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7.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C:\Users\hwilliams\Desktop\"/>
    </mc:Choice>
  </mc:AlternateContent>
  <xr:revisionPtr revIDLastSave="0" documentId="13_ncr:1_{2AE9DA2A-15CA-4705-9C71-272E665FDBAE}" xr6:coauthVersionLast="46" xr6:coauthVersionMax="46" xr10:uidLastSave="{00000000-0000-0000-0000-000000000000}"/>
  <bookViews>
    <workbookView xWindow="20370" yWindow="-120" windowWidth="29040" windowHeight="15840" tabRatio="691" firstSheet="1" activeTab="2" xr2:uid="{00000000-000D-0000-FFFF-FFFF00000000}"/>
  </bookViews>
  <sheets>
    <sheet name="Intro" sheetId="14" r:id="rId1"/>
    <sheet name="Summary" sheetId="8" r:id="rId2"/>
    <sheet name="Select Year" sheetId="13" r:id="rId3"/>
    <sheet name="Electricity" sheetId="1" r:id="rId4"/>
    <sheet name="NG" sheetId="17" r:id="rId5"/>
    <sheet name="LPG" sheetId="18" r:id="rId6"/>
    <sheet name="Kerosene" sheetId="19" r:id="rId7"/>
    <sheet name="Marked Gasoil" sheetId="22" r:id="rId8"/>
    <sheet name="Light, Medium &amp; Heavy Fuel Oils" sheetId="23" r:id="rId9"/>
    <sheet name="Road Diesel" sheetId="25" r:id="rId10"/>
    <sheet name="Petrol" sheetId="26" r:id="rId11"/>
    <sheet name="Other Fuels" sheetId="27" r:id="rId12"/>
    <sheet name="EnPI" sheetId="29" r:id="rId13"/>
    <sheet name="Version" sheetId="12" state="hidden" r:id="rId14"/>
  </sheets>
  <externalReferences>
    <externalReference r:id="rId15"/>
  </externalReferences>
  <definedNames>
    <definedName name="allocate">'Other Fuels'!$K$4</definedName>
    <definedName name="Carbon1">'Select Year'!$X$15</definedName>
    <definedName name="Carbon2">'Select Year'!$X$16</definedName>
    <definedName name="Carbon3">'Select Year'!$X$17</definedName>
    <definedName name="Carbon4">'Select Year'!$X$18</definedName>
    <definedName name="Carbon5">'Select Year'!$X$19</definedName>
    <definedName name="DataSources">OFFSET([1]Sources!$F$2,1,0,COUNTA([1]Sources!$F$2:$F$52)-COUNTBLANK([1]Sources!$F$2:$F$52)-1,1)</definedName>
    <definedName name="FuelComment">OFFSET([1]Sources!$H$2,1,0,COUNTA([1]Sources!$H$2:$H$52)-COUNTBLANK([1]Sources!$H$2:$H$52)-1,1)</definedName>
    <definedName name="Fuels">'Select Year'!$AR$14:$AR$15</definedName>
    <definedName name="Oils">'Select Year'!$AQ$14:$AQ$16</definedName>
    <definedName name="_xlnm.Print_Area" localSheetId="3">Electricity!$B$4:$BX$71</definedName>
    <definedName name="_xlnm.Print_Area" localSheetId="12">EnPI!$A$5:$BK$75</definedName>
    <definedName name="_xlnm.Print_Area" localSheetId="6">Kerosene!$B$4:$CL$71</definedName>
    <definedName name="_xlnm.Print_Area" localSheetId="8">'Light, Medium &amp; Heavy Fuel Oils'!$B$4:$CL$71</definedName>
    <definedName name="_xlnm.Print_Area" localSheetId="5">LPG!$B$4:$CL$71</definedName>
    <definedName name="_xlnm.Print_Area" localSheetId="7">'Marked Gasoil'!$B$4:$CL$71</definedName>
    <definedName name="_xlnm.Print_Area" localSheetId="4">NG!$B$4:$BC$71</definedName>
    <definedName name="_xlnm.Print_Area" localSheetId="11">'Other Fuels'!$B$4:$CL$71</definedName>
    <definedName name="_xlnm.Print_Area" localSheetId="10">Petrol!$B$4:$CL$71</definedName>
    <definedName name="_xlnm.Print_Area" localSheetId="9">'Road Diesel'!$B$4:$CL$71</definedName>
    <definedName name="_xlnm.Print_Area" localSheetId="1">Summary!$A$4:$AG$74</definedName>
    <definedName name="_xlnm.Print_Titles" localSheetId="3">Electricity!$B:$J,Electricity!$1:$2</definedName>
    <definedName name="_xlnm.Print_Titles" localSheetId="6">Kerosene!$B:$I,Kerosene!$1:$2</definedName>
    <definedName name="_xlnm.Print_Titles" localSheetId="8">'Light, Medium &amp; Heavy Fuel Oils'!$B:$I,'Light, Medium &amp; Heavy Fuel Oils'!$1:$2</definedName>
    <definedName name="_xlnm.Print_Titles" localSheetId="5">LPG!$B:$I,LPG!$1:$2</definedName>
    <definedName name="_xlnm.Print_Titles" localSheetId="7">'Marked Gasoil'!$B:$I,'Marked Gasoil'!$1:$2</definedName>
    <definedName name="_xlnm.Print_Titles" localSheetId="4">NG!$B:$J,NG!$1:$2</definedName>
    <definedName name="_xlnm.Print_Titles" localSheetId="11">'Other Fuels'!$B:$I,'Other Fuels'!$1:$2</definedName>
    <definedName name="_xlnm.Print_Titles" localSheetId="10">Petrol!$B:$I,Petrol!$1:$2</definedName>
    <definedName name="_xlnm.Print_Titles" localSheetId="9">'Road Diesel'!$B:$I,'Road Diesel'!$1:$2</definedName>
    <definedName name="TorT">'Other Fuels'!$BQ$4:$BQ$5</definedName>
    <definedName name="Year1">'Select Year'!$B$4</definedName>
    <definedName name="Year2">'Select Year'!$B$5</definedName>
    <definedName name="Year3">'Select Year'!$B$6</definedName>
    <definedName name="Year4">'Select Year'!$B$7</definedName>
    <definedName name="Year5">'Select Year'!$B$8</definedName>
    <definedName name="Years">'Select Year'!$B$4:$B$8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1" i="27" l="1"/>
  <c r="O91" i="27"/>
  <c r="N73" i="29" l="1"/>
  <c r="N72" i="29"/>
  <c r="N71" i="29"/>
  <c r="N70" i="29"/>
  <c r="N69" i="29"/>
  <c r="M73" i="29"/>
  <c r="M72" i="29"/>
  <c r="M71" i="29"/>
  <c r="M70" i="29"/>
  <c r="L73" i="29"/>
  <c r="L72" i="29"/>
  <c r="L71" i="29"/>
  <c r="L70" i="29"/>
  <c r="K73" i="29"/>
  <c r="K72" i="29"/>
  <c r="K71" i="29"/>
  <c r="K70" i="29"/>
  <c r="K69" i="29"/>
  <c r="J73" i="29"/>
  <c r="J72" i="29"/>
  <c r="J71" i="29"/>
  <c r="J70" i="29"/>
  <c r="J69" i="29"/>
  <c r="I73" i="29"/>
  <c r="I72" i="29"/>
  <c r="I71" i="29"/>
  <c r="I70" i="29"/>
  <c r="I69" i="29"/>
  <c r="H73" i="29"/>
  <c r="H72" i="29"/>
  <c r="H71" i="29"/>
  <c r="H70" i="29"/>
  <c r="H69" i="29"/>
  <c r="G73" i="29"/>
  <c r="G72" i="29"/>
  <c r="G71" i="29"/>
  <c r="G70" i="29"/>
  <c r="G69" i="29"/>
  <c r="F73" i="29"/>
  <c r="F72" i="29"/>
  <c r="F71" i="29"/>
  <c r="F70" i="29"/>
  <c r="F69" i="29"/>
  <c r="E73" i="29"/>
  <c r="E72" i="29"/>
  <c r="E71" i="29"/>
  <c r="E70" i="29"/>
  <c r="E69" i="29"/>
  <c r="D73" i="29"/>
  <c r="D72" i="29"/>
  <c r="D71" i="29"/>
  <c r="D70" i="29"/>
  <c r="D69" i="29"/>
  <c r="C73" i="29"/>
  <c r="C72" i="29"/>
  <c r="C71" i="29"/>
  <c r="C70" i="29"/>
  <c r="B69" i="29"/>
  <c r="K13" i="14"/>
  <c r="BB7" i="29"/>
  <c r="BC7" i="29"/>
  <c r="BD7" i="29"/>
  <c r="BE7" i="29"/>
  <c r="BF7" i="29"/>
  <c r="BG7" i="29"/>
  <c r="BH7" i="29"/>
  <c r="BI7" i="29"/>
  <c r="BJ7" i="29"/>
  <c r="BK7" i="29"/>
  <c r="BA7" i="29"/>
  <c r="AZ7" i="29"/>
  <c r="AK7" i="29"/>
  <c r="AC7" i="29"/>
  <c r="AD7" i="29"/>
  <c r="AE7" i="29"/>
  <c r="AF7" i="29"/>
  <c r="AG7" i="29"/>
  <c r="AH7" i="29"/>
  <c r="AI7" i="29"/>
  <c r="AJ7" i="29"/>
  <c r="AL7" i="29"/>
  <c r="AM7" i="29" s="1"/>
  <c r="AB7" i="29"/>
  <c r="AA7" i="29"/>
  <c r="B19" i="29"/>
  <c r="B18" i="29"/>
  <c r="B17" i="29"/>
  <c r="B16" i="29"/>
  <c r="B15" i="29"/>
  <c r="B14" i="29"/>
  <c r="B13" i="29"/>
  <c r="B12" i="29"/>
  <c r="B11" i="29"/>
  <c r="B10" i="29"/>
  <c r="B9" i="29"/>
  <c r="B8" i="29"/>
  <c r="W6" i="29"/>
  <c r="B84" i="27"/>
  <c r="B79" i="27"/>
  <c r="B84" i="26"/>
  <c r="B79" i="26"/>
  <c r="B84" i="25"/>
  <c r="B79" i="25"/>
  <c r="B84" i="23"/>
  <c r="B79" i="23"/>
  <c r="B84" i="22"/>
  <c r="B79" i="22"/>
  <c r="B84" i="19"/>
  <c r="B79" i="19"/>
  <c r="B84" i="18"/>
  <c r="B79" i="18"/>
  <c r="B84" i="17"/>
  <c r="B79" i="17"/>
  <c r="B84" i="1"/>
  <c r="A199" i="8"/>
  <c r="B79" i="1"/>
  <c r="A74" i="8"/>
  <c r="A99" i="8" s="1"/>
  <c r="A124" i="8" s="1"/>
  <c r="A149" i="8" s="1"/>
  <c r="A174" i="8" s="1"/>
  <c r="BG6" i="8"/>
  <c r="BH6" i="8"/>
  <c r="BI6" i="8"/>
  <c r="BJ6" i="8"/>
  <c r="BK6" i="8"/>
  <c r="BL6" i="8"/>
  <c r="BM6" i="8"/>
  <c r="BF6" i="8"/>
  <c r="BC6" i="8"/>
  <c r="AW6" i="8"/>
  <c r="AX6" i="8"/>
  <c r="AY6" i="8"/>
  <c r="AZ6" i="8"/>
  <c r="BA6" i="8"/>
  <c r="BB6" i="8"/>
  <c r="AV6" i="8"/>
  <c r="AM6" i="8"/>
  <c r="AN6" i="8"/>
  <c r="AO6" i="8"/>
  <c r="AP6" i="8"/>
  <c r="AQ6" i="8"/>
  <c r="AR6" i="8"/>
  <c r="AS6" i="8"/>
  <c r="AL6" i="8"/>
  <c r="BG56" i="29" l="1"/>
  <c r="K6" i="29"/>
  <c r="AI6" i="29"/>
  <c r="BH6" i="29"/>
  <c r="AV6" i="29"/>
  <c r="U31" i="8"/>
  <c r="BD31" i="8" s="1"/>
  <c r="U32" i="8"/>
  <c r="BD32" i="8" s="1"/>
  <c r="T55" i="8"/>
  <c r="BC55" i="8" s="1"/>
  <c r="U63" i="8"/>
  <c r="BD63" i="8" s="1"/>
  <c r="U64" i="8"/>
  <c r="BD64" i="8" s="1"/>
  <c r="K5" i="8"/>
  <c r="AU108" i="27"/>
  <c r="AQ108" i="27"/>
  <c r="AM108" i="27"/>
  <c r="AI108" i="27"/>
  <c r="AE108" i="27"/>
  <c r="AA108" i="27"/>
  <c r="W108" i="27"/>
  <c r="S108" i="27"/>
  <c r="O108" i="27"/>
  <c r="K108" i="27"/>
  <c r="AU107" i="27"/>
  <c r="AQ107" i="27"/>
  <c r="AM107" i="27"/>
  <c r="AI107" i="27"/>
  <c r="AE107" i="27"/>
  <c r="AA107" i="27"/>
  <c r="W107" i="27"/>
  <c r="S107" i="27"/>
  <c r="O107" i="27"/>
  <c r="K107" i="27"/>
  <c r="AU106" i="27"/>
  <c r="AQ106" i="27"/>
  <c r="AM106" i="27"/>
  <c r="AI106" i="27"/>
  <c r="AE106" i="27"/>
  <c r="AA106" i="27"/>
  <c r="W106" i="27"/>
  <c r="S106" i="27"/>
  <c r="O106" i="27"/>
  <c r="K106" i="27"/>
  <c r="AU105" i="27"/>
  <c r="AQ105" i="27"/>
  <c r="AM105" i="27"/>
  <c r="AI105" i="27"/>
  <c r="AE105" i="27"/>
  <c r="AA105" i="27"/>
  <c r="W105" i="27"/>
  <c r="S105" i="27"/>
  <c r="O105" i="27"/>
  <c r="K105" i="27"/>
  <c r="AU104" i="27"/>
  <c r="AQ104" i="27"/>
  <c r="AM104" i="27"/>
  <c r="AI104" i="27"/>
  <c r="AE104" i="27"/>
  <c r="AA104" i="27"/>
  <c r="W104" i="27"/>
  <c r="S104" i="27"/>
  <c r="O104" i="27"/>
  <c r="K104" i="27"/>
  <c r="E104" i="27"/>
  <c r="I104" i="27" s="1"/>
  <c r="AU103" i="27"/>
  <c r="AQ103" i="27"/>
  <c r="AM103" i="27"/>
  <c r="AI103" i="27"/>
  <c r="AE103" i="27"/>
  <c r="AA103" i="27"/>
  <c r="W103" i="27"/>
  <c r="S103" i="27"/>
  <c r="O103" i="27"/>
  <c r="K103" i="27"/>
  <c r="AU102" i="27"/>
  <c r="AQ102" i="27"/>
  <c r="AM102" i="27"/>
  <c r="AI102" i="27"/>
  <c r="AE102" i="27"/>
  <c r="AA102" i="27"/>
  <c r="W102" i="27"/>
  <c r="S102" i="27"/>
  <c r="O102" i="27"/>
  <c r="K102" i="27"/>
  <c r="AU101" i="27"/>
  <c r="AQ101" i="27"/>
  <c r="AM101" i="27"/>
  <c r="AM109" i="27" s="1"/>
  <c r="AI101" i="27"/>
  <c r="AE101" i="27"/>
  <c r="AA101" i="27"/>
  <c r="W101" i="27"/>
  <c r="S101" i="27"/>
  <c r="O101" i="27"/>
  <c r="K101" i="27"/>
  <c r="AU100" i="27"/>
  <c r="AQ100" i="27"/>
  <c r="AM100" i="27"/>
  <c r="AI100" i="27"/>
  <c r="AE100" i="27"/>
  <c r="AA100" i="27"/>
  <c r="W100" i="27"/>
  <c r="S100" i="27"/>
  <c r="O100" i="27"/>
  <c r="K100" i="27"/>
  <c r="AU99" i="27"/>
  <c r="AQ99" i="27"/>
  <c r="AM99" i="27"/>
  <c r="AI99" i="27"/>
  <c r="AE99" i="27"/>
  <c r="AA99" i="27"/>
  <c r="W99" i="27"/>
  <c r="S99" i="27"/>
  <c r="O99" i="27"/>
  <c r="K99" i="27"/>
  <c r="AU98" i="27"/>
  <c r="AU109" i="27" s="1"/>
  <c r="AQ98" i="27"/>
  <c r="AM98" i="27"/>
  <c r="AI98" i="27"/>
  <c r="AE98" i="27"/>
  <c r="AA98" i="27"/>
  <c r="W98" i="27"/>
  <c r="S98" i="27"/>
  <c r="O98" i="27"/>
  <c r="O109" i="27" s="1"/>
  <c r="K98" i="27"/>
  <c r="AU97" i="27"/>
  <c r="AQ97" i="27"/>
  <c r="AM97" i="27"/>
  <c r="AI97" i="27"/>
  <c r="AE97" i="27"/>
  <c r="AA97" i="27"/>
  <c r="W97" i="27"/>
  <c r="S97" i="27"/>
  <c r="O97" i="27"/>
  <c r="K97" i="27"/>
  <c r="AW108" i="27"/>
  <c r="AS108" i="27"/>
  <c r="AO108" i="27"/>
  <c r="AK108" i="27"/>
  <c r="AG108" i="27"/>
  <c r="AC108" i="27"/>
  <c r="Y108" i="27"/>
  <c r="U108" i="27"/>
  <c r="Q108" i="27"/>
  <c r="L108" i="27"/>
  <c r="M108" i="27" s="1"/>
  <c r="F108" i="27"/>
  <c r="G108" i="27" s="1"/>
  <c r="D108" i="27"/>
  <c r="E108" i="27" s="1"/>
  <c r="I108" i="27" s="1"/>
  <c r="AW107" i="27"/>
  <c r="AS107" i="27"/>
  <c r="AO107" i="27"/>
  <c r="AK107" i="27"/>
  <c r="AG107" i="27"/>
  <c r="AC107" i="27"/>
  <c r="Y107" i="27"/>
  <c r="U107" i="27"/>
  <c r="Q107" i="27"/>
  <c r="L107" i="27"/>
  <c r="M107" i="27" s="1"/>
  <c r="D107" i="27"/>
  <c r="E107" i="27" s="1"/>
  <c r="I107" i="27" s="1"/>
  <c r="AW106" i="27"/>
  <c r="AS106" i="27"/>
  <c r="AO106" i="27"/>
  <c r="AK106" i="27"/>
  <c r="AG106" i="27"/>
  <c r="AC106" i="27"/>
  <c r="Y106" i="27"/>
  <c r="U106" i="27"/>
  <c r="Q106" i="27"/>
  <c r="L106" i="27"/>
  <c r="D106" i="27"/>
  <c r="E106" i="27" s="1"/>
  <c r="I106" i="27" s="1"/>
  <c r="AW105" i="27"/>
  <c r="AS105" i="27"/>
  <c r="AO105" i="27"/>
  <c r="AK105" i="27"/>
  <c r="AG105" i="27"/>
  <c r="AC105" i="27"/>
  <c r="Y105" i="27"/>
  <c r="U105" i="27"/>
  <c r="Q105" i="27"/>
  <c r="L105" i="27"/>
  <c r="D105" i="27"/>
  <c r="E105" i="27" s="1"/>
  <c r="I105" i="27" s="1"/>
  <c r="AW104" i="27"/>
  <c r="AS104" i="27"/>
  <c r="AO104" i="27"/>
  <c r="AK104" i="27"/>
  <c r="AG104" i="27"/>
  <c r="AC104" i="27"/>
  <c r="Y104" i="27"/>
  <c r="U104" i="27"/>
  <c r="Q104" i="27"/>
  <c r="M104" i="27"/>
  <c r="G104" i="27"/>
  <c r="F104" i="27"/>
  <c r="D104" i="27"/>
  <c r="AW103" i="27"/>
  <c r="AS103" i="27"/>
  <c r="AO103" i="27"/>
  <c r="AK103" i="27"/>
  <c r="AG103" i="27"/>
  <c r="AC103" i="27"/>
  <c r="Y103" i="27"/>
  <c r="U103" i="27"/>
  <c r="Q103" i="27"/>
  <c r="M103" i="27"/>
  <c r="L103" i="27"/>
  <c r="F103" i="27"/>
  <c r="D103" i="27"/>
  <c r="E103" i="27" s="1"/>
  <c r="I103" i="27" s="1"/>
  <c r="AW102" i="27"/>
  <c r="AS102" i="27"/>
  <c r="AO102" i="27"/>
  <c r="AK102" i="27"/>
  <c r="AG102" i="27"/>
  <c r="AC102" i="27"/>
  <c r="Y102" i="27"/>
  <c r="U102" i="27"/>
  <c r="Q102" i="27"/>
  <c r="L102" i="27"/>
  <c r="M102" i="27" s="1"/>
  <c r="D102" i="27"/>
  <c r="E102" i="27" s="1"/>
  <c r="I102" i="27" s="1"/>
  <c r="AW101" i="27"/>
  <c r="AS101" i="27"/>
  <c r="AO101" i="27"/>
  <c r="AK101" i="27"/>
  <c r="AG101" i="27"/>
  <c r="AC101" i="27"/>
  <c r="Y101" i="27"/>
  <c r="U101" i="27"/>
  <c r="Q101" i="27"/>
  <c r="M101" i="27"/>
  <c r="L101" i="27"/>
  <c r="F101" i="27"/>
  <c r="D101" i="27"/>
  <c r="E101" i="27" s="1"/>
  <c r="I101" i="27" s="1"/>
  <c r="AW100" i="27"/>
  <c r="AS100" i="27"/>
  <c r="AO100" i="27"/>
  <c r="AK100" i="27"/>
  <c r="AG100" i="27"/>
  <c r="AC100" i="27"/>
  <c r="Y100" i="27"/>
  <c r="U100" i="27"/>
  <c r="Q100" i="27"/>
  <c r="L100" i="27"/>
  <c r="M100" i="27" s="1"/>
  <c r="F100" i="27"/>
  <c r="H100" i="27" s="1"/>
  <c r="D100" i="27"/>
  <c r="E100" i="27" s="1"/>
  <c r="I100" i="27" s="1"/>
  <c r="AW99" i="27"/>
  <c r="AS99" i="27"/>
  <c r="AO99" i="27"/>
  <c r="AK99" i="27"/>
  <c r="AG99" i="27"/>
  <c r="AC99" i="27"/>
  <c r="Y99" i="27"/>
  <c r="U99" i="27"/>
  <c r="Q99" i="27"/>
  <c r="L99" i="27"/>
  <c r="M99" i="27" s="1"/>
  <c r="F99" i="27"/>
  <c r="D99" i="27"/>
  <c r="E99" i="27" s="1"/>
  <c r="I99" i="27" s="1"/>
  <c r="AW98" i="27"/>
  <c r="AS98" i="27"/>
  <c r="AO98" i="27"/>
  <c r="AK98" i="27"/>
  <c r="AG98" i="27"/>
  <c r="AC98" i="27"/>
  <c r="Y98" i="27"/>
  <c r="T98" i="27"/>
  <c r="Q98" i="27"/>
  <c r="P98" i="27"/>
  <c r="L98" i="27"/>
  <c r="M98" i="27" s="1"/>
  <c r="D98" i="27"/>
  <c r="E98" i="27" s="1"/>
  <c r="I98" i="27" s="1"/>
  <c r="AW97" i="27"/>
  <c r="AS97" i="27"/>
  <c r="AO97" i="27"/>
  <c r="AK97" i="27"/>
  <c r="AG97" i="27"/>
  <c r="AC97" i="27"/>
  <c r="Y97" i="27"/>
  <c r="U97" i="27"/>
  <c r="P97" i="27"/>
  <c r="Q97" i="27" s="1"/>
  <c r="L97" i="27"/>
  <c r="M97" i="27" s="1"/>
  <c r="F97" i="27"/>
  <c r="D97" i="27"/>
  <c r="E97" i="27" s="1"/>
  <c r="I97" i="27" s="1"/>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74" i="27" s="1"/>
  <c r="AU45" i="27"/>
  <c r="AU44" i="27"/>
  <c r="AU43" i="27"/>
  <c r="AU42" i="27"/>
  <c r="AU41" i="27"/>
  <c r="AU40" i="27"/>
  <c r="AU39" i="27"/>
  <c r="AU38" i="27"/>
  <c r="AU37" i="27"/>
  <c r="AU36" i="27"/>
  <c r="AU35" i="27"/>
  <c r="AU34" i="27"/>
  <c r="AU33" i="27"/>
  <c r="AU32" i="27"/>
  <c r="AU31" i="27"/>
  <c r="AU30" i="27"/>
  <c r="AU29" i="27"/>
  <c r="AU28" i="27"/>
  <c r="AU27" i="27"/>
  <c r="AU26" i="27"/>
  <c r="AU25" i="27"/>
  <c r="AU24" i="27"/>
  <c r="AU23" i="27"/>
  <c r="AU22" i="27"/>
  <c r="AU72" i="27" s="1"/>
  <c r="AU21" i="27"/>
  <c r="AU20" i="27"/>
  <c r="AU19" i="27"/>
  <c r="AU18" i="27"/>
  <c r="AU17" i="27"/>
  <c r="AU16" i="27"/>
  <c r="AU15" i="27"/>
  <c r="AU14" i="27"/>
  <c r="AU13" i="27"/>
  <c r="AU12" i="27"/>
  <c r="AU11" i="27"/>
  <c r="AU10" i="27"/>
  <c r="AQ69" i="27"/>
  <c r="AQ68" i="27"/>
  <c r="AQ67" i="27"/>
  <c r="AQ66" i="27"/>
  <c r="AQ65" i="27"/>
  <c r="AQ64" i="27"/>
  <c r="AQ63" i="27"/>
  <c r="AQ62" i="27"/>
  <c r="AQ61" i="27"/>
  <c r="AQ60" i="27"/>
  <c r="AQ59" i="27"/>
  <c r="AQ58" i="27"/>
  <c r="AQ75" i="27" s="1"/>
  <c r="AQ57" i="27"/>
  <c r="AQ56" i="27"/>
  <c r="AQ55" i="27"/>
  <c r="AQ54" i="27"/>
  <c r="AQ53" i="27"/>
  <c r="AQ52" i="27"/>
  <c r="AQ51" i="27"/>
  <c r="AQ50" i="27"/>
  <c r="AQ49" i="27"/>
  <c r="AQ48" i="27"/>
  <c r="AQ47" i="27"/>
  <c r="AQ46" i="27"/>
  <c r="AQ45" i="27"/>
  <c r="AQ44" i="27"/>
  <c r="AQ43" i="27"/>
  <c r="AQ42" i="27"/>
  <c r="AQ41" i="27"/>
  <c r="AQ40" i="27"/>
  <c r="AQ39" i="27"/>
  <c r="AQ38" i="27"/>
  <c r="AQ37" i="27"/>
  <c r="AQ36" i="27"/>
  <c r="AQ35" i="27"/>
  <c r="AQ34" i="27"/>
  <c r="AQ73" i="27" s="1"/>
  <c r="AQ33" i="27"/>
  <c r="AQ32" i="27"/>
  <c r="AQ31" i="27"/>
  <c r="AQ30" i="27"/>
  <c r="AQ29" i="27"/>
  <c r="AQ28" i="27"/>
  <c r="AQ27" i="27"/>
  <c r="AQ26" i="27"/>
  <c r="AQ25" i="27"/>
  <c r="AQ24" i="27"/>
  <c r="AQ23" i="27"/>
  <c r="AQ22" i="27"/>
  <c r="AQ21" i="27"/>
  <c r="AQ20" i="27"/>
  <c r="AQ19" i="27"/>
  <c r="AQ18" i="27"/>
  <c r="AQ17" i="27"/>
  <c r="AQ16" i="27"/>
  <c r="AQ15" i="27"/>
  <c r="AQ14" i="27"/>
  <c r="AQ13" i="27"/>
  <c r="AQ12" i="27"/>
  <c r="AQ11" i="27"/>
  <c r="AQ10" i="27"/>
  <c r="AM69" i="27"/>
  <c r="AM68" i="27"/>
  <c r="AM67" i="27"/>
  <c r="AM66" i="27"/>
  <c r="AM65" i="27"/>
  <c r="AM64" i="27"/>
  <c r="AM63" i="27"/>
  <c r="AM62" i="27"/>
  <c r="AM61" i="27"/>
  <c r="AM60" i="27"/>
  <c r="AM59" i="27"/>
  <c r="AM58" i="27"/>
  <c r="AM57" i="27"/>
  <c r="AM56" i="27"/>
  <c r="AM55" i="27"/>
  <c r="AM54" i="27"/>
  <c r="AM53" i="27"/>
  <c r="AM52" i="27"/>
  <c r="AM51" i="27"/>
  <c r="AM50" i="27"/>
  <c r="AM49" i="27"/>
  <c r="AM48" i="27"/>
  <c r="AM47" i="27"/>
  <c r="AM46" i="27"/>
  <c r="AM74" i="27" s="1"/>
  <c r="AM45" i="27"/>
  <c r="AM44" i="27"/>
  <c r="AM43" i="27"/>
  <c r="AM42" i="27"/>
  <c r="AM41" i="27"/>
  <c r="AM40" i="27"/>
  <c r="AM39" i="27"/>
  <c r="AM38" i="27"/>
  <c r="AM37" i="27"/>
  <c r="AM36" i="27"/>
  <c r="AM35" i="27"/>
  <c r="AM34" i="27"/>
  <c r="AM33" i="27"/>
  <c r="AM32" i="27"/>
  <c r="AM31" i="27"/>
  <c r="AM30" i="27"/>
  <c r="AM29" i="27"/>
  <c r="AM28" i="27"/>
  <c r="AM27" i="27"/>
  <c r="AM26" i="27"/>
  <c r="AM25" i="27"/>
  <c r="AM24" i="27"/>
  <c r="AM23" i="27"/>
  <c r="AM22" i="27"/>
  <c r="AM72" i="27" s="1"/>
  <c r="AM21" i="27"/>
  <c r="AM20" i="27"/>
  <c r="AM19" i="27"/>
  <c r="AM18" i="27"/>
  <c r="AM17" i="27"/>
  <c r="AM16" i="27"/>
  <c r="AM15" i="27"/>
  <c r="AM14" i="27"/>
  <c r="AM13" i="27"/>
  <c r="AM12" i="27"/>
  <c r="AM11" i="27"/>
  <c r="AM10" i="27"/>
  <c r="AI69" i="27"/>
  <c r="AI68" i="27"/>
  <c r="AI67" i="27"/>
  <c r="AI66" i="27"/>
  <c r="AI65" i="27"/>
  <c r="AI64" i="27"/>
  <c r="AI63" i="27"/>
  <c r="AI62" i="27"/>
  <c r="AI61" i="27"/>
  <c r="AI60" i="27"/>
  <c r="AI59" i="27"/>
  <c r="AI58" i="27"/>
  <c r="AI75" i="27" s="1"/>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73" i="27" s="1"/>
  <c r="AI33" i="27"/>
  <c r="AI32" i="27"/>
  <c r="AI31" i="27"/>
  <c r="AI30" i="27"/>
  <c r="AI29" i="27"/>
  <c r="AI28" i="27"/>
  <c r="AI27" i="27"/>
  <c r="AI26" i="27"/>
  <c r="AI25" i="27"/>
  <c r="AI24" i="27"/>
  <c r="AI23" i="27"/>
  <c r="AI22" i="27"/>
  <c r="AI21" i="27"/>
  <c r="AI20" i="27"/>
  <c r="AI19" i="27"/>
  <c r="AI18" i="27"/>
  <c r="AI17" i="27"/>
  <c r="AI16" i="27"/>
  <c r="AI15" i="27"/>
  <c r="AI14" i="27"/>
  <c r="AI13" i="27"/>
  <c r="AI12" i="27"/>
  <c r="AI11" i="27"/>
  <c r="AI10" i="27"/>
  <c r="AI71" i="27" s="1"/>
  <c r="AE69" i="27"/>
  <c r="AE68" i="27"/>
  <c r="AE67" i="27"/>
  <c r="AE66" i="27"/>
  <c r="AE65" i="27"/>
  <c r="AE64" i="27"/>
  <c r="AE63" i="27"/>
  <c r="AE62" i="27"/>
  <c r="AE75" i="27" s="1"/>
  <c r="AE61" i="27"/>
  <c r="AE60" i="27"/>
  <c r="AE59" i="27"/>
  <c r="AE58" i="27"/>
  <c r="AE57" i="27"/>
  <c r="AE56" i="27"/>
  <c r="AE55" i="27"/>
  <c r="AE54" i="27"/>
  <c r="AE53" i="27"/>
  <c r="AE52" i="27"/>
  <c r="AE51" i="27"/>
  <c r="AE50" i="27"/>
  <c r="AE49" i="27"/>
  <c r="AE48" i="27"/>
  <c r="AE47" i="27"/>
  <c r="AE46" i="27"/>
  <c r="AE74" i="27" s="1"/>
  <c r="AE45" i="27"/>
  <c r="AE44" i="27"/>
  <c r="AE43" i="27"/>
  <c r="AE42" i="27"/>
  <c r="AE41" i="27"/>
  <c r="AE40" i="27"/>
  <c r="AE39" i="27"/>
  <c r="AE38" i="27"/>
  <c r="AE37" i="27"/>
  <c r="AE36" i="27"/>
  <c r="AE35" i="27"/>
  <c r="AE34" i="27"/>
  <c r="AE33" i="27"/>
  <c r="AE32" i="27"/>
  <c r="AE31" i="27"/>
  <c r="AE30" i="27"/>
  <c r="AE29" i="27"/>
  <c r="AE28" i="27"/>
  <c r="AE27" i="27"/>
  <c r="AE26" i="27"/>
  <c r="AE25" i="27"/>
  <c r="AE24" i="27"/>
  <c r="AE23" i="27"/>
  <c r="AE22" i="27"/>
  <c r="AE72" i="27" s="1"/>
  <c r="AE21" i="27"/>
  <c r="AE20" i="27"/>
  <c r="AE19" i="27"/>
  <c r="AE18" i="27"/>
  <c r="AE17" i="27"/>
  <c r="AE16" i="27"/>
  <c r="AE15" i="27"/>
  <c r="AE14" i="27"/>
  <c r="AE13" i="27"/>
  <c r="AE12" i="27"/>
  <c r="AE11" i="27"/>
  <c r="AE10" i="27"/>
  <c r="AA69" i="27"/>
  <c r="AA68" i="27"/>
  <c r="AA67" i="27"/>
  <c r="AA66" i="27"/>
  <c r="AA65" i="27"/>
  <c r="AA64" i="27"/>
  <c r="AA63" i="27"/>
  <c r="AA62" i="27"/>
  <c r="AA61" i="27"/>
  <c r="AA60" i="27"/>
  <c r="AA59" i="27"/>
  <c r="AA58" i="27"/>
  <c r="AA75" i="27" s="1"/>
  <c r="AA57" i="27"/>
  <c r="AA56" i="27"/>
  <c r="AA55" i="27"/>
  <c r="AA54" i="27"/>
  <c r="AA53" i="27"/>
  <c r="AA52" i="27"/>
  <c r="AA51" i="27"/>
  <c r="AA50" i="27"/>
  <c r="AA49" i="27"/>
  <c r="AA48" i="27"/>
  <c r="AA47" i="27"/>
  <c r="AA46" i="27"/>
  <c r="AA45" i="27"/>
  <c r="AA44" i="27"/>
  <c r="AA43" i="27"/>
  <c r="AA42" i="27"/>
  <c r="AA41" i="27"/>
  <c r="AA40" i="27"/>
  <c r="AA39" i="27"/>
  <c r="AA38" i="27"/>
  <c r="AA37" i="27"/>
  <c r="AA36" i="27"/>
  <c r="AA35" i="27"/>
  <c r="AA34" i="27"/>
  <c r="AA73" i="27" s="1"/>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W69" i="27"/>
  <c r="W68" i="27"/>
  <c r="W67" i="27"/>
  <c r="W66" i="27"/>
  <c r="W65" i="27"/>
  <c r="W64" i="27"/>
  <c r="W63" i="27"/>
  <c r="W62" i="27"/>
  <c r="W61" i="27"/>
  <c r="W60" i="27"/>
  <c r="W59" i="27"/>
  <c r="W58" i="27"/>
  <c r="W57" i="27"/>
  <c r="W56" i="27"/>
  <c r="W55" i="27"/>
  <c r="W54" i="27"/>
  <c r="W53" i="27"/>
  <c r="W52" i="27"/>
  <c r="W51" i="27"/>
  <c r="W50" i="27"/>
  <c r="W49" i="27"/>
  <c r="W48" i="27"/>
  <c r="W47" i="27"/>
  <c r="W46" i="27"/>
  <c r="W74" i="27" s="1"/>
  <c r="W45" i="27"/>
  <c r="W44" i="27"/>
  <c r="W43" i="27"/>
  <c r="W42" i="27"/>
  <c r="W41" i="27"/>
  <c r="W40" i="27"/>
  <c r="W39" i="27"/>
  <c r="W38" i="27"/>
  <c r="W37" i="27"/>
  <c r="W36" i="27"/>
  <c r="W35" i="27"/>
  <c r="W34" i="27"/>
  <c r="W33" i="27"/>
  <c r="W32" i="27"/>
  <c r="W31" i="27"/>
  <c r="W30" i="27"/>
  <c r="W29" i="27"/>
  <c r="W28" i="27"/>
  <c r="W27" i="27"/>
  <c r="W26" i="27"/>
  <c r="W25" i="27"/>
  <c r="W24" i="27"/>
  <c r="W23" i="27"/>
  <c r="W22" i="27"/>
  <c r="W72" i="27" s="1"/>
  <c r="W21" i="27"/>
  <c r="W20" i="27"/>
  <c r="W19" i="27"/>
  <c r="W18" i="27"/>
  <c r="W17" i="27"/>
  <c r="W16" i="27"/>
  <c r="W15" i="27"/>
  <c r="W14" i="27"/>
  <c r="W13" i="27"/>
  <c r="W12" i="27"/>
  <c r="W11" i="27"/>
  <c r="W10" i="27"/>
  <c r="S69" i="27"/>
  <c r="S68" i="27"/>
  <c r="S67" i="27"/>
  <c r="S66" i="27"/>
  <c r="S65" i="27"/>
  <c r="S64" i="27"/>
  <c r="S63" i="27"/>
  <c r="S62" i="27"/>
  <c r="S61" i="27"/>
  <c r="S60" i="27"/>
  <c r="S59" i="27"/>
  <c r="S58" i="27"/>
  <c r="S75" i="27" s="1"/>
  <c r="S57" i="27"/>
  <c r="S56" i="27"/>
  <c r="S55" i="27"/>
  <c r="S54" i="27"/>
  <c r="S53" i="27"/>
  <c r="S52" i="27"/>
  <c r="S51" i="27"/>
  <c r="S50" i="27"/>
  <c r="S49" i="27"/>
  <c r="S48" i="27"/>
  <c r="S47" i="27"/>
  <c r="S46" i="27"/>
  <c r="S45" i="27"/>
  <c r="S44" i="27"/>
  <c r="S43" i="27"/>
  <c r="S42" i="27"/>
  <c r="S41" i="27"/>
  <c r="S40" i="27"/>
  <c r="S39" i="27"/>
  <c r="S38" i="27"/>
  <c r="S37" i="27"/>
  <c r="S36" i="27"/>
  <c r="S35" i="27"/>
  <c r="S34" i="27"/>
  <c r="S73" i="27" s="1"/>
  <c r="S33" i="27"/>
  <c r="S32" i="27"/>
  <c r="S31" i="27"/>
  <c r="S30" i="27"/>
  <c r="S29" i="27"/>
  <c r="S28" i="27"/>
  <c r="S27" i="27"/>
  <c r="S26" i="27"/>
  <c r="S25" i="27"/>
  <c r="S24" i="27"/>
  <c r="S23" i="27"/>
  <c r="S22" i="27"/>
  <c r="S21" i="27"/>
  <c r="S20" i="27"/>
  <c r="S19" i="27"/>
  <c r="S18" i="27"/>
  <c r="S17" i="27"/>
  <c r="S16" i="27"/>
  <c r="S15" i="27"/>
  <c r="S14" i="27"/>
  <c r="S13" i="27"/>
  <c r="S12" i="27"/>
  <c r="S10" i="27"/>
  <c r="O69" i="27"/>
  <c r="O68" i="27"/>
  <c r="O67" i="27"/>
  <c r="O66" i="27"/>
  <c r="O65" i="27"/>
  <c r="O64" i="27"/>
  <c r="O63" i="27"/>
  <c r="O62" i="27"/>
  <c r="O61" i="27"/>
  <c r="O75" i="27" s="1"/>
  <c r="O60" i="27"/>
  <c r="O59" i="27"/>
  <c r="O58" i="27"/>
  <c r="O57" i="27"/>
  <c r="O56" i="27"/>
  <c r="O55" i="27"/>
  <c r="O54" i="27"/>
  <c r="O53" i="27"/>
  <c r="O52" i="27"/>
  <c r="O51" i="27"/>
  <c r="O50" i="27"/>
  <c r="O49" i="27"/>
  <c r="O48" i="27"/>
  <c r="O47" i="27"/>
  <c r="O46" i="27"/>
  <c r="O45" i="27"/>
  <c r="O44" i="27"/>
  <c r="O43" i="27"/>
  <c r="O42" i="27"/>
  <c r="O41" i="27"/>
  <c r="O40" i="27"/>
  <c r="O39" i="27"/>
  <c r="O38" i="27"/>
  <c r="O37" i="27"/>
  <c r="O73" i="27" s="1"/>
  <c r="O36" i="27"/>
  <c r="O35" i="27"/>
  <c r="O34" i="27"/>
  <c r="O33" i="27"/>
  <c r="O32" i="27"/>
  <c r="O31" i="27"/>
  <c r="O30" i="27"/>
  <c r="O29" i="27"/>
  <c r="O28" i="27"/>
  <c r="O27" i="27"/>
  <c r="O26" i="27"/>
  <c r="O25" i="27"/>
  <c r="O24" i="27"/>
  <c r="O23" i="27"/>
  <c r="O22" i="27"/>
  <c r="O21" i="27"/>
  <c r="O20" i="27"/>
  <c r="O19" i="27"/>
  <c r="O18" i="27"/>
  <c r="O17" i="27"/>
  <c r="O16" i="27"/>
  <c r="O15" i="27"/>
  <c r="O14" i="27"/>
  <c r="O13" i="27"/>
  <c r="O12" i="27"/>
  <c r="O11" i="27"/>
  <c r="O10" i="27"/>
  <c r="E22" i="27"/>
  <c r="E26" i="27"/>
  <c r="E38" i="27"/>
  <c r="E41" i="27"/>
  <c r="K38" i="8" s="1"/>
  <c r="AT38" i="8" s="1"/>
  <c r="E42" i="27"/>
  <c r="E46" i="27"/>
  <c r="E62" i="27"/>
  <c r="E65" i="27"/>
  <c r="K62" i="8" s="1"/>
  <c r="AT62" i="8" s="1"/>
  <c r="E66" i="27"/>
  <c r="K11" i="27"/>
  <c r="K12" i="27"/>
  <c r="K13" i="27"/>
  <c r="K14" i="27"/>
  <c r="K15" i="27"/>
  <c r="K16" i="27"/>
  <c r="K17" i="27"/>
  <c r="K18" i="27"/>
  <c r="K19" i="27"/>
  <c r="K20" i="27"/>
  <c r="K21" i="27"/>
  <c r="K22" i="27"/>
  <c r="K23" i="27"/>
  <c r="K24" i="27"/>
  <c r="K25" i="27"/>
  <c r="K26" i="27"/>
  <c r="K27" i="27"/>
  <c r="K72" i="27" s="1"/>
  <c r="K28" i="27"/>
  <c r="K29" i="27"/>
  <c r="K30" i="27"/>
  <c r="K31" i="27"/>
  <c r="K32" i="27"/>
  <c r="K33" i="27"/>
  <c r="K34" i="27"/>
  <c r="K35" i="27"/>
  <c r="K36" i="27"/>
  <c r="K37" i="27"/>
  <c r="K38" i="27"/>
  <c r="K39" i="27"/>
  <c r="K40" i="27"/>
  <c r="K41" i="27"/>
  <c r="K42" i="27"/>
  <c r="K43" i="27"/>
  <c r="K44" i="27"/>
  <c r="K45" i="27"/>
  <c r="K46" i="27"/>
  <c r="K47" i="27"/>
  <c r="K48" i="27"/>
  <c r="K49" i="27"/>
  <c r="K50" i="27"/>
  <c r="K51" i="27"/>
  <c r="K74" i="27" s="1"/>
  <c r="K52" i="27"/>
  <c r="K53" i="27"/>
  <c r="K54" i="27"/>
  <c r="K55" i="27"/>
  <c r="K56" i="27"/>
  <c r="K57" i="27"/>
  <c r="K58" i="27"/>
  <c r="K59" i="27"/>
  <c r="K60" i="27"/>
  <c r="K61" i="27"/>
  <c r="K62" i="27"/>
  <c r="K63" i="27"/>
  <c r="K64" i="27"/>
  <c r="K65" i="27"/>
  <c r="K66" i="27"/>
  <c r="K67" i="27"/>
  <c r="K68" i="27"/>
  <c r="K69" i="27"/>
  <c r="K10" i="27"/>
  <c r="G9" i="27"/>
  <c r="M9" i="27" s="1"/>
  <c r="Q9" i="27" s="1"/>
  <c r="U9" i="27" s="1"/>
  <c r="Y9" i="27" s="1"/>
  <c r="AC9" i="27" s="1"/>
  <c r="AG9" i="27" s="1"/>
  <c r="AK9" i="27" s="1"/>
  <c r="AO9" i="27" s="1"/>
  <c r="AS9" i="27" s="1"/>
  <c r="AW9" i="27" s="1"/>
  <c r="D9" i="27"/>
  <c r="J9" i="27" s="1"/>
  <c r="N9" i="27" s="1"/>
  <c r="R9" i="27" s="1"/>
  <c r="V9" i="27" s="1"/>
  <c r="Z9" i="27" s="1"/>
  <c r="AD9" i="27" s="1"/>
  <c r="AH9" i="27" s="1"/>
  <c r="AL9" i="27" s="1"/>
  <c r="AP9" i="27" s="1"/>
  <c r="AT9" i="27" s="1"/>
  <c r="AT7" i="27"/>
  <c r="AP7" i="27"/>
  <c r="AL7" i="27"/>
  <c r="AH7" i="27"/>
  <c r="AD7" i="27"/>
  <c r="Z7" i="27"/>
  <c r="V7" i="27"/>
  <c r="R7" i="27"/>
  <c r="N7" i="27"/>
  <c r="J7" i="27"/>
  <c r="D7" i="27"/>
  <c r="O4" i="27"/>
  <c r="A110" i="27"/>
  <c r="AV109" i="27"/>
  <c r="AW109" i="27" s="1"/>
  <c r="AT109" i="27"/>
  <c r="AR109" i="27"/>
  <c r="AP109" i="27"/>
  <c r="AN109" i="27"/>
  <c r="AO109" i="27" s="1"/>
  <c r="AL109" i="27"/>
  <c r="AJ109" i="27"/>
  <c r="AH109" i="27"/>
  <c r="AF109" i="27"/>
  <c r="AG109" i="27" s="1"/>
  <c r="AD109" i="27"/>
  <c r="AB109" i="27"/>
  <c r="Z109" i="27"/>
  <c r="V109" i="27"/>
  <c r="R109" i="27"/>
  <c r="N109" i="27"/>
  <c r="J109" i="27"/>
  <c r="A109" i="27"/>
  <c r="C108" i="27"/>
  <c r="A108" i="27"/>
  <c r="C107" i="27"/>
  <c r="A107" i="27"/>
  <c r="C106" i="27"/>
  <c r="A106" i="27"/>
  <c r="C105" i="27"/>
  <c r="A105" i="27"/>
  <c r="C104" i="27"/>
  <c r="A104" i="27"/>
  <c r="C103" i="27"/>
  <c r="A103" i="27"/>
  <c r="C102" i="27"/>
  <c r="A102" i="27"/>
  <c r="C101" i="27"/>
  <c r="A101" i="27"/>
  <c r="C100" i="27"/>
  <c r="A100" i="27"/>
  <c r="C99" i="27"/>
  <c r="A99" i="27"/>
  <c r="C98" i="27"/>
  <c r="A98" i="27"/>
  <c r="AQ109" i="27"/>
  <c r="AI109" i="27"/>
  <c r="AA109" i="27"/>
  <c r="S109" i="27"/>
  <c r="K109" i="27"/>
  <c r="C97" i="27"/>
  <c r="A97" i="27"/>
  <c r="AV75" i="27"/>
  <c r="AW75" i="27" s="1"/>
  <c r="AT75" i="27"/>
  <c r="AR75" i="27"/>
  <c r="AP75" i="27"/>
  <c r="AN75" i="27"/>
  <c r="AO75" i="27" s="1"/>
  <c r="AL75" i="27"/>
  <c r="AJ75" i="27"/>
  <c r="AH75" i="27"/>
  <c r="AF75" i="27"/>
  <c r="AG75" i="27" s="1"/>
  <c r="AD75" i="27"/>
  <c r="AB75" i="27"/>
  <c r="Z75" i="27"/>
  <c r="X75" i="27"/>
  <c r="Y75" i="27" s="1"/>
  <c r="V75" i="27"/>
  <c r="T75" i="27"/>
  <c r="R75" i="27"/>
  <c r="P75" i="27"/>
  <c r="Q75" i="27" s="1"/>
  <c r="N75" i="27"/>
  <c r="L75" i="27"/>
  <c r="J75" i="27"/>
  <c r="AV74" i="27"/>
  <c r="AT74" i="27"/>
  <c r="AR74" i="27"/>
  <c r="AP74" i="27"/>
  <c r="AS74" i="27" s="1"/>
  <c r="AO74" i="27"/>
  <c r="AN74" i="27"/>
  <c r="AL74" i="27"/>
  <c r="AJ74" i="27"/>
  <c r="AK74" i="27" s="1"/>
  <c r="AH74" i="27"/>
  <c r="AF74" i="27"/>
  <c r="AG74" i="27" s="1"/>
  <c r="AD74" i="27"/>
  <c r="AC74" i="27"/>
  <c r="AB74" i="27"/>
  <c r="Z74" i="27"/>
  <c r="Y74" i="27"/>
  <c r="X74" i="27"/>
  <c r="V74" i="27"/>
  <c r="U74" i="27"/>
  <c r="T74" i="27"/>
  <c r="R74" i="27"/>
  <c r="P74" i="27"/>
  <c r="N74" i="27"/>
  <c r="L74" i="27"/>
  <c r="J74" i="27"/>
  <c r="H74" i="27" s="1"/>
  <c r="AV73" i="27"/>
  <c r="AW73" i="27" s="1"/>
  <c r="AT73" i="27"/>
  <c r="AR73" i="27"/>
  <c r="AS73" i="27" s="1"/>
  <c r="AP73" i="27"/>
  <c r="AN73" i="27"/>
  <c r="AL73" i="27"/>
  <c r="AJ73" i="27"/>
  <c r="AK73" i="27" s="1"/>
  <c r="AH73" i="27"/>
  <c r="AF73" i="27"/>
  <c r="AG73" i="27" s="1"/>
  <c r="AD73" i="27"/>
  <c r="AB73" i="27"/>
  <c r="AC73" i="27" s="1"/>
  <c r="Z73" i="27"/>
  <c r="X73" i="27"/>
  <c r="V73" i="27"/>
  <c r="T73" i="27"/>
  <c r="U73" i="27" s="1"/>
  <c r="R73" i="27"/>
  <c r="P73" i="27"/>
  <c r="Q73" i="27" s="1"/>
  <c r="N73" i="27"/>
  <c r="L73" i="27"/>
  <c r="M73" i="27" s="1"/>
  <c r="J73" i="27"/>
  <c r="G73" i="27" s="1"/>
  <c r="AW72" i="27"/>
  <c r="AV72" i="27"/>
  <c r="AT72" i="27"/>
  <c r="AR72" i="27"/>
  <c r="AP72" i="27"/>
  <c r="AS72" i="27" s="1"/>
  <c r="AN72" i="27"/>
  <c r="AL72" i="27"/>
  <c r="AO72" i="27" s="1"/>
  <c r="AK72" i="27"/>
  <c r="AJ72" i="27"/>
  <c r="AH72" i="27"/>
  <c r="AF72" i="27"/>
  <c r="AG72" i="27" s="1"/>
  <c r="AD72" i="27"/>
  <c r="AB72" i="27"/>
  <c r="AC72" i="27" s="1"/>
  <c r="Z72" i="27"/>
  <c r="Y72" i="27"/>
  <c r="X72" i="27"/>
  <c r="V72" i="27"/>
  <c r="U72" i="27"/>
  <c r="T72" i="27"/>
  <c r="R72" i="27"/>
  <c r="Q72" i="27"/>
  <c r="P72" i="27"/>
  <c r="N72" i="27"/>
  <c r="L72" i="27"/>
  <c r="J72" i="27"/>
  <c r="AV71" i="27"/>
  <c r="AT71" i="27"/>
  <c r="AR71" i="27"/>
  <c r="AS71" i="27" s="1"/>
  <c r="AP71" i="27"/>
  <c r="AN71" i="27"/>
  <c r="AL71" i="27"/>
  <c r="AJ71" i="27"/>
  <c r="AK71" i="27" s="1"/>
  <c r="AH71" i="27"/>
  <c r="AF71" i="27"/>
  <c r="AD71" i="27"/>
  <c r="AB71" i="27"/>
  <c r="AC71" i="27" s="1"/>
  <c r="Z71" i="27"/>
  <c r="V71" i="27"/>
  <c r="R71" i="27"/>
  <c r="N71" i="27"/>
  <c r="J71" i="27"/>
  <c r="C71" i="27"/>
  <c r="A71" i="27"/>
  <c r="AW69" i="27"/>
  <c r="AS69" i="27"/>
  <c r="AO69" i="27"/>
  <c r="AK69" i="27"/>
  <c r="AG69" i="27"/>
  <c r="AC69" i="27"/>
  <c r="Y69" i="27"/>
  <c r="U69" i="27"/>
  <c r="Q69" i="27"/>
  <c r="M69" i="27"/>
  <c r="F69" i="27"/>
  <c r="D69" i="27"/>
  <c r="E69" i="27" s="1"/>
  <c r="AW68" i="27"/>
  <c r="AS68" i="27"/>
  <c r="AO68" i="27"/>
  <c r="AK68" i="27"/>
  <c r="AG68" i="27"/>
  <c r="AC68" i="27"/>
  <c r="Y68" i="27"/>
  <c r="U68" i="27"/>
  <c r="Q68" i="27"/>
  <c r="M68" i="27"/>
  <c r="G68" i="27"/>
  <c r="F68" i="27"/>
  <c r="D68" i="27"/>
  <c r="E68" i="27" s="1"/>
  <c r="AW67" i="27"/>
  <c r="AS67" i="27"/>
  <c r="AO67" i="27"/>
  <c r="AK67" i="27"/>
  <c r="AG67" i="27"/>
  <c r="AC67" i="27"/>
  <c r="Y67" i="27"/>
  <c r="U67" i="27"/>
  <c r="Q67" i="27"/>
  <c r="M67" i="27"/>
  <c r="F67" i="27"/>
  <c r="AV65" i="29" s="1"/>
  <c r="BH65" i="29" s="1"/>
  <c r="D67" i="27"/>
  <c r="E67" i="27" s="1"/>
  <c r="K64" i="8" s="1"/>
  <c r="AT64" i="8" s="1"/>
  <c r="AW66" i="27"/>
  <c r="AS66" i="27"/>
  <c r="AO66" i="27"/>
  <c r="AK66" i="27"/>
  <c r="AG66" i="27"/>
  <c r="AC66" i="27"/>
  <c r="Y66" i="27"/>
  <c r="U66" i="27"/>
  <c r="Q66" i="27"/>
  <c r="M66" i="27"/>
  <c r="F66" i="27"/>
  <c r="AV64" i="29" s="1"/>
  <c r="BH64" i="29" s="1"/>
  <c r="D66" i="27"/>
  <c r="AW65" i="27"/>
  <c r="AS65" i="27"/>
  <c r="AO65" i="27"/>
  <c r="AK65" i="27"/>
  <c r="AG65" i="27"/>
  <c r="AC65" i="27"/>
  <c r="Y65" i="27"/>
  <c r="U65" i="27"/>
  <c r="Q65" i="27"/>
  <c r="M65" i="27"/>
  <c r="F65" i="27"/>
  <c r="D65" i="27"/>
  <c r="AW64" i="27"/>
  <c r="AS64" i="27"/>
  <c r="AO64" i="27"/>
  <c r="AK64" i="27"/>
  <c r="AG64" i="27"/>
  <c r="AC64" i="27"/>
  <c r="Y64" i="27"/>
  <c r="U64" i="27"/>
  <c r="Q64" i="27"/>
  <c r="M64" i="27"/>
  <c r="F64" i="27"/>
  <c r="D64" i="27"/>
  <c r="E64" i="27" s="1"/>
  <c r="AW63" i="27"/>
  <c r="AS63" i="27"/>
  <c r="AO63" i="27"/>
  <c r="AK63" i="27"/>
  <c r="AG63" i="27"/>
  <c r="AC63" i="27"/>
  <c r="Y63" i="27"/>
  <c r="U63" i="27"/>
  <c r="Q63" i="27"/>
  <c r="M63" i="27"/>
  <c r="F63" i="27"/>
  <c r="D63" i="27"/>
  <c r="E63" i="27" s="1"/>
  <c r="K60" i="8" s="1"/>
  <c r="AT60" i="8" s="1"/>
  <c r="AW62" i="27"/>
  <c r="AS62" i="27"/>
  <c r="AO62" i="27"/>
  <c r="AK62" i="27"/>
  <c r="AG62" i="27"/>
  <c r="AC62" i="27"/>
  <c r="Y62" i="27"/>
  <c r="U62" i="27"/>
  <c r="Q62" i="27"/>
  <c r="M62" i="27"/>
  <c r="F62" i="27"/>
  <c r="D62" i="27"/>
  <c r="AW61" i="27"/>
  <c r="AS61" i="27"/>
  <c r="AO61" i="27"/>
  <c r="AK61" i="27"/>
  <c r="AG61" i="27"/>
  <c r="AC61" i="27"/>
  <c r="Y61" i="27"/>
  <c r="U61" i="27"/>
  <c r="Q61" i="27"/>
  <c r="M61" i="27"/>
  <c r="F61" i="27"/>
  <c r="D61" i="27"/>
  <c r="E61" i="27" s="1"/>
  <c r="K58" i="8" s="1"/>
  <c r="AT58" i="8" s="1"/>
  <c r="AW60" i="27"/>
  <c r="AS60" i="27"/>
  <c r="AO60" i="27"/>
  <c r="AK60" i="27"/>
  <c r="AG60" i="27"/>
  <c r="AC60" i="27"/>
  <c r="Y60" i="27"/>
  <c r="U60" i="27"/>
  <c r="Q60" i="27"/>
  <c r="M60" i="27"/>
  <c r="F60" i="27"/>
  <c r="D60" i="27"/>
  <c r="E60" i="27" s="1"/>
  <c r="AW59" i="27"/>
  <c r="AS59" i="27"/>
  <c r="AO59" i="27"/>
  <c r="AK59" i="27"/>
  <c r="AG59" i="27"/>
  <c r="AC59" i="27"/>
  <c r="Y59" i="27"/>
  <c r="U59" i="27"/>
  <c r="Q59" i="27"/>
  <c r="M59" i="27"/>
  <c r="F59" i="27"/>
  <c r="AV57" i="29" s="1"/>
  <c r="BH57" i="29" s="1"/>
  <c r="D59" i="27"/>
  <c r="E59" i="27" s="1"/>
  <c r="K56" i="8" s="1"/>
  <c r="AT56" i="8" s="1"/>
  <c r="AW58" i="27"/>
  <c r="AU75" i="27"/>
  <c r="AS58" i="27"/>
  <c r="AO58" i="27"/>
  <c r="AM75" i="27"/>
  <c r="AK58" i="27"/>
  <c r="AG58" i="27"/>
  <c r="AC58" i="27"/>
  <c r="Y58" i="27"/>
  <c r="W75" i="27"/>
  <c r="U58" i="27"/>
  <c r="Q58" i="27"/>
  <c r="M58" i="27"/>
  <c r="F58" i="27"/>
  <c r="AV56" i="29" s="1"/>
  <c r="D58" i="27"/>
  <c r="D75" i="27" s="1"/>
  <c r="AW57" i="27"/>
  <c r="AS57" i="27"/>
  <c r="AO57" i="27"/>
  <c r="AK57" i="27"/>
  <c r="AG57" i="27"/>
  <c r="AC57" i="27"/>
  <c r="Y57" i="27"/>
  <c r="U57" i="27"/>
  <c r="Q57" i="27"/>
  <c r="M57" i="27"/>
  <c r="F57" i="27"/>
  <c r="D57" i="27"/>
  <c r="E57" i="27" s="1"/>
  <c r="K54" i="8" s="1"/>
  <c r="AT54" i="8" s="1"/>
  <c r="AW56" i="27"/>
  <c r="AS56" i="27"/>
  <c r="AO56" i="27"/>
  <c r="AK56" i="27"/>
  <c r="AG56" i="27"/>
  <c r="AC56" i="27"/>
  <c r="Y56" i="27"/>
  <c r="U56" i="27"/>
  <c r="Q56" i="27"/>
  <c r="M56" i="27"/>
  <c r="F56" i="27"/>
  <c r="D56" i="27"/>
  <c r="E56" i="27" s="1"/>
  <c r="AW55" i="27"/>
  <c r="AS55" i="27"/>
  <c r="AO55" i="27"/>
  <c r="AK55" i="27"/>
  <c r="AG55" i="27"/>
  <c r="AC55" i="27"/>
  <c r="Y55" i="27"/>
  <c r="U55" i="27"/>
  <c r="Q55" i="27"/>
  <c r="M55" i="27"/>
  <c r="F55" i="27"/>
  <c r="D55" i="27"/>
  <c r="E55" i="27" s="1"/>
  <c r="K52" i="8" s="1"/>
  <c r="AT52" i="8" s="1"/>
  <c r="AW54" i="27"/>
  <c r="AS54" i="27"/>
  <c r="AO54" i="27"/>
  <c r="AK54" i="27"/>
  <c r="AG54" i="27"/>
  <c r="AC54" i="27"/>
  <c r="Y54" i="27"/>
  <c r="U54" i="27"/>
  <c r="Q54" i="27"/>
  <c r="M54" i="27"/>
  <c r="F54" i="27"/>
  <c r="D54" i="27"/>
  <c r="E54" i="27" s="1"/>
  <c r="AW53" i="27"/>
  <c r="AS53" i="27"/>
  <c r="AO53" i="27"/>
  <c r="AK53" i="27"/>
  <c r="AG53" i="27"/>
  <c r="AC53" i="27"/>
  <c r="Y53" i="27"/>
  <c r="U53" i="27"/>
  <c r="Q53" i="27"/>
  <c r="M53" i="27"/>
  <c r="F53" i="27"/>
  <c r="D53" i="27"/>
  <c r="E53" i="27" s="1"/>
  <c r="K50" i="8" s="1"/>
  <c r="AT50" i="8" s="1"/>
  <c r="AW52" i="27"/>
  <c r="AS52" i="27"/>
  <c r="AO52" i="27"/>
  <c r="AK52" i="27"/>
  <c r="AG52" i="27"/>
  <c r="AC52" i="27"/>
  <c r="Y52" i="27"/>
  <c r="U52" i="27"/>
  <c r="Q52" i="27"/>
  <c r="M52" i="27"/>
  <c r="F52" i="27"/>
  <c r="D52" i="27"/>
  <c r="E52" i="27" s="1"/>
  <c r="AW51" i="27"/>
  <c r="AS51" i="27"/>
  <c r="AO51" i="27"/>
  <c r="AK51" i="27"/>
  <c r="AG51" i="27"/>
  <c r="AC51" i="27"/>
  <c r="Y51" i="27"/>
  <c r="U51" i="27"/>
  <c r="Q51" i="27"/>
  <c r="M51" i="27"/>
  <c r="F51" i="27"/>
  <c r="D51" i="27"/>
  <c r="E51" i="27" s="1"/>
  <c r="K48" i="8" s="1"/>
  <c r="AT48" i="8" s="1"/>
  <c r="AW50" i="27"/>
  <c r="AS50" i="27"/>
  <c r="AO50" i="27"/>
  <c r="AK50" i="27"/>
  <c r="AG50" i="27"/>
  <c r="AC50" i="27"/>
  <c r="Y50" i="27"/>
  <c r="U50" i="27"/>
  <c r="Q50" i="27"/>
  <c r="M50" i="27"/>
  <c r="F50" i="27"/>
  <c r="D50" i="27"/>
  <c r="E50" i="27" s="1"/>
  <c r="AW49" i="27"/>
  <c r="AS49" i="27"/>
  <c r="AO49" i="27"/>
  <c r="AK49" i="27"/>
  <c r="AG49" i="27"/>
  <c r="AC49" i="27"/>
  <c r="Y49" i="27"/>
  <c r="U49" i="27"/>
  <c r="Q49" i="27"/>
  <c r="M49" i="27"/>
  <c r="F49" i="27"/>
  <c r="D49" i="27"/>
  <c r="E49" i="27" s="1"/>
  <c r="K46" i="8" s="1"/>
  <c r="AT46" i="8" s="1"/>
  <c r="AW48" i="27"/>
  <c r="AS48" i="27"/>
  <c r="AO48" i="27"/>
  <c r="AK48" i="27"/>
  <c r="AG48" i="27"/>
  <c r="AC48" i="27"/>
  <c r="Y48" i="27"/>
  <c r="U48" i="27"/>
  <c r="Q48" i="27"/>
  <c r="M48" i="27"/>
  <c r="F48" i="27"/>
  <c r="D48" i="27"/>
  <c r="E48" i="27" s="1"/>
  <c r="AW47" i="27"/>
  <c r="AS47" i="27"/>
  <c r="AO47" i="27"/>
  <c r="AK47" i="27"/>
  <c r="AG47" i="27"/>
  <c r="AC47" i="27"/>
  <c r="Y47" i="27"/>
  <c r="U47" i="27"/>
  <c r="Q47" i="27"/>
  <c r="M47" i="27"/>
  <c r="F47" i="27"/>
  <c r="D47" i="27"/>
  <c r="E47" i="27" s="1"/>
  <c r="K44" i="8" s="1"/>
  <c r="AT44" i="8" s="1"/>
  <c r="AW46" i="27"/>
  <c r="AS46" i="27"/>
  <c r="AQ74" i="27"/>
  <c r="AO46" i="27"/>
  <c r="AK46" i="27"/>
  <c r="AI74" i="27"/>
  <c r="AG46" i="27"/>
  <c r="AC46" i="27"/>
  <c r="AA74" i="27"/>
  <c r="Y46" i="27"/>
  <c r="U46" i="27"/>
  <c r="S74" i="27"/>
  <c r="Q46" i="27"/>
  <c r="M46" i="27"/>
  <c r="F46" i="27"/>
  <c r="D46" i="27"/>
  <c r="AW45" i="27"/>
  <c r="AS45" i="27"/>
  <c r="AO45" i="27"/>
  <c r="AK45" i="27"/>
  <c r="AG45" i="27"/>
  <c r="AC45" i="27"/>
  <c r="Y45" i="27"/>
  <c r="U45" i="27"/>
  <c r="Q45" i="27"/>
  <c r="M45" i="27"/>
  <c r="F45" i="27"/>
  <c r="D45" i="27"/>
  <c r="E45" i="27" s="1"/>
  <c r="K42" i="8" s="1"/>
  <c r="AT42" i="8" s="1"/>
  <c r="AW44" i="27"/>
  <c r="AS44" i="27"/>
  <c r="AO44" i="27"/>
  <c r="AK44" i="27"/>
  <c r="AG44" i="27"/>
  <c r="AC44" i="27"/>
  <c r="Y44" i="27"/>
  <c r="U44" i="27"/>
  <c r="Q44" i="27"/>
  <c r="M44" i="27"/>
  <c r="F44" i="27"/>
  <c r="D44" i="27"/>
  <c r="E44" i="27" s="1"/>
  <c r="AW43" i="27"/>
  <c r="AS43" i="27"/>
  <c r="AO43" i="27"/>
  <c r="AK43" i="27"/>
  <c r="AG43" i="27"/>
  <c r="AC43" i="27"/>
  <c r="Y43" i="27"/>
  <c r="U43" i="27"/>
  <c r="Q43" i="27"/>
  <c r="M43" i="27"/>
  <c r="F43" i="27"/>
  <c r="U40" i="8" s="1"/>
  <c r="BD40" i="8" s="1"/>
  <c r="D43" i="27"/>
  <c r="E43" i="27" s="1"/>
  <c r="K40" i="8" s="1"/>
  <c r="AT40" i="8" s="1"/>
  <c r="AW42" i="27"/>
  <c r="AS42" i="27"/>
  <c r="AO42" i="27"/>
  <c r="AK42" i="27"/>
  <c r="AG42" i="27"/>
  <c r="AC42" i="27"/>
  <c r="Y42" i="27"/>
  <c r="U42" i="27"/>
  <c r="Q42" i="27"/>
  <c r="M42" i="27"/>
  <c r="F42" i="27"/>
  <c r="D42" i="27"/>
  <c r="AW41" i="27"/>
  <c r="AS41" i="27"/>
  <c r="AO41" i="27"/>
  <c r="AK41" i="27"/>
  <c r="AG41" i="27"/>
  <c r="AC41" i="27"/>
  <c r="Y41" i="27"/>
  <c r="U41" i="27"/>
  <c r="Q41" i="27"/>
  <c r="M41" i="27"/>
  <c r="F41" i="27"/>
  <c r="D41" i="27"/>
  <c r="AW40" i="27"/>
  <c r="AS40" i="27"/>
  <c r="AO40" i="27"/>
  <c r="AK40" i="27"/>
  <c r="AG40" i="27"/>
  <c r="AC40" i="27"/>
  <c r="Y40" i="27"/>
  <c r="U40" i="27"/>
  <c r="Q40" i="27"/>
  <c r="M40" i="27"/>
  <c r="F40" i="27"/>
  <c r="D40" i="27"/>
  <c r="E40" i="27" s="1"/>
  <c r="AW39" i="27"/>
  <c r="AS39" i="27"/>
  <c r="AO39" i="27"/>
  <c r="AK39" i="27"/>
  <c r="AG39" i="27"/>
  <c r="AC39" i="27"/>
  <c r="Y39" i="27"/>
  <c r="U39" i="27"/>
  <c r="Q39" i="27"/>
  <c r="M39" i="27"/>
  <c r="F39" i="27"/>
  <c r="D39" i="27"/>
  <c r="E39" i="27" s="1"/>
  <c r="K36" i="8" s="1"/>
  <c r="AT36" i="8" s="1"/>
  <c r="AW38" i="27"/>
  <c r="AS38" i="27"/>
  <c r="AO38" i="27"/>
  <c r="AK38" i="27"/>
  <c r="AG38" i="27"/>
  <c r="AC38" i="27"/>
  <c r="Y38" i="27"/>
  <c r="U38" i="27"/>
  <c r="Q38" i="27"/>
  <c r="M38" i="27"/>
  <c r="F38" i="27"/>
  <c r="D38" i="27"/>
  <c r="AW37" i="27"/>
  <c r="AS37" i="27"/>
  <c r="AO37" i="27"/>
  <c r="AK37" i="27"/>
  <c r="AG37" i="27"/>
  <c r="AC37" i="27"/>
  <c r="Y37" i="27"/>
  <c r="U37" i="27"/>
  <c r="Q37" i="27"/>
  <c r="M37" i="27"/>
  <c r="F37" i="27"/>
  <c r="D37" i="27"/>
  <c r="E37" i="27" s="1"/>
  <c r="K34" i="8" s="1"/>
  <c r="AT34" i="8" s="1"/>
  <c r="AW36" i="27"/>
  <c r="AS36" i="27"/>
  <c r="AO36" i="27"/>
  <c r="AK36" i="27"/>
  <c r="AG36" i="27"/>
  <c r="AC36" i="27"/>
  <c r="Y36" i="27"/>
  <c r="U36" i="27"/>
  <c r="Q36" i="27"/>
  <c r="M36" i="27"/>
  <c r="F36" i="27"/>
  <c r="D36" i="27"/>
  <c r="E36" i="27" s="1"/>
  <c r="AW35" i="27"/>
  <c r="AS35" i="27"/>
  <c r="AO35" i="27"/>
  <c r="AK35" i="27"/>
  <c r="AG35" i="27"/>
  <c r="AC35" i="27"/>
  <c r="Y35" i="27"/>
  <c r="U35" i="27"/>
  <c r="Q35" i="27"/>
  <c r="M35" i="27"/>
  <c r="F35" i="27"/>
  <c r="D35" i="27"/>
  <c r="E35" i="27" s="1"/>
  <c r="K32" i="8" s="1"/>
  <c r="AT32" i="8" s="1"/>
  <c r="AW34" i="27"/>
  <c r="AU73" i="27"/>
  <c r="AS34" i="27"/>
  <c r="AO34" i="27"/>
  <c r="AM73" i="27"/>
  <c r="AK34" i="27"/>
  <c r="AG34" i="27"/>
  <c r="AE73" i="27"/>
  <c r="AC34" i="27"/>
  <c r="Y34" i="27"/>
  <c r="W73" i="27"/>
  <c r="U34" i="27"/>
  <c r="Q34" i="27"/>
  <c r="M34" i="27"/>
  <c r="F34" i="27"/>
  <c r="AV32" i="29" s="1"/>
  <c r="D34" i="27"/>
  <c r="E34" i="27" s="1"/>
  <c r="AW33" i="27"/>
  <c r="AS33" i="27"/>
  <c r="AO33" i="27"/>
  <c r="AK33" i="27"/>
  <c r="AG33" i="27"/>
  <c r="AC33" i="27"/>
  <c r="Y33" i="27"/>
  <c r="U33" i="27"/>
  <c r="Q33" i="27"/>
  <c r="M33" i="27"/>
  <c r="F33" i="27"/>
  <c r="D33" i="27"/>
  <c r="E33" i="27" s="1"/>
  <c r="K30" i="8" s="1"/>
  <c r="AT30" i="8" s="1"/>
  <c r="AW32" i="27"/>
  <c r="AS32" i="27"/>
  <c r="AO32" i="27"/>
  <c r="AK32" i="27"/>
  <c r="AG32" i="27"/>
  <c r="AC32" i="27"/>
  <c r="Y32" i="27"/>
  <c r="U32" i="27"/>
  <c r="Q32" i="27"/>
  <c r="M32" i="27"/>
  <c r="F32" i="27"/>
  <c r="D32" i="27"/>
  <c r="E32" i="27" s="1"/>
  <c r="AW31" i="27"/>
  <c r="AS31" i="27"/>
  <c r="AO31" i="27"/>
  <c r="AK31" i="27"/>
  <c r="AG31" i="27"/>
  <c r="AC31" i="27"/>
  <c r="Y31" i="27"/>
  <c r="U31" i="27"/>
  <c r="Q31" i="27"/>
  <c r="M31" i="27"/>
  <c r="F31" i="27"/>
  <c r="D31" i="27"/>
  <c r="E31" i="27" s="1"/>
  <c r="K28" i="8" s="1"/>
  <c r="AT28" i="8" s="1"/>
  <c r="AW30" i="27"/>
  <c r="AS30" i="27"/>
  <c r="AO30" i="27"/>
  <c r="AK30" i="27"/>
  <c r="AG30" i="27"/>
  <c r="AC30" i="27"/>
  <c r="Y30" i="27"/>
  <c r="U30" i="27"/>
  <c r="Q30" i="27"/>
  <c r="M30" i="27"/>
  <c r="F30" i="27"/>
  <c r="D30" i="27"/>
  <c r="E30" i="27" s="1"/>
  <c r="AW29" i="27"/>
  <c r="AS29" i="27"/>
  <c r="AO29" i="27"/>
  <c r="AK29" i="27"/>
  <c r="AG29" i="27"/>
  <c r="AC29" i="27"/>
  <c r="Y29" i="27"/>
  <c r="U29" i="27"/>
  <c r="Q29" i="27"/>
  <c r="M29" i="27"/>
  <c r="F29" i="27"/>
  <c r="D29" i="27"/>
  <c r="E29" i="27" s="1"/>
  <c r="K26" i="8" s="1"/>
  <c r="AT26" i="8" s="1"/>
  <c r="AW28" i="27"/>
  <c r="AS28" i="27"/>
  <c r="AO28" i="27"/>
  <c r="AK28" i="27"/>
  <c r="AG28" i="27"/>
  <c r="AC28" i="27"/>
  <c r="Y28" i="27"/>
  <c r="U28" i="27"/>
  <c r="Q28" i="27"/>
  <c r="M28" i="27"/>
  <c r="F28" i="27"/>
  <c r="D28" i="27"/>
  <c r="E28" i="27" s="1"/>
  <c r="AW27" i="27"/>
  <c r="AS27" i="27"/>
  <c r="AO27" i="27"/>
  <c r="AK27" i="27"/>
  <c r="AG27" i="27"/>
  <c r="AC27" i="27"/>
  <c r="Y27" i="27"/>
  <c r="U27" i="27"/>
  <c r="Q27" i="27"/>
  <c r="M27" i="27"/>
  <c r="F27" i="27"/>
  <c r="D27" i="27"/>
  <c r="E27" i="27" s="1"/>
  <c r="K24" i="8" s="1"/>
  <c r="AT24" i="8" s="1"/>
  <c r="AW26" i="27"/>
  <c r="AS26" i="27"/>
  <c r="AO26" i="27"/>
  <c r="AK26" i="27"/>
  <c r="AG26" i="27"/>
  <c r="AC26" i="27"/>
  <c r="Y26" i="27"/>
  <c r="U26" i="27"/>
  <c r="Q26" i="27"/>
  <c r="M26" i="27"/>
  <c r="F26" i="27"/>
  <c r="D26" i="27"/>
  <c r="AW25" i="27"/>
  <c r="AS25" i="27"/>
  <c r="AO25" i="27"/>
  <c r="AK25" i="27"/>
  <c r="AG25" i="27"/>
  <c r="AC25" i="27"/>
  <c r="Y25" i="27"/>
  <c r="U25" i="27"/>
  <c r="Q25" i="27"/>
  <c r="M25" i="27"/>
  <c r="F25" i="27"/>
  <c r="D25" i="27"/>
  <c r="E25" i="27" s="1"/>
  <c r="K22" i="8" s="1"/>
  <c r="AT22" i="8" s="1"/>
  <c r="AW24" i="27"/>
  <c r="AS24" i="27"/>
  <c r="AO24" i="27"/>
  <c r="AK24" i="27"/>
  <c r="AG24" i="27"/>
  <c r="AC24" i="27"/>
  <c r="Y24" i="27"/>
  <c r="U24" i="27"/>
  <c r="Q24" i="27"/>
  <c r="M24" i="27"/>
  <c r="F24" i="27"/>
  <c r="D24" i="27"/>
  <c r="E24" i="27" s="1"/>
  <c r="AW23" i="27"/>
  <c r="AS23" i="27"/>
  <c r="AO23" i="27"/>
  <c r="AK23" i="27"/>
  <c r="AG23" i="27"/>
  <c r="AC23" i="27"/>
  <c r="Y23" i="27"/>
  <c r="U23" i="27"/>
  <c r="Q23" i="27"/>
  <c r="M23" i="27"/>
  <c r="F23" i="27"/>
  <c r="D23" i="27"/>
  <c r="E23" i="27" s="1"/>
  <c r="K20" i="8" s="1"/>
  <c r="AT20" i="8" s="1"/>
  <c r="AW22" i="27"/>
  <c r="AS22" i="27"/>
  <c r="AQ72" i="27"/>
  <c r="AO22" i="27"/>
  <c r="AK22" i="27"/>
  <c r="AI72" i="27"/>
  <c r="AG22" i="27"/>
  <c r="AC22" i="27"/>
  <c r="AA72" i="27"/>
  <c r="Y22" i="27"/>
  <c r="U22" i="27"/>
  <c r="S72" i="27"/>
  <c r="Q22" i="27"/>
  <c r="M22" i="27"/>
  <c r="F22" i="27"/>
  <c r="D22" i="27"/>
  <c r="CM21" i="27"/>
  <c r="CO21" i="27" s="1"/>
  <c r="AW21" i="27"/>
  <c r="AS21" i="27"/>
  <c r="AO21" i="27"/>
  <c r="AK21" i="27"/>
  <c r="AG21" i="27"/>
  <c r="AC21" i="27"/>
  <c r="Y21" i="27"/>
  <c r="U21" i="27"/>
  <c r="Q21" i="27"/>
  <c r="M21" i="27"/>
  <c r="F21" i="27"/>
  <c r="AV19" i="29" s="1"/>
  <c r="BH19" i="29" s="1"/>
  <c r="D21" i="27"/>
  <c r="E21" i="27" s="1"/>
  <c r="C21" i="27"/>
  <c r="CN21" i="27" s="1"/>
  <c r="A21" i="27"/>
  <c r="CM20" i="27"/>
  <c r="CO20" i="27" s="1"/>
  <c r="AW20" i="27"/>
  <c r="AS20" i="27"/>
  <c r="AO20" i="27"/>
  <c r="AK20" i="27"/>
  <c r="AG20" i="27"/>
  <c r="AC20" i="27"/>
  <c r="Y20" i="27"/>
  <c r="U20" i="27"/>
  <c r="Q20" i="27"/>
  <c r="M20" i="27"/>
  <c r="D20" i="27"/>
  <c r="E20" i="27" s="1"/>
  <c r="C20" i="27"/>
  <c r="CN20" i="27" s="1"/>
  <c r="A20" i="27"/>
  <c r="CM19" i="27"/>
  <c r="CO19" i="27" s="1"/>
  <c r="AW19" i="27"/>
  <c r="AS19" i="27"/>
  <c r="AO19" i="27"/>
  <c r="AK19" i="27"/>
  <c r="AG19" i="27"/>
  <c r="AC19" i="27"/>
  <c r="Y19" i="27"/>
  <c r="U19" i="27"/>
  <c r="Q19" i="27"/>
  <c r="M19" i="27"/>
  <c r="D19" i="27"/>
  <c r="E19" i="27" s="1"/>
  <c r="C19" i="27"/>
  <c r="CN19" i="27" s="1"/>
  <c r="A19" i="27"/>
  <c r="CM18" i="27"/>
  <c r="CO18" i="27" s="1"/>
  <c r="AW18" i="27"/>
  <c r="AS18" i="27"/>
  <c r="AO18" i="27"/>
  <c r="AK18" i="27"/>
  <c r="AG18" i="27"/>
  <c r="AC18" i="27"/>
  <c r="Y18" i="27"/>
  <c r="U18" i="27"/>
  <c r="Q18" i="27"/>
  <c r="M18" i="27"/>
  <c r="F18" i="27"/>
  <c r="AV16" i="29" s="1"/>
  <c r="BH16" i="29" s="1"/>
  <c r="D18" i="27"/>
  <c r="E18" i="27" s="1"/>
  <c r="C18" i="27"/>
  <c r="CN18" i="27" s="1"/>
  <c r="A18" i="27"/>
  <c r="CM17" i="27"/>
  <c r="CO17" i="27" s="1"/>
  <c r="AW17" i="27"/>
  <c r="AS17" i="27"/>
  <c r="AO17" i="27"/>
  <c r="AK17" i="27"/>
  <c r="AG17" i="27"/>
  <c r="AC17" i="27"/>
  <c r="Y17" i="27"/>
  <c r="U17" i="27"/>
  <c r="Q17" i="27"/>
  <c r="M17" i="27"/>
  <c r="D17" i="27"/>
  <c r="E17" i="27" s="1"/>
  <c r="C17" i="27"/>
  <c r="CN17" i="27" s="1"/>
  <c r="A17" i="27"/>
  <c r="CM16" i="27"/>
  <c r="CO16" i="27" s="1"/>
  <c r="AW16" i="27"/>
  <c r="AS16" i="27"/>
  <c r="AO16" i="27"/>
  <c r="AK16" i="27"/>
  <c r="AG16" i="27"/>
  <c r="AC16" i="27"/>
  <c r="Y16" i="27"/>
  <c r="U16" i="27"/>
  <c r="Q16" i="27"/>
  <c r="M16" i="27"/>
  <c r="F16" i="27"/>
  <c r="AV14" i="29" s="1"/>
  <c r="BH14" i="29" s="1"/>
  <c r="D16" i="27"/>
  <c r="E16" i="27" s="1"/>
  <c r="C16" i="27"/>
  <c r="CN16" i="27" s="1"/>
  <c r="A16" i="27"/>
  <c r="CM15" i="27"/>
  <c r="CO15" i="27" s="1"/>
  <c r="AW15" i="27"/>
  <c r="AS15" i="27"/>
  <c r="AO15" i="27"/>
  <c r="AK15" i="27"/>
  <c r="AG15" i="27"/>
  <c r="AC15" i="27"/>
  <c r="Y15" i="27"/>
  <c r="U15" i="27"/>
  <c r="Q15" i="27"/>
  <c r="M15" i="27"/>
  <c r="D15" i="27"/>
  <c r="E15" i="27" s="1"/>
  <c r="C15" i="27"/>
  <c r="CN15" i="27" s="1"/>
  <c r="A15" i="27"/>
  <c r="CM14" i="27"/>
  <c r="CO14" i="27" s="1"/>
  <c r="AW14" i="27"/>
  <c r="AS14" i="27"/>
  <c r="AO14" i="27"/>
  <c r="AK14" i="27"/>
  <c r="AG14" i="27"/>
  <c r="AC14" i="27"/>
  <c r="Y14" i="27"/>
  <c r="U14" i="27"/>
  <c r="Q14" i="27"/>
  <c r="M14" i="27"/>
  <c r="F14" i="27"/>
  <c r="AV12" i="29" s="1"/>
  <c r="BH12" i="29" s="1"/>
  <c r="D14" i="27"/>
  <c r="E14" i="27" s="1"/>
  <c r="C14" i="27"/>
  <c r="CN14" i="27" s="1"/>
  <c r="A14" i="27"/>
  <c r="CM13" i="27"/>
  <c r="CO13" i="27" s="1"/>
  <c r="AW13" i="27"/>
  <c r="AS13" i="27"/>
  <c r="AO13" i="27"/>
  <c r="AK13" i="27"/>
  <c r="AG13" i="27"/>
  <c r="AC13" i="27"/>
  <c r="Y13" i="27"/>
  <c r="U13" i="27"/>
  <c r="Q13" i="27"/>
  <c r="M13" i="27"/>
  <c r="D13" i="27"/>
  <c r="E13" i="27" s="1"/>
  <c r="C13" i="27"/>
  <c r="CN13" i="27" s="1"/>
  <c r="A13" i="27"/>
  <c r="CM12" i="27"/>
  <c r="CO12" i="27" s="1"/>
  <c r="AW12" i="27"/>
  <c r="AS12" i="27"/>
  <c r="AO12" i="27"/>
  <c r="AK12" i="27"/>
  <c r="AG12" i="27"/>
  <c r="AC12" i="27"/>
  <c r="Y12" i="27"/>
  <c r="U12" i="27"/>
  <c r="Q12" i="27"/>
  <c r="M12" i="27"/>
  <c r="F12" i="27"/>
  <c r="AV10" i="29" s="1"/>
  <c r="BH10" i="29" s="1"/>
  <c r="D12" i="27"/>
  <c r="E12" i="27" s="1"/>
  <c r="C12" i="27"/>
  <c r="CN12" i="27" s="1"/>
  <c r="A12" i="27"/>
  <c r="CM11" i="27"/>
  <c r="CO11" i="27" s="1"/>
  <c r="AW11" i="27"/>
  <c r="AS11" i="27"/>
  <c r="AO11" i="27"/>
  <c r="AK11" i="27"/>
  <c r="AG11" i="27"/>
  <c r="AC11" i="27"/>
  <c r="Y11" i="27"/>
  <c r="U11" i="27"/>
  <c r="Q11" i="27"/>
  <c r="M11" i="27"/>
  <c r="F11" i="27"/>
  <c r="AV9" i="29" s="1"/>
  <c r="BH9" i="29" s="1"/>
  <c r="D11" i="27"/>
  <c r="E11" i="27" s="1"/>
  <c r="C11" i="27"/>
  <c r="CN11" i="27" s="1"/>
  <c r="A11" i="27"/>
  <c r="CM10" i="27"/>
  <c r="CO10" i="27" s="1"/>
  <c r="AW10" i="27"/>
  <c r="AS10" i="27"/>
  <c r="AQ71" i="27"/>
  <c r="AO10" i="27"/>
  <c r="AK10" i="27"/>
  <c r="AG10" i="27"/>
  <c r="AC10" i="27"/>
  <c r="AA71" i="27"/>
  <c r="X71" i="27"/>
  <c r="Y71" i="27" s="1"/>
  <c r="T71" i="27"/>
  <c r="P71" i="27"/>
  <c r="Q71" i="27" s="1"/>
  <c r="M10" i="27"/>
  <c r="D10" i="27"/>
  <c r="C10" i="27"/>
  <c r="CN10" i="27" s="1"/>
  <c r="A10" i="27"/>
  <c r="A110" i="26"/>
  <c r="AV109" i="26"/>
  <c r="AT109" i="26"/>
  <c r="AR109" i="26"/>
  <c r="AS109" i="26" s="1"/>
  <c r="AP109" i="26"/>
  <c r="AN109" i="26"/>
  <c r="AL109" i="26"/>
  <c r="AJ109" i="26"/>
  <c r="AK109" i="26" s="1"/>
  <c r="AH109" i="26"/>
  <c r="AF109" i="26"/>
  <c r="AD109" i="26"/>
  <c r="AB109" i="26"/>
  <c r="AC109" i="26" s="1"/>
  <c r="Z109" i="26"/>
  <c r="V109" i="26"/>
  <c r="R109" i="26"/>
  <c r="N109" i="26"/>
  <c r="J109" i="26"/>
  <c r="A109" i="26"/>
  <c r="AW108" i="26"/>
  <c r="AS108" i="26"/>
  <c r="AO108" i="26"/>
  <c r="AK108" i="26"/>
  <c r="AG108" i="26"/>
  <c r="AC108" i="26"/>
  <c r="Y108" i="26"/>
  <c r="T108" i="26"/>
  <c r="U108" i="26" s="1"/>
  <c r="P108" i="26"/>
  <c r="Q108" i="26" s="1"/>
  <c r="L108" i="26"/>
  <c r="M108" i="26" s="1"/>
  <c r="D108" i="26"/>
  <c r="C108" i="26"/>
  <c r="A108" i="26"/>
  <c r="AW107" i="26"/>
  <c r="AS107" i="26"/>
  <c r="AO107" i="26"/>
  <c r="AK107" i="26"/>
  <c r="AG107" i="26"/>
  <c r="AC107" i="26"/>
  <c r="Y107" i="26"/>
  <c r="U107" i="26"/>
  <c r="Q107" i="26"/>
  <c r="P107" i="26"/>
  <c r="L107" i="26"/>
  <c r="M107" i="26" s="1"/>
  <c r="D107" i="26"/>
  <c r="C107" i="26"/>
  <c r="A107" i="26"/>
  <c r="AW106" i="26"/>
  <c r="AS106" i="26"/>
  <c r="AO106" i="26"/>
  <c r="AK106" i="26"/>
  <c r="AG106" i="26"/>
  <c r="AC106" i="26"/>
  <c r="Y106" i="26"/>
  <c r="U106" i="26"/>
  <c r="Q106" i="26"/>
  <c r="L106" i="26"/>
  <c r="M106" i="26" s="1"/>
  <c r="D106" i="26"/>
  <c r="C106" i="26"/>
  <c r="A106" i="26"/>
  <c r="AW105" i="26"/>
  <c r="AS105" i="26"/>
  <c r="AO105" i="26"/>
  <c r="AK105" i="26"/>
  <c r="AG105" i="26"/>
  <c r="AC105" i="26"/>
  <c r="Y105" i="26"/>
  <c r="U105" i="26"/>
  <c r="Q105" i="26"/>
  <c r="L105" i="26"/>
  <c r="M105" i="26" s="1"/>
  <c r="D105" i="26"/>
  <c r="C105" i="26"/>
  <c r="A105" i="26"/>
  <c r="AW104" i="26"/>
  <c r="AS104" i="26"/>
  <c r="AO104" i="26"/>
  <c r="AK104" i="26"/>
  <c r="AG104" i="26"/>
  <c r="AC104" i="26"/>
  <c r="Y104" i="26"/>
  <c r="U104" i="26"/>
  <c r="Q104" i="26"/>
  <c r="L104" i="26"/>
  <c r="M104" i="26" s="1"/>
  <c r="D104" i="26"/>
  <c r="C104" i="26"/>
  <c r="A104" i="26"/>
  <c r="AW103" i="26"/>
  <c r="AS103" i="26"/>
  <c r="AO103" i="26"/>
  <c r="AK103" i="26"/>
  <c r="AG103" i="26"/>
  <c r="AC103" i="26"/>
  <c r="Y103" i="26"/>
  <c r="U103" i="26"/>
  <c r="Q103" i="26"/>
  <c r="L103" i="26"/>
  <c r="M103" i="26" s="1"/>
  <c r="D103" i="26"/>
  <c r="C103" i="26"/>
  <c r="A103" i="26"/>
  <c r="AW102" i="26"/>
  <c r="AS102" i="26"/>
  <c r="AO102" i="26"/>
  <c r="AK102" i="26"/>
  <c r="AG102" i="26"/>
  <c r="AC102" i="26"/>
  <c r="Y102" i="26"/>
  <c r="U102" i="26"/>
  <c r="Q102" i="26"/>
  <c r="L102" i="26"/>
  <c r="M102" i="26" s="1"/>
  <c r="D102" i="26"/>
  <c r="C102" i="26"/>
  <c r="A102" i="26"/>
  <c r="AW101" i="26"/>
  <c r="AS101" i="26"/>
  <c r="AO101" i="26"/>
  <c r="AK101" i="26"/>
  <c r="AG101" i="26"/>
  <c r="AC101" i="26"/>
  <c r="Y101" i="26"/>
  <c r="U101" i="26"/>
  <c r="Q101" i="26"/>
  <c r="L101" i="26"/>
  <c r="M101" i="26" s="1"/>
  <c r="D101" i="26"/>
  <c r="C101" i="26"/>
  <c r="A101" i="26"/>
  <c r="AW100" i="26"/>
  <c r="AS100" i="26"/>
  <c r="AO100" i="26"/>
  <c r="AK100" i="26"/>
  <c r="AG100" i="26"/>
  <c r="AC100" i="26"/>
  <c r="Y100" i="26"/>
  <c r="U100" i="26"/>
  <c r="P100" i="26"/>
  <c r="Q100" i="26" s="1"/>
  <c r="L100" i="26"/>
  <c r="F100" i="26" s="1"/>
  <c r="G100" i="26" s="1"/>
  <c r="D100" i="26"/>
  <c r="C100" i="26"/>
  <c r="A100" i="26"/>
  <c r="AW99" i="26"/>
  <c r="AS99" i="26"/>
  <c r="AO99" i="26"/>
  <c r="AK99" i="26"/>
  <c r="AG99" i="26"/>
  <c r="AC99" i="26"/>
  <c r="Y99" i="26"/>
  <c r="U99" i="26"/>
  <c r="P99" i="26"/>
  <c r="M99" i="26"/>
  <c r="L99" i="26"/>
  <c r="D99" i="26"/>
  <c r="C99" i="26"/>
  <c r="A99" i="26"/>
  <c r="AW98" i="26"/>
  <c r="AS98" i="26"/>
  <c r="AO98" i="26"/>
  <c r="AK98" i="26"/>
  <c r="AG98" i="26"/>
  <c r="AC98" i="26"/>
  <c r="Y98" i="26"/>
  <c r="U98" i="26"/>
  <c r="P98" i="26"/>
  <c r="Q98" i="26" s="1"/>
  <c r="L98" i="26"/>
  <c r="M98" i="26" s="1"/>
  <c r="F98" i="26"/>
  <c r="G98" i="26" s="1"/>
  <c r="D98" i="26"/>
  <c r="C98" i="26"/>
  <c r="A98" i="26"/>
  <c r="AW97" i="26"/>
  <c r="AS97" i="26"/>
  <c r="AO97" i="26"/>
  <c r="AK97" i="26"/>
  <c r="AG97" i="26"/>
  <c r="AC97" i="26"/>
  <c r="X97" i="26"/>
  <c r="Y97" i="26" s="1"/>
  <c r="U97" i="26"/>
  <c r="T97" i="26"/>
  <c r="T109" i="26" s="1"/>
  <c r="P97" i="26"/>
  <c r="Q97" i="26" s="1"/>
  <c r="L97" i="26"/>
  <c r="D97" i="26"/>
  <c r="C97" i="26"/>
  <c r="A97" i="26"/>
  <c r="AT94" i="26"/>
  <c r="AP94" i="26"/>
  <c r="AL94" i="26"/>
  <c r="AH94" i="26"/>
  <c r="AD94" i="26"/>
  <c r="Z94" i="26"/>
  <c r="V94" i="26"/>
  <c r="R94" i="26"/>
  <c r="N94" i="26"/>
  <c r="J94" i="26"/>
  <c r="AV75" i="26"/>
  <c r="AW75" i="26" s="1"/>
  <c r="AT75" i="26"/>
  <c r="AR75" i="26"/>
  <c r="AP75" i="26"/>
  <c r="AN75" i="26"/>
  <c r="AO75" i="26" s="1"/>
  <c r="AL75" i="26"/>
  <c r="AJ75" i="26"/>
  <c r="AK75" i="26" s="1"/>
  <c r="AH75" i="26"/>
  <c r="AF75" i="26"/>
  <c r="AG75" i="26" s="1"/>
  <c r="AD75" i="26"/>
  <c r="AB75" i="26"/>
  <c r="Z75" i="26"/>
  <c r="X75" i="26"/>
  <c r="Y75" i="26" s="1"/>
  <c r="V75" i="26"/>
  <c r="T75" i="26"/>
  <c r="U75" i="26" s="1"/>
  <c r="R75" i="26"/>
  <c r="P75" i="26"/>
  <c r="Q75" i="26" s="1"/>
  <c r="N75" i="26"/>
  <c r="L75" i="26"/>
  <c r="J75" i="26"/>
  <c r="G75" i="26" s="1"/>
  <c r="H75" i="26"/>
  <c r="AV74" i="26"/>
  <c r="AW74" i="26" s="1"/>
  <c r="AT74" i="26"/>
  <c r="AS74" i="26"/>
  <c r="AR74" i="26"/>
  <c r="AP74" i="26"/>
  <c r="AN74" i="26"/>
  <c r="AO74" i="26" s="1"/>
  <c r="AL74" i="26"/>
  <c r="AJ74" i="26"/>
  <c r="AH74" i="26"/>
  <c r="AK74" i="26" s="1"/>
  <c r="AF74" i="26"/>
  <c r="AG74" i="26" s="1"/>
  <c r="AD74" i="26"/>
  <c r="AC74" i="26"/>
  <c r="AB74" i="26"/>
  <c r="Z74" i="26"/>
  <c r="X74" i="26"/>
  <c r="Y74" i="26" s="1"/>
  <c r="V74" i="26"/>
  <c r="T74" i="26"/>
  <c r="U74" i="26" s="1"/>
  <c r="R74" i="26"/>
  <c r="P74" i="26"/>
  <c r="Q74" i="26" s="1"/>
  <c r="N74" i="26"/>
  <c r="M74" i="26"/>
  <c r="L74" i="26"/>
  <c r="J74" i="26"/>
  <c r="H74" i="26" s="1"/>
  <c r="G74" i="26"/>
  <c r="AV73" i="26"/>
  <c r="AT73" i="26"/>
  <c r="AR73" i="26"/>
  <c r="AP73" i="26"/>
  <c r="AN73" i="26"/>
  <c r="AL73" i="26"/>
  <c r="AJ73" i="26"/>
  <c r="AH73" i="26"/>
  <c r="AF73" i="26"/>
  <c r="AD73" i="26"/>
  <c r="AB73" i="26"/>
  <c r="Z73" i="26"/>
  <c r="X73" i="26"/>
  <c r="V73" i="26"/>
  <c r="T73" i="26"/>
  <c r="R73" i="26"/>
  <c r="P73" i="26"/>
  <c r="N73" i="26"/>
  <c r="L73" i="26"/>
  <c r="J73" i="26"/>
  <c r="AW72" i="26"/>
  <c r="AV72" i="26"/>
  <c r="AT72" i="26"/>
  <c r="AR72" i="26"/>
  <c r="AS72" i="26" s="1"/>
  <c r="AP72" i="26"/>
  <c r="AO72" i="26"/>
  <c r="AN72" i="26"/>
  <c r="AL72" i="26"/>
  <c r="AK72" i="26"/>
  <c r="AJ72" i="26"/>
  <c r="AH72" i="26"/>
  <c r="AF72" i="26"/>
  <c r="AD72" i="26"/>
  <c r="AG72" i="26" s="1"/>
  <c r="AB72" i="26"/>
  <c r="AC72" i="26" s="1"/>
  <c r="Z72" i="26"/>
  <c r="Y72" i="26"/>
  <c r="X72" i="26"/>
  <c r="V72" i="26"/>
  <c r="T72" i="26"/>
  <c r="U72" i="26" s="1"/>
  <c r="R72" i="26"/>
  <c r="P72" i="26"/>
  <c r="Q72" i="26" s="1"/>
  <c r="N72" i="26"/>
  <c r="L72" i="26"/>
  <c r="M72" i="26" s="1"/>
  <c r="J72" i="26"/>
  <c r="H72" i="26"/>
  <c r="G72" i="26"/>
  <c r="AV71" i="26"/>
  <c r="AW71" i="26" s="1"/>
  <c r="AT71" i="26"/>
  <c r="AR71" i="26"/>
  <c r="AS71" i="26" s="1"/>
  <c r="AP71" i="26"/>
  <c r="AN71" i="26"/>
  <c r="AO71" i="26" s="1"/>
  <c r="AL71" i="26"/>
  <c r="AJ71" i="26"/>
  <c r="AK71" i="26" s="1"/>
  <c r="AH71" i="26"/>
  <c r="AF71" i="26"/>
  <c r="AG71" i="26" s="1"/>
  <c r="AD71" i="26"/>
  <c r="AB71" i="26"/>
  <c r="AC71" i="26" s="1"/>
  <c r="Z71" i="26"/>
  <c r="V71" i="26"/>
  <c r="R71" i="26"/>
  <c r="N71" i="26"/>
  <c r="J71" i="26"/>
  <c r="C71" i="26"/>
  <c r="A71" i="26"/>
  <c r="AW69" i="26"/>
  <c r="AS69" i="26"/>
  <c r="AO69" i="26"/>
  <c r="AK69" i="26"/>
  <c r="AG69" i="26"/>
  <c r="AC69" i="26"/>
  <c r="Y69" i="26"/>
  <c r="U69" i="26"/>
  <c r="Q69" i="26"/>
  <c r="M69" i="26"/>
  <c r="F69" i="26"/>
  <c r="D69" i="26"/>
  <c r="G69" i="26" s="1"/>
  <c r="AW68" i="26"/>
  <c r="AS68" i="26"/>
  <c r="AO68" i="26"/>
  <c r="AK68" i="26"/>
  <c r="AG68" i="26"/>
  <c r="AC68" i="26"/>
  <c r="Y68" i="26"/>
  <c r="U68" i="26"/>
  <c r="Q68" i="26"/>
  <c r="M68" i="26"/>
  <c r="F68" i="26"/>
  <c r="D68" i="26"/>
  <c r="G68" i="26" s="1"/>
  <c r="AW67" i="26"/>
  <c r="AS67" i="26"/>
  <c r="AO67" i="26"/>
  <c r="AK67" i="26"/>
  <c r="AG67" i="26"/>
  <c r="AC67" i="26"/>
  <c r="Y67" i="26"/>
  <c r="U67" i="26"/>
  <c r="Q67" i="26"/>
  <c r="M67" i="26"/>
  <c r="F67" i="26"/>
  <c r="D67" i="26"/>
  <c r="AW66" i="26"/>
  <c r="AS66" i="26"/>
  <c r="AO66" i="26"/>
  <c r="AK66" i="26"/>
  <c r="AG66" i="26"/>
  <c r="AC66" i="26"/>
  <c r="Y66" i="26"/>
  <c r="U66" i="26"/>
  <c r="Q66" i="26"/>
  <c r="M66" i="26"/>
  <c r="F66" i="26"/>
  <c r="AU64" i="29" s="1"/>
  <c r="BG64" i="29" s="1"/>
  <c r="D66" i="26"/>
  <c r="AW65" i="26"/>
  <c r="AS65" i="26"/>
  <c r="AO65" i="26"/>
  <c r="AK65" i="26"/>
  <c r="AG65" i="26"/>
  <c r="AC65" i="26"/>
  <c r="Y65" i="26"/>
  <c r="U65" i="26"/>
  <c r="Q65" i="26"/>
  <c r="M65" i="26"/>
  <c r="F65" i="26"/>
  <c r="D65" i="26"/>
  <c r="AW64" i="26"/>
  <c r="AS64" i="26"/>
  <c r="AO64" i="26"/>
  <c r="AK64" i="26"/>
  <c r="AG64" i="26"/>
  <c r="AC64" i="26"/>
  <c r="Y64" i="26"/>
  <c r="U64" i="26"/>
  <c r="Q64" i="26"/>
  <c r="M64" i="26"/>
  <c r="F64" i="26"/>
  <c r="D64" i="26"/>
  <c r="AW63" i="26"/>
  <c r="AS63" i="26"/>
  <c r="AO63" i="26"/>
  <c r="AK63" i="26"/>
  <c r="AG63" i="26"/>
  <c r="AC63" i="26"/>
  <c r="Y63" i="26"/>
  <c r="U63" i="26"/>
  <c r="Q63" i="26"/>
  <c r="M63" i="26"/>
  <c r="F63" i="26"/>
  <c r="D63" i="26"/>
  <c r="AW62" i="26"/>
  <c r="AS62" i="26"/>
  <c r="AO62" i="26"/>
  <c r="AK62" i="26"/>
  <c r="AG62" i="26"/>
  <c r="AC62" i="26"/>
  <c r="Y62" i="26"/>
  <c r="U62" i="26"/>
  <c r="Q62" i="26"/>
  <c r="M62" i="26"/>
  <c r="F62" i="26"/>
  <c r="D62" i="26"/>
  <c r="AW61" i="26"/>
  <c r="AS61" i="26"/>
  <c r="AO61" i="26"/>
  <c r="AK61" i="26"/>
  <c r="AG61" i="26"/>
  <c r="AC61" i="26"/>
  <c r="Y61" i="26"/>
  <c r="U61" i="26"/>
  <c r="Q61" i="26"/>
  <c r="M61" i="26"/>
  <c r="F61" i="26"/>
  <c r="D61" i="26"/>
  <c r="AW60" i="26"/>
  <c r="AS60" i="26"/>
  <c r="AO60" i="26"/>
  <c r="AK60" i="26"/>
  <c r="AG60" i="26"/>
  <c r="AC60" i="26"/>
  <c r="Y60" i="26"/>
  <c r="U60" i="26"/>
  <c r="Q60" i="26"/>
  <c r="M60" i="26"/>
  <c r="F60" i="26"/>
  <c r="D60" i="26"/>
  <c r="AW59" i="26"/>
  <c r="AS59" i="26"/>
  <c r="AO59" i="26"/>
  <c r="AK59" i="26"/>
  <c r="AG59" i="26"/>
  <c r="AC59" i="26"/>
  <c r="Y59" i="26"/>
  <c r="U59" i="26"/>
  <c r="Q59" i="26"/>
  <c r="M59" i="26"/>
  <c r="F59" i="26"/>
  <c r="D59" i="26"/>
  <c r="AW58" i="26"/>
  <c r="AS58" i="26"/>
  <c r="AO58" i="26"/>
  <c r="AK58" i="26"/>
  <c r="AG58" i="26"/>
  <c r="AC58" i="26"/>
  <c r="Y58" i="26"/>
  <c r="U58" i="26"/>
  <c r="Q58" i="26"/>
  <c r="M58" i="26"/>
  <c r="F58" i="26"/>
  <c r="AU56" i="29" s="1"/>
  <c r="D58" i="26"/>
  <c r="AW57" i="26"/>
  <c r="AS57" i="26"/>
  <c r="AO57" i="26"/>
  <c r="AK57" i="26"/>
  <c r="AG57" i="26"/>
  <c r="AC57" i="26"/>
  <c r="Y57" i="26"/>
  <c r="U57" i="26"/>
  <c r="Q57" i="26"/>
  <c r="M57" i="26"/>
  <c r="F57" i="26"/>
  <c r="T54" i="8" s="1"/>
  <c r="BC54" i="8" s="1"/>
  <c r="D57" i="26"/>
  <c r="AW56" i="26"/>
  <c r="AS56" i="26"/>
  <c r="AO56" i="26"/>
  <c r="AK56" i="26"/>
  <c r="AG56" i="26"/>
  <c r="AC56" i="26"/>
  <c r="Y56" i="26"/>
  <c r="U56" i="26"/>
  <c r="Q56" i="26"/>
  <c r="M56" i="26"/>
  <c r="F56" i="26"/>
  <c r="D56" i="26"/>
  <c r="AW55" i="26"/>
  <c r="AS55" i="26"/>
  <c r="AO55" i="26"/>
  <c r="AK55" i="26"/>
  <c r="AG55" i="26"/>
  <c r="AC55" i="26"/>
  <c r="Y55" i="26"/>
  <c r="U55" i="26"/>
  <c r="Q55" i="26"/>
  <c r="M55" i="26"/>
  <c r="F55" i="26"/>
  <c r="D55" i="26"/>
  <c r="AW54" i="26"/>
  <c r="AS54" i="26"/>
  <c r="AO54" i="26"/>
  <c r="AK54" i="26"/>
  <c r="AG54" i="26"/>
  <c r="AC54" i="26"/>
  <c r="Y54" i="26"/>
  <c r="U54" i="26"/>
  <c r="Q54" i="26"/>
  <c r="M54" i="26"/>
  <c r="F54" i="26"/>
  <c r="D54" i="26"/>
  <c r="AW53" i="26"/>
  <c r="AS53" i="26"/>
  <c r="AO53" i="26"/>
  <c r="AK53" i="26"/>
  <c r="AG53" i="26"/>
  <c r="AC53" i="26"/>
  <c r="Y53" i="26"/>
  <c r="U53" i="26"/>
  <c r="Q53" i="26"/>
  <c r="M53" i="26"/>
  <c r="F53" i="26"/>
  <c r="D53" i="26"/>
  <c r="AW52" i="26"/>
  <c r="AS52" i="26"/>
  <c r="AO52" i="26"/>
  <c r="AK52" i="26"/>
  <c r="AG52" i="26"/>
  <c r="AC52" i="26"/>
  <c r="Y52" i="26"/>
  <c r="U52" i="26"/>
  <c r="Q52" i="26"/>
  <c r="M52" i="26"/>
  <c r="F52" i="26"/>
  <c r="D52" i="26"/>
  <c r="AW51" i="26"/>
  <c r="AS51" i="26"/>
  <c r="AO51" i="26"/>
  <c r="AK51" i="26"/>
  <c r="AG51" i="26"/>
  <c r="AC51" i="26"/>
  <c r="Y51" i="26"/>
  <c r="U51" i="26"/>
  <c r="Q51" i="26"/>
  <c r="M51" i="26"/>
  <c r="F51" i="26"/>
  <c r="D51" i="26"/>
  <c r="AW50" i="26"/>
  <c r="AS50" i="26"/>
  <c r="AO50" i="26"/>
  <c r="AK50" i="26"/>
  <c r="AG50" i="26"/>
  <c r="AC50" i="26"/>
  <c r="Y50" i="26"/>
  <c r="U50" i="26"/>
  <c r="Q50" i="26"/>
  <c r="M50" i="26"/>
  <c r="F50" i="26"/>
  <c r="D50" i="26"/>
  <c r="AW49" i="26"/>
  <c r="AS49" i="26"/>
  <c r="AO49" i="26"/>
  <c r="AK49" i="26"/>
  <c r="AG49" i="26"/>
  <c r="AC49" i="26"/>
  <c r="Y49" i="26"/>
  <c r="U49" i="26"/>
  <c r="Q49" i="26"/>
  <c r="M49" i="26"/>
  <c r="F49" i="26"/>
  <c r="D49" i="26"/>
  <c r="AW48" i="26"/>
  <c r="AS48" i="26"/>
  <c r="AO48" i="26"/>
  <c r="AK48" i="26"/>
  <c r="AG48" i="26"/>
  <c r="AC48" i="26"/>
  <c r="Y48" i="26"/>
  <c r="U48" i="26"/>
  <c r="Q48" i="26"/>
  <c r="M48" i="26"/>
  <c r="F48" i="26"/>
  <c r="D48" i="26"/>
  <c r="AW47" i="26"/>
  <c r="AS47" i="26"/>
  <c r="AO47" i="26"/>
  <c r="AK47" i="26"/>
  <c r="AG47" i="26"/>
  <c r="AC47" i="26"/>
  <c r="Y47" i="26"/>
  <c r="U47" i="26"/>
  <c r="Q47" i="26"/>
  <c r="M47" i="26"/>
  <c r="F47" i="26"/>
  <c r="D47" i="26"/>
  <c r="AW46" i="26"/>
  <c r="AS46" i="26"/>
  <c r="AO46" i="26"/>
  <c r="AK46" i="26"/>
  <c r="AG46" i="26"/>
  <c r="AC46" i="26"/>
  <c r="Y46" i="26"/>
  <c r="U46" i="26"/>
  <c r="Q46" i="26"/>
  <c r="M46" i="26"/>
  <c r="F46" i="26"/>
  <c r="D46" i="26"/>
  <c r="AW45" i="26"/>
  <c r="AS45" i="26"/>
  <c r="AO45" i="26"/>
  <c r="AK45" i="26"/>
  <c r="AG45" i="26"/>
  <c r="AC45" i="26"/>
  <c r="Y45" i="26"/>
  <c r="U45" i="26"/>
  <c r="Q45" i="26"/>
  <c r="M45" i="26"/>
  <c r="F45" i="26"/>
  <c r="D45" i="26"/>
  <c r="AW44" i="26"/>
  <c r="AS44" i="26"/>
  <c r="AO44" i="26"/>
  <c r="AK44" i="26"/>
  <c r="AG44" i="26"/>
  <c r="AC44" i="26"/>
  <c r="Y44" i="26"/>
  <c r="U44" i="26"/>
  <c r="Q44" i="26"/>
  <c r="M44" i="26"/>
  <c r="F44" i="26"/>
  <c r="D44" i="26"/>
  <c r="AW43" i="26"/>
  <c r="AS43" i="26"/>
  <c r="AO43" i="26"/>
  <c r="AK43" i="26"/>
  <c r="AG43" i="26"/>
  <c r="AC43" i="26"/>
  <c r="Y43" i="26"/>
  <c r="U43" i="26"/>
  <c r="Q43" i="26"/>
  <c r="M43" i="26"/>
  <c r="F43" i="26"/>
  <c r="D43" i="26"/>
  <c r="AW42" i="26"/>
  <c r="AS42" i="26"/>
  <c r="AO42" i="26"/>
  <c r="AK42" i="26"/>
  <c r="AG42" i="26"/>
  <c r="AC42" i="26"/>
  <c r="Y42" i="26"/>
  <c r="U42" i="26"/>
  <c r="Q42" i="26"/>
  <c r="M42" i="26"/>
  <c r="F42" i="26"/>
  <c r="D42" i="26"/>
  <c r="AW41" i="26"/>
  <c r="AS41" i="26"/>
  <c r="AO41" i="26"/>
  <c r="AK41" i="26"/>
  <c r="AG41" i="26"/>
  <c r="AC41" i="26"/>
  <c r="Y41" i="26"/>
  <c r="U41" i="26"/>
  <c r="Q41" i="26"/>
  <c r="M41" i="26"/>
  <c r="F41" i="26"/>
  <c r="D41" i="26"/>
  <c r="AW40" i="26"/>
  <c r="AS40" i="26"/>
  <c r="AO40" i="26"/>
  <c r="AK40" i="26"/>
  <c r="AG40" i="26"/>
  <c r="AC40" i="26"/>
  <c r="Y40" i="26"/>
  <c r="U40" i="26"/>
  <c r="Q40" i="26"/>
  <c r="M40" i="26"/>
  <c r="F40" i="26"/>
  <c r="D40" i="26"/>
  <c r="AW39" i="26"/>
  <c r="AS39" i="26"/>
  <c r="AO39" i="26"/>
  <c r="AK39" i="26"/>
  <c r="AG39" i="26"/>
  <c r="AC39" i="26"/>
  <c r="Y39" i="26"/>
  <c r="U39" i="26"/>
  <c r="Q39" i="26"/>
  <c r="M39" i="26"/>
  <c r="F39" i="26"/>
  <c r="D39" i="26"/>
  <c r="AW38" i="26"/>
  <c r="AS38" i="26"/>
  <c r="AO38" i="26"/>
  <c r="AK38" i="26"/>
  <c r="AG38" i="26"/>
  <c r="AC38" i="26"/>
  <c r="Y38" i="26"/>
  <c r="U38" i="26"/>
  <c r="Q38" i="26"/>
  <c r="M38" i="26"/>
  <c r="F38" i="26"/>
  <c r="D38" i="26"/>
  <c r="AW37" i="26"/>
  <c r="AS37" i="26"/>
  <c r="AO37" i="26"/>
  <c r="AK37" i="26"/>
  <c r="AG37" i="26"/>
  <c r="AC37" i="26"/>
  <c r="Y37" i="26"/>
  <c r="U37" i="26"/>
  <c r="Q37" i="26"/>
  <c r="M37" i="26"/>
  <c r="F37" i="26"/>
  <c r="D37" i="26"/>
  <c r="AW36" i="26"/>
  <c r="AS36" i="26"/>
  <c r="AO36" i="26"/>
  <c r="AK36" i="26"/>
  <c r="AG36" i="26"/>
  <c r="AC36" i="26"/>
  <c r="Y36" i="26"/>
  <c r="U36" i="26"/>
  <c r="Q36" i="26"/>
  <c r="M36" i="26"/>
  <c r="F36" i="26"/>
  <c r="D36" i="26"/>
  <c r="AW35" i="26"/>
  <c r="AS35" i="26"/>
  <c r="AO35" i="26"/>
  <c r="AK35" i="26"/>
  <c r="AG35" i="26"/>
  <c r="AC35" i="26"/>
  <c r="Y35" i="26"/>
  <c r="U35" i="26"/>
  <c r="Q35" i="26"/>
  <c r="M35" i="26"/>
  <c r="F35" i="26"/>
  <c r="D35" i="26"/>
  <c r="AW34" i="26"/>
  <c r="AS34" i="26"/>
  <c r="AO34" i="26"/>
  <c r="AK34" i="26"/>
  <c r="AG34" i="26"/>
  <c r="AC34" i="26"/>
  <c r="Y34" i="26"/>
  <c r="U34" i="26"/>
  <c r="Q34" i="26"/>
  <c r="M34" i="26"/>
  <c r="F34" i="26"/>
  <c r="D34" i="26"/>
  <c r="AW33" i="26"/>
  <c r="AS33" i="26"/>
  <c r="AO33" i="26"/>
  <c r="AK33" i="26"/>
  <c r="AG33" i="26"/>
  <c r="AC33" i="26"/>
  <c r="Y33" i="26"/>
  <c r="U33" i="26"/>
  <c r="Q33" i="26"/>
  <c r="M33" i="26"/>
  <c r="F33" i="26"/>
  <c r="D33" i="26"/>
  <c r="AW32" i="26"/>
  <c r="AS32" i="26"/>
  <c r="AO32" i="26"/>
  <c r="AK32" i="26"/>
  <c r="AG32" i="26"/>
  <c r="AC32" i="26"/>
  <c r="Y32" i="26"/>
  <c r="U32" i="26"/>
  <c r="Q32" i="26"/>
  <c r="M32" i="26"/>
  <c r="F32" i="26"/>
  <c r="D32" i="26"/>
  <c r="AW31" i="26"/>
  <c r="AS31" i="26"/>
  <c r="AO31" i="26"/>
  <c r="AK31" i="26"/>
  <c r="AG31" i="26"/>
  <c r="AC31" i="26"/>
  <c r="Y31" i="26"/>
  <c r="U31" i="26"/>
  <c r="Q31" i="26"/>
  <c r="M31" i="26"/>
  <c r="F31" i="26"/>
  <c r="D31" i="26"/>
  <c r="AW30" i="26"/>
  <c r="AS30" i="26"/>
  <c r="AO30" i="26"/>
  <c r="AK30" i="26"/>
  <c r="AG30" i="26"/>
  <c r="AC30" i="26"/>
  <c r="Y30" i="26"/>
  <c r="U30" i="26"/>
  <c r="Q30" i="26"/>
  <c r="M30" i="26"/>
  <c r="F30" i="26"/>
  <c r="D30" i="26"/>
  <c r="AW29" i="26"/>
  <c r="AS29" i="26"/>
  <c r="AO29" i="26"/>
  <c r="AK29" i="26"/>
  <c r="AG29" i="26"/>
  <c r="AC29" i="26"/>
  <c r="Y29" i="26"/>
  <c r="U29" i="26"/>
  <c r="Q29" i="26"/>
  <c r="M29" i="26"/>
  <c r="F29" i="26"/>
  <c r="D29" i="26"/>
  <c r="AW28" i="26"/>
  <c r="AS28" i="26"/>
  <c r="AO28" i="26"/>
  <c r="AK28" i="26"/>
  <c r="AG28" i="26"/>
  <c r="AC28" i="26"/>
  <c r="Y28" i="26"/>
  <c r="U28" i="26"/>
  <c r="Q28" i="26"/>
  <c r="M28" i="26"/>
  <c r="F28" i="26"/>
  <c r="D28" i="26"/>
  <c r="AW27" i="26"/>
  <c r="AS27" i="26"/>
  <c r="AO27" i="26"/>
  <c r="AK27" i="26"/>
  <c r="AG27" i="26"/>
  <c r="AC27" i="26"/>
  <c r="Y27" i="26"/>
  <c r="U27" i="26"/>
  <c r="Q27" i="26"/>
  <c r="M27" i="26"/>
  <c r="F27" i="26"/>
  <c r="D27" i="26"/>
  <c r="AW26" i="26"/>
  <c r="AS26" i="26"/>
  <c r="AO26" i="26"/>
  <c r="AK26" i="26"/>
  <c r="AG26" i="26"/>
  <c r="AC26" i="26"/>
  <c r="Y26" i="26"/>
  <c r="U26" i="26"/>
  <c r="Q26" i="26"/>
  <c r="M26" i="26"/>
  <c r="F26" i="26"/>
  <c r="T23" i="8" s="1"/>
  <c r="BC23" i="8" s="1"/>
  <c r="D26" i="26"/>
  <c r="AW25" i="26"/>
  <c r="AS25" i="26"/>
  <c r="AO25" i="26"/>
  <c r="AK25" i="26"/>
  <c r="AG25" i="26"/>
  <c r="AC25" i="26"/>
  <c r="Y25" i="26"/>
  <c r="U25" i="26"/>
  <c r="Q25" i="26"/>
  <c r="M25" i="26"/>
  <c r="F25" i="26"/>
  <c r="D25" i="26"/>
  <c r="AW24" i="26"/>
  <c r="AS24" i="26"/>
  <c r="AO24" i="26"/>
  <c r="AK24" i="26"/>
  <c r="AG24" i="26"/>
  <c r="AC24" i="26"/>
  <c r="Y24" i="26"/>
  <c r="U24" i="26"/>
  <c r="Q24" i="26"/>
  <c r="M24" i="26"/>
  <c r="F24" i="26"/>
  <c r="D24" i="26"/>
  <c r="AW23" i="26"/>
  <c r="AS23" i="26"/>
  <c r="AO23" i="26"/>
  <c r="AK23" i="26"/>
  <c r="AG23" i="26"/>
  <c r="AC23" i="26"/>
  <c r="Y23" i="26"/>
  <c r="U23" i="26"/>
  <c r="Q23" i="26"/>
  <c r="M23" i="26"/>
  <c r="F23" i="26"/>
  <c r="D23" i="26"/>
  <c r="AW22" i="26"/>
  <c r="AS22" i="26"/>
  <c r="AO22" i="26"/>
  <c r="AK22" i="26"/>
  <c r="AG22" i="26"/>
  <c r="AC22" i="26"/>
  <c r="Y22" i="26"/>
  <c r="U22" i="26"/>
  <c r="Q22" i="26"/>
  <c r="M22" i="26"/>
  <c r="F22" i="26"/>
  <c r="D22" i="26"/>
  <c r="CM21" i="26"/>
  <c r="CO21" i="26" s="1"/>
  <c r="AW21" i="26"/>
  <c r="AS21" i="26"/>
  <c r="AO21" i="26"/>
  <c r="AK21" i="26"/>
  <c r="AG21" i="26"/>
  <c r="AC21" i="26"/>
  <c r="Y21" i="26"/>
  <c r="U21" i="26"/>
  <c r="Q21" i="26"/>
  <c r="M21" i="26"/>
  <c r="F21" i="26"/>
  <c r="D21" i="26"/>
  <c r="C21" i="26"/>
  <c r="CN21" i="26" s="1"/>
  <c r="A21" i="26"/>
  <c r="CM20" i="26"/>
  <c r="CO20" i="26" s="1"/>
  <c r="AW20" i="26"/>
  <c r="AS20" i="26"/>
  <c r="AO20" i="26"/>
  <c r="AK20" i="26"/>
  <c r="AG20" i="26"/>
  <c r="AC20" i="26"/>
  <c r="Y20" i="26"/>
  <c r="U20" i="26"/>
  <c r="Q20" i="26"/>
  <c r="M20" i="26"/>
  <c r="F20" i="26"/>
  <c r="D20" i="26"/>
  <c r="C20" i="26"/>
  <c r="CN20" i="26" s="1"/>
  <c r="A20" i="26"/>
  <c r="CM19" i="26"/>
  <c r="CO19" i="26" s="1"/>
  <c r="AW19" i="26"/>
  <c r="AS19" i="26"/>
  <c r="AO19" i="26"/>
  <c r="AK19" i="26"/>
  <c r="AG19" i="26"/>
  <c r="AC19" i="26"/>
  <c r="Y19" i="26"/>
  <c r="U19" i="26"/>
  <c r="Q19" i="26"/>
  <c r="M19" i="26"/>
  <c r="D19" i="26"/>
  <c r="C19" i="26"/>
  <c r="CN19" i="26" s="1"/>
  <c r="A19" i="26"/>
  <c r="CM18" i="26"/>
  <c r="CO18" i="26" s="1"/>
  <c r="AW18" i="26"/>
  <c r="AS18" i="26"/>
  <c r="AO18" i="26"/>
  <c r="AK18" i="26"/>
  <c r="AG18" i="26"/>
  <c r="AC18" i="26"/>
  <c r="Y18" i="26"/>
  <c r="U18" i="26"/>
  <c r="Q18" i="26"/>
  <c r="M18" i="26"/>
  <c r="F18" i="26"/>
  <c r="D18" i="26"/>
  <c r="C18" i="26"/>
  <c r="CN18" i="26" s="1"/>
  <c r="A18" i="26"/>
  <c r="CM17" i="26"/>
  <c r="CO17" i="26" s="1"/>
  <c r="AW17" i="26"/>
  <c r="AS17" i="26"/>
  <c r="AO17" i="26"/>
  <c r="AK17" i="26"/>
  <c r="AG17" i="26"/>
  <c r="AC17" i="26"/>
  <c r="Y17" i="26"/>
  <c r="U17" i="26"/>
  <c r="Q17" i="26"/>
  <c r="M17" i="26"/>
  <c r="D17" i="26"/>
  <c r="C17" i="26"/>
  <c r="CN17" i="26" s="1"/>
  <c r="A17" i="26"/>
  <c r="CM16" i="26"/>
  <c r="CO16" i="26" s="1"/>
  <c r="AW16" i="26"/>
  <c r="AS16" i="26"/>
  <c r="AO16" i="26"/>
  <c r="AK16" i="26"/>
  <c r="AG16" i="26"/>
  <c r="AC16" i="26"/>
  <c r="Y16" i="26"/>
  <c r="U16" i="26"/>
  <c r="Q16" i="26"/>
  <c r="M16" i="26"/>
  <c r="F16" i="26"/>
  <c r="D16" i="26"/>
  <c r="C16" i="26"/>
  <c r="CN16" i="26" s="1"/>
  <c r="A16" i="26"/>
  <c r="CM15" i="26"/>
  <c r="CO15" i="26" s="1"/>
  <c r="AW15" i="26"/>
  <c r="AS15" i="26"/>
  <c r="AO15" i="26"/>
  <c r="AK15" i="26"/>
  <c r="AG15" i="26"/>
  <c r="AC15" i="26"/>
  <c r="Y15" i="26"/>
  <c r="U15" i="26"/>
  <c r="Q15" i="26"/>
  <c r="M15" i="26"/>
  <c r="D15" i="26"/>
  <c r="C15" i="26"/>
  <c r="CN15" i="26" s="1"/>
  <c r="A15" i="26"/>
  <c r="CM14" i="26"/>
  <c r="CO14" i="26" s="1"/>
  <c r="AW14" i="26"/>
  <c r="AS14" i="26"/>
  <c r="AO14" i="26"/>
  <c r="AK14" i="26"/>
  <c r="AG14" i="26"/>
  <c r="AC14" i="26"/>
  <c r="Y14" i="26"/>
  <c r="U14" i="26"/>
  <c r="Q14" i="26"/>
  <c r="M14" i="26"/>
  <c r="F14" i="26"/>
  <c r="D14" i="26"/>
  <c r="C14" i="26"/>
  <c r="CN14" i="26" s="1"/>
  <c r="A14" i="26"/>
  <c r="CM13" i="26"/>
  <c r="CO13" i="26" s="1"/>
  <c r="AW13" i="26"/>
  <c r="AS13" i="26"/>
  <c r="AO13" i="26"/>
  <c r="AK13" i="26"/>
  <c r="AG13" i="26"/>
  <c r="AC13" i="26"/>
  <c r="Y13" i="26"/>
  <c r="U13" i="26"/>
  <c r="Q13" i="26"/>
  <c r="M13" i="26"/>
  <c r="F13" i="26"/>
  <c r="D13" i="26"/>
  <c r="C13" i="26"/>
  <c r="CN13" i="26" s="1"/>
  <c r="A13" i="26"/>
  <c r="CM12" i="26"/>
  <c r="CO12" i="26" s="1"/>
  <c r="AW12" i="26"/>
  <c r="AS12" i="26"/>
  <c r="AO12" i="26"/>
  <c r="AK12" i="26"/>
  <c r="AG12" i="26"/>
  <c r="AC12" i="26"/>
  <c r="Y12" i="26"/>
  <c r="U12" i="26"/>
  <c r="Q12" i="26"/>
  <c r="M12" i="26"/>
  <c r="F12" i="26"/>
  <c r="D12" i="26"/>
  <c r="C12" i="26"/>
  <c r="CN12" i="26" s="1"/>
  <c r="A12" i="26"/>
  <c r="CM11" i="26"/>
  <c r="CO11" i="26" s="1"/>
  <c r="AW11" i="26"/>
  <c r="AS11" i="26"/>
  <c r="AO11" i="26"/>
  <c r="AK11" i="26"/>
  <c r="AG11" i="26"/>
  <c r="AC11" i="26"/>
  <c r="Y11" i="26"/>
  <c r="U11" i="26"/>
  <c r="Q11" i="26"/>
  <c r="M11" i="26"/>
  <c r="F11" i="26"/>
  <c r="D11" i="26"/>
  <c r="C11" i="26"/>
  <c r="CN11" i="26" s="1"/>
  <c r="A11" i="26"/>
  <c r="CM10" i="26"/>
  <c r="CO10" i="26" s="1"/>
  <c r="AW10" i="26"/>
  <c r="AS10" i="26"/>
  <c r="AO10" i="26"/>
  <c r="AK10" i="26"/>
  <c r="AG10" i="26"/>
  <c r="AC10" i="26"/>
  <c r="X71" i="26"/>
  <c r="Y71" i="26" s="1"/>
  <c r="U10" i="26"/>
  <c r="T71" i="26"/>
  <c r="U71" i="26" s="1"/>
  <c r="P71" i="26"/>
  <c r="Q71" i="26" s="1"/>
  <c r="M10" i="26"/>
  <c r="F10" i="26"/>
  <c r="AU8" i="29" s="1"/>
  <c r="BG8" i="29" s="1"/>
  <c r="D10" i="26"/>
  <c r="C10" i="26"/>
  <c r="CN10" i="26" s="1"/>
  <c r="A10" i="26"/>
  <c r="AW108" i="25"/>
  <c r="AS108" i="25"/>
  <c r="AO108" i="25"/>
  <c r="AK108" i="25"/>
  <c r="AG108" i="25"/>
  <c r="AC108" i="25"/>
  <c r="Y108" i="25"/>
  <c r="T108" i="25"/>
  <c r="U108" i="25" s="1"/>
  <c r="P108" i="25"/>
  <c r="Q108" i="25" s="1"/>
  <c r="L108" i="25"/>
  <c r="M108" i="25" s="1"/>
  <c r="D108" i="25"/>
  <c r="AW107" i="25"/>
  <c r="AS107" i="25"/>
  <c r="AO107" i="25"/>
  <c r="AK107" i="25"/>
  <c r="AG107" i="25"/>
  <c r="AC107" i="25"/>
  <c r="Y107" i="25"/>
  <c r="U107" i="25"/>
  <c r="P107" i="25"/>
  <c r="Q107" i="25" s="1"/>
  <c r="L107" i="25"/>
  <c r="D107" i="25"/>
  <c r="AW106" i="25"/>
  <c r="AS106" i="25"/>
  <c r="AO106" i="25"/>
  <c r="AK106" i="25"/>
  <c r="AG106" i="25"/>
  <c r="AC106" i="25"/>
  <c r="Y106" i="25"/>
  <c r="U106" i="25"/>
  <c r="Q106" i="25"/>
  <c r="L106" i="25"/>
  <c r="M106" i="25" s="1"/>
  <c r="D106" i="25"/>
  <c r="AW105" i="25"/>
  <c r="AS105" i="25"/>
  <c r="AO105" i="25"/>
  <c r="AK105" i="25"/>
  <c r="AG105" i="25"/>
  <c r="AC105" i="25"/>
  <c r="Y105" i="25"/>
  <c r="U105" i="25"/>
  <c r="Q105" i="25"/>
  <c r="L105" i="25"/>
  <c r="D105" i="25"/>
  <c r="AW104" i="25"/>
  <c r="AS104" i="25"/>
  <c r="AO104" i="25"/>
  <c r="AK104" i="25"/>
  <c r="AG104" i="25"/>
  <c r="AC104" i="25"/>
  <c r="Y104" i="25"/>
  <c r="U104" i="25"/>
  <c r="Q104" i="25"/>
  <c r="L104" i="25"/>
  <c r="M104" i="25" s="1"/>
  <c r="D104" i="25"/>
  <c r="AW103" i="25"/>
  <c r="AS103" i="25"/>
  <c r="AO103" i="25"/>
  <c r="AK103" i="25"/>
  <c r="AG103" i="25"/>
  <c r="AC103" i="25"/>
  <c r="Y103" i="25"/>
  <c r="U103" i="25"/>
  <c r="Q103" i="25"/>
  <c r="L103" i="25"/>
  <c r="M103" i="25" s="1"/>
  <c r="D103" i="25"/>
  <c r="AW102" i="25"/>
  <c r="AS102" i="25"/>
  <c r="AO102" i="25"/>
  <c r="AK102" i="25"/>
  <c r="AG102" i="25"/>
  <c r="AC102" i="25"/>
  <c r="Y102" i="25"/>
  <c r="U102" i="25"/>
  <c r="Q102" i="25"/>
  <c r="L102" i="25"/>
  <c r="M102" i="25" s="1"/>
  <c r="D102" i="25"/>
  <c r="AW101" i="25"/>
  <c r="AS101" i="25"/>
  <c r="AO101" i="25"/>
  <c r="AK101" i="25"/>
  <c r="AG101" i="25"/>
  <c r="AC101" i="25"/>
  <c r="Y101" i="25"/>
  <c r="U101" i="25"/>
  <c r="Q101" i="25"/>
  <c r="L101" i="25"/>
  <c r="D101" i="25"/>
  <c r="AW100" i="25"/>
  <c r="AS100" i="25"/>
  <c r="AO100" i="25"/>
  <c r="AK100" i="25"/>
  <c r="AG100" i="25"/>
  <c r="AC100" i="25"/>
  <c r="Y100" i="25"/>
  <c r="U100" i="25"/>
  <c r="P100" i="25"/>
  <c r="Q100" i="25" s="1"/>
  <c r="L100" i="25"/>
  <c r="M100" i="25" s="1"/>
  <c r="F100" i="25"/>
  <c r="G100" i="25" s="1"/>
  <c r="D100" i="25"/>
  <c r="AW99" i="25"/>
  <c r="AS99" i="25"/>
  <c r="AO99" i="25"/>
  <c r="AK99" i="25"/>
  <c r="AG99" i="25"/>
  <c r="AC99" i="25"/>
  <c r="Y99" i="25"/>
  <c r="U99" i="25"/>
  <c r="P99" i="25"/>
  <c r="Q99" i="25" s="1"/>
  <c r="M99" i="25"/>
  <c r="L99" i="25"/>
  <c r="D99" i="25"/>
  <c r="AW98" i="25"/>
  <c r="AS98" i="25"/>
  <c r="AO98" i="25"/>
  <c r="AK98" i="25"/>
  <c r="AG98" i="25"/>
  <c r="AC98" i="25"/>
  <c r="Y98" i="25"/>
  <c r="U98" i="25"/>
  <c r="P98" i="25"/>
  <c r="Q98" i="25" s="1"/>
  <c r="L98" i="25"/>
  <c r="M98" i="25" s="1"/>
  <c r="D98" i="25"/>
  <c r="AW97" i="25"/>
  <c r="AS97" i="25"/>
  <c r="AO97" i="25"/>
  <c r="AK97" i="25"/>
  <c r="AG97" i="25"/>
  <c r="AC97" i="25"/>
  <c r="X97" i="25"/>
  <c r="Y97" i="25" s="1"/>
  <c r="U97" i="25"/>
  <c r="T97" i="25"/>
  <c r="P97" i="25"/>
  <c r="Q97" i="25" s="1"/>
  <c r="M97" i="25"/>
  <c r="L97" i="25"/>
  <c r="F97" i="25"/>
  <c r="G97" i="25" s="1"/>
  <c r="D97" i="25"/>
  <c r="A110" i="25"/>
  <c r="AV109" i="25"/>
  <c r="AT109" i="25"/>
  <c r="AR109" i="25"/>
  <c r="AP109" i="25"/>
  <c r="AN109" i="25"/>
  <c r="AL109" i="25"/>
  <c r="AJ109" i="25"/>
  <c r="AH109" i="25"/>
  <c r="AF109" i="25"/>
  <c r="AD109" i="25"/>
  <c r="AB109" i="25"/>
  <c r="Z109" i="25"/>
  <c r="V109" i="25"/>
  <c r="T109" i="25"/>
  <c r="R109" i="25"/>
  <c r="N109" i="25"/>
  <c r="J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AT94" i="25"/>
  <c r="AP94" i="25"/>
  <c r="AL94" i="25"/>
  <c r="AH94" i="25"/>
  <c r="AD94" i="25"/>
  <c r="Z94" i="25"/>
  <c r="V94" i="25"/>
  <c r="R94" i="25"/>
  <c r="N94" i="25"/>
  <c r="J94" i="25"/>
  <c r="AV75" i="25"/>
  <c r="AT75" i="25"/>
  <c r="AR75" i="25"/>
  <c r="AS75" i="25" s="1"/>
  <c r="AP75" i="25"/>
  <c r="AN75" i="25"/>
  <c r="AL75" i="25"/>
  <c r="AJ75" i="25"/>
  <c r="AK75" i="25" s="1"/>
  <c r="AH75" i="25"/>
  <c r="AF75" i="25"/>
  <c r="AD75" i="25"/>
  <c r="AB75" i="25"/>
  <c r="AC75" i="25" s="1"/>
  <c r="Z75" i="25"/>
  <c r="X75" i="25"/>
  <c r="V75" i="25"/>
  <c r="T75" i="25"/>
  <c r="U75" i="25" s="1"/>
  <c r="R75" i="25"/>
  <c r="P75" i="25"/>
  <c r="N75" i="25"/>
  <c r="L75" i="25"/>
  <c r="M75" i="25" s="1"/>
  <c r="J75" i="25"/>
  <c r="AV74" i="25"/>
  <c r="AT74" i="25"/>
  <c r="AW74" i="25" s="1"/>
  <c r="AR74" i="25"/>
  <c r="AS74" i="25" s="1"/>
  <c r="AP74" i="25"/>
  <c r="AN74" i="25"/>
  <c r="AL74" i="25"/>
  <c r="AO74" i="25" s="1"/>
  <c r="AK74" i="25"/>
  <c r="AJ74" i="25"/>
  <c r="AH74" i="25"/>
  <c r="AG74" i="25"/>
  <c r="AF74" i="25"/>
  <c r="AD74" i="25"/>
  <c r="AB74" i="25"/>
  <c r="AC74" i="25" s="1"/>
  <c r="Z74" i="25"/>
  <c r="X74" i="25"/>
  <c r="V74" i="25"/>
  <c r="Y74" i="25" s="1"/>
  <c r="U74" i="25"/>
  <c r="T74" i="25"/>
  <c r="R74" i="25"/>
  <c r="Q74" i="25"/>
  <c r="P74" i="25"/>
  <c r="N74" i="25"/>
  <c r="L74" i="25"/>
  <c r="J74" i="25"/>
  <c r="AV73" i="25"/>
  <c r="AW73" i="25" s="1"/>
  <c r="AT73" i="25"/>
  <c r="AR73" i="25"/>
  <c r="AS73" i="25" s="1"/>
  <c r="AP73" i="25"/>
  <c r="AN73" i="25"/>
  <c r="AO73" i="25" s="1"/>
  <c r="AL73" i="25"/>
  <c r="AJ73" i="25"/>
  <c r="AK73" i="25" s="1"/>
  <c r="AH73" i="25"/>
  <c r="AF73" i="25"/>
  <c r="AG73" i="25" s="1"/>
  <c r="AD73" i="25"/>
  <c r="AB73" i="25"/>
  <c r="AC73" i="25" s="1"/>
  <c r="Z73" i="25"/>
  <c r="X73" i="25"/>
  <c r="Y73" i="25" s="1"/>
  <c r="V73" i="25"/>
  <c r="T73" i="25"/>
  <c r="U73" i="25" s="1"/>
  <c r="R73" i="25"/>
  <c r="P73" i="25"/>
  <c r="Q73" i="25" s="1"/>
  <c r="N73" i="25"/>
  <c r="L73" i="25"/>
  <c r="M73" i="25" s="1"/>
  <c r="J73" i="25"/>
  <c r="G73" i="25" s="1"/>
  <c r="H73" i="25"/>
  <c r="AV72" i="25"/>
  <c r="AW72" i="25" s="1"/>
  <c r="AT72" i="25"/>
  <c r="AR72" i="25"/>
  <c r="AP72" i="25"/>
  <c r="AS72" i="25" s="1"/>
  <c r="AN72" i="25"/>
  <c r="AL72" i="25"/>
  <c r="AJ72" i="25"/>
  <c r="AH72" i="25"/>
  <c r="AK72" i="25" s="1"/>
  <c r="AG72" i="25"/>
  <c r="AF72" i="25"/>
  <c r="AD72" i="25"/>
  <c r="AB72" i="25"/>
  <c r="AC72" i="25" s="1"/>
  <c r="Z72" i="25"/>
  <c r="X72" i="25"/>
  <c r="Y72" i="25" s="1"/>
  <c r="V72" i="25"/>
  <c r="T72" i="25"/>
  <c r="R72" i="25"/>
  <c r="U72" i="25" s="1"/>
  <c r="P72" i="25"/>
  <c r="Q72" i="25" s="1"/>
  <c r="N72" i="25"/>
  <c r="L72" i="25"/>
  <c r="J72" i="25"/>
  <c r="AV71" i="25"/>
  <c r="AW71" i="25" s="1"/>
  <c r="AT71" i="25"/>
  <c r="AR71" i="25"/>
  <c r="AS71" i="25" s="1"/>
  <c r="AP71" i="25"/>
  <c r="AN71" i="25"/>
  <c r="AO71" i="25" s="1"/>
  <c r="AL71" i="25"/>
  <c r="AJ71" i="25"/>
  <c r="AK71" i="25" s="1"/>
  <c r="AH71" i="25"/>
  <c r="AF71" i="25"/>
  <c r="AG71" i="25" s="1"/>
  <c r="AD71" i="25"/>
  <c r="AB71" i="25"/>
  <c r="AC71" i="25" s="1"/>
  <c r="Z71" i="25"/>
  <c r="X71" i="25"/>
  <c r="V71" i="25"/>
  <c r="T71" i="25"/>
  <c r="R71" i="25"/>
  <c r="P71" i="25"/>
  <c r="Q71" i="25" s="1"/>
  <c r="N71" i="25"/>
  <c r="J71" i="25"/>
  <c r="C71" i="25"/>
  <c r="A71" i="25"/>
  <c r="AW69" i="25"/>
  <c r="AS69" i="25"/>
  <c r="AO69" i="25"/>
  <c r="AK69" i="25"/>
  <c r="AG69" i="25"/>
  <c r="AC69" i="25"/>
  <c r="Y69" i="25"/>
  <c r="U69" i="25"/>
  <c r="Q69" i="25"/>
  <c r="M69" i="25"/>
  <c r="F69" i="25"/>
  <c r="D69" i="25"/>
  <c r="AW68" i="25"/>
  <c r="AS68" i="25"/>
  <c r="AO68" i="25"/>
  <c r="AK68" i="25"/>
  <c r="AG68" i="25"/>
  <c r="AC68" i="25"/>
  <c r="Y68" i="25"/>
  <c r="U68" i="25"/>
  <c r="Q68" i="25"/>
  <c r="M68" i="25"/>
  <c r="F68" i="25"/>
  <c r="D68" i="25"/>
  <c r="AW67" i="25"/>
  <c r="AS67" i="25"/>
  <c r="AO67" i="25"/>
  <c r="AK67" i="25"/>
  <c r="AG67" i="25"/>
  <c r="AC67" i="25"/>
  <c r="Y67" i="25"/>
  <c r="U67" i="25"/>
  <c r="Q67" i="25"/>
  <c r="M67" i="25"/>
  <c r="F67" i="25"/>
  <c r="D67" i="25"/>
  <c r="AW66" i="25"/>
  <c r="AS66" i="25"/>
  <c r="AO66" i="25"/>
  <c r="AK66" i="25"/>
  <c r="AG66" i="25"/>
  <c r="AC66" i="25"/>
  <c r="Y66" i="25"/>
  <c r="U66" i="25"/>
  <c r="Q66" i="25"/>
  <c r="M66" i="25"/>
  <c r="F66" i="25"/>
  <c r="D66" i="25"/>
  <c r="AW65" i="25"/>
  <c r="AS65" i="25"/>
  <c r="AO65" i="25"/>
  <c r="AK65" i="25"/>
  <c r="AG65" i="25"/>
  <c r="AC65" i="25"/>
  <c r="Y65" i="25"/>
  <c r="U65" i="25"/>
  <c r="Q65" i="25"/>
  <c r="M65" i="25"/>
  <c r="F65" i="25"/>
  <c r="D65" i="25"/>
  <c r="AW64" i="25"/>
  <c r="AS64" i="25"/>
  <c r="AO64" i="25"/>
  <c r="AK64" i="25"/>
  <c r="AG64" i="25"/>
  <c r="AC64" i="25"/>
  <c r="Y64" i="25"/>
  <c r="U64" i="25"/>
  <c r="Q64" i="25"/>
  <c r="M64" i="25"/>
  <c r="F64" i="25"/>
  <c r="D64" i="25"/>
  <c r="AW63" i="25"/>
  <c r="AS63" i="25"/>
  <c r="AO63" i="25"/>
  <c r="AK63" i="25"/>
  <c r="AG63" i="25"/>
  <c r="AC63" i="25"/>
  <c r="Y63" i="25"/>
  <c r="U63" i="25"/>
  <c r="Q63" i="25"/>
  <c r="M63" i="25"/>
  <c r="F63" i="25"/>
  <c r="D63" i="25"/>
  <c r="AW62" i="25"/>
  <c r="AS62" i="25"/>
  <c r="AO62" i="25"/>
  <c r="AK62" i="25"/>
  <c r="AG62" i="25"/>
  <c r="AC62" i="25"/>
  <c r="Y62" i="25"/>
  <c r="U62" i="25"/>
  <c r="Q62" i="25"/>
  <c r="M62" i="25"/>
  <c r="F62" i="25"/>
  <c r="D62" i="25"/>
  <c r="AW61" i="25"/>
  <c r="AS61" i="25"/>
  <c r="AO61" i="25"/>
  <c r="AK61" i="25"/>
  <c r="AG61" i="25"/>
  <c r="AC61" i="25"/>
  <c r="Y61" i="25"/>
  <c r="U61" i="25"/>
  <c r="Q61" i="25"/>
  <c r="M61" i="25"/>
  <c r="F61" i="25"/>
  <c r="D61" i="25"/>
  <c r="AW60" i="25"/>
  <c r="AS60" i="25"/>
  <c r="AO60" i="25"/>
  <c r="AK60" i="25"/>
  <c r="AG60" i="25"/>
  <c r="AC60" i="25"/>
  <c r="Y60" i="25"/>
  <c r="U60" i="25"/>
  <c r="Q60" i="25"/>
  <c r="M60" i="25"/>
  <c r="F60" i="25"/>
  <c r="D60" i="25"/>
  <c r="AW59" i="25"/>
  <c r="AS59" i="25"/>
  <c r="AO59" i="25"/>
  <c r="AK59" i="25"/>
  <c r="AG59" i="25"/>
  <c r="AC59" i="25"/>
  <c r="Y59" i="25"/>
  <c r="U59" i="25"/>
  <c r="Q59" i="25"/>
  <c r="M59" i="25"/>
  <c r="F59" i="25"/>
  <c r="D59" i="25"/>
  <c r="AW58" i="25"/>
  <c r="AS58" i="25"/>
  <c r="AO58" i="25"/>
  <c r="AK58" i="25"/>
  <c r="AG58" i="25"/>
  <c r="AC58" i="25"/>
  <c r="Y58" i="25"/>
  <c r="U58" i="25"/>
  <c r="Q58" i="25"/>
  <c r="M58" i="25"/>
  <c r="F58" i="25"/>
  <c r="D58" i="25"/>
  <c r="AW57" i="25"/>
  <c r="AS57" i="25"/>
  <c r="AO57" i="25"/>
  <c r="AK57" i="25"/>
  <c r="AG57" i="25"/>
  <c r="AC57" i="25"/>
  <c r="Y57" i="25"/>
  <c r="U57" i="25"/>
  <c r="Q57" i="25"/>
  <c r="M57" i="25"/>
  <c r="F57" i="25"/>
  <c r="D57" i="25"/>
  <c r="AW56" i="25"/>
  <c r="AS56" i="25"/>
  <c r="AO56" i="25"/>
  <c r="AK56" i="25"/>
  <c r="AG56" i="25"/>
  <c r="AC56" i="25"/>
  <c r="Y56" i="25"/>
  <c r="U56" i="25"/>
  <c r="Q56" i="25"/>
  <c r="M56" i="25"/>
  <c r="F56" i="25"/>
  <c r="D56" i="25"/>
  <c r="AW55" i="25"/>
  <c r="AS55" i="25"/>
  <c r="AO55" i="25"/>
  <c r="AK55" i="25"/>
  <c r="AG55" i="25"/>
  <c r="AC55" i="25"/>
  <c r="Y55" i="25"/>
  <c r="U55" i="25"/>
  <c r="Q55" i="25"/>
  <c r="M55" i="25"/>
  <c r="F55" i="25"/>
  <c r="D55" i="25"/>
  <c r="AW54" i="25"/>
  <c r="AS54" i="25"/>
  <c r="AO54" i="25"/>
  <c r="AK54" i="25"/>
  <c r="AG54" i="25"/>
  <c r="AC54" i="25"/>
  <c r="Y54" i="25"/>
  <c r="U54" i="25"/>
  <c r="Q54" i="25"/>
  <c r="M54" i="25"/>
  <c r="F54" i="25"/>
  <c r="D54" i="25"/>
  <c r="AW53" i="25"/>
  <c r="AS53" i="25"/>
  <c r="AO53" i="25"/>
  <c r="AK53" i="25"/>
  <c r="AG53" i="25"/>
  <c r="AC53" i="25"/>
  <c r="Y53" i="25"/>
  <c r="U53" i="25"/>
  <c r="Q53" i="25"/>
  <c r="M53" i="25"/>
  <c r="F53" i="25"/>
  <c r="D53" i="25"/>
  <c r="AW52" i="25"/>
  <c r="AS52" i="25"/>
  <c r="AO52" i="25"/>
  <c r="AK52" i="25"/>
  <c r="AG52" i="25"/>
  <c r="AC52" i="25"/>
  <c r="Y52" i="25"/>
  <c r="U52" i="25"/>
  <c r="Q52" i="25"/>
  <c r="M52" i="25"/>
  <c r="F52" i="25"/>
  <c r="D52" i="25"/>
  <c r="AW51" i="25"/>
  <c r="AS51" i="25"/>
  <c r="AO51" i="25"/>
  <c r="AK51" i="25"/>
  <c r="AG51" i="25"/>
  <c r="AC51" i="25"/>
  <c r="Y51" i="25"/>
  <c r="U51" i="25"/>
  <c r="Q51" i="25"/>
  <c r="M51" i="25"/>
  <c r="F51" i="25"/>
  <c r="D51" i="25"/>
  <c r="AW50" i="25"/>
  <c r="AS50" i="25"/>
  <c r="AO50" i="25"/>
  <c r="AK50" i="25"/>
  <c r="AG50" i="25"/>
  <c r="AC50" i="25"/>
  <c r="Y50" i="25"/>
  <c r="U50" i="25"/>
  <c r="Q50" i="25"/>
  <c r="M50" i="25"/>
  <c r="F50" i="25"/>
  <c r="D50" i="25"/>
  <c r="AW49" i="25"/>
  <c r="AS49" i="25"/>
  <c r="AO49" i="25"/>
  <c r="AK49" i="25"/>
  <c r="AG49" i="25"/>
  <c r="AC49" i="25"/>
  <c r="Y49" i="25"/>
  <c r="U49" i="25"/>
  <c r="Q49" i="25"/>
  <c r="M49" i="25"/>
  <c r="F49" i="25"/>
  <c r="D49" i="25"/>
  <c r="AW48" i="25"/>
  <c r="AS48" i="25"/>
  <c r="AO48" i="25"/>
  <c r="AK48" i="25"/>
  <c r="AG48" i="25"/>
  <c r="AC48" i="25"/>
  <c r="Y48" i="25"/>
  <c r="U48" i="25"/>
  <c r="Q48" i="25"/>
  <c r="M48" i="25"/>
  <c r="F48" i="25"/>
  <c r="D48" i="25"/>
  <c r="AW47" i="25"/>
  <c r="AS47" i="25"/>
  <c r="AO47" i="25"/>
  <c r="AK47" i="25"/>
  <c r="AG47" i="25"/>
  <c r="AC47" i="25"/>
  <c r="Y47" i="25"/>
  <c r="U47" i="25"/>
  <c r="Q47" i="25"/>
  <c r="M47" i="25"/>
  <c r="F47" i="25"/>
  <c r="D47" i="25"/>
  <c r="AW46" i="25"/>
  <c r="AS46" i="25"/>
  <c r="AO46" i="25"/>
  <c r="AK46" i="25"/>
  <c r="AG46" i="25"/>
  <c r="AC46" i="25"/>
  <c r="Y46" i="25"/>
  <c r="U46" i="25"/>
  <c r="Q46" i="25"/>
  <c r="M46" i="25"/>
  <c r="F46" i="25"/>
  <c r="D46" i="25"/>
  <c r="AW45" i="25"/>
  <c r="AS45" i="25"/>
  <c r="AO45" i="25"/>
  <c r="AK45" i="25"/>
  <c r="AG45" i="25"/>
  <c r="AC45" i="25"/>
  <c r="Y45" i="25"/>
  <c r="U45" i="25"/>
  <c r="Q45" i="25"/>
  <c r="M45" i="25"/>
  <c r="F45" i="25"/>
  <c r="D45" i="25"/>
  <c r="AW44" i="25"/>
  <c r="AS44" i="25"/>
  <c r="AO44" i="25"/>
  <c r="AK44" i="25"/>
  <c r="AG44" i="25"/>
  <c r="AC44" i="25"/>
  <c r="Y44" i="25"/>
  <c r="U44" i="25"/>
  <c r="Q44" i="25"/>
  <c r="M44" i="25"/>
  <c r="F44" i="25"/>
  <c r="D44" i="25"/>
  <c r="AW43" i="25"/>
  <c r="AS43" i="25"/>
  <c r="AO43" i="25"/>
  <c r="AK43" i="25"/>
  <c r="AG43" i="25"/>
  <c r="AC43" i="25"/>
  <c r="Y43" i="25"/>
  <c r="U43" i="25"/>
  <c r="Q43" i="25"/>
  <c r="M43" i="25"/>
  <c r="F43" i="25"/>
  <c r="D43" i="25"/>
  <c r="AW42" i="25"/>
  <c r="AS42" i="25"/>
  <c r="AO42" i="25"/>
  <c r="AK42" i="25"/>
  <c r="AG42" i="25"/>
  <c r="AC42" i="25"/>
  <c r="Y42" i="25"/>
  <c r="U42" i="25"/>
  <c r="Q42" i="25"/>
  <c r="M42" i="25"/>
  <c r="F42" i="25"/>
  <c r="D42" i="25"/>
  <c r="AW41" i="25"/>
  <c r="AS41" i="25"/>
  <c r="AO41" i="25"/>
  <c r="AK41" i="25"/>
  <c r="AG41" i="25"/>
  <c r="AC41" i="25"/>
  <c r="Y41" i="25"/>
  <c r="U41" i="25"/>
  <c r="Q41" i="25"/>
  <c r="M41" i="25"/>
  <c r="F41" i="25"/>
  <c r="D41" i="25"/>
  <c r="AW40" i="25"/>
  <c r="AS40" i="25"/>
  <c r="AO40" i="25"/>
  <c r="AK40" i="25"/>
  <c r="AG40" i="25"/>
  <c r="AC40" i="25"/>
  <c r="Y40" i="25"/>
  <c r="U40" i="25"/>
  <c r="Q40" i="25"/>
  <c r="M40" i="25"/>
  <c r="F40" i="25"/>
  <c r="D40" i="25"/>
  <c r="AW39" i="25"/>
  <c r="AS39" i="25"/>
  <c r="AO39" i="25"/>
  <c r="AK39" i="25"/>
  <c r="AG39" i="25"/>
  <c r="AC39" i="25"/>
  <c r="Y39" i="25"/>
  <c r="U39" i="25"/>
  <c r="Q39" i="25"/>
  <c r="M39" i="25"/>
  <c r="F39" i="25"/>
  <c r="D39" i="25"/>
  <c r="AW38" i="25"/>
  <c r="AS38" i="25"/>
  <c r="AO38" i="25"/>
  <c r="AK38" i="25"/>
  <c r="AG38" i="25"/>
  <c r="AC38" i="25"/>
  <c r="Y38" i="25"/>
  <c r="U38" i="25"/>
  <c r="Q38" i="25"/>
  <c r="M38" i="25"/>
  <c r="F38" i="25"/>
  <c r="D38" i="25"/>
  <c r="AW37" i="25"/>
  <c r="AS37" i="25"/>
  <c r="AO37" i="25"/>
  <c r="AK37" i="25"/>
  <c r="AG37" i="25"/>
  <c r="AC37" i="25"/>
  <c r="Y37" i="25"/>
  <c r="U37" i="25"/>
  <c r="Q37" i="25"/>
  <c r="M37" i="25"/>
  <c r="F37" i="25"/>
  <c r="D37" i="25"/>
  <c r="AW36" i="25"/>
  <c r="AS36" i="25"/>
  <c r="AO36" i="25"/>
  <c r="AK36" i="25"/>
  <c r="AG36" i="25"/>
  <c r="AC36" i="25"/>
  <c r="Y36" i="25"/>
  <c r="U36" i="25"/>
  <c r="Q36" i="25"/>
  <c r="M36" i="25"/>
  <c r="F36" i="25"/>
  <c r="D36" i="25"/>
  <c r="AW35" i="25"/>
  <c r="AS35" i="25"/>
  <c r="AO35" i="25"/>
  <c r="AK35" i="25"/>
  <c r="AG35" i="25"/>
  <c r="AC35" i="25"/>
  <c r="Y35" i="25"/>
  <c r="U35" i="25"/>
  <c r="Q35" i="25"/>
  <c r="M35" i="25"/>
  <c r="F35" i="25"/>
  <c r="D35" i="25"/>
  <c r="AW34" i="25"/>
  <c r="AS34" i="25"/>
  <c r="AO34" i="25"/>
  <c r="AK34" i="25"/>
  <c r="AG34" i="25"/>
  <c r="AC34" i="25"/>
  <c r="Y34" i="25"/>
  <c r="U34" i="25"/>
  <c r="Q34" i="25"/>
  <c r="M34" i="25"/>
  <c r="F34" i="25"/>
  <c r="D34" i="25"/>
  <c r="AW33" i="25"/>
  <c r="AS33" i="25"/>
  <c r="AO33" i="25"/>
  <c r="AK33" i="25"/>
  <c r="AG33" i="25"/>
  <c r="AC33" i="25"/>
  <c r="Y33" i="25"/>
  <c r="U33" i="25"/>
  <c r="Q33" i="25"/>
  <c r="M33" i="25"/>
  <c r="F33" i="25"/>
  <c r="D33" i="25"/>
  <c r="AW32" i="25"/>
  <c r="AS32" i="25"/>
  <c r="AO32" i="25"/>
  <c r="AK32" i="25"/>
  <c r="AG32" i="25"/>
  <c r="AC32" i="25"/>
  <c r="Y32" i="25"/>
  <c r="U32" i="25"/>
  <c r="Q32" i="25"/>
  <c r="M32" i="25"/>
  <c r="F32" i="25"/>
  <c r="D32" i="25"/>
  <c r="AW31" i="25"/>
  <c r="AS31" i="25"/>
  <c r="AO31" i="25"/>
  <c r="AK31" i="25"/>
  <c r="AG31" i="25"/>
  <c r="AC31" i="25"/>
  <c r="Y31" i="25"/>
  <c r="U31" i="25"/>
  <c r="Q31" i="25"/>
  <c r="M31" i="25"/>
  <c r="F31" i="25"/>
  <c r="D31" i="25"/>
  <c r="AW30" i="25"/>
  <c r="AS30" i="25"/>
  <c r="AO30" i="25"/>
  <c r="AK30" i="25"/>
  <c r="AG30" i="25"/>
  <c r="AC30" i="25"/>
  <c r="Y30" i="25"/>
  <c r="U30" i="25"/>
  <c r="Q30" i="25"/>
  <c r="M30" i="25"/>
  <c r="F30" i="25"/>
  <c r="D30" i="25"/>
  <c r="AW29" i="25"/>
  <c r="AS29" i="25"/>
  <c r="AO29" i="25"/>
  <c r="AK29" i="25"/>
  <c r="AG29" i="25"/>
  <c r="AC29" i="25"/>
  <c r="Y29" i="25"/>
  <c r="U29" i="25"/>
  <c r="Q29" i="25"/>
  <c r="M29" i="25"/>
  <c r="F29" i="25"/>
  <c r="D29" i="25"/>
  <c r="AW28" i="25"/>
  <c r="AS28" i="25"/>
  <c r="AO28" i="25"/>
  <c r="AK28" i="25"/>
  <c r="AG28" i="25"/>
  <c r="AC28" i="25"/>
  <c r="Y28" i="25"/>
  <c r="U28" i="25"/>
  <c r="Q28" i="25"/>
  <c r="M28" i="25"/>
  <c r="F28" i="25"/>
  <c r="D28" i="25"/>
  <c r="AW27" i="25"/>
  <c r="AS27" i="25"/>
  <c r="AO27" i="25"/>
  <c r="AK27" i="25"/>
  <c r="AG27" i="25"/>
  <c r="AC27" i="25"/>
  <c r="Y27" i="25"/>
  <c r="U27" i="25"/>
  <c r="Q27" i="25"/>
  <c r="M27" i="25"/>
  <c r="F27" i="25"/>
  <c r="D27" i="25"/>
  <c r="AW26" i="25"/>
  <c r="AS26" i="25"/>
  <c r="AO26" i="25"/>
  <c r="AK26" i="25"/>
  <c r="AG26" i="25"/>
  <c r="AC26" i="25"/>
  <c r="Y26" i="25"/>
  <c r="U26" i="25"/>
  <c r="Q26" i="25"/>
  <c r="M26" i="25"/>
  <c r="F26" i="25"/>
  <c r="D26" i="25"/>
  <c r="AW25" i="25"/>
  <c r="AS25" i="25"/>
  <c r="AO25" i="25"/>
  <c r="AK25" i="25"/>
  <c r="AG25" i="25"/>
  <c r="AC25" i="25"/>
  <c r="Y25" i="25"/>
  <c r="U25" i="25"/>
  <c r="Q25" i="25"/>
  <c r="M25" i="25"/>
  <c r="F25" i="25"/>
  <c r="D25" i="25"/>
  <c r="AW24" i="25"/>
  <c r="AS24" i="25"/>
  <c r="AO24" i="25"/>
  <c r="AK24" i="25"/>
  <c r="AG24" i="25"/>
  <c r="AC24" i="25"/>
  <c r="Y24" i="25"/>
  <c r="U24" i="25"/>
  <c r="Q24" i="25"/>
  <c r="M24" i="25"/>
  <c r="F24" i="25"/>
  <c r="D24" i="25"/>
  <c r="AW23" i="25"/>
  <c r="AS23" i="25"/>
  <c r="AO23" i="25"/>
  <c r="AK23" i="25"/>
  <c r="AG23" i="25"/>
  <c r="AC23" i="25"/>
  <c r="Y23" i="25"/>
  <c r="U23" i="25"/>
  <c r="Q23" i="25"/>
  <c r="M23" i="25"/>
  <c r="F23" i="25"/>
  <c r="D23" i="25"/>
  <c r="AW22" i="25"/>
  <c r="AS22" i="25"/>
  <c r="AO22" i="25"/>
  <c r="AK22" i="25"/>
  <c r="AG22" i="25"/>
  <c r="AC22" i="25"/>
  <c r="Y22" i="25"/>
  <c r="U22" i="25"/>
  <c r="Q22" i="25"/>
  <c r="M22" i="25"/>
  <c r="F22" i="25"/>
  <c r="D22" i="25"/>
  <c r="CM21" i="25"/>
  <c r="CO21" i="25" s="1"/>
  <c r="AW21" i="25"/>
  <c r="AS21" i="25"/>
  <c r="AO21" i="25"/>
  <c r="AK21" i="25"/>
  <c r="AG21" i="25"/>
  <c r="AC21" i="25"/>
  <c r="Y21" i="25"/>
  <c r="U21" i="25"/>
  <c r="Q21" i="25"/>
  <c r="M21" i="25"/>
  <c r="F21" i="25"/>
  <c r="AT19" i="29" s="1"/>
  <c r="D21" i="25"/>
  <c r="C21" i="25"/>
  <c r="CN21" i="25" s="1"/>
  <c r="A21" i="25"/>
  <c r="CM20" i="25"/>
  <c r="CO20" i="25" s="1"/>
  <c r="AW20" i="25"/>
  <c r="AS20" i="25"/>
  <c r="AO20" i="25"/>
  <c r="AK20" i="25"/>
  <c r="AG20" i="25"/>
  <c r="AC20" i="25"/>
  <c r="Y20" i="25"/>
  <c r="U20" i="25"/>
  <c r="Q20" i="25"/>
  <c r="M20" i="25"/>
  <c r="F20" i="25"/>
  <c r="AT18" i="29" s="1"/>
  <c r="BF18" i="29" s="1"/>
  <c r="D20" i="25"/>
  <c r="C20" i="25"/>
  <c r="CN20" i="25" s="1"/>
  <c r="A20" i="25"/>
  <c r="CM19" i="25"/>
  <c r="CO19" i="25" s="1"/>
  <c r="AW19" i="25"/>
  <c r="AS19" i="25"/>
  <c r="AO19" i="25"/>
  <c r="AK19" i="25"/>
  <c r="AG19" i="25"/>
  <c r="AC19" i="25"/>
  <c r="Y19" i="25"/>
  <c r="U19" i="25"/>
  <c r="Q19" i="25"/>
  <c r="M19" i="25"/>
  <c r="F19" i="25"/>
  <c r="AT17" i="29" s="1"/>
  <c r="D19" i="25"/>
  <c r="C19" i="25"/>
  <c r="CN19" i="25" s="1"/>
  <c r="A19" i="25"/>
  <c r="CM18" i="25"/>
  <c r="CO18" i="25" s="1"/>
  <c r="AW18" i="25"/>
  <c r="AS18" i="25"/>
  <c r="AO18" i="25"/>
  <c r="AK18" i="25"/>
  <c r="AG18" i="25"/>
  <c r="AC18" i="25"/>
  <c r="Y18" i="25"/>
  <c r="U18" i="25"/>
  <c r="Q18" i="25"/>
  <c r="M18" i="25"/>
  <c r="F18" i="25"/>
  <c r="AT16" i="29" s="1"/>
  <c r="BF16" i="29" s="1"/>
  <c r="D18" i="25"/>
  <c r="C18" i="25"/>
  <c r="CN18" i="25" s="1"/>
  <c r="A18" i="25"/>
  <c r="CM17" i="25"/>
  <c r="CO17" i="25" s="1"/>
  <c r="AW17" i="25"/>
  <c r="AS17" i="25"/>
  <c r="AO17" i="25"/>
  <c r="AK17" i="25"/>
  <c r="AG17" i="25"/>
  <c r="AC17" i="25"/>
  <c r="Y17" i="25"/>
  <c r="U17" i="25"/>
  <c r="Q17" i="25"/>
  <c r="M17" i="25"/>
  <c r="F17" i="25"/>
  <c r="AT15" i="29" s="1"/>
  <c r="D17" i="25"/>
  <c r="C17" i="25"/>
  <c r="CN17" i="25" s="1"/>
  <c r="A17" i="25"/>
  <c r="CM16" i="25"/>
  <c r="CO16" i="25" s="1"/>
  <c r="AW16" i="25"/>
  <c r="AS16" i="25"/>
  <c r="AO16" i="25"/>
  <c r="AK16" i="25"/>
  <c r="AG16" i="25"/>
  <c r="AC16" i="25"/>
  <c r="Y16" i="25"/>
  <c r="U16" i="25"/>
  <c r="Q16" i="25"/>
  <c r="M16" i="25"/>
  <c r="F16" i="25"/>
  <c r="AT14" i="29" s="1"/>
  <c r="BF14" i="29" s="1"/>
  <c r="D16" i="25"/>
  <c r="C16" i="25"/>
  <c r="CN16" i="25" s="1"/>
  <c r="A16" i="25"/>
  <c r="CM15" i="25"/>
  <c r="CO15" i="25" s="1"/>
  <c r="AW15" i="25"/>
  <c r="AS15" i="25"/>
  <c r="AO15" i="25"/>
  <c r="AK15" i="25"/>
  <c r="AG15" i="25"/>
  <c r="AC15" i="25"/>
  <c r="Y15" i="25"/>
  <c r="U15" i="25"/>
  <c r="Q15" i="25"/>
  <c r="M15" i="25"/>
  <c r="F15" i="25"/>
  <c r="AT13" i="29" s="1"/>
  <c r="D15" i="25"/>
  <c r="C15" i="25"/>
  <c r="CN15" i="25" s="1"/>
  <c r="A15" i="25"/>
  <c r="CM14" i="25"/>
  <c r="CO14" i="25" s="1"/>
  <c r="AW14" i="25"/>
  <c r="AS14" i="25"/>
  <c r="AO14" i="25"/>
  <c r="AK14" i="25"/>
  <c r="AG14" i="25"/>
  <c r="AC14" i="25"/>
  <c r="Y14" i="25"/>
  <c r="U14" i="25"/>
  <c r="Q14" i="25"/>
  <c r="M14" i="25"/>
  <c r="F14" i="25"/>
  <c r="AT12" i="29" s="1"/>
  <c r="BF12" i="29" s="1"/>
  <c r="D14" i="25"/>
  <c r="C14" i="25"/>
  <c r="CN14" i="25" s="1"/>
  <c r="A14" i="25"/>
  <c r="CM13" i="25"/>
  <c r="CO13" i="25" s="1"/>
  <c r="AW13" i="25"/>
  <c r="AS13" i="25"/>
  <c r="AO13" i="25"/>
  <c r="AK13" i="25"/>
  <c r="AG13" i="25"/>
  <c r="AC13" i="25"/>
  <c r="Y13" i="25"/>
  <c r="U13" i="25"/>
  <c r="Q13" i="25"/>
  <c r="M13" i="25"/>
  <c r="F13" i="25"/>
  <c r="AT11" i="29" s="1"/>
  <c r="D13" i="25"/>
  <c r="C13" i="25"/>
  <c r="CN13" i="25" s="1"/>
  <c r="A13" i="25"/>
  <c r="CM12" i="25"/>
  <c r="CO12" i="25" s="1"/>
  <c r="AW12" i="25"/>
  <c r="AS12" i="25"/>
  <c r="AO12" i="25"/>
  <c r="AK12" i="25"/>
  <c r="AG12" i="25"/>
  <c r="AC12" i="25"/>
  <c r="Y12" i="25"/>
  <c r="U12" i="25"/>
  <c r="Q12" i="25"/>
  <c r="M12" i="25"/>
  <c r="F12" i="25"/>
  <c r="AT10" i="29" s="1"/>
  <c r="BF10" i="29" s="1"/>
  <c r="D12" i="25"/>
  <c r="C12" i="25"/>
  <c r="CN12" i="25" s="1"/>
  <c r="A12" i="25"/>
  <c r="CM11" i="25"/>
  <c r="CO11" i="25" s="1"/>
  <c r="AW11" i="25"/>
  <c r="AS11" i="25"/>
  <c r="AO11" i="25"/>
  <c r="AK11" i="25"/>
  <c r="AG11" i="25"/>
  <c r="AC11" i="25"/>
  <c r="Y11" i="25"/>
  <c r="U11" i="25"/>
  <c r="Q11" i="25"/>
  <c r="M11" i="25"/>
  <c r="F11" i="25"/>
  <c r="AT9" i="29" s="1"/>
  <c r="D11" i="25"/>
  <c r="C11" i="25"/>
  <c r="CN11" i="25" s="1"/>
  <c r="A11" i="25"/>
  <c r="CM10" i="25"/>
  <c r="CO10" i="25" s="1"/>
  <c r="AW10" i="25"/>
  <c r="AS10" i="25"/>
  <c r="AO10" i="25"/>
  <c r="AK10" i="25"/>
  <c r="AG10" i="25"/>
  <c r="AC10" i="25"/>
  <c r="Y10" i="25"/>
  <c r="U10" i="25"/>
  <c r="Q10" i="25"/>
  <c r="M10" i="25"/>
  <c r="F10" i="25"/>
  <c r="D10" i="25"/>
  <c r="C10" i="25"/>
  <c r="CN10" i="25" s="1"/>
  <c r="A10" i="25"/>
  <c r="A110" i="23"/>
  <c r="AV109" i="23"/>
  <c r="AW109" i="23" s="1"/>
  <c r="AT109" i="23"/>
  <c r="AR109" i="23"/>
  <c r="AS109" i="23" s="1"/>
  <c r="AP109" i="23"/>
  <c r="AN109" i="23"/>
  <c r="AO109" i="23" s="1"/>
  <c r="AL109" i="23"/>
  <c r="AJ109" i="23"/>
  <c r="AK109" i="23" s="1"/>
  <c r="AH109" i="23"/>
  <c r="AF109" i="23"/>
  <c r="AG109" i="23" s="1"/>
  <c r="AD109" i="23"/>
  <c r="AB109" i="23"/>
  <c r="AC109" i="23" s="1"/>
  <c r="Z109" i="23"/>
  <c r="X109" i="23"/>
  <c r="Y109" i="23" s="1"/>
  <c r="V109" i="23"/>
  <c r="T109" i="23"/>
  <c r="U109" i="23" s="1"/>
  <c r="R109" i="23"/>
  <c r="P109" i="23"/>
  <c r="Q109" i="23" s="1"/>
  <c r="N109" i="23"/>
  <c r="L109" i="23"/>
  <c r="M109" i="23" s="1"/>
  <c r="J109" i="23"/>
  <c r="A109" i="23"/>
  <c r="AW108" i="23"/>
  <c r="AS108" i="23"/>
  <c r="AO108" i="23"/>
  <c r="AK108" i="23"/>
  <c r="AG108" i="23"/>
  <c r="AC108" i="23"/>
  <c r="Y108" i="23"/>
  <c r="U108" i="23"/>
  <c r="Q108" i="23"/>
  <c r="M108" i="23"/>
  <c r="F108" i="23"/>
  <c r="D108" i="23"/>
  <c r="C108" i="23"/>
  <c r="A108" i="23"/>
  <c r="AW107" i="23"/>
  <c r="AS107" i="23"/>
  <c r="AO107" i="23"/>
  <c r="AK107" i="23"/>
  <c r="AG107" i="23"/>
  <c r="AC107" i="23"/>
  <c r="Y107" i="23"/>
  <c r="U107" i="23"/>
  <c r="Q107" i="23"/>
  <c r="M107" i="23"/>
  <c r="F107" i="23"/>
  <c r="D107" i="23"/>
  <c r="C107" i="23"/>
  <c r="A107" i="23"/>
  <c r="AW106" i="23"/>
  <c r="AS106" i="23"/>
  <c r="AO106" i="23"/>
  <c r="AK106" i="23"/>
  <c r="AG106" i="23"/>
  <c r="AC106" i="23"/>
  <c r="Y106" i="23"/>
  <c r="U106" i="23"/>
  <c r="Q106" i="23"/>
  <c r="M106" i="23"/>
  <c r="F106" i="23"/>
  <c r="D106" i="23"/>
  <c r="C106" i="23"/>
  <c r="A106" i="23"/>
  <c r="AW105" i="23"/>
  <c r="AS105" i="23"/>
  <c r="AO105" i="23"/>
  <c r="AK105" i="23"/>
  <c r="AG105" i="23"/>
  <c r="AC105" i="23"/>
  <c r="Y105" i="23"/>
  <c r="U105" i="23"/>
  <c r="Q105" i="23"/>
  <c r="M105" i="23"/>
  <c r="F105" i="23"/>
  <c r="D105" i="23"/>
  <c r="C105" i="23"/>
  <c r="A105" i="23"/>
  <c r="AW104" i="23"/>
  <c r="AS104" i="23"/>
  <c r="AO104" i="23"/>
  <c r="AK104" i="23"/>
  <c r="AG104" i="23"/>
  <c r="AC104" i="23"/>
  <c r="Y104" i="23"/>
  <c r="U104" i="23"/>
  <c r="Q104" i="23"/>
  <c r="M104" i="23"/>
  <c r="F104" i="23"/>
  <c r="D104" i="23"/>
  <c r="C104" i="23"/>
  <c r="A104" i="23"/>
  <c r="AW103" i="23"/>
  <c r="AS103" i="23"/>
  <c r="AO103" i="23"/>
  <c r="AK103" i="23"/>
  <c r="AG103" i="23"/>
  <c r="AC103" i="23"/>
  <c r="Y103" i="23"/>
  <c r="U103" i="23"/>
  <c r="Q103" i="23"/>
  <c r="M103" i="23"/>
  <c r="F103" i="23"/>
  <c r="D103" i="23"/>
  <c r="C103" i="23"/>
  <c r="A103" i="23"/>
  <c r="AW102" i="23"/>
  <c r="AS102" i="23"/>
  <c r="AO102" i="23"/>
  <c r="AK102" i="23"/>
  <c r="AG102" i="23"/>
  <c r="AC102" i="23"/>
  <c r="Y102" i="23"/>
  <c r="U102" i="23"/>
  <c r="Q102" i="23"/>
  <c r="M102" i="23"/>
  <c r="F102" i="23"/>
  <c r="D102" i="23"/>
  <c r="C102" i="23"/>
  <c r="A102" i="23"/>
  <c r="AW101" i="23"/>
  <c r="AS101" i="23"/>
  <c r="AO101" i="23"/>
  <c r="AK101" i="23"/>
  <c r="AG101" i="23"/>
  <c r="AC101" i="23"/>
  <c r="Y101" i="23"/>
  <c r="U101" i="23"/>
  <c r="Q101" i="23"/>
  <c r="M101" i="23"/>
  <c r="F101" i="23"/>
  <c r="D101" i="23"/>
  <c r="C101" i="23"/>
  <c r="A101" i="23"/>
  <c r="AW100" i="23"/>
  <c r="AS100" i="23"/>
  <c r="AO100" i="23"/>
  <c r="AK100" i="23"/>
  <c r="AG100" i="23"/>
  <c r="AC100" i="23"/>
  <c r="Y100" i="23"/>
  <c r="U100" i="23"/>
  <c r="Q100" i="23"/>
  <c r="M100" i="23"/>
  <c r="F100" i="23"/>
  <c r="D100" i="23"/>
  <c r="C100" i="23"/>
  <c r="A100" i="23"/>
  <c r="AW99" i="23"/>
  <c r="AS99" i="23"/>
  <c r="AO99" i="23"/>
  <c r="AK99" i="23"/>
  <c r="AG99" i="23"/>
  <c r="AC99" i="23"/>
  <c r="Y99" i="23"/>
  <c r="U99" i="23"/>
  <c r="Q99" i="23"/>
  <c r="M99" i="23"/>
  <c r="F99" i="23"/>
  <c r="D99" i="23"/>
  <c r="C99" i="23"/>
  <c r="A99" i="23"/>
  <c r="AW98" i="23"/>
  <c r="AS98" i="23"/>
  <c r="AO98" i="23"/>
  <c r="AK98" i="23"/>
  <c r="AG98" i="23"/>
  <c r="AC98" i="23"/>
  <c r="Y98" i="23"/>
  <c r="U98" i="23"/>
  <c r="Q98" i="23"/>
  <c r="M98" i="23"/>
  <c r="F98" i="23"/>
  <c r="D98" i="23"/>
  <c r="C98" i="23"/>
  <c r="A98" i="23"/>
  <c r="AW97" i="23"/>
  <c r="AS97" i="23"/>
  <c r="AO97" i="23"/>
  <c r="AK97" i="23"/>
  <c r="AG97" i="23"/>
  <c r="AC97" i="23"/>
  <c r="Y97" i="23"/>
  <c r="U97" i="23"/>
  <c r="Q97" i="23"/>
  <c r="M97" i="23"/>
  <c r="F97" i="23"/>
  <c r="D97" i="23"/>
  <c r="D109" i="23" s="1"/>
  <c r="C97" i="23"/>
  <c r="A97" i="23"/>
  <c r="AT94" i="23"/>
  <c r="AP94" i="23"/>
  <c r="AL94" i="23"/>
  <c r="AH94" i="23"/>
  <c r="AD94" i="23"/>
  <c r="Z94" i="23"/>
  <c r="V94" i="23"/>
  <c r="R94" i="23"/>
  <c r="N94" i="23"/>
  <c r="J94" i="23"/>
  <c r="AV75" i="23"/>
  <c r="AW75" i="23" s="1"/>
  <c r="AT75" i="23"/>
  <c r="AR75" i="23"/>
  <c r="AP75" i="23"/>
  <c r="AN75" i="23"/>
  <c r="AL75" i="23"/>
  <c r="AJ75" i="23"/>
  <c r="AH75" i="23"/>
  <c r="AF75" i="23"/>
  <c r="AG75" i="23" s="1"/>
  <c r="AD75" i="23"/>
  <c r="AB75" i="23"/>
  <c r="Z75" i="23"/>
  <c r="X75" i="23"/>
  <c r="V75" i="23"/>
  <c r="T75" i="23"/>
  <c r="R75" i="23"/>
  <c r="P75" i="23"/>
  <c r="Q75" i="23" s="1"/>
  <c r="N75" i="23"/>
  <c r="L75" i="23"/>
  <c r="J75" i="23"/>
  <c r="AV74" i="23"/>
  <c r="AW74" i="23" s="1"/>
  <c r="AT74" i="23"/>
  <c r="AS74" i="23"/>
  <c r="AR74" i="23"/>
  <c r="AP74" i="23"/>
  <c r="AO74" i="23"/>
  <c r="AN74" i="23"/>
  <c r="AL74" i="23"/>
  <c r="AJ74" i="23"/>
  <c r="AH74" i="23"/>
  <c r="AK74" i="23" s="1"/>
  <c r="AG74" i="23"/>
  <c r="AF74" i="23"/>
  <c r="AD74" i="23"/>
  <c r="AB74" i="23"/>
  <c r="AC74" i="23" s="1"/>
  <c r="Z74" i="23"/>
  <c r="X74" i="23"/>
  <c r="V74" i="23"/>
  <c r="Y74" i="23" s="1"/>
  <c r="U74" i="23"/>
  <c r="T74" i="23"/>
  <c r="R74" i="23"/>
  <c r="P74" i="23"/>
  <c r="N74" i="23"/>
  <c r="Q74" i="23" s="1"/>
  <c r="L74" i="23"/>
  <c r="J74" i="23"/>
  <c r="AV73" i="23"/>
  <c r="AT73" i="23"/>
  <c r="AR73" i="23"/>
  <c r="AP73" i="23"/>
  <c r="AN73" i="23"/>
  <c r="AL73" i="23"/>
  <c r="AJ73" i="23"/>
  <c r="AK73" i="23" s="1"/>
  <c r="AH73" i="23"/>
  <c r="AF73" i="23"/>
  <c r="AD73" i="23"/>
  <c r="AB73" i="23"/>
  <c r="Z73" i="23"/>
  <c r="X73" i="23"/>
  <c r="V73" i="23"/>
  <c r="T73" i="23"/>
  <c r="U73" i="23" s="1"/>
  <c r="R73" i="23"/>
  <c r="P73" i="23"/>
  <c r="Q73" i="23" s="1"/>
  <c r="N73" i="23"/>
  <c r="L73" i="23"/>
  <c r="J73" i="23"/>
  <c r="G73" i="23" s="1"/>
  <c r="AV72" i="23"/>
  <c r="AW72" i="23" s="1"/>
  <c r="AT72" i="23"/>
  <c r="AS72" i="23"/>
  <c r="AR72" i="23"/>
  <c r="AP72" i="23"/>
  <c r="AN72" i="23"/>
  <c r="AL72" i="23"/>
  <c r="AO72" i="23" s="1"/>
  <c r="AK72" i="23"/>
  <c r="AJ72" i="23"/>
  <c r="AH72" i="23"/>
  <c r="AF72" i="23"/>
  <c r="AD72" i="23"/>
  <c r="AG72" i="23" s="1"/>
  <c r="AB72" i="23"/>
  <c r="Z72" i="23"/>
  <c r="X72" i="23"/>
  <c r="Y72" i="23" s="1"/>
  <c r="V72" i="23"/>
  <c r="T72" i="23"/>
  <c r="R72" i="23"/>
  <c r="U72" i="23" s="1"/>
  <c r="P72" i="23"/>
  <c r="Q72" i="23" s="1"/>
  <c r="N72" i="23"/>
  <c r="M72" i="23"/>
  <c r="L72" i="23"/>
  <c r="J72" i="23"/>
  <c r="H72" i="23" s="1"/>
  <c r="G72" i="23"/>
  <c r="AV71" i="23"/>
  <c r="AT71" i="23"/>
  <c r="AR71" i="23"/>
  <c r="AP71" i="23"/>
  <c r="AN71" i="23"/>
  <c r="AO71" i="23" s="1"/>
  <c r="AL71" i="23"/>
  <c r="AJ71" i="23"/>
  <c r="AH71" i="23"/>
  <c r="AF71" i="23"/>
  <c r="AD71" i="23"/>
  <c r="AB71" i="23"/>
  <c r="Z71" i="23"/>
  <c r="X71" i="23"/>
  <c r="V71" i="23"/>
  <c r="T71" i="23"/>
  <c r="R71" i="23"/>
  <c r="P71" i="23"/>
  <c r="N71" i="23"/>
  <c r="L71" i="23"/>
  <c r="J71" i="23"/>
  <c r="C71" i="23"/>
  <c r="A71" i="23"/>
  <c r="AW69" i="23"/>
  <c r="AS69" i="23"/>
  <c r="AO69" i="23"/>
  <c r="AK69" i="23"/>
  <c r="AG69" i="23"/>
  <c r="AC69" i="23"/>
  <c r="Y69" i="23"/>
  <c r="U69" i="23"/>
  <c r="Q69" i="23"/>
  <c r="M69" i="23"/>
  <c r="F69" i="23"/>
  <c r="D69" i="23"/>
  <c r="AW68" i="23"/>
  <c r="AS68" i="23"/>
  <c r="AO68" i="23"/>
  <c r="AK68" i="23"/>
  <c r="AG68" i="23"/>
  <c r="AC68" i="23"/>
  <c r="Y68" i="23"/>
  <c r="U68" i="23"/>
  <c r="Q68" i="23"/>
  <c r="M68" i="23"/>
  <c r="F68" i="23"/>
  <c r="D68" i="23"/>
  <c r="AW67" i="23"/>
  <c r="AS67" i="23"/>
  <c r="AO67" i="23"/>
  <c r="AK67" i="23"/>
  <c r="AG67" i="23"/>
  <c r="AC67" i="23"/>
  <c r="Y67" i="23"/>
  <c r="U67" i="23"/>
  <c r="Q67" i="23"/>
  <c r="M67" i="23"/>
  <c r="F67" i="23"/>
  <c r="D67" i="23"/>
  <c r="AW66" i="23"/>
  <c r="AS66" i="23"/>
  <c r="AO66" i="23"/>
  <c r="AK66" i="23"/>
  <c r="AG66" i="23"/>
  <c r="AC66" i="23"/>
  <c r="Y66" i="23"/>
  <c r="U66" i="23"/>
  <c r="Q66" i="23"/>
  <c r="M66" i="23"/>
  <c r="F66" i="23"/>
  <c r="D66" i="23"/>
  <c r="AW65" i="23"/>
  <c r="AS65" i="23"/>
  <c r="AO65" i="23"/>
  <c r="AK65" i="23"/>
  <c r="AG65" i="23"/>
  <c r="AC65" i="23"/>
  <c r="Y65" i="23"/>
  <c r="U65" i="23"/>
  <c r="Q65" i="23"/>
  <c r="M65" i="23"/>
  <c r="F65" i="23"/>
  <c r="D65" i="23"/>
  <c r="AW64" i="23"/>
  <c r="AS64" i="23"/>
  <c r="AO64" i="23"/>
  <c r="AK64" i="23"/>
  <c r="AG64" i="23"/>
  <c r="AC64" i="23"/>
  <c r="Y64" i="23"/>
  <c r="U64" i="23"/>
  <c r="Q64" i="23"/>
  <c r="M64" i="23"/>
  <c r="F64" i="23"/>
  <c r="D64" i="23"/>
  <c r="AW63" i="23"/>
  <c r="AS63" i="23"/>
  <c r="AO63" i="23"/>
  <c r="AK63" i="23"/>
  <c r="AG63" i="23"/>
  <c r="AC63" i="23"/>
  <c r="Y63" i="23"/>
  <c r="U63" i="23"/>
  <c r="Q63" i="23"/>
  <c r="M63" i="23"/>
  <c r="F63" i="23"/>
  <c r="D63" i="23"/>
  <c r="AW62" i="23"/>
  <c r="AS62" i="23"/>
  <c r="AO62" i="23"/>
  <c r="AK62" i="23"/>
  <c r="AG62" i="23"/>
  <c r="AC62" i="23"/>
  <c r="Y62" i="23"/>
  <c r="U62" i="23"/>
  <c r="Q62" i="23"/>
  <c r="M62" i="23"/>
  <c r="F62" i="23"/>
  <c r="D62" i="23"/>
  <c r="AW61" i="23"/>
  <c r="AS61" i="23"/>
  <c r="AO61" i="23"/>
  <c r="AK61" i="23"/>
  <c r="AG61" i="23"/>
  <c r="AC61" i="23"/>
  <c r="Y61" i="23"/>
  <c r="U61" i="23"/>
  <c r="Q61" i="23"/>
  <c r="M61" i="23"/>
  <c r="F61" i="23"/>
  <c r="D61" i="23"/>
  <c r="AW60" i="23"/>
  <c r="AS60" i="23"/>
  <c r="AO60" i="23"/>
  <c r="AK60" i="23"/>
  <c r="AG60" i="23"/>
  <c r="AC60" i="23"/>
  <c r="Y60" i="23"/>
  <c r="U60" i="23"/>
  <c r="Q60" i="23"/>
  <c r="M60" i="23"/>
  <c r="F60" i="23"/>
  <c r="D60" i="23"/>
  <c r="AW59" i="23"/>
  <c r="AS59" i="23"/>
  <c r="AO59" i="23"/>
  <c r="AK59" i="23"/>
  <c r="AG59" i="23"/>
  <c r="AC59" i="23"/>
  <c r="Y59" i="23"/>
  <c r="U59" i="23"/>
  <c r="Q59" i="23"/>
  <c r="M59" i="23"/>
  <c r="F59" i="23"/>
  <c r="D59" i="23"/>
  <c r="AW58" i="23"/>
  <c r="AS58" i="23"/>
  <c r="AO58" i="23"/>
  <c r="AK58" i="23"/>
  <c r="AG58" i="23"/>
  <c r="AC58" i="23"/>
  <c r="Y58" i="23"/>
  <c r="U58" i="23"/>
  <c r="Q58" i="23"/>
  <c r="M58" i="23"/>
  <c r="F58" i="23"/>
  <c r="D58" i="23"/>
  <c r="AW57" i="23"/>
  <c r="AS57" i="23"/>
  <c r="AO57" i="23"/>
  <c r="AK57" i="23"/>
  <c r="AG57" i="23"/>
  <c r="AC57" i="23"/>
  <c r="Y57" i="23"/>
  <c r="U57" i="23"/>
  <c r="Q57" i="23"/>
  <c r="M57" i="23"/>
  <c r="F57" i="23"/>
  <c r="D57" i="23"/>
  <c r="AW56" i="23"/>
  <c r="AS56" i="23"/>
  <c r="AO56" i="23"/>
  <c r="AK56" i="23"/>
  <c r="AG56" i="23"/>
  <c r="AC56" i="23"/>
  <c r="Y56" i="23"/>
  <c r="U56" i="23"/>
  <c r="Q56" i="23"/>
  <c r="M56" i="23"/>
  <c r="F56" i="23"/>
  <c r="D56" i="23"/>
  <c r="AW55" i="23"/>
  <c r="AS55" i="23"/>
  <c r="AO55" i="23"/>
  <c r="AK55" i="23"/>
  <c r="AG55" i="23"/>
  <c r="AC55" i="23"/>
  <c r="Y55" i="23"/>
  <c r="U55" i="23"/>
  <c r="Q55" i="23"/>
  <c r="M55" i="23"/>
  <c r="F55" i="23"/>
  <c r="D55" i="23"/>
  <c r="AW54" i="23"/>
  <c r="AS54" i="23"/>
  <c r="AO54" i="23"/>
  <c r="AK54" i="23"/>
  <c r="AG54" i="23"/>
  <c r="AC54" i="23"/>
  <c r="Y54" i="23"/>
  <c r="U54" i="23"/>
  <c r="Q54" i="23"/>
  <c r="M54" i="23"/>
  <c r="F54" i="23"/>
  <c r="D54" i="23"/>
  <c r="AW53" i="23"/>
  <c r="AS53" i="23"/>
  <c r="AO53" i="23"/>
  <c r="AK53" i="23"/>
  <c r="AG53" i="23"/>
  <c r="AC53" i="23"/>
  <c r="Y53" i="23"/>
  <c r="U53" i="23"/>
  <c r="Q53" i="23"/>
  <c r="M53" i="23"/>
  <c r="F53" i="23"/>
  <c r="D53" i="23"/>
  <c r="AW52" i="23"/>
  <c r="AS52" i="23"/>
  <c r="AO52" i="23"/>
  <c r="AK52" i="23"/>
  <c r="AG52" i="23"/>
  <c r="AC52" i="23"/>
  <c r="Y52" i="23"/>
  <c r="U52" i="23"/>
  <c r="Q52" i="23"/>
  <c r="M52" i="23"/>
  <c r="F52" i="23"/>
  <c r="D52" i="23"/>
  <c r="AW51" i="23"/>
  <c r="AS51" i="23"/>
  <c r="AO51" i="23"/>
  <c r="AK51" i="23"/>
  <c r="AG51" i="23"/>
  <c r="AC51" i="23"/>
  <c r="Y51" i="23"/>
  <c r="U51" i="23"/>
  <c r="Q51" i="23"/>
  <c r="M51" i="23"/>
  <c r="F51" i="23"/>
  <c r="D51" i="23"/>
  <c r="AW50" i="23"/>
  <c r="AS50" i="23"/>
  <c r="AO50" i="23"/>
  <c r="AK50" i="23"/>
  <c r="AG50" i="23"/>
  <c r="AC50" i="23"/>
  <c r="Y50" i="23"/>
  <c r="U50" i="23"/>
  <c r="Q50" i="23"/>
  <c r="M50" i="23"/>
  <c r="F50" i="23"/>
  <c r="D50" i="23"/>
  <c r="AW49" i="23"/>
  <c r="AS49" i="23"/>
  <c r="AO49" i="23"/>
  <c r="AK49" i="23"/>
  <c r="AG49" i="23"/>
  <c r="AC49" i="23"/>
  <c r="Y49" i="23"/>
  <c r="U49" i="23"/>
  <c r="Q49" i="23"/>
  <c r="M49" i="23"/>
  <c r="F49" i="23"/>
  <c r="D49" i="23"/>
  <c r="AW48" i="23"/>
  <c r="AS48" i="23"/>
  <c r="AO48" i="23"/>
  <c r="AK48" i="23"/>
  <c r="AG48" i="23"/>
  <c r="AC48" i="23"/>
  <c r="Y48" i="23"/>
  <c r="U48" i="23"/>
  <c r="Q48" i="23"/>
  <c r="M48" i="23"/>
  <c r="F48" i="23"/>
  <c r="D48" i="23"/>
  <c r="AW47" i="23"/>
  <c r="AS47" i="23"/>
  <c r="AO47" i="23"/>
  <c r="AK47" i="23"/>
  <c r="AG47" i="23"/>
  <c r="AC47" i="23"/>
  <c r="Y47" i="23"/>
  <c r="U47" i="23"/>
  <c r="Q47" i="23"/>
  <c r="M47" i="23"/>
  <c r="F47" i="23"/>
  <c r="D47" i="23"/>
  <c r="AW46" i="23"/>
  <c r="AS46" i="23"/>
  <c r="AO46" i="23"/>
  <c r="AK46" i="23"/>
  <c r="AG46" i="23"/>
  <c r="AC46" i="23"/>
  <c r="Y46" i="23"/>
  <c r="U46" i="23"/>
  <c r="Q46" i="23"/>
  <c r="M46" i="23"/>
  <c r="F46" i="23"/>
  <c r="D46" i="23"/>
  <c r="AW45" i="23"/>
  <c r="AS45" i="23"/>
  <c r="AO45" i="23"/>
  <c r="AK45" i="23"/>
  <c r="AG45" i="23"/>
  <c r="AC45" i="23"/>
  <c r="Y45" i="23"/>
  <c r="U45" i="23"/>
  <c r="Q45" i="23"/>
  <c r="M45" i="23"/>
  <c r="F45" i="23"/>
  <c r="D45" i="23"/>
  <c r="AW44" i="23"/>
  <c r="AS44" i="23"/>
  <c r="AO44" i="23"/>
  <c r="AK44" i="23"/>
  <c r="AG44" i="23"/>
  <c r="AC44" i="23"/>
  <c r="Y44" i="23"/>
  <c r="U44" i="23"/>
  <c r="Q44" i="23"/>
  <c r="M44" i="23"/>
  <c r="F44" i="23"/>
  <c r="D44" i="23"/>
  <c r="AW43" i="23"/>
  <c r="AS43" i="23"/>
  <c r="AO43" i="23"/>
  <c r="AK43" i="23"/>
  <c r="AG43" i="23"/>
  <c r="AC43" i="23"/>
  <c r="Y43" i="23"/>
  <c r="U43" i="23"/>
  <c r="Q43" i="23"/>
  <c r="M43" i="23"/>
  <c r="F43" i="23"/>
  <c r="D43" i="23"/>
  <c r="AW42" i="23"/>
  <c r="AS42" i="23"/>
  <c r="AO42" i="23"/>
  <c r="AK42" i="23"/>
  <c r="AG42" i="23"/>
  <c r="AC42" i="23"/>
  <c r="Y42" i="23"/>
  <c r="U42" i="23"/>
  <c r="Q42" i="23"/>
  <c r="M42" i="23"/>
  <c r="F42" i="23"/>
  <c r="D42" i="23"/>
  <c r="AW41" i="23"/>
  <c r="AS41" i="23"/>
  <c r="AO41" i="23"/>
  <c r="AK41" i="23"/>
  <c r="AG41" i="23"/>
  <c r="AC41" i="23"/>
  <c r="Y41" i="23"/>
  <c r="U41" i="23"/>
  <c r="Q41" i="23"/>
  <c r="M41" i="23"/>
  <c r="F41" i="23"/>
  <c r="D41" i="23"/>
  <c r="AW40" i="23"/>
  <c r="AS40" i="23"/>
  <c r="AO40" i="23"/>
  <c r="AK40" i="23"/>
  <c r="AG40" i="23"/>
  <c r="AC40" i="23"/>
  <c r="Y40" i="23"/>
  <c r="U40" i="23"/>
  <c r="Q40" i="23"/>
  <c r="M40" i="23"/>
  <c r="F40" i="23"/>
  <c r="D40" i="23"/>
  <c r="AW39" i="23"/>
  <c r="AS39" i="23"/>
  <c r="AO39" i="23"/>
  <c r="AK39" i="23"/>
  <c r="AG39" i="23"/>
  <c r="AC39" i="23"/>
  <c r="Y39" i="23"/>
  <c r="U39" i="23"/>
  <c r="Q39" i="23"/>
  <c r="M39" i="23"/>
  <c r="F39" i="23"/>
  <c r="D39" i="23"/>
  <c r="AW38" i="23"/>
  <c r="AS38" i="23"/>
  <c r="AO38" i="23"/>
  <c r="AK38" i="23"/>
  <c r="AG38" i="23"/>
  <c r="AC38" i="23"/>
  <c r="Y38" i="23"/>
  <c r="U38" i="23"/>
  <c r="Q38" i="23"/>
  <c r="M38" i="23"/>
  <c r="F38" i="23"/>
  <c r="D38" i="23"/>
  <c r="AW37" i="23"/>
  <c r="AS37" i="23"/>
  <c r="AO37" i="23"/>
  <c r="AK37" i="23"/>
  <c r="AG37" i="23"/>
  <c r="AC37" i="23"/>
  <c r="Y37" i="23"/>
  <c r="U37" i="23"/>
  <c r="Q37" i="23"/>
  <c r="M37" i="23"/>
  <c r="F37" i="23"/>
  <c r="D37" i="23"/>
  <c r="AW36" i="23"/>
  <c r="AS36" i="23"/>
  <c r="AO36" i="23"/>
  <c r="AK36" i="23"/>
  <c r="AG36" i="23"/>
  <c r="AC36" i="23"/>
  <c r="Y36" i="23"/>
  <c r="U36" i="23"/>
  <c r="Q36" i="23"/>
  <c r="M36" i="23"/>
  <c r="F36" i="23"/>
  <c r="D36" i="23"/>
  <c r="AW35" i="23"/>
  <c r="AS35" i="23"/>
  <c r="AO35" i="23"/>
  <c r="AK35" i="23"/>
  <c r="AG35" i="23"/>
  <c r="AC35" i="23"/>
  <c r="Y35" i="23"/>
  <c r="U35" i="23"/>
  <c r="Q35" i="23"/>
  <c r="M35" i="23"/>
  <c r="F35" i="23"/>
  <c r="D35" i="23"/>
  <c r="AW34" i="23"/>
  <c r="AS34" i="23"/>
  <c r="AO34" i="23"/>
  <c r="AK34" i="23"/>
  <c r="AG34" i="23"/>
  <c r="AC34" i="23"/>
  <c r="Y34" i="23"/>
  <c r="U34" i="23"/>
  <c r="Q34" i="23"/>
  <c r="M34" i="23"/>
  <c r="F34" i="23"/>
  <c r="D34" i="23"/>
  <c r="AW33" i="23"/>
  <c r="AS33" i="23"/>
  <c r="AO33" i="23"/>
  <c r="AK33" i="23"/>
  <c r="AG33" i="23"/>
  <c r="AC33" i="23"/>
  <c r="Y33" i="23"/>
  <c r="U33" i="23"/>
  <c r="Q33" i="23"/>
  <c r="M33" i="23"/>
  <c r="F33" i="23"/>
  <c r="D33" i="23"/>
  <c r="AW32" i="23"/>
  <c r="AS32" i="23"/>
  <c r="AO32" i="23"/>
  <c r="AK32" i="23"/>
  <c r="AG32" i="23"/>
  <c r="AC32" i="23"/>
  <c r="Y32" i="23"/>
  <c r="U32" i="23"/>
  <c r="Q32" i="23"/>
  <c r="M32" i="23"/>
  <c r="F32" i="23"/>
  <c r="D32" i="23"/>
  <c r="AW31" i="23"/>
  <c r="AS31" i="23"/>
  <c r="AO31" i="23"/>
  <c r="AK31" i="23"/>
  <c r="AG31" i="23"/>
  <c r="AC31" i="23"/>
  <c r="Y31" i="23"/>
  <c r="U31" i="23"/>
  <c r="Q31" i="23"/>
  <c r="M31" i="23"/>
  <c r="F31" i="23"/>
  <c r="D31" i="23"/>
  <c r="AW30" i="23"/>
  <c r="AS30" i="23"/>
  <c r="AO30" i="23"/>
  <c r="AK30" i="23"/>
  <c r="AG30" i="23"/>
  <c r="AC30" i="23"/>
  <c r="Y30" i="23"/>
  <c r="U30" i="23"/>
  <c r="Q30" i="23"/>
  <c r="M30" i="23"/>
  <c r="F30" i="23"/>
  <c r="D30" i="23"/>
  <c r="AW29" i="23"/>
  <c r="AS29" i="23"/>
  <c r="AO29" i="23"/>
  <c r="AK29" i="23"/>
  <c r="AG29" i="23"/>
  <c r="AC29" i="23"/>
  <c r="Y29" i="23"/>
  <c r="U29" i="23"/>
  <c r="Q29" i="23"/>
  <c r="M29" i="23"/>
  <c r="F29" i="23"/>
  <c r="D29" i="23"/>
  <c r="AW28" i="23"/>
  <c r="AS28" i="23"/>
  <c r="AO28" i="23"/>
  <c r="AK28" i="23"/>
  <c r="AG28" i="23"/>
  <c r="AC28" i="23"/>
  <c r="Y28" i="23"/>
  <c r="U28" i="23"/>
  <c r="Q28" i="23"/>
  <c r="M28" i="23"/>
  <c r="F28" i="23"/>
  <c r="D28" i="23"/>
  <c r="AW27" i="23"/>
  <c r="AS27" i="23"/>
  <c r="AO27" i="23"/>
  <c r="AK27" i="23"/>
  <c r="AG27" i="23"/>
  <c r="AC27" i="23"/>
  <c r="Y27" i="23"/>
  <c r="U27" i="23"/>
  <c r="Q27" i="23"/>
  <c r="M27" i="23"/>
  <c r="F27" i="23"/>
  <c r="D27" i="23"/>
  <c r="AW26" i="23"/>
  <c r="AS26" i="23"/>
  <c r="AO26" i="23"/>
  <c r="AK26" i="23"/>
  <c r="AG26" i="23"/>
  <c r="AC26" i="23"/>
  <c r="Y26" i="23"/>
  <c r="U26" i="23"/>
  <c r="Q26" i="23"/>
  <c r="M26" i="23"/>
  <c r="F26" i="23"/>
  <c r="D26" i="23"/>
  <c r="AW25" i="23"/>
  <c r="AS25" i="23"/>
  <c r="AO25" i="23"/>
  <c r="AK25" i="23"/>
  <c r="AG25" i="23"/>
  <c r="AC25" i="23"/>
  <c r="Y25" i="23"/>
  <c r="U25" i="23"/>
  <c r="Q25" i="23"/>
  <c r="M25" i="23"/>
  <c r="F25" i="23"/>
  <c r="D25" i="23"/>
  <c r="AW24" i="23"/>
  <c r="AS24" i="23"/>
  <c r="AO24" i="23"/>
  <c r="AK24" i="23"/>
  <c r="AG24" i="23"/>
  <c r="AC24" i="23"/>
  <c r="Y24" i="23"/>
  <c r="U24" i="23"/>
  <c r="Q24" i="23"/>
  <c r="M24" i="23"/>
  <c r="F24" i="23"/>
  <c r="D24" i="23"/>
  <c r="AW23" i="23"/>
  <c r="AS23" i="23"/>
  <c r="AO23" i="23"/>
  <c r="AK23" i="23"/>
  <c r="AG23" i="23"/>
  <c r="AC23" i="23"/>
  <c r="Y23" i="23"/>
  <c r="U23" i="23"/>
  <c r="Q23" i="23"/>
  <c r="M23" i="23"/>
  <c r="F23" i="23"/>
  <c r="D23" i="23"/>
  <c r="AW22" i="23"/>
  <c r="AS22" i="23"/>
  <c r="AO22" i="23"/>
  <c r="AK22" i="23"/>
  <c r="AG22" i="23"/>
  <c r="AC22" i="23"/>
  <c r="Y22" i="23"/>
  <c r="U22" i="23"/>
  <c r="Q22" i="23"/>
  <c r="M22" i="23"/>
  <c r="F22" i="23"/>
  <c r="D22" i="23"/>
  <c r="CM21" i="23"/>
  <c r="CO21" i="23" s="1"/>
  <c r="AW21" i="23"/>
  <c r="AS21" i="23"/>
  <c r="AO21" i="23"/>
  <c r="AK21" i="23"/>
  <c r="AG21" i="23"/>
  <c r="AC21" i="23"/>
  <c r="Y21" i="23"/>
  <c r="U21" i="23"/>
  <c r="Q21" i="23"/>
  <c r="M21" i="23"/>
  <c r="F21" i="23"/>
  <c r="AS19" i="29" s="1"/>
  <c r="BE19" i="29" s="1"/>
  <c r="D21" i="23"/>
  <c r="C21" i="23"/>
  <c r="CN21" i="23" s="1"/>
  <c r="A21" i="23"/>
  <c r="CM20" i="23"/>
  <c r="CO20" i="23" s="1"/>
  <c r="AW20" i="23"/>
  <c r="AS20" i="23"/>
  <c r="AO20" i="23"/>
  <c r="AK20" i="23"/>
  <c r="AG20" i="23"/>
  <c r="AC20" i="23"/>
  <c r="Y20" i="23"/>
  <c r="U20" i="23"/>
  <c r="Q20" i="23"/>
  <c r="M20" i="23"/>
  <c r="F20" i="23"/>
  <c r="AS18" i="29" s="1"/>
  <c r="BE18" i="29" s="1"/>
  <c r="D20" i="23"/>
  <c r="C20" i="23"/>
  <c r="CN20" i="23" s="1"/>
  <c r="A20" i="23"/>
  <c r="CM19" i="23"/>
  <c r="CO19" i="23" s="1"/>
  <c r="AW19" i="23"/>
  <c r="AS19" i="23"/>
  <c r="AO19" i="23"/>
  <c r="AK19" i="23"/>
  <c r="AG19" i="23"/>
  <c r="AC19" i="23"/>
  <c r="Y19" i="23"/>
  <c r="U19" i="23"/>
  <c r="Q19" i="23"/>
  <c r="M19" i="23"/>
  <c r="F19" i="23"/>
  <c r="AS17" i="29" s="1"/>
  <c r="BE17" i="29" s="1"/>
  <c r="D19" i="23"/>
  <c r="C19" i="23"/>
  <c r="CN19" i="23" s="1"/>
  <c r="A19" i="23"/>
  <c r="CM18" i="23"/>
  <c r="CO18" i="23" s="1"/>
  <c r="AW18" i="23"/>
  <c r="AS18" i="23"/>
  <c r="AO18" i="23"/>
  <c r="AK18" i="23"/>
  <c r="AG18" i="23"/>
  <c r="AC18" i="23"/>
  <c r="Y18" i="23"/>
  <c r="U18" i="23"/>
  <c r="Q18" i="23"/>
  <c r="M18" i="23"/>
  <c r="F18" i="23"/>
  <c r="AS16" i="29" s="1"/>
  <c r="BE16" i="29" s="1"/>
  <c r="D18" i="23"/>
  <c r="C18" i="23"/>
  <c r="CN18" i="23" s="1"/>
  <c r="A18" i="23"/>
  <c r="CM17" i="23"/>
  <c r="CO17" i="23" s="1"/>
  <c r="AW17" i="23"/>
  <c r="AS17" i="23"/>
  <c r="AO17" i="23"/>
  <c r="AK17" i="23"/>
  <c r="AG17" i="23"/>
  <c r="AC17" i="23"/>
  <c r="Y17" i="23"/>
  <c r="U17" i="23"/>
  <c r="Q17" i="23"/>
  <c r="M17" i="23"/>
  <c r="F17" i="23"/>
  <c r="AS15" i="29" s="1"/>
  <c r="BE15" i="29" s="1"/>
  <c r="D17" i="23"/>
  <c r="C17" i="23"/>
  <c r="CN17" i="23" s="1"/>
  <c r="A17" i="23"/>
  <c r="CM16" i="23"/>
  <c r="CO16" i="23" s="1"/>
  <c r="AW16" i="23"/>
  <c r="AS16" i="23"/>
  <c r="AO16" i="23"/>
  <c r="AK16" i="23"/>
  <c r="AG16" i="23"/>
  <c r="AC16" i="23"/>
  <c r="Y16" i="23"/>
  <c r="U16" i="23"/>
  <c r="Q16" i="23"/>
  <c r="M16" i="23"/>
  <c r="F16" i="23"/>
  <c r="AS14" i="29" s="1"/>
  <c r="BE14" i="29" s="1"/>
  <c r="D16" i="23"/>
  <c r="C16" i="23"/>
  <c r="CN16" i="23" s="1"/>
  <c r="A16" i="23"/>
  <c r="CM15" i="23"/>
  <c r="CO15" i="23" s="1"/>
  <c r="AW15" i="23"/>
  <c r="AS15" i="23"/>
  <c r="AO15" i="23"/>
  <c r="AK15" i="23"/>
  <c r="AG15" i="23"/>
  <c r="AC15" i="23"/>
  <c r="Y15" i="23"/>
  <c r="U15" i="23"/>
  <c r="Q15" i="23"/>
  <c r="M15" i="23"/>
  <c r="F15" i="23"/>
  <c r="AS13" i="29" s="1"/>
  <c r="BE13" i="29" s="1"/>
  <c r="D15" i="23"/>
  <c r="C15" i="23"/>
  <c r="CN15" i="23" s="1"/>
  <c r="A15" i="23"/>
  <c r="CM14" i="23"/>
  <c r="CO14" i="23" s="1"/>
  <c r="AW14" i="23"/>
  <c r="AS14" i="23"/>
  <c r="AO14" i="23"/>
  <c r="AK14" i="23"/>
  <c r="AG14" i="23"/>
  <c r="AC14" i="23"/>
  <c r="Y14" i="23"/>
  <c r="U14" i="23"/>
  <c r="Q14" i="23"/>
  <c r="M14" i="23"/>
  <c r="F14" i="23"/>
  <c r="AS12" i="29" s="1"/>
  <c r="BE12" i="29" s="1"/>
  <c r="D14" i="23"/>
  <c r="C14" i="23"/>
  <c r="CN14" i="23" s="1"/>
  <c r="A14" i="23"/>
  <c r="CM13" i="23"/>
  <c r="CO13" i="23" s="1"/>
  <c r="AW13" i="23"/>
  <c r="AS13" i="23"/>
  <c r="AO13" i="23"/>
  <c r="AK13" i="23"/>
  <c r="AG13" i="23"/>
  <c r="AC13" i="23"/>
  <c r="Y13" i="23"/>
  <c r="U13" i="23"/>
  <c r="Q13" i="23"/>
  <c r="M13" i="23"/>
  <c r="F13" i="23"/>
  <c r="AS11" i="29" s="1"/>
  <c r="BE11" i="29" s="1"/>
  <c r="D13" i="23"/>
  <c r="C13" i="23"/>
  <c r="CN13" i="23" s="1"/>
  <c r="A13" i="23"/>
  <c r="CM12" i="23"/>
  <c r="CO12" i="23" s="1"/>
  <c r="AW12" i="23"/>
  <c r="AS12" i="23"/>
  <c r="AO12" i="23"/>
  <c r="AK12" i="23"/>
  <c r="AG12" i="23"/>
  <c r="AC12" i="23"/>
  <c r="Y12" i="23"/>
  <c r="U12" i="23"/>
  <c r="Q12" i="23"/>
  <c r="M12" i="23"/>
  <c r="F12" i="23"/>
  <c r="AS10" i="29" s="1"/>
  <c r="BE10" i="29" s="1"/>
  <c r="D12" i="23"/>
  <c r="C12" i="23"/>
  <c r="CN12" i="23" s="1"/>
  <c r="A12" i="23"/>
  <c r="CM11" i="23"/>
  <c r="CO11" i="23" s="1"/>
  <c r="AW11" i="23"/>
  <c r="AS11" i="23"/>
  <c r="AO11" i="23"/>
  <c r="AK11" i="23"/>
  <c r="AG11" i="23"/>
  <c r="AC11" i="23"/>
  <c r="Y11" i="23"/>
  <c r="U11" i="23"/>
  <c r="Q11" i="23"/>
  <c r="M11" i="23"/>
  <c r="F11" i="23"/>
  <c r="AS9" i="29" s="1"/>
  <c r="BE9" i="29" s="1"/>
  <c r="D11" i="23"/>
  <c r="C11" i="23"/>
  <c r="CN11" i="23" s="1"/>
  <c r="A11" i="23"/>
  <c r="CM10" i="23"/>
  <c r="CO10" i="23" s="1"/>
  <c r="AW10" i="23"/>
  <c r="AS10" i="23"/>
  <c r="AO10" i="23"/>
  <c r="AK10" i="23"/>
  <c r="AG10" i="23"/>
  <c r="AC10" i="23"/>
  <c r="Y10" i="23"/>
  <c r="U10" i="23"/>
  <c r="Q10" i="23"/>
  <c r="M10" i="23"/>
  <c r="F10" i="23"/>
  <c r="D10" i="23"/>
  <c r="C10" i="23"/>
  <c r="CN10" i="23" s="1"/>
  <c r="A10" i="23"/>
  <c r="A110" i="22"/>
  <c r="AV109" i="22"/>
  <c r="AW109" i="22" s="1"/>
  <c r="AT109" i="22"/>
  <c r="AR109" i="22"/>
  <c r="AP109" i="22"/>
  <c r="AN109" i="22"/>
  <c r="AL109" i="22"/>
  <c r="AJ109" i="22"/>
  <c r="AH109" i="22"/>
  <c r="AF109" i="22"/>
  <c r="AG109" i="22" s="1"/>
  <c r="AD109" i="22"/>
  <c r="AB109" i="22"/>
  <c r="Z109" i="22"/>
  <c r="X109" i="22"/>
  <c r="V109" i="22"/>
  <c r="T109" i="22"/>
  <c r="R109" i="22"/>
  <c r="P109" i="22"/>
  <c r="Q109" i="22" s="1"/>
  <c r="N109" i="22"/>
  <c r="L109" i="22"/>
  <c r="J109" i="22"/>
  <c r="A109" i="22"/>
  <c r="AW108" i="22"/>
  <c r="AS108" i="22"/>
  <c r="AO108" i="22"/>
  <c r="AK108" i="22"/>
  <c r="AG108" i="22"/>
  <c r="AC108" i="22"/>
  <c r="Y108" i="22"/>
  <c r="U108" i="22"/>
  <c r="Q108" i="22"/>
  <c r="M108" i="22"/>
  <c r="F108" i="22"/>
  <c r="D108" i="22"/>
  <c r="C108" i="22"/>
  <c r="A108" i="22"/>
  <c r="AW107" i="22"/>
  <c r="AS107" i="22"/>
  <c r="AO107" i="22"/>
  <c r="AK107" i="22"/>
  <c r="AG107" i="22"/>
  <c r="AC107" i="22"/>
  <c r="Y107" i="22"/>
  <c r="U107" i="22"/>
  <c r="Q107" i="22"/>
  <c r="M107" i="22"/>
  <c r="F107" i="22"/>
  <c r="D107" i="22"/>
  <c r="C107" i="22"/>
  <c r="A107" i="22"/>
  <c r="AW106" i="22"/>
  <c r="AS106" i="22"/>
  <c r="AO106" i="22"/>
  <c r="AK106" i="22"/>
  <c r="AG106" i="22"/>
  <c r="AC106" i="22"/>
  <c r="Y106" i="22"/>
  <c r="U106" i="22"/>
  <c r="Q106" i="22"/>
  <c r="M106" i="22"/>
  <c r="F106" i="22"/>
  <c r="D106" i="22"/>
  <c r="C106" i="22"/>
  <c r="A106" i="22"/>
  <c r="AW105" i="22"/>
  <c r="AS105" i="22"/>
  <c r="AO105" i="22"/>
  <c r="AK105" i="22"/>
  <c r="AG105" i="22"/>
  <c r="AC105" i="22"/>
  <c r="Y105" i="22"/>
  <c r="U105" i="22"/>
  <c r="Q105" i="22"/>
  <c r="M105" i="22"/>
  <c r="F105" i="22"/>
  <c r="D105" i="22"/>
  <c r="C105" i="22"/>
  <c r="A105" i="22"/>
  <c r="AW104" i="22"/>
  <c r="AS104" i="22"/>
  <c r="AO104" i="22"/>
  <c r="AK104" i="22"/>
  <c r="AG104" i="22"/>
  <c r="AC104" i="22"/>
  <c r="Y104" i="22"/>
  <c r="U104" i="22"/>
  <c r="Q104" i="22"/>
  <c r="M104" i="22"/>
  <c r="F104" i="22"/>
  <c r="D104" i="22"/>
  <c r="C104" i="22"/>
  <c r="A104" i="22"/>
  <c r="AW103" i="22"/>
  <c r="AS103" i="22"/>
  <c r="AO103" i="22"/>
  <c r="AK103" i="22"/>
  <c r="AG103" i="22"/>
  <c r="AC103" i="22"/>
  <c r="Y103" i="22"/>
  <c r="U103" i="22"/>
  <c r="Q103" i="22"/>
  <c r="M103" i="22"/>
  <c r="F103" i="22"/>
  <c r="D103" i="22"/>
  <c r="C103" i="22"/>
  <c r="A103" i="22"/>
  <c r="AW102" i="22"/>
  <c r="AS102" i="22"/>
  <c r="AO102" i="22"/>
  <c r="AK102" i="22"/>
  <c r="AG102" i="22"/>
  <c r="AC102" i="22"/>
  <c r="Y102" i="22"/>
  <c r="U102" i="22"/>
  <c r="Q102" i="22"/>
  <c r="M102" i="22"/>
  <c r="F102" i="22"/>
  <c r="D102" i="22"/>
  <c r="C102" i="22"/>
  <c r="A102" i="22"/>
  <c r="AW101" i="22"/>
  <c r="AS101" i="22"/>
  <c r="AO101" i="22"/>
  <c r="AK101" i="22"/>
  <c r="AG101" i="22"/>
  <c r="AC101" i="22"/>
  <c r="Y101" i="22"/>
  <c r="U101" i="22"/>
  <c r="Q101" i="22"/>
  <c r="M101" i="22"/>
  <c r="F101" i="22"/>
  <c r="D101" i="22"/>
  <c r="C101" i="22"/>
  <c r="A101" i="22"/>
  <c r="AW100" i="22"/>
  <c r="AS100" i="22"/>
  <c r="AO100" i="22"/>
  <c r="AK100" i="22"/>
  <c r="AG100" i="22"/>
  <c r="AC100" i="22"/>
  <c r="Y100" i="22"/>
  <c r="U100" i="22"/>
  <c r="Q100" i="22"/>
  <c r="M100" i="22"/>
  <c r="F100" i="22"/>
  <c r="D100" i="22"/>
  <c r="C100" i="22"/>
  <c r="A100" i="22"/>
  <c r="AW99" i="22"/>
  <c r="AS99" i="22"/>
  <c r="AO99" i="22"/>
  <c r="AK99" i="22"/>
  <c r="AG99" i="22"/>
  <c r="AC99" i="22"/>
  <c r="Y99" i="22"/>
  <c r="U99" i="22"/>
  <c r="Q99" i="22"/>
  <c r="M99" i="22"/>
  <c r="F99" i="22"/>
  <c r="D99" i="22"/>
  <c r="C99" i="22"/>
  <c r="A99" i="22"/>
  <c r="AW98" i="22"/>
  <c r="AS98" i="22"/>
  <c r="AO98" i="22"/>
  <c r="AK98" i="22"/>
  <c r="AG98" i="22"/>
  <c r="AC98" i="22"/>
  <c r="Y98" i="22"/>
  <c r="U98" i="22"/>
  <c r="Q98" i="22"/>
  <c r="M98" i="22"/>
  <c r="F98" i="22"/>
  <c r="D98" i="22"/>
  <c r="C98" i="22"/>
  <c r="A98" i="22"/>
  <c r="AW97" i="22"/>
  <c r="AS97" i="22"/>
  <c r="AO97" i="22"/>
  <c r="AK97" i="22"/>
  <c r="AG97" i="22"/>
  <c r="AC97" i="22"/>
  <c r="Y97" i="22"/>
  <c r="U97" i="22"/>
  <c r="Q97" i="22"/>
  <c r="M97" i="22"/>
  <c r="F97" i="22"/>
  <c r="D97" i="22"/>
  <c r="D109" i="22" s="1"/>
  <c r="C97" i="22"/>
  <c r="A97" i="22"/>
  <c r="AT94" i="22"/>
  <c r="AP94" i="22"/>
  <c r="AL94" i="22"/>
  <c r="AH94" i="22"/>
  <c r="AD94" i="22"/>
  <c r="Z94" i="22"/>
  <c r="V94" i="22"/>
  <c r="R94" i="22"/>
  <c r="N94" i="22"/>
  <c r="J94" i="22"/>
  <c r="AV75" i="22"/>
  <c r="AT75" i="22"/>
  <c r="AR75" i="22"/>
  <c r="AS75" i="22" s="1"/>
  <c r="AP75" i="22"/>
  <c r="AN75" i="22"/>
  <c r="AO75" i="22" s="1"/>
  <c r="AL75" i="22"/>
  <c r="AJ75" i="22"/>
  <c r="AH75" i="22"/>
  <c r="AF75" i="22"/>
  <c r="AD75" i="22"/>
  <c r="AB75" i="22"/>
  <c r="AC75" i="22" s="1"/>
  <c r="Z75" i="22"/>
  <c r="X75" i="22"/>
  <c r="Y75" i="22" s="1"/>
  <c r="V75" i="22"/>
  <c r="T75" i="22"/>
  <c r="R75" i="22"/>
  <c r="P75" i="22"/>
  <c r="N75" i="22"/>
  <c r="L75" i="22"/>
  <c r="M75" i="22" s="1"/>
  <c r="J75" i="22"/>
  <c r="G75" i="22" s="1"/>
  <c r="H75" i="22"/>
  <c r="AV74" i="22"/>
  <c r="AT74" i="22"/>
  <c r="AR74" i="22"/>
  <c r="AP74" i="22"/>
  <c r="AS74" i="22" s="1"/>
  <c r="AN74" i="22"/>
  <c r="AO74" i="22" s="1"/>
  <c r="AL74" i="22"/>
  <c r="AJ74" i="22"/>
  <c r="AH74" i="22"/>
  <c r="AK74" i="22" s="1"/>
  <c r="AG74" i="22"/>
  <c r="AF74" i="22"/>
  <c r="AD74" i="22"/>
  <c r="AC74" i="22"/>
  <c r="AB74" i="22"/>
  <c r="Z74" i="22"/>
  <c r="X74" i="22"/>
  <c r="V74" i="22"/>
  <c r="T74" i="22"/>
  <c r="R74" i="22"/>
  <c r="U74" i="22" s="1"/>
  <c r="P74" i="22"/>
  <c r="N74" i="22"/>
  <c r="L74" i="22"/>
  <c r="J74" i="22"/>
  <c r="AV73" i="22"/>
  <c r="AT73" i="22"/>
  <c r="AR73" i="22"/>
  <c r="AP73" i="22"/>
  <c r="AN73" i="22"/>
  <c r="AL73" i="22"/>
  <c r="AJ73" i="22"/>
  <c r="AH73" i="22"/>
  <c r="AF73" i="22"/>
  <c r="AD73" i="22"/>
  <c r="AB73" i="22"/>
  <c r="Z73" i="22"/>
  <c r="X73" i="22"/>
  <c r="V73" i="22"/>
  <c r="T73" i="22"/>
  <c r="R73" i="22"/>
  <c r="P73" i="22"/>
  <c r="N73" i="22"/>
  <c r="L73" i="22"/>
  <c r="J73" i="22"/>
  <c r="G73" i="22" s="1"/>
  <c r="AW72" i="22"/>
  <c r="AV72" i="22"/>
  <c r="AT72" i="22"/>
  <c r="AR72" i="22"/>
  <c r="AS72" i="22" s="1"/>
  <c r="AP72" i="22"/>
  <c r="AN72" i="22"/>
  <c r="AO72" i="22" s="1"/>
  <c r="AL72" i="22"/>
  <c r="AJ72" i="22"/>
  <c r="AK72" i="22" s="1"/>
  <c r="AH72" i="22"/>
  <c r="AF72" i="22"/>
  <c r="AG72" i="22" s="1"/>
  <c r="AD72" i="22"/>
  <c r="AB72" i="22"/>
  <c r="AC72" i="22" s="1"/>
  <c r="Z72" i="22"/>
  <c r="Y72" i="22"/>
  <c r="X72" i="22"/>
  <c r="V72" i="22"/>
  <c r="U72" i="22"/>
  <c r="T72" i="22"/>
  <c r="R72" i="22"/>
  <c r="P72" i="22"/>
  <c r="N72" i="22"/>
  <c r="Q72" i="22" s="1"/>
  <c r="L72" i="22"/>
  <c r="M72" i="22" s="1"/>
  <c r="J72" i="22"/>
  <c r="H72" i="22"/>
  <c r="G72" i="22"/>
  <c r="AV71" i="22"/>
  <c r="AW71" i="22" s="1"/>
  <c r="AT71" i="22"/>
  <c r="AR71" i="22"/>
  <c r="AS71" i="22" s="1"/>
  <c r="AP71" i="22"/>
  <c r="AN71" i="22"/>
  <c r="AO71" i="22" s="1"/>
  <c r="AL71" i="22"/>
  <c r="AJ71" i="22"/>
  <c r="AK71" i="22" s="1"/>
  <c r="AH71" i="22"/>
  <c r="AF71" i="22"/>
  <c r="AG71" i="22" s="1"/>
  <c r="AD71" i="22"/>
  <c r="AB71" i="22"/>
  <c r="AC71" i="22" s="1"/>
  <c r="Z71" i="22"/>
  <c r="X71" i="22"/>
  <c r="V71" i="22"/>
  <c r="T71" i="22"/>
  <c r="R71" i="22"/>
  <c r="P71" i="22"/>
  <c r="N71" i="22"/>
  <c r="L71" i="22"/>
  <c r="J71" i="22"/>
  <c r="C71" i="22"/>
  <c r="A71" i="22"/>
  <c r="AW69" i="22"/>
  <c r="AS69" i="22"/>
  <c r="AO69" i="22"/>
  <c r="AK69" i="22"/>
  <c r="AG69" i="22"/>
  <c r="AC69" i="22"/>
  <c r="Y69" i="22"/>
  <c r="U69" i="22"/>
  <c r="Q69" i="22"/>
  <c r="M69" i="22"/>
  <c r="G69" i="22"/>
  <c r="F69" i="22"/>
  <c r="D69" i="22"/>
  <c r="AW68" i="22"/>
  <c r="AS68" i="22"/>
  <c r="AO68" i="22"/>
  <c r="AK68" i="22"/>
  <c r="AG68" i="22"/>
  <c r="AC68" i="22"/>
  <c r="Y68" i="22"/>
  <c r="U68" i="22"/>
  <c r="Q68" i="22"/>
  <c r="M68" i="22"/>
  <c r="F68" i="22"/>
  <c r="D68" i="22"/>
  <c r="G68" i="22" s="1"/>
  <c r="AW67" i="22"/>
  <c r="AS67" i="22"/>
  <c r="AO67" i="22"/>
  <c r="AK67" i="22"/>
  <c r="AG67" i="22"/>
  <c r="AC67" i="22"/>
  <c r="Y67" i="22"/>
  <c r="U67" i="22"/>
  <c r="Q67" i="22"/>
  <c r="M67" i="22"/>
  <c r="F67" i="22"/>
  <c r="D67" i="22"/>
  <c r="AW66" i="22"/>
  <c r="AS66" i="22"/>
  <c r="AO66" i="22"/>
  <c r="AK66" i="22"/>
  <c r="AG66" i="22"/>
  <c r="AC66" i="22"/>
  <c r="Y66" i="22"/>
  <c r="U66" i="22"/>
  <c r="Q66" i="22"/>
  <c r="M66" i="22"/>
  <c r="G66" i="22"/>
  <c r="F66" i="22"/>
  <c r="D66" i="22"/>
  <c r="AW65" i="22"/>
  <c r="AS65" i="22"/>
  <c r="AO65" i="22"/>
  <c r="AK65" i="22"/>
  <c r="AG65" i="22"/>
  <c r="AC65" i="22"/>
  <c r="Y65" i="22"/>
  <c r="U65" i="22"/>
  <c r="Q65" i="22"/>
  <c r="M65" i="22"/>
  <c r="F65" i="22"/>
  <c r="D65" i="22"/>
  <c r="AW64" i="22"/>
  <c r="AS64" i="22"/>
  <c r="AO64" i="22"/>
  <c r="AK64" i="22"/>
  <c r="AG64" i="22"/>
  <c r="AC64" i="22"/>
  <c r="Y64" i="22"/>
  <c r="U64" i="22"/>
  <c r="Q64" i="22"/>
  <c r="M64" i="22"/>
  <c r="G64" i="22"/>
  <c r="F64" i="22"/>
  <c r="D64" i="22"/>
  <c r="AW63" i="22"/>
  <c r="AS63" i="22"/>
  <c r="AO63" i="22"/>
  <c r="AK63" i="22"/>
  <c r="AG63" i="22"/>
  <c r="AC63" i="22"/>
  <c r="Y63" i="22"/>
  <c r="U63" i="22"/>
  <c r="Q63" i="22"/>
  <c r="M63" i="22"/>
  <c r="G63" i="22"/>
  <c r="F63" i="22"/>
  <c r="D63" i="22"/>
  <c r="AW62" i="22"/>
  <c r="AS62" i="22"/>
  <c r="AO62" i="22"/>
  <c r="AK62" i="22"/>
  <c r="AG62" i="22"/>
  <c r="AC62" i="22"/>
  <c r="Y62" i="22"/>
  <c r="U62" i="22"/>
  <c r="Q62" i="22"/>
  <c r="M62" i="22"/>
  <c r="F62" i="22"/>
  <c r="D62" i="22"/>
  <c r="G62" i="22" s="1"/>
  <c r="AW61" i="22"/>
  <c r="AS61" i="22"/>
  <c r="AO61" i="22"/>
  <c r="AK61" i="22"/>
  <c r="AG61" i="22"/>
  <c r="AC61" i="22"/>
  <c r="Y61" i="22"/>
  <c r="U61" i="22"/>
  <c r="Q61" i="22"/>
  <c r="M61" i="22"/>
  <c r="G61" i="22"/>
  <c r="F61" i="22"/>
  <c r="D61" i="22"/>
  <c r="AW60" i="22"/>
  <c r="AS60" i="22"/>
  <c r="AO60" i="22"/>
  <c r="AK60" i="22"/>
  <c r="AG60" i="22"/>
  <c r="AC60" i="22"/>
  <c r="Y60" i="22"/>
  <c r="U60" i="22"/>
  <c r="Q60" i="22"/>
  <c r="M60" i="22"/>
  <c r="F60" i="22"/>
  <c r="D60" i="22"/>
  <c r="AW59" i="22"/>
  <c r="AS59" i="22"/>
  <c r="AO59" i="22"/>
  <c r="AK59" i="22"/>
  <c r="AG59" i="22"/>
  <c r="AC59" i="22"/>
  <c r="Y59" i="22"/>
  <c r="U59" i="22"/>
  <c r="Q59" i="22"/>
  <c r="M59" i="22"/>
  <c r="F59" i="22"/>
  <c r="D59" i="22"/>
  <c r="AW58" i="22"/>
  <c r="AS58" i="22"/>
  <c r="AO58" i="22"/>
  <c r="AK58" i="22"/>
  <c r="AG58" i="22"/>
  <c r="AC58" i="22"/>
  <c r="Y58" i="22"/>
  <c r="U58" i="22"/>
  <c r="Q58" i="22"/>
  <c r="M58" i="22"/>
  <c r="F58" i="22"/>
  <c r="D58" i="22"/>
  <c r="AW57" i="22"/>
  <c r="AS57" i="22"/>
  <c r="AO57" i="22"/>
  <c r="AK57" i="22"/>
  <c r="AG57" i="22"/>
  <c r="AC57" i="22"/>
  <c r="Y57" i="22"/>
  <c r="U57" i="22"/>
  <c r="Q57" i="22"/>
  <c r="M57" i="22"/>
  <c r="F57" i="22"/>
  <c r="D57" i="22"/>
  <c r="AW56" i="22"/>
  <c r="AS56" i="22"/>
  <c r="AO56" i="22"/>
  <c r="AK56" i="22"/>
  <c r="AG56" i="22"/>
  <c r="AC56" i="22"/>
  <c r="Y56" i="22"/>
  <c r="U56" i="22"/>
  <c r="Q56" i="22"/>
  <c r="M56" i="22"/>
  <c r="F56" i="22"/>
  <c r="D56" i="22"/>
  <c r="AW55" i="22"/>
  <c r="AS55" i="22"/>
  <c r="AO55" i="22"/>
  <c r="AK55" i="22"/>
  <c r="AG55" i="22"/>
  <c r="AC55" i="22"/>
  <c r="Y55" i="22"/>
  <c r="U55" i="22"/>
  <c r="Q55" i="22"/>
  <c r="M55" i="22"/>
  <c r="F55" i="22"/>
  <c r="D55" i="22"/>
  <c r="AW54" i="22"/>
  <c r="AS54" i="22"/>
  <c r="AO54" i="22"/>
  <c r="AK54" i="22"/>
  <c r="AG54" i="22"/>
  <c r="AC54" i="22"/>
  <c r="Y54" i="22"/>
  <c r="U54" i="22"/>
  <c r="Q54" i="22"/>
  <c r="M54" i="22"/>
  <c r="F54" i="22"/>
  <c r="D54" i="22"/>
  <c r="AW53" i="22"/>
  <c r="AS53" i="22"/>
  <c r="AO53" i="22"/>
  <c r="AK53" i="22"/>
  <c r="AG53" i="22"/>
  <c r="AC53" i="22"/>
  <c r="Y53" i="22"/>
  <c r="U53" i="22"/>
  <c r="Q53" i="22"/>
  <c r="M53" i="22"/>
  <c r="F53" i="22"/>
  <c r="D53" i="22"/>
  <c r="AW52" i="22"/>
  <c r="AS52" i="22"/>
  <c r="AO52" i="22"/>
  <c r="AK52" i="22"/>
  <c r="AG52" i="22"/>
  <c r="AC52" i="22"/>
  <c r="Y52" i="22"/>
  <c r="U52" i="22"/>
  <c r="Q52" i="22"/>
  <c r="M52" i="22"/>
  <c r="F52" i="22"/>
  <c r="D52" i="22"/>
  <c r="AW51" i="22"/>
  <c r="AS51" i="22"/>
  <c r="AO51" i="22"/>
  <c r="AK51" i="22"/>
  <c r="AG51" i="22"/>
  <c r="AC51" i="22"/>
  <c r="Y51" i="22"/>
  <c r="U51" i="22"/>
  <c r="Q51" i="22"/>
  <c r="M51" i="22"/>
  <c r="F51" i="22"/>
  <c r="D51" i="22"/>
  <c r="AW50" i="22"/>
  <c r="AS50" i="22"/>
  <c r="AO50" i="22"/>
  <c r="AK50" i="22"/>
  <c r="AG50" i="22"/>
  <c r="AC50" i="22"/>
  <c r="Y50" i="22"/>
  <c r="U50" i="22"/>
  <c r="Q50" i="22"/>
  <c r="M50" i="22"/>
  <c r="F50" i="22"/>
  <c r="D50" i="22"/>
  <c r="AW49" i="22"/>
  <c r="AS49" i="22"/>
  <c r="AO49" i="22"/>
  <c r="AK49" i="22"/>
  <c r="AG49" i="22"/>
  <c r="AC49" i="22"/>
  <c r="Y49" i="22"/>
  <c r="U49" i="22"/>
  <c r="Q49" i="22"/>
  <c r="M49" i="22"/>
  <c r="F49" i="22"/>
  <c r="D49" i="22"/>
  <c r="AW48" i="22"/>
  <c r="AS48" i="22"/>
  <c r="AO48" i="22"/>
  <c r="AK48" i="22"/>
  <c r="AG48" i="22"/>
  <c r="AC48" i="22"/>
  <c r="Y48" i="22"/>
  <c r="U48" i="22"/>
  <c r="Q48" i="22"/>
  <c r="M48" i="22"/>
  <c r="F48" i="22"/>
  <c r="D48" i="22"/>
  <c r="AW47" i="22"/>
  <c r="AS47" i="22"/>
  <c r="AO47" i="22"/>
  <c r="AK47" i="22"/>
  <c r="AG47" i="22"/>
  <c r="AC47" i="22"/>
  <c r="Y47" i="22"/>
  <c r="U47" i="22"/>
  <c r="Q47" i="22"/>
  <c r="M47" i="22"/>
  <c r="F47" i="22"/>
  <c r="D47" i="22"/>
  <c r="AW46" i="22"/>
  <c r="AS46" i="22"/>
  <c r="AO46" i="22"/>
  <c r="AK46" i="22"/>
  <c r="AG46" i="22"/>
  <c r="AC46" i="22"/>
  <c r="Y46" i="22"/>
  <c r="U46" i="22"/>
  <c r="Q46" i="22"/>
  <c r="M46" i="22"/>
  <c r="F46" i="22"/>
  <c r="D46" i="22"/>
  <c r="AW45" i="22"/>
  <c r="AS45" i="22"/>
  <c r="AO45" i="22"/>
  <c r="AK45" i="22"/>
  <c r="AG45" i="22"/>
  <c r="AC45" i="22"/>
  <c r="Y45" i="22"/>
  <c r="U45" i="22"/>
  <c r="Q45" i="22"/>
  <c r="M45" i="22"/>
  <c r="F45" i="22"/>
  <c r="D45" i="22"/>
  <c r="AW44" i="22"/>
  <c r="AS44" i="22"/>
  <c r="AO44" i="22"/>
  <c r="AK44" i="22"/>
  <c r="AG44" i="22"/>
  <c r="AC44" i="22"/>
  <c r="Y44" i="22"/>
  <c r="U44" i="22"/>
  <c r="Q44" i="22"/>
  <c r="M44" i="22"/>
  <c r="F44" i="22"/>
  <c r="D44" i="22"/>
  <c r="AW43" i="22"/>
  <c r="AS43" i="22"/>
  <c r="AO43" i="22"/>
  <c r="AK43" i="22"/>
  <c r="AG43" i="22"/>
  <c r="AC43" i="22"/>
  <c r="Y43" i="22"/>
  <c r="U43" i="22"/>
  <c r="Q43" i="22"/>
  <c r="M43" i="22"/>
  <c r="F43" i="22"/>
  <c r="D43" i="22"/>
  <c r="AW42" i="22"/>
  <c r="AS42" i="22"/>
  <c r="AO42" i="22"/>
  <c r="AK42" i="22"/>
  <c r="AG42" i="22"/>
  <c r="AC42" i="22"/>
  <c r="Y42" i="22"/>
  <c r="U42" i="22"/>
  <c r="Q42" i="22"/>
  <c r="M42" i="22"/>
  <c r="F42" i="22"/>
  <c r="D42" i="22"/>
  <c r="AW41" i="22"/>
  <c r="AS41" i="22"/>
  <c r="AO41" i="22"/>
  <c r="AK41" i="22"/>
  <c r="AG41" i="22"/>
  <c r="AC41" i="22"/>
  <c r="Y41" i="22"/>
  <c r="U41" i="22"/>
  <c r="Q41" i="22"/>
  <c r="M41" i="22"/>
  <c r="F41" i="22"/>
  <c r="D41" i="22"/>
  <c r="AW40" i="22"/>
  <c r="AS40" i="22"/>
  <c r="AO40" i="22"/>
  <c r="AK40" i="22"/>
  <c r="AG40" i="22"/>
  <c r="AC40" i="22"/>
  <c r="Y40" i="22"/>
  <c r="U40" i="22"/>
  <c r="Q40" i="22"/>
  <c r="M40" i="22"/>
  <c r="F40" i="22"/>
  <c r="D40" i="22"/>
  <c r="AW39" i="22"/>
  <c r="AS39" i="22"/>
  <c r="AO39" i="22"/>
  <c r="AK39" i="22"/>
  <c r="AG39" i="22"/>
  <c r="AC39" i="22"/>
  <c r="Y39" i="22"/>
  <c r="U39" i="22"/>
  <c r="Q39" i="22"/>
  <c r="M39" i="22"/>
  <c r="F39" i="22"/>
  <c r="D39" i="22"/>
  <c r="AW38" i="22"/>
  <c r="AS38" i="22"/>
  <c r="AO38" i="22"/>
  <c r="AK38" i="22"/>
  <c r="AG38" i="22"/>
  <c r="AC38" i="22"/>
  <c r="Y38" i="22"/>
  <c r="U38" i="22"/>
  <c r="Q38" i="22"/>
  <c r="M38" i="22"/>
  <c r="F38" i="22"/>
  <c r="D38" i="22"/>
  <c r="AW37" i="22"/>
  <c r="AS37" i="22"/>
  <c r="AO37" i="22"/>
  <c r="AK37" i="22"/>
  <c r="AG37" i="22"/>
  <c r="AC37" i="22"/>
  <c r="Y37" i="22"/>
  <c r="U37" i="22"/>
  <c r="Q37" i="22"/>
  <c r="M37" i="22"/>
  <c r="F37" i="22"/>
  <c r="D37" i="22"/>
  <c r="AW36" i="22"/>
  <c r="AS36" i="22"/>
  <c r="AO36" i="22"/>
  <c r="AK36" i="22"/>
  <c r="AG36" i="22"/>
  <c r="AC36" i="22"/>
  <c r="Y36" i="22"/>
  <c r="U36" i="22"/>
  <c r="Q36" i="22"/>
  <c r="M36" i="22"/>
  <c r="F36" i="22"/>
  <c r="D36" i="22"/>
  <c r="AW35" i="22"/>
  <c r="AS35" i="22"/>
  <c r="AO35" i="22"/>
  <c r="AK35" i="22"/>
  <c r="AG35" i="22"/>
  <c r="AC35" i="22"/>
  <c r="Y35" i="22"/>
  <c r="U35" i="22"/>
  <c r="Q35" i="22"/>
  <c r="M35" i="22"/>
  <c r="F35" i="22"/>
  <c r="D35" i="22"/>
  <c r="AW34" i="22"/>
  <c r="AS34" i="22"/>
  <c r="AO34" i="22"/>
  <c r="AK34" i="22"/>
  <c r="AG34" i="22"/>
  <c r="AC34" i="22"/>
  <c r="Y34" i="22"/>
  <c r="U34" i="22"/>
  <c r="Q34" i="22"/>
  <c r="M34" i="22"/>
  <c r="F34" i="22"/>
  <c r="D34" i="22"/>
  <c r="AW33" i="22"/>
  <c r="AS33" i="22"/>
  <c r="AO33" i="22"/>
  <c r="AK33" i="22"/>
  <c r="AG33" i="22"/>
  <c r="AC33" i="22"/>
  <c r="Y33" i="22"/>
  <c r="U33" i="22"/>
  <c r="Q33" i="22"/>
  <c r="M33" i="22"/>
  <c r="F33" i="22"/>
  <c r="D33" i="22"/>
  <c r="AW32" i="22"/>
  <c r="AS32" i="22"/>
  <c r="AO32" i="22"/>
  <c r="AK32" i="22"/>
  <c r="AG32" i="22"/>
  <c r="AC32" i="22"/>
  <c r="Y32" i="22"/>
  <c r="U32" i="22"/>
  <c r="Q32" i="22"/>
  <c r="M32" i="22"/>
  <c r="F32" i="22"/>
  <c r="D32" i="22"/>
  <c r="AW31" i="22"/>
  <c r="AS31" i="22"/>
  <c r="AO31" i="22"/>
  <c r="AK31" i="22"/>
  <c r="AG31" i="22"/>
  <c r="AC31" i="22"/>
  <c r="Y31" i="22"/>
  <c r="U31" i="22"/>
  <c r="Q31" i="22"/>
  <c r="M31" i="22"/>
  <c r="F31" i="22"/>
  <c r="D31" i="22"/>
  <c r="AW30" i="22"/>
  <c r="AS30" i="22"/>
  <c r="AO30" i="22"/>
  <c r="AK30" i="22"/>
  <c r="AG30" i="22"/>
  <c r="AC30" i="22"/>
  <c r="Y30" i="22"/>
  <c r="U30" i="22"/>
  <c r="Q30" i="22"/>
  <c r="M30" i="22"/>
  <c r="F30" i="22"/>
  <c r="D30" i="22"/>
  <c r="AW29" i="22"/>
  <c r="AS29" i="22"/>
  <c r="AO29" i="22"/>
  <c r="AK29" i="22"/>
  <c r="AG29" i="22"/>
  <c r="AC29" i="22"/>
  <c r="Y29" i="22"/>
  <c r="U29" i="22"/>
  <c r="Q29" i="22"/>
  <c r="M29" i="22"/>
  <c r="F29" i="22"/>
  <c r="D29" i="22"/>
  <c r="AW28" i="22"/>
  <c r="AS28" i="22"/>
  <c r="AO28" i="22"/>
  <c r="AK28" i="22"/>
  <c r="AG28" i="22"/>
  <c r="AC28" i="22"/>
  <c r="Y28" i="22"/>
  <c r="U28" i="22"/>
  <c r="Q28" i="22"/>
  <c r="M28" i="22"/>
  <c r="F28" i="22"/>
  <c r="D28" i="22"/>
  <c r="AW27" i="22"/>
  <c r="AS27" i="22"/>
  <c r="AO27" i="22"/>
  <c r="AK27" i="22"/>
  <c r="AG27" i="22"/>
  <c r="AC27" i="22"/>
  <c r="Y27" i="22"/>
  <c r="U27" i="22"/>
  <c r="Q27" i="22"/>
  <c r="M27" i="22"/>
  <c r="F27" i="22"/>
  <c r="D27" i="22"/>
  <c r="AW26" i="22"/>
  <c r="AS26" i="22"/>
  <c r="AO26" i="22"/>
  <c r="AK26" i="22"/>
  <c r="AG26" i="22"/>
  <c r="AC26" i="22"/>
  <c r="Y26" i="22"/>
  <c r="U26" i="22"/>
  <c r="Q26" i="22"/>
  <c r="M26" i="22"/>
  <c r="F26" i="22"/>
  <c r="D26" i="22"/>
  <c r="AW25" i="22"/>
  <c r="AS25" i="22"/>
  <c r="AO25" i="22"/>
  <c r="AK25" i="22"/>
  <c r="AG25" i="22"/>
  <c r="AC25" i="22"/>
  <c r="Y25" i="22"/>
  <c r="U25" i="22"/>
  <c r="Q25" i="22"/>
  <c r="M25" i="22"/>
  <c r="F25" i="22"/>
  <c r="D25" i="22"/>
  <c r="AW24" i="22"/>
  <c r="AS24" i="22"/>
  <c r="AO24" i="22"/>
  <c r="AK24" i="22"/>
  <c r="AG24" i="22"/>
  <c r="AC24" i="22"/>
  <c r="Y24" i="22"/>
  <c r="U24" i="22"/>
  <c r="Q24" i="22"/>
  <c r="M24" i="22"/>
  <c r="F24" i="22"/>
  <c r="D24" i="22"/>
  <c r="AW23" i="22"/>
  <c r="AS23" i="22"/>
  <c r="AO23" i="22"/>
  <c r="AK23" i="22"/>
  <c r="AG23" i="22"/>
  <c r="AC23" i="22"/>
  <c r="Y23" i="22"/>
  <c r="U23" i="22"/>
  <c r="Q23" i="22"/>
  <c r="M23" i="22"/>
  <c r="F23" i="22"/>
  <c r="D23" i="22"/>
  <c r="AW22" i="22"/>
  <c r="AS22" i="22"/>
  <c r="AO22" i="22"/>
  <c r="AK22" i="22"/>
  <c r="AG22" i="22"/>
  <c r="AC22" i="22"/>
  <c r="Y22" i="22"/>
  <c r="U22" i="22"/>
  <c r="Q22" i="22"/>
  <c r="M22" i="22"/>
  <c r="F22" i="22"/>
  <c r="D22" i="22"/>
  <c r="CM21" i="22"/>
  <c r="CO21" i="22" s="1"/>
  <c r="AW21" i="22"/>
  <c r="AS21" i="22"/>
  <c r="AO21" i="22"/>
  <c r="AK21" i="22"/>
  <c r="AG21" i="22"/>
  <c r="AC21" i="22"/>
  <c r="Y21" i="22"/>
  <c r="U21" i="22"/>
  <c r="Q21" i="22"/>
  <c r="M21" i="22"/>
  <c r="F21" i="22"/>
  <c r="AR19" i="29" s="1"/>
  <c r="BD19" i="29" s="1"/>
  <c r="D21" i="22"/>
  <c r="C21" i="22"/>
  <c r="CN21" i="22" s="1"/>
  <c r="A21" i="22"/>
  <c r="CM20" i="22"/>
  <c r="CO20" i="22" s="1"/>
  <c r="AW20" i="22"/>
  <c r="AS20" i="22"/>
  <c r="AO20" i="22"/>
  <c r="AK20" i="22"/>
  <c r="AG20" i="22"/>
  <c r="AC20" i="22"/>
  <c r="Y20" i="22"/>
  <c r="U20" i="22"/>
  <c r="Q20" i="22"/>
  <c r="M20" i="22"/>
  <c r="F20" i="22"/>
  <c r="AR18" i="29" s="1"/>
  <c r="BD18" i="29" s="1"/>
  <c r="D20" i="22"/>
  <c r="C20" i="22"/>
  <c r="CN20" i="22" s="1"/>
  <c r="A20" i="22"/>
  <c r="CM19" i="22"/>
  <c r="CO19" i="22" s="1"/>
  <c r="AW19" i="22"/>
  <c r="AS19" i="22"/>
  <c r="AO19" i="22"/>
  <c r="AK19" i="22"/>
  <c r="AG19" i="22"/>
  <c r="AC19" i="22"/>
  <c r="Y19" i="22"/>
  <c r="U19" i="22"/>
  <c r="Q19" i="22"/>
  <c r="M19" i="22"/>
  <c r="F19" i="22"/>
  <c r="AR17" i="29" s="1"/>
  <c r="BD17" i="29" s="1"/>
  <c r="D19" i="22"/>
  <c r="C19" i="22"/>
  <c r="CN19" i="22" s="1"/>
  <c r="A19" i="22"/>
  <c r="CM18" i="22"/>
  <c r="CO18" i="22" s="1"/>
  <c r="AW18" i="22"/>
  <c r="AS18" i="22"/>
  <c r="AO18" i="22"/>
  <c r="AK18" i="22"/>
  <c r="AG18" i="22"/>
  <c r="AC18" i="22"/>
  <c r="Y18" i="22"/>
  <c r="U18" i="22"/>
  <c r="Q18" i="22"/>
  <c r="M18" i="22"/>
  <c r="F18" i="22"/>
  <c r="AR16" i="29" s="1"/>
  <c r="BD16" i="29" s="1"/>
  <c r="D18" i="22"/>
  <c r="C18" i="22"/>
  <c r="CN18" i="22" s="1"/>
  <c r="A18" i="22"/>
  <c r="CM17" i="22"/>
  <c r="CO17" i="22" s="1"/>
  <c r="AW17" i="22"/>
  <c r="AS17" i="22"/>
  <c r="AO17" i="22"/>
  <c r="AK17" i="22"/>
  <c r="AG17" i="22"/>
  <c r="AC17" i="22"/>
  <c r="Y17" i="22"/>
  <c r="U17" i="22"/>
  <c r="Q17" i="22"/>
  <c r="M17" i="22"/>
  <c r="F17" i="22"/>
  <c r="AR15" i="29" s="1"/>
  <c r="BD15" i="29" s="1"/>
  <c r="D17" i="22"/>
  <c r="C17" i="22"/>
  <c r="CN17" i="22" s="1"/>
  <c r="A17" i="22"/>
  <c r="CM16" i="22"/>
  <c r="CO16" i="22" s="1"/>
  <c r="AW16" i="22"/>
  <c r="AS16" i="22"/>
  <c r="AO16" i="22"/>
  <c r="AK16" i="22"/>
  <c r="AG16" i="22"/>
  <c r="AC16" i="22"/>
  <c r="Y16" i="22"/>
  <c r="U16" i="22"/>
  <c r="Q16" i="22"/>
  <c r="M16" i="22"/>
  <c r="F16" i="22"/>
  <c r="AR14" i="29" s="1"/>
  <c r="BD14" i="29" s="1"/>
  <c r="D16" i="22"/>
  <c r="C16" i="22"/>
  <c r="CN16" i="22" s="1"/>
  <c r="A16" i="22"/>
  <c r="CM15" i="22"/>
  <c r="CO15" i="22" s="1"/>
  <c r="AW15" i="22"/>
  <c r="AS15" i="22"/>
  <c r="AO15" i="22"/>
  <c r="AK15" i="22"/>
  <c r="AG15" i="22"/>
  <c r="AC15" i="22"/>
  <c r="Y15" i="22"/>
  <c r="U15" i="22"/>
  <c r="Q15" i="22"/>
  <c r="M15" i="22"/>
  <c r="F15" i="22"/>
  <c r="AR13" i="29" s="1"/>
  <c r="BD13" i="29" s="1"/>
  <c r="D15" i="22"/>
  <c r="C15" i="22"/>
  <c r="CN15" i="22" s="1"/>
  <c r="A15" i="22"/>
  <c r="CM14" i="22"/>
  <c r="CO14" i="22" s="1"/>
  <c r="AW14" i="22"/>
  <c r="AS14" i="22"/>
  <c r="AO14" i="22"/>
  <c r="AK14" i="22"/>
  <c r="AG14" i="22"/>
  <c r="AC14" i="22"/>
  <c r="Y14" i="22"/>
  <c r="U14" i="22"/>
  <c r="Q14" i="22"/>
  <c r="M14" i="22"/>
  <c r="F14" i="22"/>
  <c r="AR12" i="29" s="1"/>
  <c r="BD12" i="29" s="1"/>
  <c r="D14" i="22"/>
  <c r="C14" i="22"/>
  <c r="CN14" i="22" s="1"/>
  <c r="A14" i="22"/>
  <c r="CM13" i="22"/>
  <c r="CO13" i="22" s="1"/>
  <c r="AW13" i="22"/>
  <c r="AS13" i="22"/>
  <c r="AO13" i="22"/>
  <c r="AK13" i="22"/>
  <c r="AG13" i="22"/>
  <c r="AC13" i="22"/>
  <c r="Y13" i="22"/>
  <c r="U13" i="22"/>
  <c r="Q13" i="22"/>
  <c r="M13" i="22"/>
  <c r="F13" i="22"/>
  <c r="AR11" i="29" s="1"/>
  <c r="BD11" i="29" s="1"/>
  <c r="D13" i="22"/>
  <c r="C13" i="22"/>
  <c r="CN13" i="22" s="1"/>
  <c r="A13" i="22"/>
  <c r="CM12" i="22"/>
  <c r="CO12" i="22" s="1"/>
  <c r="AW12" i="22"/>
  <c r="AS12" i="22"/>
  <c r="AO12" i="22"/>
  <c r="AK12" i="22"/>
  <c r="AG12" i="22"/>
  <c r="AC12" i="22"/>
  <c r="Y12" i="22"/>
  <c r="U12" i="22"/>
  <c r="Q12" i="22"/>
  <c r="M12" i="22"/>
  <c r="F12" i="22"/>
  <c r="AR10" i="29" s="1"/>
  <c r="BD10" i="29" s="1"/>
  <c r="D12" i="22"/>
  <c r="C12" i="22"/>
  <c r="CN12" i="22" s="1"/>
  <c r="A12" i="22"/>
  <c r="CM11" i="22"/>
  <c r="CO11" i="22" s="1"/>
  <c r="AW11" i="22"/>
  <c r="AS11" i="22"/>
  <c r="AO11" i="22"/>
  <c r="AK11" i="22"/>
  <c r="AG11" i="22"/>
  <c r="AC11" i="22"/>
  <c r="Y11" i="22"/>
  <c r="U11" i="22"/>
  <c r="Q11" i="22"/>
  <c r="M11" i="22"/>
  <c r="F11" i="22"/>
  <c r="AR9" i="29" s="1"/>
  <c r="BD9" i="29" s="1"/>
  <c r="D11" i="22"/>
  <c r="C11" i="22"/>
  <c r="CN11" i="22" s="1"/>
  <c r="A11" i="22"/>
  <c r="CM10" i="22"/>
  <c r="CO10" i="22" s="1"/>
  <c r="AW10" i="22"/>
  <c r="AS10" i="22"/>
  <c r="AO10" i="22"/>
  <c r="AK10" i="22"/>
  <c r="AG10" i="22"/>
  <c r="AC10" i="22"/>
  <c r="Y10" i="22"/>
  <c r="U10" i="22"/>
  <c r="Q10" i="22"/>
  <c r="M10" i="22"/>
  <c r="F10" i="22"/>
  <c r="D10" i="22"/>
  <c r="C10" i="22"/>
  <c r="CN10" i="22" s="1"/>
  <c r="A10" i="22"/>
  <c r="F108" i="19"/>
  <c r="D108" i="19"/>
  <c r="F107" i="19"/>
  <c r="D107" i="19"/>
  <c r="F106" i="19"/>
  <c r="D106" i="19"/>
  <c r="F105" i="19"/>
  <c r="D105" i="19"/>
  <c r="F104" i="19"/>
  <c r="D104" i="19"/>
  <c r="F103" i="19"/>
  <c r="D103" i="19"/>
  <c r="F102" i="19"/>
  <c r="D102" i="19"/>
  <c r="F101" i="19"/>
  <c r="D101" i="19"/>
  <c r="F100" i="19"/>
  <c r="D100" i="19"/>
  <c r="F99" i="19"/>
  <c r="D99" i="19"/>
  <c r="F98" i="19"/>
  <c r="D98" i="19"/>
  <c r="F97" i="19"/>
  <c r="D97" i="19"/>
  <c r="G26" i="22" l="1"/>
  <c r="AR24" i="29"/>
  <c r="BD24" i="29" s="1"/>
  <c r="Q23" i="8"/>
  <c r="AZ23" i="8" s="1"/>
  <c r="Y74" i="22"/>
  <c r="G74" i="23"/>
  <c r="H74" i="23"/>
  <c r="H74" i="22"/>
  <c r="G74" i="22"/>
  <c r="G65" i="22"/>
  <c r="M74" i="22"/>
  <c r="G60" i="22"/>
  <c r="AR20" i="29"/>
  <c r="Q19" i="8"/>
  <c r="AZ19" i="8" s="1"/>
  <c r="G56" i="22"/>
  <c r="AR54" i="29"/>
  <c r="BD54" i="29" s="1"/>
  <c r="Q53" i="8"/>
  <c r="AZ53" i="8" s="1"/>
  <c r="G59" i="22"/>
  <c r="G67" i="22"/>
  <c r="G25" i="22"/>
  <c r="AR23" i="29"/>
  <c r="BD23" i="29" s="1"/>
  <c r="Q22" i="8"/>
  <c r="AZ22" i="8" s="1"/>
  <c r="G29" i="22"/>
  <c r="AR27" i="29"/>
  <c r="BD27" i="29" s="1"/>
  <c r="Q26" i="8"/>
  <c r="AZ26" i="8" s="1"/>
  <c r="G33" i="22"/>
  <c r="AR31" i="29"/>
  <c r="BD31" i="29" s="1"/>
  <c r="Q30" i="8"/>
  <c r="AZ30" i="8" s="1"/>
  <c r="G37" i="22"/>
  <c r="AR35" i="29"/>
  <c r="BD35" i="29" s="1"/>
  <c r="Q34" i="8"/>
  <c r="AZ34" i="8" s="1"/>
  <c r="G41" i="22"/>
  <c r="AR39" i="29"/>
  <c r="BD39" i="29" s="1"/>
  <c r="Q38" i="8"/>
  <c r="AZ38" i="8" s="1"/>
  <c r="G45" i="22"/>
  <c r="AR43" i="29"/>
  <c r="BD43" i="29" s="1"/>
  <c r="Q42" i="8"/>
  <c r="AZ42" i="8" s="1"/>
  <c r="G49" i="22"/>
  <c r="AR47" i="29"/>
  <c r="BD47" i="29" s="1"/>
  <c r="Q46" i="8"/>
  <c r="AZ46" i="8" s="1"/>
  <c r="G53" i="22"/>
  <c r="AR51" i="29"/>
  <c r="BD51" i="29" s="1"/>
  <c r="Q50" i="8"/>
  <c r="AZ50" i="8" s="1"/>
  <c r="Q75" i="22"/>
  <c r="AG75" i="22"/>
  <c r="AW75" i="22"/>
  <c r="AS32" i="29"/>
  <c r="R31" i="8"/>
  <c r="G50" i="23"/>
  <c r="AS48" i="29"/>
  <c r="BE48" i="29" s="1"/>
  <c r="R47" i="8"/>
  <c r="BA47" i="8" s="1"/>
  <c r="AS59" i="29"/>
  <c r="BE59" i="29" s="1"/>
  <c r="R58" i="8"/>
  <c r="BA58" i="8" s="1"/>
  <c r="G61" i="23"/>
  <c r="AS66" i="29"/>
  <c r="BE66" i="29" s="1"/>
  <c r="R65" i="8"/>
  <c r="BA65" i="8" s="1"/>
  <c r="G68" i="23"/>
  <c r="M74" i="23"/>
  <c r="G24" i="22"/>
  <c r="AR22" i="29"/>
  <c r="BD22" i="29" s="1"/>
  <c r="Q21" i="8"/>
  <c r="AZ21" i="8" s="1"/>
  <c r="G28" i="22"/>
  <c r="AR26" i="29"/>
  <c r="BD26" i="29" s="1"/>
  <c r="Q25" i="8"/>
  <c r="AZ25" i="8" s="1"/>
  <c r="G32" i="22"/>
  <c r="AR30" i="29"/>
  <c r="BD30" i="29" s="1"/>
  <c r="Q29" i="8"/>
  <c r="AZ29" i="8" s="1"/>
  <c r="G36" i="22"/>
  <c r="AR34" i="29"/>
  <c r="BD34" i="29" s="1"/>
  <c r="Q33" i="8"/>
  <c r="AZ33" i="8" s="1"/>
  <c r="G40" i="22"/>
  <c r="AR38" i="29"/>
  <c r="BD38" i="29" s="1"/>
  <c r="Q37" i="8"/>
  <c r="AZ37" i="8" s="1"/>
  <c r="G44" i="22"/>
  <c r="AR42" i="29"/>
  <c r="BD42" i="29" s="1"/>
  <c r="Q41" i="8"/>
  <c r="AZ41" i="8" s="1"/>
  <c r="G48" i="22"/>
  <c r="AR46" i="29"/>
  <c r="BD46" i="29" s="1"/>
  <c r="Q45" i="8"/>
  <c r="AZ45" i="8" s="1"/>
  <c r="G52" i="22"/>
  <c r="AR50" i="29"/>
  <c r="BD50" i="29" s="1"/>
  <c r="Q49" i="8"/>
  <c r="AZ49" i="8" s="1"/>
  <c r="G57" i="22"/>
  <c r="AR55" i="29"/>
  <c r="BD55" i="29" s="1"/>
  <c r="Q54" i="8"/>
  <c r="AZ54" i="8" s="1"/>
  <c r="U75" i="22"/>
  <c r="AK75" i="22"/>
  <c r="AS20" i="29"/>
  <c r="R19" i="8"/>
  <c r="G38" i="23"/>
  <c r="AS36" i="29"/>
  <c r="BE36" i="29" s="1"/>
  <c r="R35" i="8"/>
  <c r="BA35" i="8" s="1"/>
  <c r="G54" i="23"/>
  <c r="AS52" i="29"/>
  <c r="BE52" i="29" s="1"/>
  <c r="R51" i="8"/>
  <c r="BA51" i="8" s="1"/>
  <c r="AS58" i="29"/>
  <c r="BE58" i="29" s="1"/>
  <c r="R57" i="8"/>
  <c r="BA57" i="8" s="1"/>
  <c r="G60" i="23"/>
  <c r="H73" i="22"/>
  <c r="Y73" i="22"/>
  <c r="AO73" i="22"/>
  <c r="AW74" i="22"/>
  <c r="D75" i="23"/>
  <c r="G23" i="22"/>
  <c r="AR21" i="29"/>
  <c r="BD21" i="29" s="1"/>
  <c r="Q20" i="8"/>
  <c r="AZ20" i="8" s="1"/>
  <c r="G27" i="22"/>
  <c r="AR25" i="29"/>
  <c r="BD25" i="29" s="1"/>
  <c r="Q24" i="8"/>
  <c r="AZ24" i="8" s="1"/>
  <c r="G31" i="22"/>
  <c r="AR29" i="29"/>
  <c r="BD29" i="29" s="1"/>
  <c r="Q28" i="8"/>
  <c r="AZ28" i="8" s="1"/>
  <c r="G35" i="22"/>
  <c r="AR33" i="29"/>
  <c r="BD33" i="29" s="1"/>
  <c r="Q32" i="8"/>
  <c r="AZ32" i="8" s="1"/>
  <c r="G39" i="22"/>
  <c r="AR37" i="29"/>
  <c r="BD37" i="29" s="1"/>
  <c r="Q36" i="8"/>
  <c r="AZ36" i="8" s="1"/>
  <c r="G43" i="22"/>
  <c r="AR41" i="29"/>
  <c r="BD41" i="29" s="1"/>
  <c r="Q40" i="8"/>
  <c r="AZ40" i="8" s="1"/>
  <c r="G47" i="22"/>
  <c r="AR45" i="29"/>
  <c r="BD45" i="29" s="1"/>
  <c r="Q44" i="8"/>
  <c r="AZ44" i="8" s="1"/>
  <c r="G51" i="22"/>
  <c r="AR49" i="29"/>
  <c r="BD49" i="29" s="1"/>
  <c r="Q48" i="8"/>
  <c r="AZ48" i="8" s="1"/>
  <c r="G55" i="22"/>
  <c r="AR53" i="29"/>
  <c r="BD53" i="29" s="1"/>
  <c r="Q52" i="8"/>
  <c r="AZ52" i="8" s="1"/>
  <c r="G26" i="23"/>
  <c r="AS24" i="29"/>
  <c r="BE24" i="29" s="1"/>
  <c r="R23" i="8"/>
  <c r="BA23" i="8" s="1"/>
  <c r="G42" i="23"/>
  <c r="AS40" i="29"/>
  <c r="BE40" i="29" s="1"/>
  <c r="R39" i="8"/>
  <c r="BA39" i="8" s="1"/>
  <c r="M73" i="22"/>
  <c r="AC73" i="22"/>
  <c r="AS73" i="22"/>
  <c r="Q74" i="22"/>
  <c r="U109" i="22"/>
  <c r="AK109" i="22"/>
  <c r="AC72" i="23"/>
  <c r="G30" i="22"/>
  <c r="AR28" i="29"/>
  <c r="BD28" i="29" s="1"/>
  <c r="Q27" i="8"/>
  <c r="AZ27" i="8" s="1"/>
  <c r="AR32" i="29"/>
  <c r="Q31" i="8"/>
  <c r="AZ31" i="8" s="1"/>
  <c r="G38" i="22"/>
  <c r="AR36" i="29"/>
  <c r="BD36" i="29" s="1"/>
  <c r="Q35" i="8"/>
  <c r="AZ35" i="8" s="1"/>
  <c r="G42" i="22"/>
  <c r="AR40" i="29"/>
  <c r="BD40" i="29" s="1"/>
  <c r="Q39" i="8"/>
  <c r="AZ39" i="8" s="1"/>
  <c r="G46" i="22"/>
  <c r="AR44" i="29"/>
  <c r="Q43" i="8"/>
  <c r="AZ43" i="8" s="1"/>
  <c r="G50" i="22"/>
  <c r="AR48" i="29"/>
  <c r="BD48" i="29" s="1"/>
  <c r="Q47" i="8"/>
  <c r="AZ47" i="8" s="1"/>
  <c r="G54" i="22"/>
  <c r="AR52" i="29"/>
  <c r="BD52" i="29" s="1"/>
  <c r="Q51" i="8"/>
  <c r="AZ51" i="8" s="1"/>
  <c r="F75" i="22"/>
  <c r="AR56" i="29"/>
  <c r="Q55" i="8"/>
  <c r="AZ55" i="8" s="1"/>
  <c r="G30" i="23"/>
  <c r="AS28" i="29"/>
  <c r="BE28" i="29" s="1"/>
  <c r="R27" i="8"/>
  <c r="BA27" i="8" s="1"/>
  <c r="G46" i="23"/>
  <c r="AS44" i="29"/>
  <c r="R43" i="8"/>
  <c r="AS67" i="29"/>
  <c r="BE67" i="29" s="1"/>
  <c r="R66" i="8"/>
  <c r="BA66" i="8" s="1"/>
  <c r="G69" i="23"/>
  <c r="AS61" i="29"/>
  <c r="BE61" i="29" s="1"/>
  <c r="R60" i="8"/>
  <c r="BA60" i="8" s="1"/>
  <c r="G63" i="23"/>
  <c r="AG73" i="23"/>
  <c r="AW73" i="23"/>
  <c r="M75" i="23"/>
  <c r="AC75" i="23"/>
  <c r="AS75" i="23"/>
  <c r="G23" i="23"/>
  <c r="AS21" i="29"/>
  <c r="BE21" i="29" s="1"/>
  <c r="R20" i="8"/>
  <c r="BA20" i="8" s="1"/>
  <c r="G27" i="23"/>
  <c r="AS25" i="29"/>
  <c r="BE25" i="29" s="1"/>
  <c r="R24" i="8"/>
  <c r="BA24" i="8" s="1"/>
  <c r="G31" i="23"/>
  <c r="AS29" i="29"/>
  <c r="BE29" i="29" s="1"/>
  <c r="R28" i="8"/>
  <c r="BA28" i="8" s="1"/>
  <c r="G35" i="23"/>
  <c r="AS33" i="29"/>
  <c r="BE33" i="29" s="1"/>
  <c r="R32" i="8"/>
  <c r="BA32" i="8" s="1"/>
  <c r="G39" i="23"/>
  <c r="AS37" i="29"/>
  <c r="BE37" i="29" s="1"/>
  <c r="R36" i="8"/>
  <c r="BA36" i="8" s="1"/>
  <c r="G43" i="23"/>
  <c r="AS41" i="29"/>
  <c r="BE41" i="29" s="1"/>
  <c r="R40" i="8"/>
  <c r="BA40" i="8" s="1"/>
  <c r="G47" i="23"/>
  <c r="AS45" i="29"/>
  <c r="BE45" i="29" s="1"/>
  <c r="R44" i="8"/>
  <c r="BA44" i="8" s="1"/>
  <c r="G51" i="23"/>
  <c r="AS49" i="29"/>
  <c r="BE49" i="29" s="1"/>
  <c r="R48" i="8"/>
  <c r="BA48" i="8" s="1"/>
  <c r="G55" i="23"/>
  <c r="AS53" i="29"/>
  <c r="BE53" i="29" s="1"/>
  <c r="R52" i="8"/>
  <c r="BA52" i="8" s="1"/>
  <c r="AS60" i="29"/>
  <c r="BE60" i="29" s="1"/>
  <c r="R59" i="8"/>
  <c r="BA59" i="8" s="1"/>
  <c r="G62" i="23"/>
  <c r="M105" i="25"/>
  <c r="F105" i="25"/>
  <c r="G105" i="25" s="1"/>
  <c r="AS57" i="29"/>
  <c r="BE57" i="29" s="1"/>
  <c r="R56" i="8"/>
  <c r="BA56" i="8" s="1"/>
  <c r="G59" i="23"/>
  <c r="AS65" i="29"/>
  <c r="BE65" i="29" s="1"/>
  <c r="R64" i="8"/>
  <c r="BA64" i="8" s="1"/>
  <c r="G67" i="23"/>
  <c r="AG71" i="23"/>
  <c r="AW71" i="23"/>
  <c r="H73" i="23"/>
  <c r="Y73" i="23"/>
  <c r="AO73" i="23"/>
  <c r="U75" i="23"/>
  <c r="AK75" i="23"/>
  <c r="D75" i="22"/>
  <c r="AR57" i="29"/>
  <c r="BD57" i="29" s="1"/>
  <c r="Q56" i="8"/>
  <c r="AZ56" i="8" s="1"/>
  <c r="AR58" i="29"/>
  <c r="BD58" i="29" s="1"/>
  <c r="Q57" i="8"/>
  <c r="AZ57" i="8" s="1"/>
  <c r="AR59" i="29"/>
  <c r="BD59" i="29" s="1"/>
  <c r="Q58" i="8"/>
  <c r="AZ58" i="8" s="1"/>
  <c r="AR60" i="29"/>
  <c r="BD60" i="29" s="1"/>
  <c r="Q59" i="8"/>
  <c r="AZ59" i="8" s="1"/>
  <c r="AR61" i="29"/>
  <c r="BD61" i="29" s="1"/>
  <c r="Q60" i="8"/>
  <c r="AZ60" i="8" s="1"/>
  <c r="AR62" i="29"/>
  <c r="BD62" i="29" s="1"/>
  <c r="Q61" i="8"/>
  <c r="AZ61" i="8" s="1"/>
  <c r="AR63" i="29"/>
  <c r="BD63" i="29" s="1"/>
  <c r="Q62" i="8"/>
  <c r="AZ62" i="8" s="1"/>
  <c r="AR64" i="29"/>
  <c r="BD64" i="29" s="1"/>
  <c r="Q63" i="8"/>
  <c r="AZ63" i="8" s="1"/>
  <c r="AR65" i="29"/>
  <c r="BD65" i="29" s="1"/>
  <c r="Q64" i="8"/>
  <c r="AZ64" i="8" s="1"/>
  <c r="AR66" i="29"/>
  <c r="BD66" i="29" s="1"/>
  <c r="Q65" i="8"/>
  <c r="AZ65" i="8" s="1"/>
  <c r="AR67" i="29"/>
  <c r="BD67" i="29" s="1"/>
  <c r="Q66" i="8"/>
  <c r="AZ66" i="8" s="1"/>
  <c r="Q73" i="22"/>
  <c r="AG73" i="22"/>
  <c r="AW73" i="22"/>
  <c r="Y109" i="22"/>
  <c r="AO109" i="22"/>
  <c r="G25" i="23"/>
  <c r="AS23" i="29"/>
  <c r="BE23" i="29" s="1"/>
  <c r="R22" i="8"/>
  <c r="BA22" i="8" s="1"/>
  <c r="G29" i="23"/>
  <c r="AS27" i="29"/>
  <c r="BE27" i="29" s="1"/>
  <c r="R26" i="8"/>
  <c r="BA26" i="8" s="1"/>
  <c r="G33" i="23"/>
  <c r="AS31" i="29"/>
  <c r="BE31" i="29" s="1"/>
  <c r="R30" i="8"/>
  <c r="BA30" i="8" s="1"/>
  <c r="G37" i="23"/>
  <c r="AS35" i="29"/>
  <c r="BE35" i="29" s="1"/>
  <c r="R34" i="8"/>
  <c r="BA34" i="8" s="1"/>
  <c r="G41" i="23"/>
  <c r="AS39" i="29"/>
  <c r="BE39" i="29" s="1"/>
  <c r="R38" i="8"/>
  <c r="BA38" i="8" s="1"/>
  <c r="G45" i="23"/>
  <c r="AS43" i="29"/>
  <c r="BE43" i="29" s="1"/>
  <c r="R42" i="8"/>
  <c r="BA42" i="8" s="1"/>
  <c r="G49" i="23"/>
  <c r="AS47" i="29"/>
  <c r="BE47" i="29" s="1"/>
  <c r="R46" i="8"/>
  <c r="BA46" i="8" s="1"/>
  <c r="G53" i="23"/>
  <c r="AS51" i="29"/>
  <c r="BE51" i="29" s="1"/>
  <c r="R50" i="8"/>
  <c r="BA50" i="8" s="1"/>
  <c r="F75" i="23"/>
  <c r="AS56" i="29"/>
  <c r="R55" i="8"/>
  <c r="G58" i="23"/>
  <c r="AS64" i="29"/>
  <c r="BE64" i="29" s="1"/>
  <c r="R63" i="8"/>
  <c r="BA63" i="8" s="1"/>
  <c r="G66" i="23"/>
  <c r="D71" i="25"/>
  <c r="AS55" i="29"/>
  <c r="BE55" i="29" s="1"/>
  <c r="R54" i="8"/>
  <c r="BA54" i="8" s="1"/>
  <c r="G57" i="23"/>
  <c r="AS63" i="29"/>
  <c r="BE63" i="29" s="1"/>
  <c r="R62" i="8"/>
  <c r="BA62" i="8" s="1"/>
  <c r="G65" i="23"/>
  <c r="AK71" i="23"/>
  <c r="M73" i="23"/>
  <c r="AC73" i="23"/>
  <c r="AS73" i="23"/>
  <c r="U73" i="22"/>
  <c r="AK73" i="22"/>
  <c r="M109" i="22"/>
  <c r="AC109" i="22"/>
  <c r="AS109" i="22"/>
  <c r="G24" i="23"/>
  <c r="AS22" i="29"/>
  <c r="BE22" i="29" s="1"/>
  <c r="R21" i="8"/>
  <c r="BA21" i="8" s="1"/>
  <c r="G28" i="23"/>
  <c r="AS26" i="29"/>
  <c r="BE26" i="29" s="1"/>
  <c r="R25" i="8"/>
  <c r="BA25" i="8" s="1"/>
  <c r="G32" i="23"/>
  <c r="AS30" i="29"/>
  <c r="BE30" i="29" s="1"/>
  <c r="R29" i="8"/>
  <c r="BA29" i="8" s="1"/>
  <c r="G36" i="23"/>
  <c r="AS34" i="29"/>
  <c r="BE34" i="29" s="1"/>
  <c r="R33" i="8"/>
  <c r="BA33" i="8" s="1"/>
  <c r="G40" i="23"/>
  <c r="AS38" i="29"/>
  <c r="BE38" i="29" s="1"/>
  <c r="R37" i="8"/>
  <c r="BA37" i="8" s="1"/>
  <c r="G44" i="23"/>
  <c r="AS42" i="29"/>
  <c r="BE42" i="29" s="1"/>
  <c r="R41" i="8"/>
  <c r="BA41" i="8" s="1"/>
  <c r="G48" i="23"/>
  <c r="AS46" i="29"/>
  <c r="BE46" i="29" s="1"/>
  <c r="R45" i="8"/>
  <c r="BA45" i="8" s="1"/>
  <c r="AS62" i="29"/>
  <c r="BE62" i="29" s="1"/>
  <c r="R61" i="8"/>
  <c r="BA61" i="8" s="1"/>
  <c r="G64" i="23"/>
  <c r="G75" i="23"/>
  <c r="H75" i="23"/>
  <c r="G74" i="25"/>
  <c r="H74" i="25"/>
  <c r="G52" i="23"/>
  <c r="AS50" i="29"/>
  <c r="BE50" i="29" s="1"/>
  <c r="R49" i="8"/>
  <c r="BA49" i="8" s="1"/>
  <c r="G56" i="23"/>
  <c r="AS54" i="29"/>
  <c r="BE54" i="29" s="1"/>
  <c r="R53" i="8"/>
  <c r="BA53" i="8" s="1"/>
  <c r="AC71" i="23"/>
  <c r="AS71" i="23"/>
  <c r="Y75" i="23"/>
  <c r="AO75" i="23"/>
  <c r="M107" i="25"/>
  <c r="F107" i="25"/>
  <c r="G107" i="25" s="1"/>
  <c r="D75" i="25"/>
  <c r="AT64" i="29"/>
  <c r="S63" i="8"/>
  <c r="BB63" i="8" s="1"/>
  <c r="G66" i="25"/>
  <c r="AT66" i="29"/>
  <c r="S65" i="8"/>
  <c r="BB65" i="8" s="1"/>
  <c r="G68" i="25"/>
  <c r="G25" i="25"/>
  <c r="AT23" i="29"/>
  <c r="S22" i="8"/>
  <c r="BB22" i="8" s="1"/>
  <c r="G29" i="25"/>
  <c r="AT27" i="29"/>
  <c r="S26" i="8"/>
  <c r="BB26" i="8" s="1"/>
  <c r="G33" i="25"/>
  <c r="AT31" i="29"/>
  <c r="S30" i="8"/>
  <c r="BB30" i="8" s="1"/>
  <c r="G37" i="25"/>
  <c r="AT35" i="29"/>
  <c r="S34" i="8"/>
  <c r="BB34" i="8" s="1"/>
  <c r="AT39" i="29"/>
  <c r="S38" i="8"/>
  <c r="BB38" i="8" s="1"/>
  <c r="G45" i="25"/>
  <c r="AT43" i="29"/>
  <c r="S42" i="8"/>
  <c r="BB42" i="8" s="1"/>
  <c r="G49" i="25"/>
  <c r="AT47" i="29"/>
  <c r="S46" i="8"/>
  <c r="BB46" i="8" s="1"/>
  <c r="AT65" i="29"/>
  <c r="S64" i="8"/>
  <c r="BB64" i="8" s="1"/>
  <c r="G67" i="25"/>
  <c r="M72" i="25"/>
  <c r="AU62" i="29"/>
  <c r="BG62" i="29" s="1"/>
  <c r="T61" i="8"/>
  <c r="BC61" i="8" s="1"/>
  <c r="G24" i="25"/>
  <c r="AT22" i="29"/>
  <c r="S21" i="8"/>
  <c r="BB21" i="8" s="1"/>
  <c r="G28" i="25"/>
  <c r="AT26" i="29"/>
  <c r="S25" i="8"/>
  <c r="BB25" i="8" s="1"/>
  <c r="G32" i="25"/>
  <c r="AT30" i="29"/>
  <c r="S29" i="8"/>
  <c r="BB29" i="8" s="1"/>
  <c r="G36" i="25"/>
  <c r="AT34" i="29"/>
  <c r="S33" i="8"/>
  <c r="BB33" i="8" s="1"/>
  <c r="AT38" i="29"/>
  <c r="S37" i="8"/>
  <c r="BB37" i="8" s="1"/>
  <c r="G44" i="25"/>
  <c r="AT42" i="29"/>
  <c r="S41" i="8"/>
  <c r="BB41" i="8" s="1"/>
  <c r="G48" i="25"/>
  <c r="AT46" i="29"/>
  <c r="S45" i="8"/>
  <c r="BB45" i="8" s="1"/>
  <c r="G52" i="25"/>
  <c r="AT50" i="29"/>
  <c r="S49" i="8"/>
  <c r="BB49" i="8" s="1"/>
  <c r="G56" i="25"/>
  <c r="AT54" i="29"/>
  <c r="S53" i="8"/>
  <c r="BB53" i="8" s="1"/>
  <c r="AT63" i="29"/>
  <c r="S62" i="8"/>
  <c r="BB62" i="8" s="1"/>
  <c r="G65" i="25"/>
  <c r="M74" i="25"/>
  <c r="L109" i="25"/>
  <c r="F99" i="25"/>
  <c r="AT58" i="29"/>
  <c r="S57" i="8"/>
  <c r="BB57" i="8" s="1"/>
  <c r="AT59" i="29"/>
  <c r="S58" i="8"/>
  <c r="BB58" i="8" s="1"/>
  <c r="AT60" i="29"/>
  <c r="S59" i="8"/>
  <c r="BB59" i="8" s="1"/>
  <c r="AT61" i="29"/>
  <c r="S60" i="8"/>
  <c r="BB60" i="8" s="1"/>
  <c r="AT62" i="29"/>
  <c r="S61" i="8"/>
  <c r="BB61" i="8" s="1"/>
  <c r="G64" i="25"/>
  <c r="AT21" i="29"/>
  <c r="S20" i="8"/>
  <c r="BB20" i="8" s="1"/>
  <c r="G27" i="25"/>
  <c r="AT25" i="29"/>
  <c r="S24" i="8"/>
  <c r="BB24" i="8" s="1"/>
  <c r="G31" i="25"/>
  <c r="AT29" i="29"/>
  <c r="S28" i="8"/>
  <c r="BB28" i="8" s="1"/>
  <c r="G35" i="25"/>
  <c r="AT33" i="29"/>
  <c r="S32" i="8"/>
  <c r="BB32" i="8" s="1"/>
  <c r="G39" i="25"/>
  <c r="AT37" i="29"/>
  <c r="S36" i="8"/>
  <c r="BB36" i="8" s="1"/>
  <c r="AT41" i="29"/>
  <c r="S40" i="8"/>
  <c r="BB40" i="8" s="1"/>
  <c r="G47" i="25"/>
  <c r="AT45" i="29"/>
  <c r="S44" i="8"/>
  <c r="BB44" i="8" s="1"/>
  <c r="G51" i="25"/>
  <c r="AT49" i="29"/>
  <c r="S48" i="8"/>
  <c r="BB48" i="8" s="1"/>
  <c r="G55" i="25"/>
  <c r="AT53" i="29"/>
  <c r="S52" i="8"/>
  <c r="BB52" i="8" s="1"/>
  <c r="G59" i="25"/>
  <c r="AT57" i="29"/>
  <c r="S56" i="8"/>
  <c r="BB56" i="8" s="1"/>
  <c r="G60" i="25"/>
  <c r="G61" i="25"/>
  <c r="G62" i="25"/>
  <c r="G63" i="25"/>
  <c r="AO72" i="25"/>
  <c r="G75" i="25"/>
  <c r="H75" i="25"/>
  <c r="D109" i="25"/>
  <c r="F98" i="25"/>
  <c r="G98" i="25" s="1"/>
  <c r="M101" i="25"/>
  <c r="F101" i="25"/>
  <c r="G101" i="25" s="1"/>
  <c r="AT20" i="29"/>
  <c r="S19" i="8"/>
  <c r="G26" i="25"/>
  <c r="AT24" i="29"/>
  <c r="S23" i="8"/>
  <c r="BB23" i="8" s="1"/>
  <c r="G30" i="25"/>
  <c r="AT28" i="29"/>
  <c r="S27" i="8"/>
  <c r="BB27" i="8" s="1"/>
  <c r="AT32" i="29"/>
  <c r="S31" i="8"/>
  <c r="G38" i="25"/>
  <c r="AT36" i="29"/>
  <c r="S35" i="8"/>
  <c r="BB35" i="8" s="1"/>
  <c r="AT40" i="29"/>
  <c r="S39" i="8"/>
  <c r="BB39" i="8" s="1"/>
  <c r="G46" i="25"/>
  <c r="AT44" i="29"/>
  <c r="S43" i="8"/>
  <c r="G50" i="25"/>
  <c r="AT48" i="29"/>
  <c r="S47" i="8"/>
  <c r="BB47" i="8" s="1"/>
  <c r="G54" i="25"/>
  <c r="AT52" i="29"/>
  <c r="S51" i="8"/>
  <c r="BB51" i="8" s="1"/>
  <c r="F75" i="25"/>
  <c r="AT56" i="29"/>
  <c r="S55" i="8"/>
  <c r="AT67" i="29"/>
  <c r="S66" i="8"/>
  <c r="BB66" i="8" s="1"/>
  <c r="G69" i="25"/>
  <c r="D72" i="26"/>
  <c r="Q75" i="25"/>
  <c r="AG75" i="25"/>
  <c r="AW75" i="25"/>
  <c r="K75" i="27"/>
  <c r="K73" i="27"/>
  <c r="W109" i="27"/>
  <c r="G53" i="25"/>
  <c r="AT51" i="29"/>
  <c r="S50" i="8"/>
  <c r="BB50" i="8" s="1"/>
  <c r="G57" i="25"/>
  <c r="AT55" i="29"/>
  <c r="S54" i="8"/>
  <c r="BB54" i="8" s="1"/>
  <c r="Y75" i="25"/>
  <c r="AO75" i="25"/>
  <c r="F103" i="25"/>
  <c r="G103" i="25" s="1"/>
  <c r="D71" i="26"/>
  <c r="G23" i="26"/>
  <c r="AU21" i="29"/>
  <c r="BG21" i="29" s="1"/>
  <c r="T20" i="8"/>
  <c r="BC20" i="8" s="1"/>
  <c r="G27" i="26"/>
  <c r="AU25" i="29"/>
  <c r="BG25" i="29" s="1"/>
  <c r="T24" i="8"/>
  <c r="BC24" i="8" s="1"/>
  <c r="AU61" i="29"/>
  <c r="BG61" i="29" s="1"/>
  <c r="T60" i="8"/>
  <c r="BC60" i="8" s="1"/>
  <c r="L109" i="26"/>
  <c r="M109" i="26" s="1"/>
  <c r="M97" i="26"/>
  <c r="Q99" i="26"/>
  <c r="F99" i="26"/>
  <c r="G99" i="26" s="1"/>
  <c r="U98" i="27"/>
  <c r="T109" i="27"/>
  <c r="U109" i="27" s="1"/>
  <c r="G25" i="26"/>
  <c r="AU23" i="29"/>
  <c r="BG23" i="29" s="1"/>
  <c r="G29" i="26"/>
  <c r="AU27" i="29"/>
  <c r="BG27" i="29" s="1"/>
  <c r="T26" i="8"/>
  <c r="BC26" i="8" s="1"/>
  <c r="G33" i="26"/>
  <c r="AU31" i="29"/>
  <c r="BG31" i="29" s="1"/>
  <c r="T30" i="8"/>
  <c r="BC30" i="8" s="1"/>
  <c r="G37" i="26"/>
  <c r="AU35" i="29"/>
  <c r="BG35" i="29" s="1"/>
  <c r="T34" i="8"/>
  <c r="BC34" i="8" s="1"/>
  <c r="G41" i="26"/>
  <c r="AU39" i="29"/>
  <c r="BG39" i="29" s="1"/>
  <c r="T38" i="8"/>
  <c r="BC38" i="8" s="1"/>
  <c r="G45" i="26"/>
  <c r="AU43" i="29"/>
  <c r="BG43" i="29" s="1"/>
  <c r="T42" i="8"/>
  <c r="BC42" i="8" s="1"/>
  <c r="G49" i="26"/>
  <c r="AU47" i="29"/>
  <c r="BG47" i="29" s="1"/>
  <c r="T46" i="8"/>
  <c r="BC46" i="8" s="1"/>
  <c r="G53" i="26"/>
  <c r="AU51" i="29"/>
  <c r="BG51" i="29" s="1"/>
  <c r="T50" i="8"/>
  <c r="BC50" i="8" s="1"/>
  <c r="G57" i="26"/>
  <c r="AU55" i="29"/>
  <c r="BG55" i="29" s="1"/>
  <c r="H69" i="27"/>
  <c r="AV67" i="29"/>
  <c r="BH67" i="29" s="1"/>
  <c r="U66" i="8"/>
  <c r="BD66" i="8" s="1"/>
  <c r="G69" i="27"/>
  <c r="O72" i="27"/>
  <c r="O74" i="27"/>
  <c r="S71" i="27"/>
  <c r="H97" i="27"/>
  <c r="G24" i="26"/>
  <c r="AU22" i="29"/>
  <c r="BG22" i="29" s="1"/>
  <c r="T21" i="8"/>
  <c r="BC21" i="8" s="1"/>
  <c r="G28" i="26"/>
  <c r="AU26" i="29"/>
  <c r="BG26" i="29" s="1"/>
  <c r="T25" i="8"/>
  <c r="BC25" i="8" s="1"/>
  <c r="G32" i="26"/>
  <c r="AU30" i="29"/>
  <c r="BG30" i="29" s="1"/>
  <c r="T29" i="8"/>
  <c r="BC29" i="8" s="1"/>
  <c r="G36" i="26"/>
  <c r="AU34" i="29"/>
  <c r="BG34" i="29" s="1"/>
  <c r="T33" i="8"/>
  <c r="BC33" i="8" s="1"/>
  <c r="G40" i="26"/>
  <c r="AU38" i="29"/>
  <c r="BG38" i="29" s="1"/>
  <c r="T37" i="8"/>
  <c r="BC37" i="8" s="1"/>
  <c r="G44" i="26"/>
  <c r="AU42" i="29"/>
  <c r="BG42" i="29" s="1"/>
  <c r="T41" i="8"/>
  <c r="BC41" i="8" s="1"/>
  <c r="G48" i="26"/>
  <c r="AU46" i="29"/>
  <c r="BG46" i="29" s="1"/>
  <c r="T45" i="8"/>
  <c r="BC45" i="8" s="1"/>
  <c r="G52" i="26"/>
  <c r="AU50" i="29"/>
  <c r="BG50" i="29" s="1"/>
  <c r="T49" i="8"/>
  <c r="BC49" i="8" s="1"/>
  <c r="G56" i="26"/>
  <c r="AU54" i="29"/>
  <c r="BG54" i="29" s="1"/>
  <c r="T53" i="8"/>
  <c r="BC53" i="8" s="1"/>
  <c r="AU58" i="29"/>
  <c r="T57" i="8"/>
  <c r="BC57" i="8" s="1"/>
  <c r="AU63" i="29"/>
  <c r="BG63" i="29" s="1"/>
  <c r="T62" i="8"/>
  <c r="BC62" i="8" s="1"/>
  <c r="U73" i="26"/>
  <c r="AK73" i="26"/>
  <c r="U109" i="26"/>
  <c r="G47" i="27"/>
  <c r="AV45" i="29"/>
  <c r="BH45" i="29" s="1"/>
  <c r="U44" i="8"/>
  <c r="BD44" i="8" s="1"/>
  <c r="G49" i="27"/>
  <c r="AV47" i="29"/>
  <c r="BH47" i="29" s="1"/>
  <c r="U46" i="8"/>
  <c r="BD46" i="8" s="1"/>
  <c r="G51" i="27"/>
  <c r="AV49" i="29"/>
  <c r="BH49" i="29" s="1"/>
  <c r="U48" i="8"/>
  <c r="BD48" i="8" s="1"/>
  <c r="G53" i="27"/>
  <c r="AV51" i="29"/>
  <c r="BH51" i="29" s="1"/>
  <c r="U50" i="8"/>
  <c r="BD50" i="8" s="1"/>
  <c r="G55" i="27"/>
  <c r="AV53" i="29"/>
  <c r="BH53" i="29" s="1"/>
  <c r="U52" i="8"/>
  <c r="BD52" i="8" s="1"/>
  <c r="AV55" i="29"/>
  <c r="BH55" i="29" s="1"/>
  <c r="U54" i="8"/>
  <c r="BD54" i="8" s="1"/>
  <c r="AW74" i="27"/>
  <c r="M105" i="27"/>
  <c r="L109" i="27"/>
  <c r="M109" i="27" s="1"/>
  <c r="AU65" i="29"/>
  <c r="BG65" i="29" s="1"/>
  <c r="T64" i="8"/>
  <c r="BC64" i="8" s="1"/>
  <c r="G74" i="27"/>
  <c r="M74" i="27"/>
  <c r="G75" i="27"/>
  <c r="H75" i="27"/>
  <c r="AE71" i="27"/>
  <c r="AM71" i="27"/>
  <c r="AU71" i="27"/>
  <c r="G31" i="26"/>
  <c r="AU29" i="29"/>
  <c r="BG29" i="29" s="1"/>
  <c r="T28" i="8"/>
  <c r="BC28" i="8" s="1"/>
  <c r="G35" i="26"/>
  <c r="AU33" i="29"/>
  <c r="BG33" i="29" s="1"/>
  <c r="T32" i="8"/>
  <c r="BC32" i="8" s="1"/>
  <c r="G39" i="26"/>
  <c r="AU37" i="29"/>
  <c r="BG37" i="29" s="1"/>
  <c r="T36" i="8"/>
  <c r="BC36" i="8" s="1"/>
  <c r="G43" i="26"/>
  <c r="AU41" i="29"/>
  <c r="BG41" i="29" s="1"/>
  <c r="T40" i="8"/>
  <c r="BC40" i="8" s="1"/>
  <c r="G47" i="26"/>
  <c r="AU45" i="29"/>
  <c r="BG45" i="29" s="1"/>
  <c r="T44" i="8"/>
  <c r="BC44" i="8" s="1"/>
  <c r="G51" i="26"/>
  <c r="AU49" i="29"/>
  <c r="BG49" i="29" s="1"/>
  <c r="T48" i="8"/>
  <c r="BC48" i="8" s="1"/>
  <c r="G55" i="26"/>
  <c r="AU53" i="29"/>
  <c r="BG53" i="29" s="1"/>
  <c r="T52" i="8"/>
  <c r="BC52" i="8" s="1"/>
  <c r="AU57" i="29"/>
  <c r="BG57" i="29" s="1"/>
  <c r="T56" i="8"/>
  <c r="BC56" i="8" s="1"/>
  <c r="G24" i="27"/>
  <c r="AV22" i="29"/>
  <c r="BH22" i="29" s="1"/>
  <c r="U21" i="8"/>
  <c r="BD21" i="8" s="1"/>
  <c r="G26" i="27"/>
  <c r="AV24" i="29"/>
  <c r="BH24" i="29" s="1"/>
  <c r="U23" i="8"/>
  <c r="BD23" i="8" s="1"/>
  <c r="G28" i="27"/>
  <c r="AV26" i="29"/>
  <c r="BH26" i="29" s="1"/>
  <c r="U25" i="8"/>
  <c r="BD25" i="8" s="1"/>
  <c r="G30" i="27"/>
  <c r="AV28" i="29"/>
  <c r="BH28" i="29" s="1"/>
  <c r="U27" i="8"/>
  <c r="BD27" i="8" s="1"/>
  <c r="G32" i="27"/>
  <c r="AV30" i="29"/>
  <c r="BH30" i="29" s="1"/>
  <c r="U29" i="8"/>
  <c r="BD29" i="8" s="1"/>
  <c r="BH32" i="29"/>
  <c r="AG71" i="27"/>
  <c r="AW71" i="27"/>
  <c r="M75" i="27"/>
  <c r="AC75" i="27"/>
  <c r="AS75" i="27"/>
  <c r="D75" i="26"/>
  <c r="AU59" i="29"/>
  <c r="BG59" i="29" s="1"/>
  <c r="T58" i="8"/>
  <c r="BC58" i="8" s="1"/>
  <c r="G73" i="26"/>
  <c r="H73" i="26"/>
  <c r="H72" i="27"/>
  <c r="G72" i="27"/>
  <c r="E58" i="27"/>
  <c r="M106" i="27"/>
  <c r="F106" i="27"/>
  <c r="G106" i="27" s="1"/>
  <c r="T22" i="8"/>
  <c r="BC22" i="8" s="1"/>
  <c r="AU20" i="29"/>
  <c r="T19" i="8"/>
  <c r="BC19" i="8" s="1"/>
  <c r="G26" i="26"/>
  <c r="AU24" i="29"/>
  <c r="BG24" i="29" s="1"/>
  <c r="G30" i="26"/>
  <c r="AU28" i="29"/>
  <c r="BG28" i="29" s="1"/>
  <c r="T27" i="8"/>
  <c r="BC27" i="8" s="1"/>
  <c r="AU32" i="29"/>
  <c r="T31" i="8"/>
  <c r="BC31" i="8" s="1"/>
  <c r="G38" i="26"/>
  <c r="AU36" i="29"/>
  <c r="BG36" i="29" s="1"/>
  <c r="T35" i="8"/>
  <c r="BC35" i="8" s="1"/>
  <c r="G42" i="26"/>
  <c r="AU40" i="29"/>
  <c r="BG40" i="29" s="1"/>
  <c r="T39" i="8"/>
  <c r="BC39" i="8" s="1"/>
  <c r="AU44" i="29"/>
  <c r="T43" i="8"/>
  <c r="BC43" i="8" s="1"/>
  <c r="G50" i="26"/>
  <c r="AU48" i="29"/>
  <c r="BG48" i="29" s="1"/>
  <c r="T47" i="8"/>
  <c r="BC47" i="8" s="1"/>
  <c r="M75" i="26"/>
  <c r="AC75" i="26"/>
  <c r="AS75" i="26"/>
  <c r="F97" i="26"/>
  <c r="G97" i="26" s="1"/>
  <c r="M100" i="26"/>
  <c r="M72" i="27"/>
  <c r="Q74" i="27"/>
  <c r="K71" i="27"/>
  <c r="AE109" i="27"/>
  <c r="AO109" i="26"/>
  <c r="D71" i="27"/>
  <c r="H73" i="27"/>
  <c r="Y73" i="27"/>
  <c r="AO73" i="27"/>
  <c r="AK109" i="27"/>
  <c r="G99" i="27"/>
  <c r="G101" i="27"/>
  <c r="G103" i="27"/>
  <c r="T63" i="8"/>
  <c r="BC63" i="8" s="1"/>
  <c r="AU66" i="29"/>
  <c r="BG66" i="29" s="1"/>
  <c r="T65" i="8"/>
  <c r="BC65" i="8" s="1"/>
  <c r="AU67" i="29"/>
  <c r="BG67" i="29" s="1"/>
  <c r="T66" i="8"/>
  <c r="BC66" i="8" s="1"/>
  <c r="Y73" i="26"/>
  <c r="AO73" i="26"/>
  <c r="G36" i="27"/>
  <c r="AV34" i="29"/>
  <c r="BH34" i="29" s="1"/>
  <c r="U33" i="8"/>
  <c r="BD33" i="8" s="1"/>
  <c r="G38" i="27"/>
  <c r="AV36" i="29"/>
  <c r="BH36" i="29" s="1"/>
  <c r="U35" i="8"/>
  <c r="BD35" i="8" s="1"/>
  <c r="G40" i="27"/>
  <c r="AV38" i="29"/>
  <c r="BH38" i="29" s="1"/>
  <c r="U37" i="8"/>
  <c r="BD37" i="8" s="1"/>
  <c r="G42" i="27"/>
  <c r="AV40" i="29"/>
  <c r="BH40" i="29" s="1"/>
  <c r="G44" i="27"/>
  <c r="AV42" i="29"/>
  <c r="BH42" i="29" s="1"/>
  <c r="U41" i="8"/>
  <c r="BD41" i="8" s="1"/>
  <c r="AV44" i="29"/>
  <c r="U43" i="8"/>
  <c r="BD43" i="8" s="1"/>
  <c r="AV59" i="29"/>
  <c r="BH59" i="29" s="1"/>
  <c r="U58" i="8"/>
  <c r="BD58" i="8" s="1"/>
  <c r="AV61" i="29"/>
  <c r="BH61" i="29" s="1"/>
  <c r="U60" i="8"/>
  <c r="BD60" i="8" s="1"/>
  <c r="AV63" i="29"/>
  <c r="BH63" i="29" s="1"/>
  <c r="U62" i="8"/>
  <c r="BD62" i="8" s="1"/>
  <c r="U39" i="8"/>
  <c r="BD39" i="8" s="1"/>
  <c r="M73" i="26"/>
  <c r="AC73" i="26"/>
  <c r="AS73" i="26"/>
  <c r="G23" i="27"/>
  <c r="AV21" i="29"/>
  <c r="BH21" i="29" s="1"/>
  <c r="U20" i="8"/>
  <c r="BD20" i="8" s="1"/>
  <c r="G25" i="27"/>
  <c r="AV23" i="29"/>
  <c r="BH23" i="29" s="1"/>
  <c r="U22" i="8"/>
  <c r="BD22" i="8" s="1"/>
  <c r="G27" i="27"/>
  <c r="AV25" i="29"/>
  <c r="BH25" i="29" s="1"/>
  <c r="G29" i="27"/>
  <c r="AV27" i="29"/>
  <c r="BH27" i="29" s="1"/>
  <c r="U26" i="8"/>
  <c r="BD26" i="8" s="1"/>
  <c r="G31" i="27"/>
  <c r="AV29" i="29"/>
  <c r="BH29" i="29" s="1"/>
  <c r="U28" i="8"/>
  <c r="BD28" i="8" s="1"/>
  <c r="G33" i="27"/>
  <c r="AV31" i="29"/>
  <c r="BH31" i="29" s="1"/>
  <c r="U30" i="8"/>
  <c r="BD30" i="8" s="1"/>
  <c r="G48" i="27"/>
  <c r="AV46" i="29"/>
  <c r="BH46" i="29" s="1"/>
  <c r="U45" i="8"/>
  <c r="BD45" i="8" s="1"/>
  <c r="G50" i="27"/>
  <c r="AV48" i="29"/>
  <c r="BH48" i="29" s="1"/>
  <c r="G52" i="27"/>
  <c r="AV50" i="29"/>
  <c r="BH50" i="29" s="1"/>
  <c r="U49" i="8"/>
  <c r="BD49" i="8" s="1"/>
  <c r="G54" i="27"/>
  <c r="AV52" i="29"/>
  <c r="BH52" i="29" s="1"/>
  <c r="U51" i="8"/>
  <c r="BD51" i="8" s="1"/>
  <c r="AV54" i="29"/>
  <c r="BH54" i="29" s="1"/>
  <c r="U53" i="8"/>
  <c r="BD53" i="8" s="1"/>
  <c r="BH56" i="29"/>
  <c r="AO71" i="27"/>
  <c r="U75" i="27"/>
  <c r="AK75" i="27"/>
  <c r="F98" i="27"/>
  <c r="U47" i="8"/>
  <c r="BD47" i="8" s="1"/>
  <c r="G54" i="26"/>
  <c r="AU52" i="29"/>
  <c r="BG52" i="29" s="1"/>
  <c r="T51" i="8"/>
  <c r="BC51" i="8" s="1"/>
  <c r="AU60" i="29"/>
  <c r="BG60" i="29" s="1"/>
  <c r="T59" i="8"/>
  <c r="BC59" i="8" s="1"/>
  <c r="AG109" i="26"/>
  <c r="AW109" i="26"/>
  <c r="AC109" i="27"/>
  <c r="AS109" i="27"/>
  <c r="U56" i="8"/>
  <c r="BD56" i="8" s="1"/>
  <c r="U24" i="8"/>
  <c r="BD24" i="8" s="1"/>
  <c r="Q73" i="26"/>
  <c r="AG73" i="26"/>
  <c r="AW73" i="26"/>
  <c r="U71" i="27"/>
  <c r="AV20" i="29"/>
  <c r="U19" i="8"/>
  <c r="BD19" i="8" s="1"/>
  <c r="G35" i="27"/>
  <c r="AV33" i="29"/>
  <c r="BH33" i="29" s="1"/>
  <c r="G37" i="27"/>
  <c r="AV35" i="29"/>
  <c r="BH35" i="29" s="1"/>
  <c r="U34" i="8"/>
  <c r="BD34" i="8" s="1"/>
  <c r="G39" i="27"/>
  <c r="AV37" i="29"/>
  <c r="BH37" i="29" s="1"/>
  <c r="U36" i="8"/>
  <c r="BD36" i="8" s="1"/>
  <c r="G41" i="27"/>
  <c r="AV39" i="29"/>
  <c r="BH39" i="29" s="1"/>
  <c r="U38" i="8"/>
  <c r="BD38" i="8" s="1"/>
  <c r="G43" i="27"/>
  <c r="AV41" i="29"/>
  <c r="BH41" i="29" s="1"/>
  <c r="G45" i="27"/>
  <c r="AV43" i="29"/>
  <c r="BH43" i="29" s="1"/>
  <c r="U42" i="8"/>
  <c r="BD42" i="8" s="1"/>
  <c r="AV58" i="29"/>
  <c r="BH58" i="29" s="1"/>
  <c r="U57" i="8"/>
  <c r="BD57" i="8" s="1"/>
  <c r="AV60" i="29"/>
  <c r="BH60" i="29" s="1"/>
  <c r="U59" i="8"/>
  <c r="BD59" i="8" s="1"/>
  <c r="AV62" i="29"/>
  <c r="BH62" i="29" s="1"/>
  <c r="U61" i="8"/>
  <c r="BD61" i="8" s="1"/>
  <c r="H68" i="27"/>
  <c r="AV66" i="29"/>
  <c r="BH66" i="29" s="1"/>
  <c r="U65" i="8"/>
  <c r="BD65" i="8" s="1"/>
  <c r="H104" i="27"/>
  <c r="U55" i="8"/>
  <c r="BD55" i="8" s="1"/>
  <c r="U15" i="8"/>
  <c r="BD15" i="8" s="1"/>
  <c r="U13" i="8"/>
  <c r="BD13" i="8" s="1"/>
  <c r="U11" i="8"/>
  <c r="BD11" i="8" s="1"/>
  <c r="U9" i="8"/>
  <c r="BD9" i="8" s="1"/>
  <c r="U18" i="8"/>
  <c r="BD18" i="8" s="1"/>
  <c r="U8" i="8"/>
  <c r="BD8" i="8" s="1"/>
  <c r="G11" i="26"/>
  <c r="AU9" i="29"/>
  <c r="BG9" i="29" s="1"/>
  <c r="G12" i="26"/>
  <c r="AU10" i="29"/>
  <c r="BG10" i="29" s="1"/>
  <c r="G13" i="26"/>
  <c r="AU11" i="29"/>
  <c r="BG11" i="29" s="1"/>
  <c r="G14" i="26"/>
  <c r="AU12" i="29"/>
  <c r="BG12" i="29" s="1"/>
  <c r="G18" i="26"/>
  <c r="AU16" i="29"/>
  <c r="BG16" i="29" s="1"/>
  <c r="AX9" i="29"/>
  <c r="AX11" i="29"/>
  <c r="BJ11" i="29" s="1"/>
  <c r="G16" i="26"/>
  <c r="AU14" i="29"/>
  <c r="G20" i="26"/>
  <c r="AU18" i="29"/>
  <c r="BG18" i="29" s="1"/>
  <c r="G21" i="26"/>
  <c r="AU19" i="29"/>
  <c r="BG19" i="29" s="1"/>
  <c r="T7" i="8"/>
  <c r="BC7" i="8" s="1"/>
  <c r="T18" i="8"/>
  <c r="BC18" i="8" s="1"/>
  <c r="T17" i="8"/>
  <c r="BC17" i="8" s="1"/>
  <c r="T15" i="8"/>
  <c r="BC15" i="8" s="1"/>
  <c r="T13" i="8"/>
  <c r="BC13" i="8" s="1"/>
  <c r="T11" i="8"/>
  <c r="BC11" i="8" s="1"/>
  <c r="T10" i="8"/>
  <c r="BC10" i="8" s="1"/>
  <c r="T9" i="8"/>
  <c r="BC9" i="8" s="1"/>
  <c r="T8" i="8"/>
  <c r="BC8" i="8" s="1"/>
  <c r="Y71" i="25"/>
  <c r="U71" i="25"/>
  <c r="S17" i="8"/>
  <c r="BB17" i="8" s="1"/>
  <c r="S15" i="8"/>
  <c r="BB15" i="8" s="1"/>
  <c r="S13" i="8"/>
  <c r="BB13" i="8" s="1"/>
  <c r="S11" i="8"/>
  <c r="BB11" i="8" s="1"/>
  <c r="S9" i="8"/>
  <c r="BB9" i="8" s="1"/>
  <c r="BF19" i="29"/>
  <c r="AX18" i="29"/>
  <c r="BJ18" i="29" s="1"/>
  <c r="BF17" i="29"/>
  <c r="AX16" i="29"/>
  <c r="BF15" i="29"/>
  <c r="BF13" i="29"/>
  <c r="AX12" i="29"/>
  <c r="BF11" i="29"/>
  <c r="AX10" i="29"/>
  <c r="BF9" i="29"/>
  <c r="F71" i="25"/>
  <c r="AT8" i="29"/>
  <c r="S7" i="8"/>
  <c r="S18" i="8"/>
  <c r="BB18" i="8" s="1"/>
  <c r="S16" i="8"/>
  <c r="BB16" i="8" s="1"/>
  <c r="S14" i="8"/>
  <c r="BB14" i="8" s="1"/>
  <c r="S12" i="8"/>
  <c r="BB12" i="8" s="1"/>
  <c r="S10" i="8"/>
  <c r="BB10" i="8" s="1"/>
  <c r="S8" i="8"/>
  <c r="BB8" i="8" s="1"/>
  <c r="Y71" i="23"/>
  <c r="U71" i="23"/>
  <c r="Q71" i="23"/>
  <c r="F71" i="23"/>
  <c r="AS8" i="29"/>
  <c r="R7" i="8"/>
  <c r="R18" i="8"/>
  <c r="BA18" i="8" s="1"/>
  <c r="R17" i="8"/>
  <c r="BA17" i="8" s="1"/>
  <c r="R16" i="8"/>
  <c r="BA16" i="8" s="1"/>
  <c r="R15" i="8"/>
  <c r="BA15" i="8" s="1"/>
  <c r="R14" i="8"/>
  <c r="BA14" i="8" s="1"/>
  <c r="R13" i="8"/>
  <c r="BA13" i="8" s="1"/>
  <c r="R12" i="8"/>
  <c r="BA12" i="8" s="1"/>
  <c r="R11" i="8"/>
  <c r="BA11" i="8" s="1"/>
  <c r="R10" i="8"/>
  <c r="BA10" i="8" s="1"/>
  <c r="R9" i="8"/>
  <c r="BA9" i="8" s="1"/>
  <c r="R8" i="8"/>
  <c r="BA8" i="8" s="1"/>
  <c r="G10" i="23"/>
  <c r="G11" i="23"/>
  <c r="G12" i="23"/>
  <c r="G13" i="23"/>
  <c r="G14" i="23"/>
  <c r="G15" i="23"/>
  <c r="G16" i="23"/>
  <c r="G17" i="23"/>
  <c r="G18" i="23"/>
  <c r="G19" i="23"/>
  <c r="G20" i="23"/>
  <c r="G21" i="23"/>
  <c r="M71" i="23"/>
  <c r="D71" i="23"/>
  <c r="Y71" i="22"/>
  <c r="U71" i="22"/>
  <c r="Q71" i="22"/>
  <c r="G10" i="22"/>
  <c r="G11" i="22"/>
  <c r="G12" i="22"/>
  <c r="G13" i="22"/>
  <c r="G14" i="22"/>
  <c r="G15" i="22"/>
  <c r="G16" i="22"/>
  <c r="G17" i="22"/>
  <c r="G18" i="22"/>
  <c r="G19" i="22"/>
  <c r="G20" i="22"/>
  <c r="G21" i="22"/>
  <c r="Q17" i="8"/>
  <c r="AZ17" i="8" s="1"/>
  <c r="Q15" i="8"/>
  <c r="AZ15" i="8" s="1"/>
  <c r="Q13" i="8"/>
  <c r="AZ13" i="8" s="1"/>
  <c r="Q11" i="8"/>
  <c r="AZ11" i="8" s="1"/>
  <c r="Q9" i="8"/>
  <c r="AZ9" i="8" s="1"/>
  <c r="F71" i="22"/>
  <c r="AR8" i="29"/>
  <c r="Q7" i="8"/>
  <c r="AZ7" i="8" s="1"/>
  <c r="Q18" i="8"/>
  <c r="AZ18" i="8" s="1"/>
  <c r="Q16" i="8"/>
  <c r="AZ16" i="8" s="1"/>
  <c r="Q14" i="8"/>
  <c r="AZ14" i="8" s="1"/>
  <c r="Q12" i="8"/>
  <c r="AZ12" i="8" s="1"/>
  <c r="Q10" i="8"/>
  <c r="AZ10" i="8" s="1"/>
  <c r="Q8" i="8"/>
  <c r="AZ8" i="8" s="1"/>
  <c r="M71" i="22"/>
  <c r="D71" i="22"/>
  <c r="I11" i="27"/>
  <c r="AE8" i="8" s="1"/>
  <c r="BN8" i="8" s="1"/>
  <c r="W9" i="29"/>
  <c r="I13" i="27"/>
  <c r="AE10" i="8" s="1"/>
  <c r="BN10" i="8" s="1"/>
  <c r="W11" i="29"/>
  <c r="I14" i="27"/>
  <c r="AE11" i="8" s="1"/>
  <c r="BN11" i="8" s="1"/>
  <c r="W12" i="29"/>
  <c r="I17" i="27"/>
  <c r="AE14" i="8" s="1"/>
  <c r="BN14" i="8" s="1"/>
  <c r="W15" i="29"/>
  <c r="I18" i="27"/>
  <c r="AE15" i="8" s="1"/>
  <c r="BN15" i="8" s="1"/>
  <c r="W16" i="29"/>
  <c r="I68" i="27"/>
  <c r="AE65" i="8" s="1"/>
  <c r="BN65" i="8" s="1"/>
  <c r="W66" i="29"/>
  <c r="I66" i="27"/>
  <c r="AE63" i="8" s="1"/>
  <c r="BN63" i="8" s="1"/>
  <c r="W64" i="29"/>
  <c r="I64" i="27"/>
  <c r="AE61" i="8" s="1"/>
  <c r="BN61" i="8" s="1"/>
  <c r="W62" i="29"/>
  <c r="I62" i="27"/>
  <c r="AE59" i="8" s="1"/>
  <c r="BN59" i="8" s="1"/>
  <c r="W60" i="29"/>
  <c r="I60" i="27"/>
  <c r="AE57" i="8" s="1"/>
  <c r="BN57" i="8" s="1"/>
  <c r="W58" i="29"/>
  <c r="I58" i="27"/>
  <c r="AE55" i="8" s="1"/>
  <c r="W56" i="29"/>
  <c r="I56" i="27"/>
  <c r="AE53" i="8" s="1"/>
  <c r="BN53" i="8" s="1"/>
  <c r="W54" i="29"/>
  <c r="I54" i="27"/>
  <c r="AE51" i="8" s="1"/>
  <c r="BN51" i="8" s="1"/>
  <c r="W52" i="29"/>
  <c r="I52" i="27"/>
  <c r="AE49" i="8" s="1"/>
  <c r="BN49" i="8" s="1"/>
  <c r="W50" i="29"/>
  <c r="I50" i="27"/>
  <c r="AE47" i="8" s="1"/>
  <c r="BN47" i="8" s="1"/>
  <c r="W48" i="29"/>
  <c r="I48" i="27"/>
  <c r="AE45" i="8" s="1"/>
  <c r="BN45" i="8" s="1"/>
  <c r="W46" i="29"/>
  <c r="I46" i="27"/>
  <c r="AE43" i="8" s="1"/>
  <c r="W44" i="29"/>
  <c r="I44" i="27"/>
  <c r="AE41" i="8" s="1"/>
  <c r="BN41" i="8" s="1"/>
  <c r="W42" i="29"/>
  <c r="I42" i="27"/>
  <c r="AE39" i="8" s="1"/>
  <c r="BN39" i="8" s="1"/>
  <c r="W40" i="29"/>
  <c r="I40" i="27"/>
  <c r="AE37" i="8" s="1"/>
  <c r="BN37" i="8" s="1"/>
  <c r="W38" i="29"/>
  <c r="I38" i="27"/>
  <c r="AE35" i="8" s="1"/>
  <c r="BN35" i="8" s="1"/>
  <c r="W36" i="29"/>
  <c r="I36" i="27"/>
  <c r="AE33" i="8" s="1"/>
  <c r="BN33" i="8" s="1"/>
  <c r="W34" i="29"/>
  <c r="I34" i="27"/>
  <c r="AE31" i="8" s="1"/>
  <c r="W32" i="29"/>
  <c r="I32" i="27"/>
  <c r="AE29" i="8" s="1"/>
  <c r="BN29" i="8" s="1"/>
  <c r="W30" i="29"/>
  <c r="I30" i="27"/>
  <c r="AE27" i="8" s="1"/>
  <c r="BN27" i="8" s="1"/>
  <c r="W28" i="29"/>
  <c r="I28" i="27"/>
  <c r="AE25" i="8" s="1"/>
  <c r="BN25" i="8" s="1"/>
  <c r="W26" i="29"/>
  <c r="I26" i="27"/>
  <c r="AE23" i="8" s="1"/>
  <c r="BN23" i="8" s="1"/>
  <c r="W24" i="29"/>
  <c r="I24" i="27"/>
  <c r="AE21" i="8" s="1"/>
  <c r="BN21" i="8" s="1"/>
  <c r="W22" i="29"/>
  <c r="I22" i="27"/>
  <c r="AE19" i="8" s="1"/>
  <c r="W20" i="29"/>
  <c r="K65" i="8"/>
  <c r="AT65" i="8" s="1"/>
  <c r="K63" i="8"/>
  <c r="AT63" i="8" s="1"/>
  <c r="K61" i="8"/>
  <c r="AT61" i="8" s="1"/>
  <c r="K59" i="8"/>
  <c r="AT59" i="8" s="1"/>
  <c r="K57" i="8"/>
  <c r="AT57" i="8" s="1"/>
  <c r="K55" i="8"/>
  <c r="AT55" i="8" s="1"/>
  <c r="K53" i="8"/>
  <c r="AT53" i="8" s="1"/>
  <c r="K51" i="8"/>
  <c r="AT51" i="8" s="1"/>
  <c r="K49" i="8"/>
  <c r="AT49" i="8" s="1"/>
  <c r="K47" i="8"/>
  <c r="AT47" i="8" s="1"/>
  <c r="K45" i="8"/>
  <c r="AT45" i="8" s="1"/>
  <c r="K43" i="8"/>
  <c r="AT43" i="8" s="1"/>
  <c r="K41" i="8"/>
  <c r="AT41" i="8" s="1"/>
  <c r="K39" i="8"/>
  <c r="AT39" i="8" s="1"/>
  <c r="K37" i="8"/>
  <c r="AT37" i="8" s="1"/>
  <c r="K35" i="8"/>
  <c r="AT35" i="8" s="1"/>
  <c r="K33" i="8"/>
  <c r="AT33" i="8" s="1"/>
  <c r="K31" i="8"/>
  <c r="AT31" i="8" s="1"/>
  <c r="K29" i="8"/>
  <c r="AT29" i="8" s="1"/>
  <c r="K27" i="8"/>
  <c r="AT27" i="8" s="1"/>
  <c r="K25" i="8"/>
  <c r="AT25" i="8" s="1"/>
  <c r="K23" i="8"/>
  <c r="AT23" i="8" s="1"/>
  <c r="K21" i="8"/>
  <c r="AT21" i="8" s="1"/>
  <c r="K19" i="8"/>
  <c r="AT19" i="8" s="1"/>
  <c r="I12" i="27"/>
  <c r="AE9" i="8" s="1"/>
  <c r="BN9" i="8" s="1"/>
  <c r="W10" i="29"/>
  <c r="I15" i="27"/>
  <c r="AE12" i="8" s="1"/>
  <c r="BN12" i="8" s="1"/>
  <c r="W13" i="29"/>
  <c r="I16" i="27"/>
  <c r="AE13" i="8" s="1"/>
  <c r="BN13" i="8" s="1"/>
  <c r="W14" i="29"/>
  <c r="I19" i="27"/>
  <c r="AE16" i="8" s="1"/>
  <c r="BN16" i="8" s="1"/>
  <c r="W17" i="29"/>
  <c r="I20" i="27"/>
  <c r="AE17" i="8" s="1"/>
  <c r="BN17" i="8" s="1"/>
  <c r="W18" i="29"/>
  <c r="I21" i="27"/>
  <c r="AE18" i="8" s="1"/>
  <c r="BN18" i="8" s="1"/>
  <c r="W19" i="29"/>
  <c r="I69" i="27"/>
  <c r="AE66" i="8" s="1"/>
  <c r="BN66" i="8" s="1"/>
  <c r="W67" i="29"/>
  <c r="I67" i="27"/>
  <c r="AE64" i="8" s="1"/>
  <c r="BN64" i="8" s="1"/>
  <c r="W65" i="29"/>
  <c r="I65" i="27"/>
  <c r="AE62" i="8" s="1"/>
  <c r="BN62" i="8" s="1"/>
  <c r="W63" i="29"/>
  <c r="I63" i="27"/>
  <c r="AE60" i="8" s="1"/>
  <c r="BN60" i="8" s="1"/>
  <c r="W61" i="29"/>
  <c r="I61" i="27"/>
  <c r="AE58" i="8" s="1"/>
  <c r="BN58" i="8" s="1"/>
  <c r="W59" i="29"/>
  <c r="I59" i="27"/>
  <c r="AE56" i="8" s="1"/>
  <c r="BN56" i="8" s="1"/>
  <c r="W57" i="29"/>
  <c r="I57" i="27"/>
  <c r="AE54" i="8" s="1"/>
  <c r="BN54" i="8" s="1"/>
  <c r="W55" i="29"/>
  <c r="I55" i="27"/>
  <c r="AE52" i="8" s="1"/>
  <c r="BN52" i="8" s="1"/>
  <c r="W53" i="29"/>
  <c r="I53" i="27"/>
  <c r="AE50" i="8" s="1"/>
  <c r="BN50" i="8" s="1"/>
  <c r="W51" i="29"/>
  <c r="I51" i="27"/>
  <c r="AE48" i="8" s="1"/>
  <c r="BN48" i="8" s="1"/>
  <c r="W49" i="29"/>
  <c r="I49" i="27"/>
  <c r="AE46" i="8" s="1"/>
  <c r="BN46" i="8" s="1"/>
  <c r="W47" i="29"/>
  <c r="I47" i="27"/>
  <c r="AE44" i="8" s="1"/>
  <c r="BN44" i="8" s="1"/>
  <c r="W45" i="29"/>
  <c r="I45" i="27"/>
  <c r="AE42" i="8" s="1"/>
  <c r="BN42" i="8" s="1"/>
  <c r="W43" i="29"/>
  <c r="I43" i="27"/>
  <c r="AE40" i="8" s="1"/>
  <c r="BN40" i="8" s="1"/>
  <c r="W41" i="29"/>
  <c r="I41" i="27"/>
  <c r="AE38" i="8" s="1"/>
  <c r="BN38" i="8" s="1"/>
  <c r="W39" i="29"/>
  <c r="I39" i="27"/>
  <c r="AE36" i="8" s="1"/>
  <c r="BN36" i="8" s="1"/>
  <c r="W37" i="29"/>
  <c r="I37" i="27"/>
  <c r="AE34" i="8" s="1"/>
  <c r="BN34" i="8" s="1"/>
  <c r="W35" i="29"/>
  <c r="I35" i="27"/>
  <c r="AE32" i="8" s="1"/>
  <c r="BN32" i="8" s="1"/>
  <c r="W33" i="29"/>
  <c r="I33" i="27"/>
  <c r="AE30" i="8" s="1"/>
  <c r="BN30" i="8" s="1"/>
  <c r="W31" i="29"/>
  <c r="I31" i="27"/>
  <c r="AE28" i="8" s="1"/>
  <c r="BN28" i="8" s="1"/>
  <c r="W29" i="29"/>
  <c r="I29" i="27"/>
  <c r="AE26" i="8" s="1"/>
  <c r="BN26" i="8" s="1"/>
  <c r="W27" i="29"/>
  <c r="I27" i="27"/>
  <c r="AE24" i="8" s="1"/>
  <c r="BN24" i="8" s="1"/>
  <c r="W25" i="29"/>
  <c r="I25" i="27"/>
  <c r="AE22" i="8" s="1"/>
  <c r="BN22" i="8" s="1"/>
  <c r="W23" i="29"/>
  <c r="I23" i="27"/>
  <c r="AE20" i="8" s="1"/>
  <c r="BN20" i="8" s="1"/>
  <c r="W21" i="29"/>
  <c r="K66" i="8"/>
  <c r="K18" i="8"/>
  <c r="AT18" i="8" s="1"/>
  <c r="K17" i="8"/>
  <c r="AT17" i="8" s="1"/>
  <c r="K16" i="8"/>
  <c r="AT16" i="8" s="1"/>
  <c r="K15" i="8"/>
  <c r="AT15" i="8" s="1"/>
  <c r="K14" i="8"/>
  <c r="AT14" i="8" s="1"/>
  <c r="K13" i="8"/>
  <c r="AT13" i="8" s="1"/>
  <c r="K12" i="8"/>
  <c r="AT12" i="8" s="1"/>
  <c r="K11" i="8"/>
  <c r="AT11" i="8" s="1"/>
  <c r="K10" i="8"/>
  <c r="AT10" i="8" s="1"/>
  <c r="K9" i="8"/>
  <c r="AT9" i="8" s="1"/>
  <c r="K8" i="8"/>
  <c r="AT8" i="8" s="1"/>
  <c r="U5" i="8"/>
  <c r="BD6" i="8" s="1"/>
  <c r="AT6" i="8"/>
  <c r="AE5" i="8"/>
  <c r="BN6" i="8" s="1"/>
  <c r="H98" i="27"/>
  <c r="G97" i="27"/>
  <c r="G98" i="27"/>
  <c r="H99" i="27"/>
  <c r="G100" i="27"/>
  <c r="H101" i="27"/>
  <c r="H103" i="27"/>
  <c r="H106" i="27"/>
  <c r="H108" i="27"/>
  <c r="F102" i="27"/>
  <c r="F105" i="27"/>
  <c r="F107" i="27"/>
  <c r="U10" i="27"/>
  <c r="F10" i="27"/>
  <c r="H11" i="27"/>
  <c r="H12" i="27"/>
  <c r="F13" i="27"/>
  <c r="H14" i="27"/>
  <c r="H18" i="27"/>
  <c r="H16" i="27"/>
  <c r="F20" i="27"/>
  <c r="G20" i="27" s="1"/>
  <c r="H21" i="27"/>
  <c r="E10" i="27"/>
  <c r="H34" i="27"/>
  <c r="D72" i="27"/>
  <c r="D73" i="27"/>
  <c r="D74" i="27"/>
  <c r="L71" i="27"/>
  <c r="M71" i="27" s="1"/>
  <c r="O71" i="27"/>
  <c r="Q10" i="27"/>
  <c r="W71" i="27"/>
  <c r="Y10" i="27"/>
  <c r="G11" i="27"/>
  <c r="G12" i="27"/>
  <c r="G13" i="27"/>
  <c r="G14" i="27"/>
  <c r="F15" i="27"/>
  <c r="G16" i="27"/>
  <c r="F17" i="27"/>
  <c r="G18" i="27"/>
  <c r="F19" i="27"/>
  <c r="G21" i="27"/>
  <c r="H23" i="27"/>
  <c r="H24" i="27"/>
  <c r="H25" i="27"/>
  <c r="H26" i="27"/>
  <c r="H27" i="27"/>
  <c r="H28" i="27"/>
  <c r="H29" i="27"/>
  <c r="H30" i="27"/>
  <c r="H31" i="27"/>
  <c r="H32" i="27"/>
  <c r="H33" i="27"/>
  <c r="H35" i="27"/>
  <c r="H36" i="27"/>
  <c r="H37" i="27"/>
  <c r="H38" i="27"/>
  <c r="H39" i="27"/>
  <c r="H40" i="27"/>
  <c r="H41" i="27"/>
  <c r="H42" i="27"/>
  <c r="H43" i="27"/>
  <c r="H44" i="27"/>
  <c r="H45" i="27"/>
  <c r="H47" i="27"/>
  <c r="H48" i="27"/>
  <c r="H49" i="27"/>
  <c r="H50" i="27"/>
  <c r="H51" i="27"/>
  <c r="H52" i="27"/>
  <c r="H53" i="27"/>
  <c r="H54" i="27"/>
  <c r="H55" i="27"/>
  <c r="H56" i="27"/>
  <c r="H57" i="27"/>
  <c r="H59" i="27"/>
  <c r="H60" i="27"/>
  <c r="H61" i="27"/>
  <c r="H62" i="27"/>
  <c r="H63" i="27"/>
  <c r="H64" i="27"/>
  <c r="H65" i="27"/>
  <c r="H66" i="27"/>
  <c r="H67" i="27"/>
  <c r="F72" i="27"/>
  <c r="G22" i="27"/>
  <c r="F73" i="27"/>
  <c r="G34" i="27"/>
  <c r="F74" i="27"/>
  <c r="G46" i="27"/>
  <c r="H10" i="27"/>
  <c r="G56" i="27"/>
  <c r="G57" i="27"/>
  <c r="G58" i="27"/>
  <c r="G59" i="27"/>
  <c r="G60" i="27"/>
  <c r="G61" i="27"/>
  <c r="G62" i="27"/>
  <c r="G63" i="27"/>
  <c r="G64" i="27"/>
  <c r="G65" i="27"/>
  <c r="G66" i="27"/>
  <c r="G67" i="27"/>
  <c r="F75" i="27"/>
  <c r="D109" i="27"/>
  <c r="P109" i="27"/>
  <c r="Q109" i="27" s="1"/>
  <c r="X109" i="27"/>
  <c r="Y109" i="27" s="1"/>
  <c r="E109" i="27"/>
  <c r="F72" i="26"/>
  <c r="G22" i="26"/>
  <c r="F73" i="26"/>
  <c r="G34" i="26"/>
  <c r="F74" i="26"/>
  <c r="G46" i="26"/>
  <c r="D73" i="26"/>
  <c r="D74" i="26"/>
  <c r="G10" i="26"/>
  <c r="L71" i="26"/>
  <c r="M71" i="26" s="1"/>
  <c r="Q10" i="26"/>
  <c r="Y10" i="26"/>
  <c r="F15" i="26"/>
  <c r="F17" i="26"/>
  <c r="F19" i="26"/>
  <c r="G58" i="26"/>
  <c r="G59" i="26"/>
  <c r="G60" i="26"/>
  <c r="G61" i="26"/>
  <c r="G62" i="26"/>
  <c r="G63" i="26"/>
  <c r="G64" i="26"/>
  <c r="G65" i="26"/>
  <c r="G66" i="26"/>
  <c r="G67" i="26"/>
  <c r="F75" i="26"/>
  <c r="F101" i="26"/>
  <c r="F103" i="26"/>
  <c r="F105" i="26"/>
  <c r="F107" i="26"/>
  <c r="F108" i="26"/>
  <c r="D109" i="26"/>
  <c r="P109" i="26"/>
  <c r="Q109" i="26" s="1"/>
  <c r="X109" i="26"/>
  <c r="Y109" i="26" s="1"/>
  <c r="F102" i="26"/>
  <c r="F104" i="26"/>
  <c r="F106" i="26"/>
  <c r="F108" i="25"/>
  <c r="M109" i="25"/>
  <c r="P109" i="25"/>
  <c r="Q109" i="25" s="1"/>
  <c r="U109" i="25"/>
  <c r="X109" i="25"/>
  <c r="Y109" i="25" s="1"/>
  <c r="AC109" i="25"/>
  <c r="AG109" i="25"/>
  <c r="AK109" i="25"/>
  <c r="AO109" i="25"/>
  <c r="AS109" i="25"/>
  <c r="AW109" i="25"/>
  <c r="F102" i="25"/>
  <c r="F104" i="25"/>
  <c r="F106" i="25"/>
  <c r="G12" i="25"/>
  <c r="G14" i="25"/>
  <c r="G16" i="25"/>
  <c r="G18" i="25"/>
  <c r="G20" i="25"/>
  <c r="L71" i="25"/>
  <c r="M71" i="25" s="1"/>
  <c r="G21" i="25"/>
  <c r="G11" i="25"/>
  <c r="G13" i="25"/>
  <c r="G15" i="25"/>
  <c r="G17" i="25"/>
  <c r="G19" i="25"/>
  <c r="G10" i="25"/>
  <c r="G23" i="25"/>
  <c r="G22" i="25"/>
  <c r="F72" i="25"/>
  <c r="F73" i="25"/>
  <c r="G34" i="25"/>
  <c r="G40" i="25"/>
  <c r="G41" i="25"/>
  <c r="G42" i="25"/>
  <c r="G43" i="25"/>
  <c r="D72" i="25"/>
  <c r="G72" i="25" s="1"/>
  <c r="D73" i="25"/>
  <c r="H71" i="25"/>
  <c r="G71" i="25"/>
  <c r="D74" i="25"/>
  <c r="F74" i="25"/>
  <c r="G58" i="25"/>
  <c r="D72" i="23"/>
  <c r="D73" i="23"/>
  <c r="H71" i="23"/>
  <c r="G22" i="23"/>
  <c r="F72" i="23"/>
  <c r="F73" i="23"/>
  <c r="G34" i="23"/>
  <c r="G71" i="23"/>
  <c r="D74" i="23"/>
  <c r="F74" i="23"/>
  <c r="G97" i="23"/>
  <c r="G98" i="23"/>
  <c r="G99" i="23"/>
  <c r="G100" i="23"/>
  <c r="G101" i="23"/>
  <c r="G102" i="23"/>
  <c r="G103" i="23"/>
  <c r="G104" i="23"/>
  <c r="G105" i="23"/>
  <c r="G106" i="23"/>
  <c r="G107" i="23"/>
  <c r="G108" i="23"/>
  <c r="F109" i="23"/>
  <c r="D72" i="22"/>
  <c r="D73" i="22"/>
  <c r="H71" i="22"/>
  <c r="G22" i="22"/>
  <c r="F72" i="22"/>
  <c r="F73" i="22"/>
  <c r="G34" i="22"/>
  <c r="G71" i="22"/>
  <c r="D74" i="22"/>
  <c r="F74" i="22"/>
  <c r="G97" i="22"/>
  <c r="G98" i="22"/>
  <c r="G99" i="22"/>
  <c r="G100" i="22"/>
  <c r="G101" i="22"/>
  <c r="G102" i="22"/>
  <c r="G103" i="22"/>
  <c r="G104" i="22"/>
  <c r="G105" i="22"/>
  <c r="G106" i="22"/>
  <c r="G107" i="22"/>
  <c r="G108" i="22"/>
  <c r="F109" i="22"/>
  <c r="G109" i="22" s="1"/>
  <c r="G58" i="22"/>
  <c r="G97" i="19"/>
  <c r="G98" i="19"/>
  <c r="G99" i="19"/>
  <c r="G100" i="19"/>
  <c r="G101" i="19"/>
  <c r="G102" i="19"/>
  <c r="G103" i="19"/>
  <c r="G104" i="19"/>
  <c r="G105" i="19"/>
  <c r="G106" i="19"/>
  <c r="G107" i="19"/>
  <c r="G108" i="19"/>
  <c r="BB7" i="8" l="1"/>
  <c r="S68" i="8"/>
  <c r="BB68" i="8" s="1"/>
  <c r="AX22" i="29"/>
  <c r="BJ22" i="29" s="1"/>
  <c r="BF22" i="29"/>
  <c r="BG58" i="29"/>
  <c r="AU73" i="29"/>
  <c r="BG73" i="29" s="1"/>
  <c r="AX51" i="29"/>
  <c r="BJ51" i="29" s="1"/>
  <c r="BF51" i="29"/>
  <c r="AX61" i="29"/>
  <c r="BJ61" i="29" s="1"/>
  <c r="BF61" i="29"/>
  <c r="AX54" i="29"/>
  <c r="BJ54" i="29" s="1"/>
  <c r="BF54" i="29"/>
  <c r="BG14" i="29"/>
  <c r="AX14" i="29"/>
  <c r="G99" i="25"/>
  <c r="F109" i="25"/>
  <c r="AX67" i="29"/>
  <c r="BJ67" i="29" s="1"/>
  <c r="BF67" i="29"/>
  <c r="BN31" i="8"/>
  <c r="AE70" i="8"/>
  <c r="BN70" i="8" s="1"/>
  <c r="BN55" i="8"/>
  <c r="AE72" i="8"/>
  <c r="BN72" i="8" s="1"/>
  <c r="AV73" i="29"/>
  <c r="BH73" i="29" s="1"/>
  <c r="AX21" i="29"/>
  <c r="BJ21" i="29" s="1"/>
  <c r="BF21" i="29"/>
  <c r="AS70" i="29"/>
  <c r="BE70" i="29" s="1"/>
  <c r="BE20" i="29"/>
  <c r="AX53" i="29"/>
  <c r="BJ53" i="29" s="1"/>
  <c r="BF53" i="29"/>
  <c r="BF43" i="29"/>
  <c r="AX43" i="29"/>
  <c r="BJ43" i="29" s="1"/>
  <c r="AX31" i="29"/>
  <c r="BJ31" i="29" s="1"/>
  <c r="BF31" i="29"/>
  <c r="AX40" i="29"/>
  <c r="BJ40" i="29" s="1"/>
  <c r="BF40" i="29"/>
  <c r="AV70" i="29"/>
  <c r="BH70" i="29" s="1"/>
  <c r="BH20" i="29"/>
  <c r="AS71" i="29"/>
  <c r="BE71" i="29" s="1"/>
  <c r="BE32" i="29"/>
  <c r="F71" i="27"/>
  <c r="AX48" i="29"/>
  <c r="BJ48" i="29" s="1"/>
  <c r="BF48" i="29"/>
  <c r="AX36" i="29"/>
  <c r="BJ36" i="29" s="1"/>
  <c r="BF36" i="29"/>
  <c r="AX24" i="29"/>
  <c r="BJ24" i="29" s="1"/>
  <c r="BF24" i="29"/>
  <c r="AX41" i="29"/>
  <c r="BJ41" i="29" s="1"/>
  <c r="BF41" i="29"/>
  <c r="AX29" i="29"/>
  <c r="BJ29" i="29" s="1"/>
  <c r="BF29" i="29"/>
  <c r="BF58" i="29"/>
  <c r="AX58" i="29"/>
  <c r="BJ58" i="29" s="1"/>
  <c r="BF42" i="29"/>
  <c r="AX42" i="29"/>
  <c r="BJ42" i="29" s="1"/>
  <c r="BF30" i="29"/>
  <c r="AX30" i="29"/>
  <c r="BJ30" i="29" s="1"/>
  <c r="BB55" i="8"/>
  <c r="S72" i="8"/>
  <c r="BB72" i="8" s="1"/>
  <c r="BF65" i="29"/>
  <c r="AX65" i="29"/>
  <c r="BJ65" i="29" s="1"/>
  <c r="BD56" i="29"/>
  <c r="AR73" i="29"/>
  <c r="BD73" i="29" s="1"/>
  <c r="AV71" i="29"/>
  <c r="BH71" i="29" s="1"/>
  <c r="AX56" i="29"/>
  <c r="AT73" i="29"/>
  <c r="BF73" i="29" s="1"/>
  <c r="BF56" i="29"/>
  <c r="BB43" i="8"/>
  <c r="S71" i="8"/>
  <c r="BB71" i="8" s="1"/>
  <c r="BB31" i="8"/>
  <c r="S70" i="8"/>
  <c r="BB70" i="8" s="1"/>
  <c r="BB19" i="8"/>
  <c r="S69" i="8"/>
  <c r="BB69" i="8" s="1"/>
  <c r="AX49" i="29"/>
  <c r="BJ49" i="29" s="1"/>
  <c r="BF49" i="29"/>
  <c r="AX37" i="29"/>
  <c r="BJ37" i="29" s="1"/>
  <c r="BF37" i="29"/>
  <c r="BF60" i="29"/>
  <c r="AX60" i="29"/>
  <c r="BJ60" i="29" s="1"/>
  <c r="AX50" i="29"/>
  <c r="BJ50" i="29" s="1"/>
  <c r="BF50" i="29"/>
  <c r="AX39" i="29"/>
  <c r="BJ39" i="29" s="1"/>
  <c r="BF39" i="29"/>
  <c r="AX27" i="29"/>
  <c r="BJ27" i="29" s="1"/>
  <c r="BF27" i="29"/>
  <c r="AX64" i="29"/>
  <c r="BJ64" i="29" s="1"/>
  <c r="BF64" i="29"/>
  <c r="BA55" i="8"/>
  <c r="R72" i="8"/>
  <c r="BA72" i="8" s="1"/>
  <c r="BA43" i="8"/>
  <c r="R71" i="8"/>
  <c r="BA71" i="8" s="1"/>
  <c r="BN19" i="8"/>
  <c r="AE69" i="8"/>
  <c r="BN69" i="8" s="1"/>
  <c r="BN43" i="8"/>
  <c r="AE71" i="8"/>
  <c r="BN71" i="8" s="1"/>
  <c r="BA7" i="8"/>
  <c r="R68" i="8"/>
  <c r="BA68" i="8" s="1"/>
  <c r="AU70" i="29"/>
  <c r="BG70" i="29" s="1"/>
  <c r="BG20" i="29"/>
  <c r="BF44" i="29"/>
  <c r="AT72" i="29"/>
  <c r="BF72" i="29" s="1"/>
  <c r="AX44" i="29"/>
  <c r="AX32" i="29"/>
  <c r="BF32" i="29"/>
  <c r="AT71" i="29"/>
  <c r="BF71" i="29" s="1"/>
  <c r="AX20" i="29"/>
  <c r="BF20" i="29"/>
  <c r="AT70" i="29"/>
  <c r="BF70" i="29" s="1"/>
  <c r="AX25" i="29"/>
  <c r="BJ25" i="29" s="1"/>
  <c r="BF25" i="29"/>
  <c r="AX38" i="29"/>
  <c r="BJ38" i="29" s="1"/>
  <c r="BF38" i="29"/>
  <c r="AX26" i="29"/>
  <c r="BJ26" i="29" s="1"/>
  <c r="BF26" i="29"/>
  <c r="AX66" i="29"/>
  <c r="BJ66" i="29" s="1"/>
  <c r="BF66" i="29"/>
  <c r="AS73" i="29"/>
  <c r="BE73" i="29" s="1"/>
  <c r="BE56" i="29"/>
  <c r="AS72" i="29"/>
  <c r="BE72" i="29" s="1"/>
  <c r="BE44" i="29"/>
  <c r="BD44" i="29"/>
  <c r="AR72" i="29"/>
  <c r="BD72" i="29" s="1"/>
  <c r="BH44" i="29"/>
  <c r="AV72" i="29"/>
  <c r="BH72" i="29" s="1"/>
  <c r="AU72" i="29"/>
  <c r="BG72" i="29" s="1"/>
  <c r="BG44" i="29"/>
  <c r="AU71" i="29"/>
  <c r="BG71" i="29" s="1"/>
  <c r="BG32" i="29"/>
  <c r="AX55" i="29"/>
  <c r="BJ55" i="29" s="1"/>
  <c r="BF55" i="29"/>
  <c r="BF57" i="29"/>
  <c r="AX57" i="29"/>
  <c r="BJ57" i="29" s="1"/>
  <c r="BF62" i="29"/>
  <c r="AX62" i="29"/>
  <c r="BJ62" i="29" s="1"/>
  <c r="AX63" i="29"/>
  <c r="BJ63" i="29" s="1"/>
  <c r="BF63" i="29"/>
  <c r="AX47" i="29"/>
  <c r="BJ47" i="29" s="1"/>
  <c r="BF47" i="29"/>
  <c r="AX35" i="29"/>
  <c r="BJ35" i="29" s="1"/>
  <c r="BF35" i="29"/>
  <c r="BD32" i="29"/>
  <c r="AR71" i="29"/>
  <c r="BD71" i="29" s="1"/>
  <c r="AX52" i="29"/>
  <c r="BJ52" i="29" s="1"/>
  <c r="BF52" i="29"/>
  <c r="BF28" i="29"/>
  <c r="AX28" i="29"/>
  <c r="BJ28" i="29" s="1"/>
  <c r="AX45" i="29"/>
  <c r="BJ45" i="29" s="1"/>
  <c r="BF45" i="29"/>
  <c r="AX33" i="29"/>
  <c r="BJ33" i="29" s="1"/>
  <c r="BF33" i="29"/>
  <c r="BF59" i="29"/>
  <c r="AX59" i="29"/>
  <c r="BJ59" i="29" s="1"/>
  <c r="BF46" i="29"/>
  <c r="AX46" i="29"/>
  <c r="BJ46" i="29" s="1"/>
  <c r="BF34" i="29"/>
  <c r="AX34" i="29"/>
  <c r="BJ34" i="29" s="1"/>
  <c r="AX23" i="29"/>
  <c r="BJ23" i="29" s="1"/>
  <c r="BF23" i="29"/>
  <c r="BA19" i="8"/>
  <c r="R69" i="8"/>
  <c r="BA69" i="8" s="1"/>
  <c r="BA31" i="8"/>
  <c r="R70" i="8"/>
  <c r="BA70" i="8" s="1"/>
  <c r="BD20" i="29"/>
  <c r="AR70" i="29"/>
  <c r="BD70" i="29" s="1"/>
  <c r="AV17" i="29"/>
  <c r="BH17" i="29" s="1"/>
  <c r="U16" i="8"/>
  <c r="BD16" i="8" s="1"/>
  <c r="AV15" i="29"/>
  <c r="BH15" i="29" s="1"/>
  <c r="U14" i="8"/>
  <c r="BD14" i="8" s="1"/>
  <c r="AV13" i="29"/>
  <c r="BH13" i="29" s="1"/>
  <c r="U12" i="8"/>
  <c r="BD12" i="8" s="1"/>
  <c r="H20" i="27"/>
  <c r="AV18" i="29"/>
  <c r="BH18" i="29" s="1"/>
  <c r="U17" i="8"/>
  <c r="BD17" i="8" s="1"/>
  <c r="H13" i="27"/>
  <c r="AV11" i="29"/>
  <c r="BH11" i="29" s="1"/>
  <c r="U10" i="8"/>
  <c r="BD10" i="8" s="1"/>
  <c r="G10" i="27"/>
  <c r="AV8" i="29"/>
  <c r="U7" i="8"/>
  <c r="BD7" i="8" s="1"/>
  <c r="AU15" i="29"/>
  <c r="T14" i="8"/>
  <c r="BC14" i="8" s="1"/>
  <c r="AU17" i="29"/>
  <c r="T16" i="8"/>
  <c r="BC16" i="8" s="1"/>
  <c r="AU13" i="29"/>
  <c r="T12" i="8"/>
  <c r="BC12" i="8" s="1"/>
  <c r="AX19" i="29"/>
  <c r="BJ19" i="29" s="1"/>
  <c r="AX8" i="29"/>
  <c r="AT69" i="29"/>
  <c r="BF69" i="29" s="1"/>
  <c r="BF8" i="29"/>
  <c r="AS69" i="29"/>
  <c r="BE69" i="29" s="1"/>
  <c r="BE8" i="29"/>
  <c r="AR69" i="29"/>
  <c r="BD69" i="29" s="1"/>
  <c r="BD8" i="29"/>
  <c r="BJ14" i="29"/>
  <c r="BJ9" i="29"/>
  <c r="BJ12" i="29"/>
  <c r="BJ16" i="29"/>
  <c r="AT66" i="8"/>
  <c r="I10" i="27"/>
  <c r="AE7" i="8" s="1"/>
  <c r="W8" i="29"/>
  <c r="K7" i="8"/>
  <c r="AT7" i="8" s="1"/>
  <c r="AI21" i="29"/>
  <c r="AI23" i="29"/>
  <c r="AI25" i="29"/>
  <c r="AI27" i="29"/>
  <c r="AI29" i="29"/>
  <c r="AI31" i="29"/>
  <c r="AI33" i="29"/>
  <c r="AI35" i="29"/>
  <c r="AI37" i="29"/>
  <c r="AI39" i="29"/>
  <c r="AI41" i="29"/>
  <c r="AI43" i="29"/>
  <c r="AI45" i="29"/>
  <c r="AI47" i="29"/>
  <c r="AI49" i="29"/>
  <c r="AI51" i="29"/>
  <c r="AI53" i="29"/>
  <c r="AI55" i="29"/>
  <c r="AI57" i="29"/>
  <c r="AI59" i="29"/>
  <c r="AI61" i="29"/>
  <c r="AI63" i="29"/>
  <c r="AI65" i="29"/>
  <c r="AI67" i="29"/>
  <c r="AI19" i="29"/>
  <c r="AI18" i="29"/>
  <c r="AI17" i="29"/>
  <c r="AI14" i="29"/>
  <c r="AI13" i="29"/>
  <c r="AI10" i="29"/>
  <c r="AI20" i="29"/>
  <c r="W70" i="29"/>
  <c r="AI70" i="29" s="1"/>
  <c r="AI22" i="29"/>
  <c r="AI24" i="29"/>
  <c r="AI26" i="29"/>
  <c r="AI28" i="29"/>
  <c r="AI30" i="29"/>
  <c r="AI32" i="29"/>
  <c r="W71" i="29"/>
  <c r="AI71" i="29" s="1"/>
  <c r="AI34" i="29"/>
  <c r="AI36" i="29"/>
  <c r="AI38" i="29"/>
  <c r="AI40" i="29"/>
  <c r="AI42" i="29"/>
  <c r="W72" i="29"/>
  <c r="AI72" i="29" s="1"/>
  <c r="AI44" i="29"/>
  <c r="AI46" i="29"/>
  <c r="AI48" i="29"/>
  <c r="AI50" i="29"/>
  <c r="AI52" i="29"/>
  <c r="AI54" i="29"/>
  <c r="AI56" i="29"/>
  <c r="W73" i="29"/>
  <c r="AI73" i="29" s="1"/>
  <c r="AI58" i="29"/>
  <c r="AI60" i="29"/>
  <c r="AI62" i="29"/>
  <c r="AI64" i="29"/>
  <c r="AI66" i="29"/>
  <c r="AI16" i="29"/>
  <c r="AI15" i="29"/>
  <c r="AI12" i="29"/>
  <c r="AI11" i="29"/>
  <c r="AI9" i="29"/>
  <c r="BJ10" i="29"/>
  <c r="H105" i="27"/>
  <c r="G105" i="27"/>
  <c r="H107" i="27"/>
  <c r="G107" i="27"/>
  <c r="H102" i="27"/>
  <c r="G102" i="27"/>
  <c r="G19" i="27"/>
  <c r="H19" i="27"/>
  <c r="G17" i="27"/>
  <c r="H17" i="27"/>
  <c r="G15" i="27"/>
  <c r="H15" i="27"/>
  <c r="E71" i="27"/>
  <c r="F109" i="27"/>
  <c r="H71" i="27"/>
  <c r="E75" i="27"/>
  <c r="E74" i="27"/>
  <c r="E73" i="27"/>
  <c r="E72" i="27"/>
  <c r="G71" i="27"/>
  <c r="H58" i="27"/>
  <c r="H46" i="27"/>
  <c r="H22" i="27"/>
  <c r="G106" i="26"/>
  <c r="G102" i="26"/>
  <c r="G107" i="26"/>
  <c r="G103" i="26"/>
  <c r="G19" i="26"/>
  <c r="G15" i="26"/>
  <c r="F71" i="26"/>
  <c r="G104" i="26"/>
  <c r="G108" i="26"/>
  <c r="G105" i="26"/>
  <c r="G101" i="26"/>
  <c r="G17" i="26"/>
  <c r="F109" i="26"/>
  <c r="G104" i="25"/>
  <c r="G108" i="25"/>
  <c r="G106" i="25"/>
  <c r="G102" i="25"/>
  <c r="G109" i="25"/>
  <c r="G109" i="23"/>
  <c r="BJ56" i="29" l="1"/>
  <c r="AX73" i="29"/>
  <c r="BJ73" i="29" s="1"/>
  <c r="BN7" i="8"/>
  <c r="AE68" i="8"/>
  <c r="BN68" i="8" s="1"/>
  <c r="BJ32" i="29"/>
  <c r="AX71" i="29"/>
  <c r="BJ71" i="29" s="1"/>
  <c r="BJ44" i="29"/>
  <c r="AX72" i="29"/>
  <c r="BJ72" i="29" s="1"/>
  <c r="BJ20" i="29"/>
  <c r="AX70" i="29"/>
  <c r="BJ70" i="29" s="1"/>
  <c r="AV69" i="29"/>
  <c r="BH69" i="29" s="1"/>
  <c r="BH8" i="29"/>
  <c r="BG13" i="29"/>
  <c r="AU69" i="29"/>
  <c r="BG69" i="29" s="1"/>
  <c r="AX13" i="29"/>
  <c r="BJ13" i="29" s="1"/>
  <c r="BG17" i="29"/>
  <c r="AX17" i="29"/>
  <c r="BJ17" i="29" s="1"/>
  <c r="BG15" i="29"/>
  <c r="AX15" i="29"/>
  <c r="BJ15" i="29" s="1"/>
  <c r="AI8" i="29"/>
  <c r="W69" i="29"/>
  <c r="AI69" i="29" s="1"/>
  <c r="H109" i="27"/>
  <c r="G109" i="27"/>
  <c r="H71" i="26"/>
  <c r="G71" i="26"/>
  <c r="G109" i="26"/>
  <c r="AX69" i="29" l="1"/>
  <c r="BJ8" i="29"/>
  <c r="M69" i="29"/>
  <c r="A110" i="19"/>
  <c r="AW108" i="19"/>
  <c r="AS108" i="19"/>
  <c r="AO108" i="19"/>
  <c r="AK108" i="19"/>
  <c r="AG108" i="19"/>
  <c r="AC108" i="19"/>
  <c r="Y108" i="19"/>
  <c r="U108" i="19"/>
  <c r="Q108" i="19"/>
  <c r="M108" i="19"/>
  <c r="AW107" i="19"/>
  <c r="AS107" i="19"/>
  <c r="AO107" i="19"/>
  <c r="AK107" i="19"/>
  <c r="AG107" i="19"/>
  <c r="AC107" i="19"/>
  <c r="Y107" i="19"/>
  <c r="U107" i="19"/>
  <c r="Q107" i="19"/>
  <c r="M107" i="19"/>
  <c r="AW106" i="19"/>
  <c r="AS106" i="19"/>
  <c r="AO106" i="19"/>
  <c r="AK106" i="19"/>
  <c r="AG106" i="19"/>
  <c r="AC106" i="19"/>
  <c r="Y106" i="19"/>
  <c r="U106" i="19"/>
  <c r="Q106" i="19"/>
  <c r="M106" i="19"/>
  <c r="AW105" i="19"/>
  <c r="AS105" i="19"/>
  <c r="AO105" i="19"/>
  <c r="AK105" i="19"/>
  <c r="AG105" i="19"/>
  <c r="AC105" i="19"/>
  <c r="Y105" i="19"/>
  <c r="U105" i="19"/>
  <c r="Q105" i="19"/>
  <c r="M105" i="19"/>
  <c r="AW104" i="19"/>
  <c r="AS104" i="19"/>
  <c r="AO104" i="19"/>
  <c r="AK104" i="19"/>
  <c r="AG104" i="19"/>
  <c r="AC104" i="19"/>
  <c r="Y104" i="19"/>
  <c r="U104" i="19"/>
  <c r="Q104" i="19"/>
  <c r="M104" i="19"/>
  <c r="AW103" i="19"/>
  <c r="AS103" i="19"/>
  <c r="AO103" i="19"/>
  <c r="AK103" i="19"/>
  <c r="AG103" i="19"/>
  <c r="AC103" i="19"/>
  <c r="Y103" i="19"/>
  <c r="U103" i="19"/>
  <c r="Q103" i="19"/>
  <c r="M103" i="19"/>
  <c r="AW102" i="19"/>
  <c r="AS102" i="19"/>
  <c r="AO102" i="19"/>
  <c r="AK102" i="19"/>
  <c r="AG102" i="19"/>
  <c r="AC102" i="19"/>
  <c r="Y102" i="19"/>
  <c r="U102" i="19"/>
  <c r="Q102" i="19"/>
  <c r="M102" i="19"/>
  <c r="AW101" i="19"/>
  <c r="AS101" i="19"/>
  <c r="AO101" i="19"/>
  <c r="AK101" i="19"/>
  <c r="AG101" i="19"/>
  <c r="AC101" i="19"/>
  <c r="Y101" i="19"/>
  <c r="U101" i="19"/>
  <c r="Q101" i="19"/>
  <c r="M101" i="19"/>
  <c r="AW100" i="19"/>
  <c r="AS100" i="19"/>
  <c r="AO100" i="19"/>
  <c r="AK100" i="19"/>
  <c r="AG100" i="19"/>
  <c r="AC100" i="19"/>
  <c r="Y100" i="19"/>
  <c r="U100" i="19"/>
  <c r="Q100" i="19"/>
  <c r="M100" i="19"/>
  <c r="AW99" i="19"/>
  <c r="AS99" i="19"/>
  <c r="AO99" i="19"/>
  <c r="AK99" i="19"/>
  <c r="AG99" i="19"/>
  <c r="AC99" i="19"/>
  <c r="Y99" i="19"/>
  <c r="U99" i="19"/>
  <c r="Q99" i="19"/>
  <c r="M99" i="19"/>
  <c r="AW98" i="19"/>
  <c r="AS98" i="19"/>
  <c r="AO98" i="19"/>
  <c r="AK98" i="19"/>
  <c r="AG98" i="19"/>
  <c r="AC98" i="19"/>
  <c r="Y98" i="19"/>
  <c r="U98" i="19"/>
  <c r="Q98" i="19"/>
  <c r="M98" i="19"/>
  <c r="AW97" i="19"/>
  <c r="AS97" i="19"/>
  <c r="AO97" i="19"/>
  <c r="AK97" i="19"/>
  <c r="AG97" i="19"/>
  <c r="AC97" i="19"/>
  <c r="Y97" i="19"/>
  <c r="U97" i="19"/>
  <c r="Q97" i="19"/>
  <c r="M97" i="19"/>
  <c r="AQ16" i="13"/>
  <c r="AQ15" i="13"/>
  <c r="AQ14" i="13"/>
  <c r="AV109" i="19"/>
  <c r="AT109" i="19"/>
  <c r="AR109" i="19"/>
  <c r="AP109" i="19"/>
  <c r="AN109" i="19"/>
  <c r="AL109" i="19"/>
  <c r="AJ109" i="19"/>
  <c r="AH109" i="19"/>
  <c r="AF109" i="19"/>
  <c r="AD109" i="19"/>
  <c r="AB109" i="19"/>
  <c r="Z109" i="19"/>
  <c r="X109" i="19"/>
  <c r="V109" i="19"/>
  <c r="T109" i="19"/>
  <c r="R109" i="19"/>
  <c r="P109" i="19"/>
  <c r="N109" i="19"/>
  <c r="L109" i="19"/>
  <c r="J109" i="19"/>
  <c r="A109" i="19"/>
  <c r="C108" i="19"/>
  <c r="A108" i="19"/>
  <c r="C107" i="19"/>
  <c r="A107" i="19"/>
  <c r="C106" i="19"/>
  <c r="A106" i="19"/>
  <c r="C105" i="19"/>
  <c r="A105" i="19"/>
  <c r="C104" i="19"/>
  <c r="A104" i="19"/>
  <c r="C103" i="19"/>
  <c r="A103" i="19"/>
  <c r="C102" i="19"/>
  <c r="A102" i="19"/>
  <c r="C101" i="19"/>
  <c r="A101" i="19"/>
  <c r="C100" i="19"/>
  <c r="A100" i="19"/>
  <c r="C99" i="19"/>
  <c r="A99" i="19"/>
  <c r="C98" i="19"/>
  <c r="A98" i="19"/>
  <c r="D109" i="19"/>
  <c r="C97" i="19"/>
  <c r="A97" i="19"/>
  <c r="AT94" i="19"/>
  <c r="AP94" i="19"/>
  <c r="AL94" i="19"/>
  <c r="AH94" i="19"/>
  <c r="AD94" i="19"/>
  <c r="Z94" i="19"/>
  <c r="V94" i="19"/>
  <c r="R94" i="19"/>
  <c r="N94" i="19"/>
  <c r="J94" i="19"/>
  <c r="AV75" i="19"/>
  <c r="AW75" i="19" s="1"/>
  <c r="AT75" i="19"/>
  <c r="AR75" i="19"/>
  <c r="AS75" i="19" s="1"/>
  <c r="AP75" i="19"/>
  <c r="AN75" i="19"/>
  <c r="AL75" i="19"/>
  <c r="AO75" i="19" s="1"/>
  <c r="AK75" i="19"/>
  <c r="AJ75" i="19"/>
  <c r="AH75" i="19"/>
  <c r="AG75" i="19"/>
  <c r="AF75" i="19"/>
  <c r="AD75" i="19"/>
  <c r="AB75" i="19"/>
  <c r="Z75" i="19"/>
  <c r="AC75" i="19" s="1"/>
  <c r="X75" i="19"/>
  <c r="Y75" i="19" s="1"/>
  <c r="V75" i="19"/>
  <c r="T75" i="19"/>
  <c r="R75" i="19"/>
  <c r="P75" i="19"/>
  <c r="Q75" i="19" s="1"/>
  <c r="N75" i="19"/>
  <c r="L75" i="19"/>
  <c r="J75" i="19"/>
  <c r="G75" i="19" s="1"/>
  <c r="H75" i="19"/>
  <c r="AV74" i="19"/>
  <c r="AT74" i="19"/>
  <c r="AR74" i="19"/>
  <c r="AS74" i="19" s="1"/>
  <c r="AP74" i="19"/>
  <c r="AN74" i="19"/>
  <c r="AL74" i="19"/>
  <c r="AJ74" i="19"/>
  <c r="AK74" i="19" s="1"/>
  <c r="AH74" i="19"/>
  <c r="AF74" i="19"/>
  <c r="AD74" i="19"/>
  <c r="AB74" i="19"/>
  <c r="AC74" i="19" s="1"/>
  <c r="Z74" i="19"/>
  <c r="X74" i="19"/>
  <c r="V74" i="19"/>
  <c r="T74" i="19"/>
  <c r="U74" i="19" s="1"/>
  <c r="R74" i="19"/>
  <c r="P74" i="19"/>
  <c r="N74" i="19"/>
  <c r="L74" i="19"/>
  <c r="M74" i="19" s="1"/>
  <c r="J74" i="19"/>
  <c r="G74" i="19" s="1"/>
  <c r="H74" i="19"/>
  <c r="AV73" i="19"/>
  <c r="AW73" i="19" s="1"/>
  <c r="AT73" i="19"/>
  <c r="AR73" i="19"/>
  <c r="AS73" i="19" s="1"/>
  <c r="AP73" i="19"/>
  <c r="AN73" i="19"/>
  <c r="AL73" i="19"/>
  <c r="AO73" i="19" s="1"/>
  <c r="AJ73" i="19"/>
  <c r="AH73" i="19"/>
  <c r="AF73" i="19"/>
  <c r="AD73" i="19"/>
  <c r="AB73" i="19"/>
  <c r="AC73" i="19" s="1"/>
  <c r="Z73" i="19"/>
  <c r="X73" i="19"/>
  <c r="V73" i="19"/>
  <c r="T73" i="19"/>
  <c r="R73" i="19"/>
  <c r="P73" i="19"/>
  <c r="Q73" i="19" s="1"/>
  <c r="N73" i="19"/>
  <c r="L73" i="19"/>
  <c r="M73" i="19" s="1"/>
  <c r="J73" i="19"/>
  <c r="G73" i="19" s="1"/>
  <c r="AV72" i="19"/>
  <c r="AT72" i="19"/>
  <c r="AW72" i="19" s="1"/>
  <c r="AR72" i="19"/>
  <c r="AP72" i="19"/>
  <c r="AN72" i="19"/>
  <c r="AL72" i="19"/>
  <c r="AJ72" i="19"/>
  <c r="AK72" i="19" s="1"/>
  <c r="AH72" i="19"/>
  <c r="AF72" i="19"/>
  <c r="AD72" i="19"/>
  <c r="AB72" i="19"/>
  <c r="AC72" i="19" s="1"/>
  <c r="Z72" i="19"/>
  <c r="X72" i="19"/>
  <c r="V72" i="19"/>
  <c r="T72" i="19"/>
  <c r="U72" i="19" s="1"/>
  <c r="R72" i="19"/>
  <c r="P72" i="19"/>
  <c r="N72" i="19"/>
  <c r="L72" i="19"/>
  <c r="J72" i="19"/>
  <c r="AV71" i="19"/>
  <c r="AT71" i="19"/>
  <c r="AR71" i="19"/>
  <c r="AP71" i="19"/>
  <c r="AN71" i="19"/>
  <c r="AL71" i="19"/>
  <c r="AJ71" i="19"/>
  <c r="AH71" i="19"/>
  <c r="AF71" i="19"/>
  <c r="AD71" i="19"/>
  <c r="AB71" i="19"/>
  <c r="Z71" i="19"/>
  <c r="X71" i="19"/>
  <c r="V71" i="19"/>
  <c r="T71" i="19"/>
  <c r="R71" i="19"/>
  <c r="P71" i="19"/>
  <c r="N71" i="19"/>
  <c r="L71" i="19"/>
  <c r="J71" i="19"/>
  <c r="C71" i="19"/>
  <c r="A71" i="19"/>
  <c r="AW69" i="19"/>
  <c r="AS69" i="19"/>
  <c r="AO69" i="19"/>
  <c r="AK69" i="19"/>
  <c r="AG69" i="19"/>
  <c r="AC69" i="19"/>
  <c r="Y69" i="19"/>
  <c r="U69" i="19"/>
  <c r="Q69" i="19"/>
  <c r="M69" i="19"/>
  <c r="F69" i="19"/>
  <c r="D69" i="19"/>
  <c r="E69" i="19" s="1"/>
  <c r="AW68" i="19"/>
  <c r="AS68" i="19"/>
  <c r="AO68" i="19"/>
  <c r="AK68" i="19"/>
  <c r="AG68" i="19"/>
  <c r="AC68" i="19"/>
  <c r="Y68" i="19"/>
  <c r="U68" i="19"/>
  <c r="Q68" i="19"/>
  <c r="M68" i="19"/>
  <c r="F68" i="19"/>
  <c r="D68" i="19"/>
  <c r="E68" i="19" s="1"/>
  <c r="AW67" i="19"/>
  <c r="AS67" i="19"/>
  <c r="AO67" i="19"/>
  <c r="AK67" i="19"/>
  <c r="AG67" i="19"/>
  <c r="AC67" i="19"/>
  <c r="Y67" i="19"/>
  <c r="U67" i="19"/>
  <c r="Q67" i="19"/>
  <c r="M67" i="19"/>
  <c r="F67" i="19"/>
  <c r="D67" i="19"/>
  <c r="E67" i="19" s="1"/>
  <c r="AW66" i="19"/>
  <c r="AS66" i="19"/>
  <c r="AO66" i="19"/>
  <c r="AK66" i="19"/>
  <c r="AG66" i="19"/>
  <c r="AC66" i="19"/>
  <c r="Y66" i="19"/>
  <c r="U66" i="19"/>
  <c r="Q66" i="19"/>
  <c r="M66" i="19"/>
  <c r="F66" i="19"/>
  <c r="D66" i="19"/>
  <c r="E66" i="19" s="1"/>
  <c r="AW65" i="19"/>
  <c r="AS65" i="19"/>
  <c r="AO65" i="19"/>
  <c r="AK65" i="19"/>
  <c r="AG65" i="19"/>
  <c r="AC65" i="19"/>
  <c r="Y65" i="19"/>
  <c r="U65" i="19"/>
  <c r="Q65" i="19"/>
  <c r="M65" i="19"/>
  <c r="F65" i="19"/>
  <c r="D65" i="19"/>
  <c r="E65" i="19" s="1"/>
  <c r="AW64" i="19"/>
  <c r="AS64" i="19"/>
  <c r="AO64" i="19"/>
  <c r="AK64" i="19"/>
  <c r="AG64" i="19"/>
  <c r="AC64" i="19"/>
  <c r="Y64" i="19"/>
  <c r="U64" i="19"/>
  <c r="Q64" i="19"/>
  <c r="M64" i="19"/>
  <c r="F64" i="19"/>
  <c r="D64" i="19"/>
  <c r="AW63" i="19"/>
  <c r="AS63" i="19"/>
  <c r="AO63" i="19"/>
  <c r="AK63" i="19"/>
  <c r="AG63" i="19"/>
  <c r="AC63" i="19"/>
  <c r="Y63" i="19"/>
  <c r="U63" i="19"/>
  <c r="Q63" i="19"/>
  <c r="M63" i="19"/>
  <c r="F63" i="19"/>
  <c r="D63" i="19"/>
  <c r="E63" i="19" s="1"/>
  <c r="AW62" i="19"/>
  <c r="AS62" i="19"/>
  <c r="AO62" i="19"/>
  <c r="AK62" i="19"/>
  <c r="AG62" i="19"/>
  <c r="AC62" i="19"/>
  <c r="Y62" i="19"/>
  <c r="U62" i="19"/>
  <c r="Q62" i="19"/>
  <c r="M62" i="19"/>
  <c r="F62" i="19"/>
  <c r="D62" i="19"/>
  <c r="E62" i="19" s="1"/>
  <c r="AW61" i="19"/>
  <c r="AS61" i="19"/>
  <c r="AO61" i="19"/>
  <c r="AK61" i="19"/>
  <c r="AG61" i="19"/>
  <c r="AC61" i="19"/>
  <c r="Y61" i="19"/>
  <c r="U61" i="19"/>
  <c r="Q61" i="19"/>
  <c r="M61" i="19"/>
  <c r="F61" i="19"/>
  <c r="D61" i="19"/>
  <c r="E61" i="19" s="1"/>
  <c r="AW60" i="19"/>
  <c r="AS60" i="19"/>
  <c r="AO60" i="19"/>
  <c r="AK60" i="19"/>
  <c r="AG60" i="19"/>
  <c r="AC60" i="19"/>
  <c r="Y60" i="19"/>
  <c r="U60" i="19"/>
  <c r="Q60" i="19"/>
  <c r="M60" i="19"/>
  <c r="F60" i="19"/>
  <c r="D60" i="19"/>
  <c r="E60" i="19" s="1"/>
  <c r="AW59" i="19"/>
  <c r="AS59" i="19"/>
  <c r="AO59" i="19"/>
  <c r="AK59" i="19"/>
  <c r="AG59" i="19"/>
  <c r="AC59" i="19"/>
  <c r="Y59" i="19"/>
  <c r="U59" i="19"/>
  <c r="Q59" i="19"/>
  <c r="M59" i="19"/>
  <c r="F59" i="19"/>
  <c r="D59" i="19"/>
  <c r="E59" i="19" s="1"/>
  <c r="AW58" i="19"/>
  <c r="AS58" i="19"/>
  <c r="AO58" i="19"/>
  <c r="AK58" i="19"/>
  <c r="AG58" i="19"/>
  <c r="AC58" i="19"/>
  <c r="Y58" i="19"/>
  <c r="U58" i="19"/>
  <c r="Q58" i="19"/>
  <c r="M58" i="19"/>
  <c r="F58" i="19"/>
  <c r="D58" i="19"/>
  <c r="E58" i="19" s="1"/>
  <c r="AW57" i="19"/>
  <c r="AS57" i="19"/>
  <c r="AO57" i="19"/>
  <c r="AK57" i="19"/>
  <c r="AG57" i="19"/>
  <c r="AC57" i="19"/>
  <c r="Y57" i="19"/>
  <c r="U57" i="19"/>
  <c r="Q57" i="19"/>
  <c r="M57" i="19"/>
  <c r="F57" i="19"/>
  <c r="D57" i="19"/>
  <c r="E57" i="19" s="1"/>
  <c r="AW56" i="19"/>
  <c r="AS56" i="19"/>
  <c r="AO56" i="19"/>
  <c r="AK56" i="19"/>
  <c r="AG56" i="19"/>
  <c r="AC56" i="19"/>
  <c r="Y56" i="19"/>
  <c r="U56" i="19"/>
  <c r="Q56" i="19"/>
  <c r="M56" i="19"/>
  <c r="F56" i="19"/>
  <c r="D56" i="19"/>
  <c r="AW55" i="19"/>
  <c r="AS55" i="19"/>
  <c r="AO55" i="19"/>
  <c r="AK55" i="19"/>
  <c r="AG55" i="19"/>
  <c r="AC55" i="19"/>
  <c r="Y55" i="19"/>
  <c r="U55" i="19"/>
  <c r="Q55" i="19"/>
  <c r="M55" i="19"/>
  <c r="F55" i="19"/>
  <c r="D55" i="19"/>
  <c r="E55" i="19" s="1"/>
  <c r="AW54" i="19"/>
  <c r="AS54" i="19"/>
  <c r="AO54" i="19"/>
  <c r="AK54" i="19"/>
  <c r="AG54" i="19"/>
  <c r="AC54" i="19"/>
  <c r="Y54" i="19"/>
  <c r="U54" i="19"/>
  <c r="Q54" i="19"/>
  <c r="M54" i="19"/>
  <c r="F54" i="19"/>
  <c r="D54" i="19"/>
  <c r="E54" i="19" s="1"/>
  <c r="AW53" i="19"/>
  <c r="AS53" i="19"/>
  <c r="AO53" i="19"/>
  <c r="AK53" i="19"/>
  <c r="AG53" i="19"/>
  <c r="AC53" i="19"/>
  <c r="Y53" i="19"/>
  <c r="U53" i="19"/>
  <c r="Q53" i="19"/>
  <c r="M53" i="19"/>
  <c r="F53" i="19"/>
  <c r="D53" i="19"/>
  <c r="E53" i="19" s="1"/>
  <c r="AW52" i="19"/>
  <c r="AS52" i="19"/>
  <c r="AO52" i="19"/>
  <c r="AK52" i="19"/>
  <c r="AG52" i="19"/>
  <c r="AC52" i="19"/>
  <c r="Y52" i="19"/>
  <c r="U52" i="19"/>
  <c r="Q52" i="19"/>
  <c r="M52" i="19"/>
  <c r="F52" i="19"/>
  <c r="D52" i="19"/>
  <c r="E52" i="19" s="1"/>
  <c r="AW51" i="19"/>
  <c r="AS51" i="19"/>
  <c r="AO51" i="19"/>
  <c r="AK51" i="19"/>
  <c r="AG51" i="19"/>
  <c r="AC51" i="19"/>
  <c r="Y51" i="19"/>
  <c r="U51" i="19"/>
  <c r="Q51" i="19"/>
  <c r="M51" i="19"/>
  <c r="F51" i="19"/>
  <c r="D51" i="19"/>
  <c r="E51" i="19" s="1"/>
  <c r="AW50" i="19"/>
  <c r="AS50" i="19"/>
  <c r="AO50" i="19"/>
  <c r="AK50" i="19"/>
  <c r="AG50" i="19"/>
  <c r="AC50" i="19"/>
  <c r="Y50" i="19"/>
  <c r="U50" i="19"/>
  <c r="Q50" i="19"/>
  <c r="M50" i="19"/>
  <c r="F50" i="19"/>
  <c r="D50" i="19"/>
  <c r="E50" i="19" s="1"/>
  <c r="AW49" i="19"/>
  <c r="AS49" i="19"/>
  <c r="AO49" i="19"/>
  <c r="AK49" i="19"/>
  <c r="AG49" i="19"/>
  <c r="AC49" i="19"/>
  <c r="Y49" i="19"/>
  <c r="U49" i="19"/>
  <c r="Q49" i="19"/>
  <c r="M49" i="19"/>
  <c r="F49" i="19"/>
  <c r="D49" i="19"/>
  <c r="E49" i="19" s="1"/>
  <c r="AW48" i="19"/>
  <c r="AS48" i="19"/>
  <c r="AO48" i="19"/>
  <c r="AK48" i="19"/>
  <c r="AG48" i="19"/>
  <c r="AC48" i="19"/>
  <c r="Y48" i="19"/>
  <c r="U48" i="19"/>
  <c r="Q48" i="19"/>
  <c r="M48" i="19"/>
  <c r="F48" i="19"/>
  <c r="D48" i="19"/>
  <c r="AW47" i="19"/>
  <c r="AS47" i="19"/>
  <c r="AO47" i="19"/>
  <c r="AK47" i="19"/>
  <c r="AG47" i="19"/>
  <c r="AC47" i="19"/>
  <c r="Y47" i="19"/>
  <c r="U47" i="19"/>
  <c r="Q47" i="19"/>
  <c r="M47" i="19"/>
  <c r="F47" i="19"/>
  <c r="D47" i="19"/>
  <c r="E47" i="19" s="1"/>
  <c r="AW46" i="19"/>
  <c r="AS46" i="19"/>
  <c r="AO46" i="19"/>
  <c r="AK46" i="19"/>
  <c r="AG46" i="19"/>
  <c r="AC46" i="19"/>
  <c r="Y46" i="19"/>
  <c r="U46" i="19"/>
  <c r="Q46" i="19"/>
  <c r="M46" i="19"/>
  <c r="F46" i="19"/>
  <c r="D46" i="19"/>
  <c r="D74" i="19" s="1"/>
  <c r="AW45" i="19"/>
  <c r="AS45" i="19"/>
  <c r="AO45" i="19"/>
  <c r="AK45" i="19"/>
  <c r="AG45" i="19"/>
  <c r="AC45" i="19"/>
  <c r="Y45" i="19"/>
  <c r="U45" i="19"/>
  <c r="Q45" i="19"/>
  <c r="M45" i="19"/>
  <c r="F45" i="19"/>
  <c r="D45" i="19"/>
  <c r="E45" i="19" s="1"/>
  <c r="AW44" i="19"/>
  <c r="AS44" i="19"/>
  <c r="AO44" i="19"/>
  <c r="AK44" i="19"/>
  <c r="AG44" i="19"/>
  <c r="AC44" i="19"/>
  <c r="Y44" i="19"/>
  <c r="U44" i="19"/>
  <c r="Q44" i="19"/>
  <c r="M44" i="19"/>
  <c r="F44" i="19"/>
  <c r="D44" i="19"/>
  <c r="E44" i="19" s="1"/>
  <c r="AW43" i="19"/>
  <c r="AS43" i="19"/>
  <c r="AO43" i="19"/>
  <c r="AK43" i="19"/>
  <c r="AG43" i="19"/>
  <c r="AC43" i="19"/>
  <c r="Y43" i="19"/>
  <c r="U43" i="19"/>
  <c r="Q43" i="19"/>
  <c r="M43" i="19"/>
  <c r="F43" i="19"/>
  <c r="D43" i="19"/>
  <c r="E43" i="19" s="1"/>
  <c r="AW42" i="19"/>
  <c r="AS42" i="19"/>
  <c r="AO42" i="19"/>
  <c r="AK42" i="19"/>
  <c r="AG42" i="19"/>
  <c r="AC42" i="19"/>
  <c r="Y42" i="19"/>
  <c r="U42" i="19"/>
  <c r="Q42" i="19"/>
  <c r="M42" i="19"/>
  <c r="F42" i="19"/>
  <c r="D42" i="19"/>
  <c r="E42" i="19" s="1"/>
  <c r="AW41" i="19"/>
  <c r="AS41" i="19"/>
  <c r="AO41" i="19"/>
  <c r="AK41" i="19"/>
  <c r="AG41" i="19"/>
  <c r="AC41" i="19"/>
  <c r="Y41" i="19"/>
  <c r="U41" i="19"/>
  <c r="Q41" i="19"/>
  <c r="M41" i="19"/>
  <c r="F41" i="19"/>
  <c r="D41" i="19"/>
  <c r="E41" i="19" s="1"/>
  <c r="AW40" i="19"/>
  <c r="AS40" i="19"/>
  <c r="AO40" i="19"/>
  <c r="AK40" i="19"/>
  <c r="AG40" i="19"/>
  <c r="AC40" i="19"/>
  <c r="Y40" i="19"/>
  <c r="U40" i="19"/>
  <c r="Q40" i="19"/>
  <c r="M40" i="19"/>
  <c r="F40" i="19"/>
  <c r="D40" i="19"/>
  <c r="E40" i="19" s="1"/>
  <c r="AW39" i="19"/>
  <c r="AS39" i="19"/>
  <c r="AO39" i="19"/>
  <c r="AK39" i="19"/>
  <c r="AG39" i="19"/>
  <c r="AC39" i="19"/>
  <c r="Y39" i="19"/>
  <c r="U39" i="19"/>
  <c r="Q39" i="19"/>
  <c r="M39" i="19"/>
  <c r="F39" i="19"/>
  <c r="D39" i="19"/>
  <c r="E39" i="19" s="1"/>
  <c r="AW38" i="19"/>
  <c r="AS38" i="19"/>
  <c r="AO38" i="19"/>
  <c r="AK38" i="19"/>
  <c r="AG38" i="19"/>
  <c r="AC38" i="19"/>
  <c r="Y38" i="19"/>
  <c r="U38" i="19"/>
  <c r="Q38" i="19"/>
  <c r="M38" i="19"/>
  <c r="F38" i="19"/>
  <c r="D38" i="19"/>
  <c r="E38" i="19" s="1"/>
  <c r="AW37" i="19"/>
  <c r="AS37" i="19"/>
  <c r="AO37" i="19"/>
  <c r="AK37" i="19"/>
  <c r="AG37" i="19"/>
  <c r="AC37" i="19"/>
  <c r="Y37" i="19"/>
  <c r="U37" i="19"/>
  <c r="Q37" i="19"/>
  <c r="M37" i="19"/>
  <c r="F37" i="19"/>
  <c r="D37" i="19"/>
  <c r="E37" i="19" s="1"/>
  <c r="AW36" i="19"/>
  <c r="AS36" i="19"/>
  <c r="AO36" i="19"/>
  <c r="AK36" i="19"/>
  <c r="AG36" i="19"/>
  <c r="AC36" i="19"/>
  <c r="Y36" i="19"/>
  <c r="U36" i="19"/>
  <c r="Q36" i="19"/>
  <c r="M36" i="19"/>
  <c r="F36" i="19"/>
  <c r="D36" i="19"/>
  <c r="E36" i="19" s="1"/>
  <c r="AW35" i="19"/>
  <c r="AS35" i="19"/>
  <c r="AO35" i="19"/>
  <c r="AK35" i="19"/>
  <c r="AG35" i="19"/>
  <c r="AC35" i="19"/>
  <c r="Y35" i="19"/>
  <c r="U35" i="19"/>
  <c r="Q35" i="19"/>
  <c r="M35" i="19"/>
  <c r="F35" i="19"/>
  <c r="D35" i="19"/>
  <c r="E35" i="19" s="1"/>
  <c r="AW34" i="19"/>
  <c r="AS34" i="19"/>
  <c r="AO34" i="19"/>
  <c r="AK34" i="19"/>
  <c r="AG34" i="19"/>
  <c r="AC34" i="19"/>
  <c r="Y34" i="19"/>
  <c r="U34" i="19"/>
  <c r="Q34" i="19"/>
  <c r="M34" i="19"/>
  <c r="F34" i="19"/>
  <c r="D34" i="19"/>
  <c r="AW33" i="19"/>
  <c r="AS33" i="19"/>
  <c r="AO33" i="19"/>
  <c r="AK33" i="19"/>
  <c r="AG33" i="19"/>
  <c r="AC33" i="19"/>
  <c r="Y33" i="19"/>
  <c r="U33" i="19"/>
  <c r="Q33" i="19"/>
  <c r="M33" i="19"/>
  <c r="F33" i="19"/>
  <c r="D33" i="19"/>
  <c r="E33" i="19" s="1"/>
  <c r="AW32" i="19"/>
  <c r="AS32" i="19"/>
  <c r="AO32" i="19"/>
  <c r="AK32" i="19"/>
  <c r="AG32" i="19"/>
  <c r="AC32" i="19"/>
  <c r="Y32" i="19"/>
  <c r="U32" i="19"/>
  <c r="Q32" i="19"/>
  <c r="M32" i="19"/>
  <c r="F32" i="19"/>
  <c r="D32" i="19"/>
  <c r="AW31" i="19"/>
  <c r="AS31" i="19"/>
  <c r="AO31" i="19"/>
  <c r="AK31" i="19"/>
  <c r="AG31" i="19"/>
  <c r="AC31" i="19"/>
  <c r="Y31" i="19"/>
  <c r="U31" i="19"/>
  <c r="Q31" i="19"/>
  <c r="M31" i="19"/>
  <c r="F31" i="19"/>
  <c r="D31" i="19"/>
  <c r="E31" i="19" s="1"/>
  <c r="AW30" i="19"/>
  <c r="AS30" i="19"/>
  <c r="AO30" i="19"/>
  <c r="AK30" i="19"/>
  <c r="AG30" i="19"/>
  <c r="AC30" i="19"/>
  <c r="Y30" i="19"/>
  <c r="U30" i="19"/>
  <c r="Q30" i="19"/>
  <c r="M30" i="19"/>
  <c r="F30" i="19"/>
  <c r="D30" i="19"/>
  <c r="E30" i="19" s="1"/>
  <c r="AW29" i="19"/>
  <c r="AS29" i="19"/>
  <c r="AO29" i="19"/>
  <c r="AK29" i="19"/>
  <c r="AG29" i="19"/>
  <c r="AC29" i="19"/>
  <c r="Y29" i="19"/>
  <c r="U29" i="19"/>
  <c r="Q29" i="19"/>
  <c r="M29" i="19"/>
  <c r="F29" i="19"/>
  <c r="D29" i="19"/>
  <c r="E29" i="19" s="1"/>
  <c r="AW28" i="19"/>
  <c r="AS28" i="19"/>
  <c r="AO28" i="19"/>
  <c r="AK28" i="19"/>
  <c r="AG28" i="19"/>
  <c r="AC28" i="19"/>
  <c r="Y28" i="19"/>
  <c r="U28" i="19"/>
  <c r="Q28" i="19"/>
  <c r="M28" i="19"/>
  <c r="F28" i="19"/>
  <c r="D28" i="19"/>
  <c r="E28" i="19" s="1"/>
  <c r="AW27" i="19"/>
  <c r="AS27" i="19"/>
  <c r="AO27" i="19"/>
  <c r="AK27" i="19"/>
  <c r="AG27" i="19"/>
  <c r="AC27" i="19"/>
  <c r="Y27" i="19"/>
  <c r="U27" i="19"/>
  <c r="Q27" i="19"/>
  <c r="M27" i="19"/>
  <c r="F27" i="19"/>
  <c r="D27" i="19"/>
  <c r="AW26" i="19"/>
  <c r="AS26" i="19"/>
  <c r="AO26" i="19"/>
  <c r="AK26" i="19"/>
  <c r="AG26" i="19"/>
  <c r="AC26" i="19"/>
  <c r="Y26" i="19"/>
  <c r="U26" i="19"/>
  <c r="Q26" i="19"/>
  <c r="M26" i="19"/>
  <c r="F26" i="19"/>
  <c r="D26" i="19"/>
  <c r="AW25" i="19"/>
  <c r="AS25" i="19"/>
  <c r="AO25" i="19"/>
  <c r="AK25" i="19"/>
  <c r="AG25" i="19"/>
  <c r="AC25" i="19"/>
  <c r="Y25" i="19"/>
  <c r="U25" i="19"/>
  <c r="Q25" i="19"/>
  <c r="M25" i="19"/>
  <c r="F25" i="19"/>
  <c r="D25" i="19"/>
  <c r="AW24" i="19"/>
  <c r="AS24" i="19"/>
  <c r="AO24" i="19"/>
  <c r="AK24" i="19"/>
  <c r="AG24" i="19"/>
  <c r="AC24" i="19"/>
  <c r="Y24" i="19"/>
  <c r="U24" i="19"/>
  <c r="Q24" i="19"/>
  <c r="M24" i="19"/>
  <c r="F24" i="19"/>
  <c r="D24" i="19"/>
  <c r="AW23" i="19"/>
  <c r="AS23" i="19"/>
  <c r="AO23" i="19"/>
  <c r="AK23" i="19"/>
  <c r="AG23" i="19"/>
  <c r="AC23" i="19"/>
  <c r="Y23" i="19"/>
  <c r="U23" i="19"/>
  <c r="Q23" i="19"/>
  <c r="M23" i="19"/>
  <c r="F23" i="19"/>
  <c r="D23" i="19"/>
  <c r="AW22" i="19"/>
  <c r="AS22" i="19"/>
  <c r="AO22" i="19"/>
  <c r="AK22" i="19"/>
  <c r="AG22" i="19"/>
  <c r="AC22" i="19"/>
  <c r="Y22" i="19"/>
  <c r="U22" i="19"/>
  <c r="Q22" i="19"/>
  <c r="M22" i="19"/>
  <c r="F22" i="19"/>
  <c r="D22" i="19"/>
  <c r="D72" i="19" s="1"/>
  <c r="CM21" i="19"/>
  <c r="CO21" i="19" s="1"/>
  <c r="AW21" i="19"/>
  <c r="AS21" i="19"/>
  <c r="AO21" i="19"/>
  <c r="AK21" i="19"/>
  <c r="AG21" i="19"/>
  <c r="AC21" i="19"/>
  <c r="Y21" i="19"/>
  <c r="U21" i="19"/>
  <c r="Q21" i="19"/>
  <c r="M21" i="19"/>
  <c r="F21" i="19"/>
  <c r="D21" i="19"/>
  <c r="C21" i="19"/>
  <c r="CN21" i="19" s="1"/>
  <c r="A21" i="19"/>
  <c r="CM20" i="19"/>
  <c r="CO20" i="19" s="1"/>
  <c r="AW20" i="19"/>
  <c r="AS20" i="19"/>
  <c r="AO20" i="19"/>
  <c r="AK20" i="19"/>
  <c r="AG20" i="19"/>
  <c r="AC20" i="19"/>
  <c r="Y20" i="19"/>
  <c r="U20" i="19"/>
  <c r="Q20" i="19"/>
  <c r="M20" i="19"/>
  <c r="F20" i="19"/>
  <c r="D20" i="19"/>
  <c r="C20" i="19"/>
  <c r="CN20" i="19" s="1"/>
  <c r="A20" i="19"/>
  <c r="CM19" i="19"/>
  <c r="CO19" i="19" s="1"/>
  <c r="AW19" i="19"/>
  <c r="AS19" i="19"/>
  <c r="AO19" i="19"/>
  <c r="AK19" i="19"/>
  <c r="AG19" i="19"/>
  <c r="AC19" i="19"/>
  <c r="Y19" i="19"/>
  <c r="U19" i="19"/>
  <c r="Q19" i="19"/>
  <c r="M19" i="19"/>
  <c r="F19" i="19"/>
  <c r="D19" i="19"/>
  <c r="C19" i="19"/>
  <c r="CN19" i="19" s="1"/>
  <c r="A19" i="19"/>
  <c r="CM18" i="19"/>
  <c r="CO18" i="19" s="1"/>
  <c r="AW18" i="19"/>
  <c r="AS18" i="19"/>
  <c r="AO18" i="19"/>
  <c r="AK18" i="19"/>
  <c r="AG18" i="19"/>
  <c r="AC18" i="19"/>
  <c r="Y18" i="19"/>
  <c r="U18" i="19"/>
  <c r="Q18" i="19"/>
  <c r="M18" i="19"/>
  <c r="F18" i="19"/>
  <c r="D18" i="19"/>
  <c r="C18" i="19"/>
  <c r="CN18" i="19" s="1"/>
  <c r="A18" i="19"/>
  <c r="CM17" i="19"/>
  <c r="CO17" i="19" s="1"/>
  <c r="AW17" i="19"/>
  <c r="AS17" i="19"/>
  <c r="AO17" i="19"/>
  <c r="AK17" i="19"/>
  <c r="AG17" i="19"/>
  <c r="AC17" i="19"/>
  <c r="Y17" i="19"/>
  <c r="U17" i="19"/>
  <c r="Q17" i="19"/>
  <c r="M17" i="19"/>
  <c r="F17" i="19"/>
  <c r="D17" i="19"/>
  <c r="C17" i="19"/>
  <c r="CN17" i="19" s="1"/>
  <c r="A17" i="19"/>
  <c r="CM16" i="19"/>
  <c r="CO16" i="19" s="1"/>
  <c r="AW16" i="19"/>
  <c r="AS16" i="19"/>
  <c r="AO16" i="19"/>
  <c r="AK16" i="19"/>
  <c r="AG16" i="19"/>
  <c r="AC16" i="19"/>
  <c r="Y16" i="19"/>
  <c r="U16" i="19"/>
  <c r="Q16" i="19"/>
  <c r="M16" i="19"/>
  <c r="F16" i="19"/>
  <c r="D16" i="19"/>
  <c r="C16" i="19"/>
  <c r="CN16" i="19" s="1"/>
  <c r="A16" i="19"/>
  <c r="CM15" i="19"/>
  <c r="CO15" i="19" s="1"/>
  <c r="AW15" i="19"/>
  <c r="AS15" i="19"/>
  <c r="AO15" i="19"/>
  <c r="AK15" i="19"/>
  <c r="AG15" i="19"/>
  <c r="AC15" i="19"/>
  <c r="Y15" i="19"/>
  <c r="U15" i="19"/>
  <c r="Q15" i="19"/>
  <c r="M15" i="19"/>
  <c r="F15" i="19"/>
  <c r="D15" i="19"/>
  <c r="C15" i="19"/>
  <c r="CN15" i="19" s="1"/>
  <c r="A15" i="19"/>
  <c r="CM14" i="19"/>
  <c r="CO14" i="19" s="1"/>
  <c r="AW14" i="19"/>
  <c r="AS14" i="19"/>
  <c r="AO14" i="19"/>
  <c r="AK14" i="19"/>
  <c r="AG14" i="19"/>
  <c r="AC14" i="19"/>
  <c r="Y14" i="19"/>
  <c r="U14" i="19"/>
  <c r="Q14" i="19"/>
  <c r="M14" i="19"/>
  <c r="F14" i="19"/>
  <c r="D14" i="19"/>
  <c r="C14" i="19"/>
  <c r="CN14" i="19" s="1"/>
  <c r="A14" i="19"/>
  <c r="CM13" i="19"/>
  <c r="CO13" i="19" s="1"/>
  <c r="AW13" i="19"/>
  <c r="AS13" i="19"/>
  <c r="AO13" i="19"/>
  <c r="AK13" i="19"/>
  <c r="AG13" i="19"/>
  <c r="AC13" i="19"/>
  <c r="Y13" i="19"/>
  <c r="U13" i="19"/>
  <c r="Q13" i="19"/>
  <c r="M13" i="19"/>
  <c r="F13" i="19"/>
  <c r="D13" i="19"/>
  <c r="C13" i="19"/>
  <c r="CN13" i="19" s="1"/>
  <c r="A13" i="19"/>
  <c r="CM12" i="19"/>
  <c r="CO12" i="19" s="1"/>
  <c r="AW12" i="19"/>
  <c r="AS12" i="19"/>
  <c r="AO12" i="19"/>
  <c r="AK12" i="19"/>
  <c r="AG12" i="19"/>
  <c r="AC12" i="19"/>
  <c r="Y12" i="19"/>
  <c r="U12" i="19"/>
  <c r="Q12" i="19"/>
  <c r="M12" i="19"/>
  <c r="F12" i="19"/>
  <c r="D12" i="19"/>
  <c r="C12" i="19"/>
  <c r="CN12" i="19" s="1"/>
  <c r="A12" i="19"/>
  <c r="CM11" i="19"/>
  <c r="CO11" i="19" s="1"/>
  <c r="AW11" i="19"/>
  <c r="AS11" i="19"/>
  <c r="AO11" i="19"/>
  <c r="AK11" i="19"/>
  <c r="AG11" i="19"/>
  <c r="AC11" i="19"/>
  <c r="Y11" i="19"/>
  <c r="U11" i="19"/>
  <c r="Q11" i="19"/>
  <c r="M11" i="19"/>
  <c r="F11" i="19"/>
  <c r="D11" i="19"/>
  <c r="C11" i="19"/>
  <c r="CN11" i="19" s="1"/>
  <c r="A11" i="19"/>
  <c r="CM10" i="19"/>
  <c r="CO10" i="19" s="1"/>
  <c r="AW10" i="19"/>
  <c r="AS10" i="19"/>
  <c r="AO10" i="19"/>
  <c r="AK10" i="19"/>
  <c r="AG10" i="19"/>
  <c r="AC10" i="19"/>
  <c r="Y10" i="19"/>
  <c r="U10" i="19"/>
  <c r="Q10" i="19"/>
  <c r="M10" i="19"/>
  <c r="F10" i="19"/>
  <c r="D10" i="19"/>
  <c r="C10" i="19"/>
  <c r="CN10" i="19" s="1"/>
  <c r="A10" i="19"/>
  <c r="AW21" i="18"/>
  <c r="AU21" i="18"/>
  <c r="AS21" i="18"/>
  <c r="AQ21" i="18"/>
  <c r="AO21" i="18"/>
  <c r="AM21" i="18"/>
  <c r="AK21" i="18"/>
  <c r="AI21" i="18"/>
  <c r="AG21" i="18"/>
  <c r="AE21" i="18"/>
  <c r="AC21" i="18"/>
  <c r="AA21" i="18"/>
  <c r="Y21" i="18"/>
  <c r="W21" i="18"/>
  <c r="U21" i="18"/>
  <c r="S21" i="18"/>
  <c r="Q21" i="18"/>
  <c r="O21" i="18"/>
  <c r="M21" i="18"/>
  <c r="K21" i="18"/>
  <c r="AW20" i="18"/>
  <c r="AU20" i="18"/>
  <c r="AS20" i="18"/>
  <c r="AQ20" i="18"/>
  <c r="AO20" i="18"/>
  <c r="AM20" i="18"/>
  <c r="AK20" i="18"/>
  <c r="AI20" i="18"/>
  <c r="AG20" i="18"/>
  <c r="AE20" i="18"/>
  <c r="AC20" i="18"/>
  <c r="AA20" i="18"/>
  <c r="Y20" i="18"/>
  <c r="W20" i="18"/>
  <c r="U20" i="18"/>
  <c r="S20" i="18"/>
  <c r="Q20" i="18"/>
  <c r="O20" i="18"/>
  <c r="M20" i="18"/>
  <c r="K20" i="18"/>
  <c r="AW19" i="18"/>
  <c r="AU19" i="18"/>
  <c r="AS19" i="18"/>
  <c r="AQ19" i="18"/>
  <c r="AO19" i="18"/>
  <c r="AM19" i="18"/>
  <c r="AK19" i="18"/>
  <c r="AI19" i="18"/>
  <c r="AG19" i="18"/>
  <c r="AE19" i="18"/>
  <c r="AC19" i="18"/>
  <c r="AA19" i="18"/>
  <c r="Y19" i="18"/>
  <c r="W19" i="18"/>
  <c r="U19" i="18"/>
  <c r="S19" i="18"/>
  <c r="Q19" i="18"/>
  <c r="O19" i="18"/>
  <c r="M19" i="18"/>
  <c r="K19" i="18"/>
  <c r="AW18" i="18"/>
  <c r="AU18" i="18"/>
  <c r="AS18" i="18"/>
  <c r="AQ18" i="18"/>
  <c r="AO18" i="18"/>
  <c r="AM18" i="18"/>
  <c r="AK18" i="18"/>
  <c r="AI18" i="18"/>
  <c r="AG18" i="18"/>
  <c r="AE18" i="18"/>
  <c r="AC18" i="18"/>
  <c r="AA18" i="18"/>
  <c r="Y18" i="18"/>
  <c r="W18" i="18"/>
  <c r="U18" i="18"/>
  <c r="S18" i="18"/>
  <c r="Q18" i="18"/>
  <c r="O18" i="18"/>
  <c r="M18" i="18"/>
  <c r="K18" i="18"/>
  <c r="AW17" i="18"/>
  <c r="AU17" i="18"/>
  <c r="AS17" i="18"/>
  <c r="AQ17" i="18"/>
  <c r="AO17" i="18"/>
  <c r="AM17" i="18"/>
  <c r="AK17" i="18"/>
  <c r="AI17" i="18"/>
  <c r="AG17" i="18"/>
  <c r="AE17" i="18"/>
  <c r="AC17" i="18"/>
  <c r="AA17" i="18"/>
  <c r="Y17" i="18"/>
  <c r="W17" i="18"/>
  <c r="U17" i="18"/>
  <c r="S17" i="18"/>
  <c r="Q17" i="18"/>
  <c r="O17" i="18"/>
  <c r="M17" i="18"/>
  <c r="K17" i="18"/>
  <c r="AW16" i="18"/>
  <c r="AU16" i="18"/>
  <c r="AS16" i="18"/>
  <c r="AQ16" i="18"/>
  <c r="AO16" i="18"/>
  <c r="AM16" i="18"/>
  <c r="AK16" i="18"/>
  <c r="AI16" i="18"/>
  <c r="AG16" i="18"/>
  <c r="AE16" i="18"/>
  <c r="AC16" i="18"/>
  <c r="AA16" i="18"/>
  <c r="Y16" i="18"/>
  <c r="W16" i="18"/>
  <c r="U16" i="18"/>
  <c r="S16" i="18"/>
  <c r="Q16" i="18"/>
  <c r="O16" i="18"/>
  <c r="M16" i="18"/>
  <c r="K16" i="18"/>
  <c r="AW15" i="18"/>
  <c r="AU15" i="18"/>
  <c r="AS15" i="18"/>
  <c r="AQ15" i="18"/>
  <c r="AO15" i="18"/>
  <c r="AM15" i="18"/>
  <c r="AK15" i="18"/>
  <c r="AI15" i="18"/>
  <c r="AG15" i="18"/>
  <c r="AE15" i="18"/>
  <c r="AC15" i="18"/>
  <c r="AA15" i="18"/>
  <c r="Y15" i="18"/>
  <c r="W15" i="18"/>
  <c r="U15" i="18"/>
  <c r="S15" i="18"/>
  <c r="Q15" i="18"/>
  <c r="O15" i="18"/>
  <c r="M15" i="18"/>
  <c r="K15" i="18"/>
  <c r="AW14" i="18"/>
  <c r="AU14" i="18"/>
  <c r="AS14" i="18"/>
  <c r="AQ14" i="18"/>
  <c r="AO14" i="18"/>
  <c r="AM14" i="18"/>
  <c r="AK14" i="18"/>
  <c r="AI14" i="18"/>
  <c r="AG14" i="18"/>
  <c r="AE14" i="18"/>
  <c r="AC14" i="18"/>
  <c r="AA14" i="18"/>
  <c r="Y14" i="18"/>
  <c r="W14" i="18"/>
  <c r="U14" i="18"/>
  <c r="S14" i="18"/>
  <c r="Q14" i="18"/>
  <c r="O14" i="18"/>
  <c r="M14" i="18"/>
  <c r="K14" i="18"/>
  <c r="AW13" i="18"/>
  <c r="AU13" i="18"/>
  <c r="AS13" i="18"/>
  <c r="AQ13" i="18"/>
  <c r="AO13" i="18"/>
  <c r="AM13" i="18"/>
  <c r="AK13" i="18"/>
  <c r="AI13" i="18"/>
  <c r="AG13" i="18"/>
  <c r="AE13" i="18"/>
  <c r="AC13" i="18"/>
  <c r="AA13" i="18"/>
  <c r="Y13" i="18"/>
  <c r="W13" i="18"/>
  <c r="U13" i="18"/>
  <c r="S13" i="18"/>
  <c r="Q13" i="18"/>
  <c r="O13" i="18"/>
  <c r="M13" i="18"/>
  <c r="K13" i="18"/>
  <c r="AW12" i="18"/>
  <c r="AU12" i="18"/>
  <c r="AS12" i="18"/>
  <c r="AQ12" i="18"/>
  <c r="AO12" i="18"/>
  <c r="AM12" i="18"/>
  <c r="AK12" i="18"/>
  <c r="AI12" i="18"/>
  <c r="AG12" i="18"/>
  <c r="AE12" i="18"/>
  <c r="AC12" i="18"/>
  <c r="AA12" i="18"/>
  <c r="Y12" i="18"/>
  <c r="W12" i="18"/>
  <c r="U12" i="18"/>
  <c r="S12" i="18"/>
  <c r="Q12" i="18"/>
  <c r="O12" i="18"/>
  <c r="M12" i="18"/>
  <c r="K12" i="18"/>
  <c r="AW11" i="18"/>
  <c r="AU11" i="18"/>
  <c r="AS11" i="18"/>
  <c r="AQ11" i="18"/>
  <c r="AO11" i="18"/>
  <c r="AM11" i="18"/>
  <c r="AK11" i="18"/>
  <c r="AI11" i="18"/>
  <c r="AG11" i="18"/>
  <c r="AE11" i="18"/>
  <c r="AC11" i="18"/>
  <c r="AA11" i="18"/>
  <c r="Y11" i="18"/>
  <c r="W11" i="18"/>
  <c r="U11" i="18"/>
  <c r="S11" i="18"/>
  <c r="S71" i="18" s="1"/>
  <c r="Q11" i="18"/>
  <c r="O11" i="18"/>
  <c r="M11" i="18"/>
  <c r="K11" i="18"/>
  <c r="AW10" i="18"/>
  <c r="AU10" i="18"/>
  <c r="AS10" i="18"/>
  <c r="AQ10" i="18"/>
  <c r="AQ71" i="18" s="1"/>
  <c r="AO10" i="18"/>
  <c r="AM10" i="18"/>
  <c r="AK10" i="18"/>
  <c r="AI10" i="18"/>
  <c r="AG10" i="18"/>
  <c r="AE10" i="18"/>
  <c r="AC10" i="18"/>
  <c r="AA10" i="18"/>
  <c r="AA71" i="18" s="1"/>
  <c r="Y10" i="18"/>
  <c r="W10" i="18"/>
  <c r="U10" i="18"/>
  <c r="S10" i="18"/>
  <c r="Q10" i="18"/>
  <c r="O10" i="18"/>
  <c r="M10" i="18"/>
  <c r="K10" i="18"/>
  <c r="K71" i="18" s="1"/>
  <c r="AV109" i="18"/>
  <c r="F108" i="18"/>
  <c r="D108" i="18"/>
  <c r="F107" i="18"/>
  <c r="D107" i="18"/>
  <c r="F106" i="18"/>
  <c r="D106" i="18"/>
  <c r="F105" i="18"/>
  <c r="D105" i="18"/>
  <c r="F104" i="18"/>
  <c r="D104" i="18"/>
  <c r="F103" i="18"/>
  <c r="D103" i="18"/>
  <c r="F102" i="18"/>
  <c r="D102" i="18"/>
  <c r="F101" i="18"/>
  <c r="D101" i="18"/>
  <c r="F100" i="18"/>
  <c r="D100" i="18"/>
  <c r="F99" i="18"/>
  <c r="D99" i="18"/>
  <c r="F98" i="18"/>
  <c r="D98" i="18"/>
  <c r="F97" i="18"/>
  <c r="D97" i="18"/>
  <c r="AU71" i="18"/>
  <c r="AM71" i="18"/>
  <c r="AI71" i="18"/>
  <c r="AE71" i="18"/>
  <c r="W71" i="18"/>
  <c r="O71"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10" i="18"/>
  <c r="D11" i="18"/>
  <c r="E11" i="18" s="1"/>
  <c r="D12" i="18"/>
  <c r="D13" i="18"/>
  <c r="D14" i="18"/>
  <c r="D15" i="18"/>
  <c r="D16" i="18"/>
  <c r="E16" i="18" s="1"/>
  <c r="D17" i="18"/>
  <c r="D18" i="18"/>
  <c r="D19" i="18"/>
  <c r="E19" i="18" s="1"/>
  <c r="D20" i="18"/>
  <c r="D21" i="18"/>
  <c r="D22" i="18"/>
  <c r="D23" i="18"/>
  <c r="D24" i="18"/>
  <c r="E24" i="18" s="1"/>
  <c r="D25" i="18"/>
  <c r="D26" i="18"/>
  <c r="D27" i="18"/>
  <c r="E27" i="18" s="1"/>
  <c r="D28" i="18"/>
  <c r="D29" i="18"/>
  <c r="D30" i="18"/>
  <c r="D31" i="18"/>
  <c r="D32" i="18"/>
  <c r="E32" i="18" s="1"/>
  <c r="D33" i="18"/>
  <c r="E33" i="18" s="1"/>
  <c r="D34" i="18"/>
  <c r="D35" i="18"/>
  <c r="E35" i="18" s="1"/>
  <c r="D36" i="18"/>
  <c r="D37" i="18"/>
  <c r="D38" i="18"/>
  <c r="D39" i="18"/>
  <c r="D40" i="18"/>
  <c r="E40" i="18" s="1"/>
  <c r="D41" i="18"/>
  <c r="E41" i="18" s="1"/>
  <c r="D42" i="18"/>
  <c r="D43" i="18"/>
  <c r="E43" i="18" s="1"/>
  <c r="D44" i="18"/>
  <c r="D45" i="18"/>
  <c r="D46" i="18"/>
  <c r="D47" i="18"/>
  <c r="D48" i="18"/>
  <c r="E48" i="18" s="1"/>
  <c r="D49" i="18"/>
  <c r="E49" i="18" s="1"/>
  <c r="D50" i="18"/>
  <c r="D51" i="18"/>
  <c r="E51" i="18" s="1"/>
  <c r="D52" i="18"/>
  <c r="D53" i="18"/>
  <c r="D54" i="18"/>
  <c r="D55" i="18"/>
  <c r="D56" i="18"/>
  <c r="E56" i="18" s="1"/>
  <c r="D57" i="18"/>
  <c r="E57" i="18" s="1"/>
  <c r="D58" i="18"/>
  <c r="D59" i="18"/>
  <c r="E59" i="18" s="1"/>
  <c r="D60" i="18"/>
  <c r="D61" i="18"/>
  <c r="D62" i="18"/>
  <c r="D63" i="18"/>
  <c r="D64" i="18"/>
  <c r="E64" i="18" s="1"/>
  <c r="D65" i="18"/>
  <c r="E65" i="18" s="1"/>
  <c r="D66" i="18"/>
  <c r="D67" i="18"/>
  <c r="E67" i="18" s="1"/>
  <c r="D68" i="18"/>
  <c r="D69" i="18"/>
  <c r="D10" i="18"/>
  <c r="E12" i="18"/>
  <c r="E13" i="18"/>
  <c r="E14" i="18"/>
  <c r="E15" i="18"/>
  <c r="E17" i="18"/>
  <c r="E18" i="18"/>
  <c r="E20" i="18"/>
  <c r="E21" i="18"/>
  <c r="E22" i="18"/>
  <c r="E23" i="18"/>
  <c r="E25" i="18"/>
  <c r="E26" i="18"/>
  <c r="E28" i="18"/>
  <c r="E29" i="18"/>
  <c r="E30" i="18"/>
  <c r="E31" i="18"/>
  <c r="E34" i="18"/>
  <c r="E36" i="18"/>
  <c r="E37" i="18"/>
  <c r="E38" i="18"/>
  <c r="E39" i="18"/>
  <c r="E42" i="18"/>
  <c r="E44" i="18"/>
  <c r="E45" i="18"/>
  <c r="E46" i="18"/>
  <c r="E47" i="18"/>
  <c r="E50" i="18"/>
  <c r="E52" i="18"/>
  <c r="E53" i="18"/>
  <c r="E54" i="18"/>
  <c r="E55" i="18"/>
  <c r="E58" i="18"/>
  <c r="E60" i="18"/>
  <c r="E61" i="18"/>
  <c r="E62" i="18"/>
  <c r="E63" i="18"/>
  <c r="E66" i="18"/>
  <c r="E68" i="18"/>
  <c r="E69" i="18"/>
  <c r="E10" i="18"/>
  <c r="AT109" i="18"/>
  <c r="AR109" i="18"/>
  <c r="AP109" i="18"/>
  <c r="AW108" i="18"/>
  <c r="AU108" i="18"/>
  <c r="AS108" i="18"/>
  <c r="AQ108" i="18"/>
  <c r="AW107" i="18"/>
  <c r="AU107" i="18"/>
  <c r="AS107" i="18"/>
  <c r="AQ107" i="18"/>
  <c r="AW106" i="18"/>
  <c r="AU106" i="18"/>
  <c r="AS106" i="18"/>
  <c r="AQ106" i="18"/>
  <c r="AW105" i="18"/>
  <c r="AU105" i="18"/>
  <c r="AS105" i="18"/>
  <c r="AQ105" i="18"/>
  <c r="AW104" i="18"/>
  <c r="AU104" i="18"/>
  <c r="AS104" i="18"/>
  <c r="AQ104" i="18"/>
  <c r="AW103" i="18"/>
  <c r="AU103" i="18"/>
  <c r="AS103" i="18"/>
  <c r="AQ103" i="18"/>
  <c r="AW102" i="18"/>
  <c r="AU102" i="18"/>
  <c r="AS102" i="18"/>
  <c r="AQ102" i="18"/>
  <c r="AW101" i="18"/>
  <c r="AU101" i="18"/>
  <c r="AS101" i="18"/>
  <c r="AQ101" i="18"/>
  <c r="AW100" i="18"/>
  <c r="AU100" i="18"/>
  <c r="AS100" i="18"/>
  <c r="AQ100" i="18"/>
  <c r="AW99" i="18"/>
  <c r="AU99" i="18"/>
  <c r="AS99" i="18"/>
  <c r="AQ99" i="18"/>
  <c r="AW98" i="18"/>
  <c r="AU98" i="18"/>
  <c r="AS98" i="18"/>
  <c r="AQ98" i="18"/>
  <c r="AW97" i="18"/>
  <c r="AU97" i="18"/>
  <c r="AU109" i="18" s="1"/>
  <c r="AS97" i="18"/>
  <c r="AQ97" i="18"/>
  <c r="AT94" i="18"/>
  <c r="AP94" i="18"/>
  <c r="AV75" i="18"/>
  <c r="AT75" i="18"/>
  <c r="AR75" i="18"/>
  <c r="AP75" i="18"/>
  <c r="AV74" i="18"/>
  <c r="AW74" i="18" s="1"/>
  <c r="AT74" i="18"/>
  <c r="AR74" i="18"/>
  <c r="AS74" i="18" s="1"/>
  <c r="AP74" i="18"/>
  <c r="AV73" i="18"/>
  <c r="AT73" i="18"/>
  <c r="AR73" i="18"/>
  <c r="AP73" i="18"/>
  <c r="AV72" i="18"/>
  <c r="AW72" i="18" s="1"/>
  <c r="AT72" i="18"/>
  <c r="AR72" i="18"/>
  <c r="AS72" i="18" s="1"/>
  <c r="AP72" i="18"/>
  <c r="AV71" i="18"/>
  <c r="AT71" i="18"/>
  <c r="AR71" i="18"/>
  <c r="AP71" i="18"/>
  <c r="AW69" i="18"/>
  <c r="AU69" i="18"/>
  <c r="AS69" i="18"/>
  <c r="AQ69" i="18"/>
  <c r="AW68" i="18"/>
  <c r="AU68" i="18"/>
  <c r="AS68" i="18"/>
  <c r="AQ68" i="18"/>
  <c r="AW67" i="18"/>
  <c r="AU67" i="18"/>
  <c r="AS67" i="18"/>
  <c r="AQ67" i="18"/>
  <c r="AW66" i="18"/>
  <c r="AU66" i="18"/>
  <c r="AS66" i="18"/>
  <c r="AQ66" i="18"/>
  <c r="AW65" i="18"/>
  <c r="AU65" i="18"/>
  <c r="AS65" i="18"/>
  <c r="AQ65" i="18"/>
  <c r="AW64" i="18"/>
  <c r="AU64" i="18"/>
  <c r="AS64" i="18"/>
  <c r="AQ64" i="18"/>
  <c r="AW63" i="18"/>
  <c r="AU63" i="18"/>
  <c r="AS63" i="18"/>
  <c r="AQ63" i="18"/>
  <c r="AW62" i="18"/>
  <c r="AU62" i="18"/>
  <c r="AS62" i="18"/>
  <c r="AQ62" i="18"/>
  <c r="AW61" i="18"/>
  <c r="AU61" i="18"/>
  <c r="AS61" i="18"/>
  <c r="AQ61" i="18"/>
  <c r="AW60" i="18"/>
  <c r="AU60" i="18"/>
  <c r="AS60" i="18"/>
  <c r="AQ60" i="18"/>
  <c r="AW59" i="18"/>
  <c r="AU59" i="18"/>
  <c r="AS59" i="18"/>
  <c r="AQ59" i="18"/>
  <c r="AW58" i="18"/>
  <c r="AU58" i="18"/>
  <c r="AU75" i="18" s="1"/>
  <c r="AS58" i="18"/>
  <c r="AQ58" i="18"/>
  <c r="AQ75" i="18" s="1"/>
  <c r="AW57" i="18"/>
  <c r="AU57" i="18"/>
  <c r="AS57" i="18"/>
  <c r="AQ57" i="18"/>
  <c r="AW56" i="18"/>
  <c r="AU56" i="18"/>
  <c r="AS56" i="18"/>
  <c r="AQ56" i="18"/>
  <c r="AW55" i="18"/>
  <c r="AU55" i="18"/>
  <c r="AS55" i="18"/>
  <c r="AQ55" i="18"/>
  <c r="AW54" i="18"/>
  <c r="AU54" i="18"/>
  <c r="AS54" i="18"/>
  <c r="AQ54" i="18"/>
  <c r="AW53" i="18"/>
  <c r="AU53" i="18"/>
  <c r="AS53" i="18"/>
  <c r="AQ53" i="18"/>
  <c r="AW52" i="18"/>
  <c r="AU52" i="18"/>
  <c r="AS52" i="18"/>
  <c r="AQ52" i="18"/>
  <c r="AW51" i="18"/>
  <c r="AU51" i="18"/>
  <c r="AS51" i="18"/>
  <c r="AQ51" i="18"/>
  <c r="AW50" i="18"/>
  <c r="AU50" i="18"/>
  <c r="AS50" i="18"/>
  <c r="AQ50" i="18"/>
  <c r="AW49" i="18"/>
  <c r="AU49" i="18"/>
  <c r="AS49" i="18"/>
  <c r="AQ49" i="18"/>
  <c r="AW48" i="18"/>
  <c r="AU48" i="18"/>
  <c r="AS48" i="18"/>
  <c r="AQ48" i="18"/>
  <c r="AW47" i="18"/>
  <c r="AU47" i="18"/>
  <c r="AS47" i="18"/>
  <c r="AQ47" i="18"/>
  <c r="AW46" i="18"/>
  <c r="AU46" i="18"/>
  <c r="AU74" i="18" s="1"/>
  <c r="AS46" i="18"/>
  <c r="AQ46" i="18"/>
  <c r="AQ74" i="18" s="1"/>
  <c r="AW45" i="18"/>
  <c r="AU45" i="18"/>
  <c r="AS45" i="18"/>
  <c r="AQ45" i="18"/>
  <c r="AW44" i="18"/>
  <c r="AU44" i="18"/>
  <c r="AS44" i="18"/>
  <c r="AQ44" i="18"/>
  <c r="AW43" i="18"/>
  <c r="AU43" i="18"/>
  <c r="AS43" i="18"/>
  <c r="AQ43" i="18"/>
  <c r="AW42" i="18"/>
  <c r="AU42" i="18"/>
  <c r="AS42" i="18"/>
  <c r="AQ42" i="18"/>
  <c r="AW41" i="18"/>
  <c r="AU41" i="18"/>
  <c r="AS41" i="18"/>
  <c r="AQ41" i="18"/>
  <c r="AW40" i="18"/>
  <c r="AU40" i="18"/>
  <c r="AS40" i="18"/>
  <c r="AQ40" i="18"/>
  <c r="AW39" i="18"/>
  <c r="AU39" i="18"/>
  <c r="AS39" i="18"/>
  <c r="AQ39" i="18"/>
  <c r="AW38" i="18"/>
  <c r="AU38" i="18"/>
  <c r="AS38" i="18"/>
  <c r="AQ38" i="18"/>
  <c r="AW37" i="18"/>
  <c r="AU37" i="18"/>
  <c r="AS37" i="18"/>
  <c r="AQ37" i="18"/>
  <c r="AW36" i="18"/>
  <c r="AU36" i="18"/>
  <c r="AS36" i="18"/>
  <c r="AQ36" i="18"/>
  <c r="AW35" i="18"/>
  <c r="AU35" i="18"/>
  <c r="AS35" i="18"/>
  <c r="AQ35" i="18"/>
  <c r="AW34" i="18"/>
  <c r="AU34" i="18"/>
  <c r="AU73" i="18" s="1"/>
  <c r="AS34" i="18"/>
  <c r="AQ34" i="18"/>
  <c r="AQ73" i="18" s="1"/>
  <c r="AW33" i="18"/>
  <c r="AU33" i="18"/>
  <c r="AS33" i="18"/>
  <c r="AQ33" i="18"/>
  <c r="AW32" i="18"/>
  <c r="AU32" i="18"/>
  <c r="AS32" i="18"/>
  <c r="AQ32" i="18"/>
  <c r="AW31" i="18"/>
  <c r="AU31" i="18"/>
  <c r="AS31" i="18"/>
  <c r="AQ31" i="18"/>
  <c r="AW30" i="18"/>
  <c r="AU30" i="18"/>
  <c r="AS30" i="18"/>
  <c r="AQ30" i="18"/>
  <c r="AW29" i="18"/>
  <c r="AU29" i="18"/>
  <c r="AS29" i="18"/>
  <c r="AQ29" i="18"/>
  <c r="AW28" i="18"/>
  <c r="AU28" i="18"/>
  <c r="AS28" i="18"/>
  <c r="AQ28" i="18"/>
  <c r="AW27" i="18"/>
  <c r="AU27" i="18"/>
  <c r="AS27" i="18"/>
  <c r="AQ27" i="18"/>
  <c r="AW26" i="18"/>
  <c r="AU26" i="18"/>
  <c r="AS26" i="18"/>
  <c r="AQ26" i="18"/>
  <c r="AW25" i="18"/>
  <c r="AU25" i="18"/>
  <c r="AS25" i="18"/>
  <c r="AQ25" i="18"/>
  <c r="AW24" i="18"/>
  <c r="AU24" i="18"/>
  <c r="AS24" i="18"/>
  <c r="AQ24" i="18"/>
  <c r="AW23" i="18"/>
  <c r="AU23" i="18"/>
  <c r="AS23" i="18"/>
  <c r="AQ23" i="18"/>
  <c r="AW22" i="18"/>
  <c r="AU22" i="18"/>
  <c r="AU72" i="18" s="1"/>
  <c r="AS22" i="18"/>
  <c r="AQ22" i="18"/>
  <c r="AQ72" i="18" s="1"/>
  <c r="AN109" i="18"/>
  <c r="AL109" i="18"/>
  <c r="AJ109" i="18"/>
  <c r="AH109" i="18"/>
  <c r="AF109" i="18"/>
  <c r="AD109" i="18"/>
  <c r="AB109" i="18"/>
  <c r="Z109" i="18"/>
  <c r="AO108" i="18"/>
  <c r="AM108" i="18"/>
  <c r="AK108" i="18"/>
  <c r="AI108" i="18"/>
  <c r="AG108" i="18"/>
  <c r="AE108" i="18"/>
  <c r="AC108" i="18"/>
  <c r="AA108" i="18"/>
  <c r="AO107" i="18"/>
  <c r="AM107" i="18"/>
  <c r="AK107" i="18"/>
  <c r="AI107" i="18"/>
  <c r="AG107" i="18"/>
  <c r="AE107" i="18"/>
  <c r="AC107" i="18"/>
  <c r="AA107" i="18"/>
  <c r="AO106" i="18"/>
  <c r="AM106" i="18"/>
  <c r="AK106" i="18"/>
  <c r="AI106" i="18"/>
  <c r="AG106" i="18"/>
  <c r="AE106" i="18"/>
  <c r="AC106" i="18"/>
  <c r="AA106" i="18"/>
  <c r="AO105" i="18"/>
  <c r="AM105" i="18"/>
  <c r="AK105" i="18"/>
  <c r="AI105" i="18"/>
  <c r="AG105" i="18"/>
  <c r="AE105" i="18"/>
  <c r="AC105" i="18"/>
  <c r="AA105" i="18"/>
  <c r="AO104" i="18"/>
  <c r="AM104" i="18"/>
  <c r="AK104" i="18"/>
  <c r="AI104" i="18"/>
  <c r="AG104" i="18"/>
  <c r="AE104" i="18"/>
  <c r="AC104" i="18"/>
  <c r="AA104" i="18"/>
  <c r="AO103" i="18"/>
  <c r="AM103" i="18"/>
  <c r="AK103" i="18"/>
  <c r="AI103" i="18"/>
  <c r="AG103" i="18"/>
  <c r="AE103" i="18"/>
  <c r="AC103" i="18"/>
  <c r="AA103" i="18"/>
  <c r="AO102" i="18"/>
  <c r="AM102" i="18"/>
  <c r="AK102" i="18"/>
  <c r="AI102" i="18"/>
  <c r="AG102" i="18"/>
  <c r="AE102" i="18"/>
  <c r="AC102" i="18"/>
  <c r="AA102" i="18"/>
  <c r="AO101" i="18"/>
  <c r="AM101" i="18"/>
  <c r="AK101" i="18"/>
  <c r="AI101" i="18"/>
  <c r="AG101" i="18"/>
  <c r="AE101" i="18"/>
  <c r="AC101" i="18"/>
  <c r="AA101" i="18"/>
  <c r="AO100" i="18"/>
  <c r="AM100" i="18"/>
  <c r="AK100" i="18"/>
  <c r="AI100" i="18"/>
  <c r="AG100" i="18"/>
  <c r="AE100" i="18"/>
  <c r="AC100" i="18"/>
  <c r="AA100" i="18"/>
  <c r="AO99" i="18"/>
  <c r="AM99" i="18"/>
  <c r="AK99" i="18"/>
  <c r="AI99" i="18"/>
  <c r="AG99" i="18"/>
  <c r="AE99" i="18"/>
  <c r="AC99" i="18"/>
  <c r="AA99" i="18"/>
  <c r="AO98" i="18"/>
  <c r="AM98" i="18"/>
  <c r="AK98" i="18"/>
  <c r="AI98" i="18"/>
  <c r="AG98" i="18"/>
  <c r="AE98" i="18"/>
  <c r="AC98" i="18"/>
  <c r="AA98" i="18"/>
  <c r="AO97" i="18"/>
  <c r="AM97" i="18"/>
  <c r="AM109" i="18" s="1"/>
  <c r="AK97" i="18"/>
  <c r="AI97" i="18"/>
  <c r="AI109" i="18" s="1"/>
  <c r="AG97" i="18"/>
  <c r="AE97" i="18"/>
  <c r="AE109" i="18" s="1"/>
  <c r="AC97" i="18"/>
  <c r="AA97" i="18"/>
  <c r="AA109" i="18" s="1"/>
  <c r="AL94" i="18"/>
  <c r="AH94" i="18"/>
  <c r="AD94" i="18"/>
  <c r="Z94" i="18"/>
  <c r="AN75" i="18"/>
  <c r="AL75" i="18"/>
  <c r="AJ75" i="18"/>
  <c r="AH75" i="18"/>
  <c r="AF75" i="18"/>
  <c r="AG75" i="18" s="1"/>
  <c r="AD75" i="18"/>
  <c r="AB75" i="18"/>
  <c r="AC75" i="18" s="1"/>
  <c r="Z75" i="18"/>
  <c r="AN74" i="18"/>
  <c r="AL74" i="18"/>
  <c r="AJ74" i="18"/>
  <c r="AH74" i="18"/>
  <c r="AF74" i="18"/>
  <c r="AG74" i="18" s="1"/>
  <c r="AD74" i="18"/>
  <c r="AB74" i="18"/>
  <c r="AC74" i="18" s="1"/>
  <c r="Z74" i="18"/>
  <c r="AN73" i="18"/>
  <c r="AL73" i="18"/>
  <c r="AJ73" i="18"/>
  <c r="AH73" i="18"/>
  <c r="AF73" i="18"/>
  <c r="AG73" i="18" s="1"/>
  <c r="AD73" i="18"/>
  <c r="AB73" i="18"/>
  <c r="AC73" i="18" s="1"/>
  <c r="Z73" i="18"/>
  <c r="AN72" i="18"/>
  <c r="AL72" i="18"/>
  <c r="AJ72" i="18"/>
  <c r="AH72" i="18"/>
  <c r="AF72" i="18"/>
  <c r="AG72" i="18" s="1"/>
  <c r="AD72" i="18"/>
  <c r="AB72" i="18"/>
  <c r="AC72" i="18" s="1"/>
  <c r="Z72" i="18"/>
  <c r="AN71" i="18"/>
  <c r="AL71" i="18"/>
  <c r="AJ71" i="18"/>
  <c r="AH71" i="18"/>
  <c r="AF71" i="18"/>
  <c r="AG71" i="18" s="1"/>
  <c r="AD71" i="18"/>
  <c r="AB71" i="18"/>
  <c r="Z71" i="18"/>
  <c r="AO69" i="18"/>
  <c r="AM69" i="18"/>
  <c r="AK69" i="18"/>
  <c r="AI69" i="18"/>
  <c r="AG69" i="18"/>
  <c r="AE69" i="18"/>
  <c r="AC69" i="18"/>
  <c r="AA69" i="18"/>
  <c r="AO68" i="18"/>
  <c r="AM68" i="18"/>
  <c r="AK68" i="18"/>
  <c r="AI68" i="18"/>
  <c r="AG68" i="18"/>
  <c r="AE68" i="18"/>
  <c r="AC68" i="18"/>
  <c r="AA68" i="18"/>
  <c r="AO67" i="18"/>
  <c r="AM67" i="18"/>
  <c r="AK67" i="18"/>
  <c r="AI67" i="18"/>
  <c r="AG67" i="18"/>
  <c r="AE67" i="18"/>
  <c r="AC67" i="18"/>
  <c r="AA67" i="18"/>
  <c r="AO66" i="18"/>
  <c r="AM66" i="18"/>
  <c r="AK66" i="18"/>
  <c r="AI66" i="18"/>
  <c r="AG66" i="18"/>
  <c r="AE66" i="18"/>
  <c r="AC66" i="18"/>
  <c r="AA66" i="18"/>
  <c r="AO65" i="18"/>
  <c r="AM65" i="18"/>
  <c r="AK65" i="18"/>
  <c r="AI65" i="18"/>
  <c r="AG65" i="18"/>
  <c r="AE65" i="18"/>
  <c r="AC65" i="18"/>
  <c r="AA65" i="18"/>
  <c r="AO64" i="18"/>
  <c r="AM64" i="18"/>
  <c r="AK64" i="18"/>
  <c r="AI64" i="18"/>
  <c r="AG64" i="18"/>
  <c r="AE64" i="18"/>
  <c r="AC64" i="18"/>
  <c r="AA64" i="18"/>
  <c r="AO63" i="18"/>
  <c r="AM63" i="18"/>
  <c r="AK63" i="18"/>
  <c r="AI63" i="18"/>
  <c r="AG63" i="18"/>
  <c r="AE63" i="18"/>
  <c r="AC63" i="18"/>
  <c r="AA63" i="18"/>
  <c r="AO62" i="18"/>
  <c r="AM62" i="18"/>
  <c r="AK62" i="18"/>
  <c r="AI62" i="18"/>
  <c r="AG62" i="18"/>
  <c r="AE62" i="18"/>
  <c r="AC62" i="18"/>
  <c r="AA62" i="18"/>
  <c r="AO61" i="18"/>
  <c r="AM61" i="18"/>
  <c r="AK61" i="18"/>
  <c r="AI61" i="18"/>
  <c r="AG61" i="18"/>
  <c r="AE61" i="18"/>
  <c r="AC61" i="18"/>
  <c r="AA61" i="18"/>
  <c r="AO60" i="18"/>
  <c r="AM60" i="18"/>
  <c r="AK60" i="18"/>
  <c r="AI60" i="18"/>
  <c r="AG60" i="18"/>
  <c r="AE60" i="18"/>
  <c r="AC60" i="18"/>
  <c r="AA60" i="18"/>
  <c r="AO59" i="18"/>
  <c r="AM59" i="18"/>
  <c r="AK59" i="18"/>
  <c r="AI59" i="18"/>
  <c r="AG59" i="18"/>
  <c r="AE59" i="18"/>
  <c r="AC59" i="18"/>
  <c r="AA59" i="18"/>
  <c r="AO58" i="18"/>
  <c r="AM58" i="18"/>
  <c r="AM75" i="18" s="1"/>
  <c r="AK58" i="18"/>
  <c r="AI58" i="18"/>
  <c r="AI75" i="18" s="1"/>
  <c r="AG58" i="18"/>
  <c r="AE58" i="18"/>
  <c r="AE75" i="18" s="1"/>
  <c r="AC58" i="18"/>
  <c r="AA58" i="18"/>
  <c r="AA75" i="18" s="1"/>
  <c r="AO57" i="18"/>
  <c r="AM57" i="18"/>
  <c r="AK57" i="18"/>
  <c r="AI57" i="18"/>
  <c r="AG57" i="18"/>
  <c r="AE57" i="18"/>
  <c r="AC57" i="18"/>
  <c r="AA57" i="18"/>
  <c r="AO56" i="18"/>
  <c r="AM56" i="18"/>
  <c r="AK56" i="18"/>
  <c r="AI56" i="18"/>
  <c r="AG56" i="18"/>
  <c r="AE56" i="18"/>
  <c r="AC56" i="18"/>
  <c r="AA56" i="18"/>
  <c r="AO55" i="18"/>
  <c r="AM55" i="18"/>
  <c r="AK55" i="18"/>
  <c r="AI55" i="18"/>
  <c r="AG55" i="18"/>
  <c r="AE55" i="18"/>
  <c r="AC55" i="18"/>
  <c r="AA55" i="18"/>
  <c r="AO54" i="18"/>
  <c r="AM54" i="18"/>
  <c r="AK54" i="18"/>
  <c r="AI54" i="18"/>
  <c r="AG54" i="18"/>
  <c r="AE54" i="18"/>
  <c r="AC54" i="18"/>
  <c r="AA54" i="18"/>
  <c r="AO53" i="18"/>
  <c r="AM53" i="18"/>
  <c r="AK53" i="18"/>
  <c r="AI53" i="18"/>
  <c r="AG53" i="18"/>
  <c r="AE53" i="18"/>
  <c r="AC53" i="18"/>
  <c r="AA53" i="18"/>
  <c r="AO52" i="18"/>
  <c r="AM52" i="18"/>
  <c r="AK52" i="18"/>
  <c r="AI52" i="18"/>
  <c r="AG52" i="18"/>
  <c r="AE52" i="18"/>
  <c r="AC52" i="18"/>
  <c r="AA52" i="18"/>
  <c r="AO51" i="18"/>
  <c r="AM51" i="18"/>
  <c r="AK51" i="18"/>
  <c r="AI51" i="18"/>
  <c r="AG51" i="18"/>
  <c r="AE51" i="18"/>
  <c r="AC51" i="18"/>
  <c r="AA51" i="18"/>
  <c r="AO50" i="18"/>
  <c r="AM50" i="18"/>
  <c r="AK50" i="18"/>
  <c r="AI50" i="18"/>
  <c r="AG50" i="18"/>
  <c r="AE50" i="18"/>
  <c r="AC50" i="18"/>
  <c r="AA50" i="18"/>
  <c r="AO49" i="18"/>
  <c r="AM49" i="18"/>
  <c r="AK49" i="18"/>
  <c r="AI49" i="18"/>
  <c r="AG49" i="18"/>
  <c r="AE49" i="18"/>
  <c r="AC49" i="18"/>
  <c r="AA49" i="18"/>
  <c r="AO48" i="18"/>
  <c r="AM48" i="18"/>
  <c r="AK48" i="18"/>
  <c r="AI48" i="18"/>
  <c r="AG48" i="18"/>
  <c r="AE48" i="18"/>
  <c r="AC48" i="18"/>
  <c r="AA48" i="18"/>
  <c r="AO47" i="18"/>
  <c r="AM47" i="18"/>
  <c r="AK47" i="18"/>
  <c r="AI47" i="18"/>
  <c r="AG47" i="18"/>
  <c r="AE47" i="18"/>
  <c r="AC47" i="18"/>
  <c r="AA47" i="18"/>
  <c r="AO46" i="18"/>
  <c r="AM46" i="18"/>
  <c r="AM74" i="18" s="1"/>
  <c r="AK46" i="18"/>
  <c r="AI46" i="18"/>
  <c r="AI74" i="18" s="1"/>
  <c r="AG46" i="18"/>
  <c r="AE46" i="18"/>
  <c r="AE74" i="18" s="1"/>
  <c r="AC46" i="18"/>
  <c r="AA46" i="18"/>
  <c r="AA74" i="18" s="1"/>
  <c r="AO45" i="18"/>
  <c r="AM45" i="18"/>
  <c r="AK45" i="18"/>
  <c r="AI45" i="18"/>
  <c r="AG45" i="18"/>
  <c r="AE45" i="18"/>
  <c r="AC45" i="18"/>
  <c r="AA45" i="18"/>
  <c r="AO44" i="18"/>
  <c r="AM44" i="18"/>
  <c r="AK44" i="18"/>
  <c r="AI44" i="18"/>
  <c r="AG44" i="18"/>
  <c r="AE44" i="18"/>
  <c r="AC44" i="18"/>
  <c r="AA44" i="18"/>
  <c r="AO43" i="18"/>
  <c r="AM43" i="18"/>
  <c r="AK43" i="18"/>
  <c r="AI43" i="18"/>
  <c r="AG43" i="18"/>
  <c r="AE43" i="18"/>
  <c r="AC43" i="18"/>
  <c r="AA43" i="18"/>
  <c r="AO42" i="18"/>
  <c r="AM42" i="18"/>
  <c r="AK42" i="18"/>
  <c r="AI42" i="18"/>
  <c r="AG42" i="18"/>
  <c r="AE42" i="18"/>
  <c r="AC42" i="18"/>
  <c r="AA42" i="18"/>
  <c r="AO41" i="18"/>
  <c r="AM41" i="18"/>
  <c r="AK41" i="18"/>
  <c r="AI41" i="18"/>
  <c r="AG41" i="18"/>
  <c r="AE41" i="18"/>
  <c r="AC41" i="18"/>
  <c r="AA41" i="18"/>
  <c r="AO40" i="18"/>
  <c r="AM40" i="18"/>
  <c r="AK40" i="18"/>
  <c r="AI40" i="18"/>
  <c r="AG40" i="18"/>
  <c r="AE40" i="18"/>
  <c r="AC40" i="18"/>
  <c r="AA40" i="18"/>
  <c r="AO39" i="18"/>
  <c r="AM39" i="18"/>
  <c r="AK39" i="18"/>
  <c r="AI39" i="18"/>
  <c r="AG39" i="18"/>
  <c r="AE39" i="18"/>
  <c r="AC39" i="18"/>
  <c r="AA39" i="18"/>
  <c r="AO38" i="18"/>
  <c r="AM38" i="18"/>
  <c r="AK38" i="18"/>
  <c r="AI38" i="18"/>
  <c r="AG38" i="18"/>
  <c r="AE38" i="18"/>
  <c r="AC38" i="18"/>
  <c r="AA38" i="18"/>
  <c r="AO37" i="18"/>
  <c r="AM37" i="18"/>
  <c r="AK37" i="18"/>
  <c r="AI37" i="18"/>
  <c r="AG37" i="18"/>
  <c r="AE37" i="18"/>
  <c r="AC37" i="18"/>
  <c r="AA37" i="18"/>
  <c r="AO36" i="18"/>
  <c r="AM36" i="18"/>
  <c r="AK36" i="18"/>
  <c r="AI36" i="18"/>
  <c r="AG36" i="18"/>
  <c r="AE36" i="18"/>
  <c r="AC36" i="18"/>
  <c r="AA36" i="18"/>
  <c r="AO35" i="18"/>
  <c r="AM35" i="18"/>
  <c r="AK35" i="18"/>
  <c r="AI35" i="18"/>
  <c r="AG35" i="18"/>
  <c r="AE35" i="18"/>
  <c r="AC35" i="18"/>
  <c r="AA35" i="18"/>
  <c r="AO34" i="18"/>
  <c r="AM34" i="18"/>
  <c r="AM73" i="18" s="1"/>
  <c r="AK34" i="18"/>
  <c r="AI34" i="18"/>
  <c r="AI73" i="18" s="1"/>
  <c r="AG34" i="18"/>
  <c r="AE34" i="18"/>
  <c r="AE73" i="18" s="1"/>
  <c r="AC34" i="18"/>
  <c r="AA34" i="18"/>
  <c r="AA73" i="18" s="1"/>
  <c r="AO33" i="18"/>
  <c r="AM33" i="18"/>
  <c r="AK33" i="18"/>
  <c r="AI33" i="18"/>
  <c r="AG33" i="18"/>
  <c r="AE33" i="18"/>
  <c r="AC33" i="18"/>
  <c r="AA33" i="18"/>
  <c r="AO32" i="18"/>
  <c r="AM32" i="18"/>
  <c r="AK32" i="18"/>
  <c r="AI32" i="18"/>
  <c r="AG32" i="18"/>
  <c r="AE32" i="18"/>
  <c r="AC32" i="18"/>
  <c r="AA32" i="18"/>
  <c r="AO31" i="18"/>
  <c r="AM31" i="18"/>
  <c r="AK31" i="18"/>
  <c r="AI31" i="18"/>
  <c r="AG31" i="18"/>
  <c r="AE31" i="18"/>
  <c r="AC31" i="18"/>
  <c r="AA31" i="18"/>
  <c r="AO30" i="18"/>
  <c r="AM30" i="18"/>
  <c r="AK30" i="18"/>
  <c r="AI30" i="18"/>
  <c r="AG30" i="18"/>
  <c r="AE30" i="18"/>
  <c r="AC30" i="18"/>
  <c r="AA30" i="18"/>
  <c r="AO29" i="18"/>
  <c r="AM29" i="18"/>
  <c r="AK29" i="18"/>
  <c r="AI29" i="18"/>
  <c r="AG29" i="18"/>
  <c r="AE29" i="18"/>
  <c r="AC29" i="18"/>
  <c r="AA29" i="18"/>
  <c r="AO28" i="18"/>
  <c r="AM28" i="18"/>
  <c r="AK28" i="18"/>
  <c r="AI28" i="18"/>
  <c r="AG28" i="18"/>
  <c r="AE28" i="18"/>
  <c r="AC28" i="18"/>
  <c r="AA28" i="18"/>
  <c r="AO27" i="18"/>
  <c r="AM27" i="18"/>
  <c r="AK27" i="18"/>
  <c r="AI27" i="18"/>
  <c r="AG27" i="18"/>
  <c r="AE27" i="18"/>
  <c r="AC27" i="18"/>
  <c r="AA27" i="18"/>
  <c r="AO26" i="18"/>
  <c r="AM26" i="18"/>
  <c r="AK26" i="18"/>
  <c r="AI26" i="18"/>
  <c r="AG26" i="18"/>
  <c r="AE26" i="18"/>
  <c r="AC26" i="18"/>
  <c r="AA26" i="18"/>
  <c r="AO25" i="18"/>
  <c r="AM25" i="18"/>
  <c r="AK25" i="18"/>
  <c r="AI25" i="18"/>
  <c r="AG25" i="18"/>
  <c r="AE25" i="18"/>
  <c r="AC25" i="18"/>
  <c r="AA25" i="18"/>
  <c r="AO24" i="18"/>
  <c r="AM24" i="18"/>
  <c r="AK24" i="18"/>
  <c r="AI24" i="18"/>
  <c r="AG24" i="18"/>
  <c r="AE24" i="18"/>
  <c r="AC24" i="18"/>
  <c r="AA24" i="18"/>
  <c r="AO23" i="18"/>
  <c r="AM23" i="18"/>
  <c r="AK23" i="18"/>
  <c r="AI23" i="18"/>
  <c r="AG23" i="18"/>
  <c r="AE23" i="18"/>
  <c r="AC23" i="18"/>
  <c r="AA23" i="18"/>
  <c r="AO22" i="18"/>
  <c r="AM22" i="18"/>
  <c r="AK22" i="18"/>
  <c r="AI22" i="18"/>
  <c r="AI72" i="18" s="1"/>
  <c r="AG22" i="18"/>
  <c r="AE22" i="18"/>
  <c r="AE72" i="18" s="1"/>
  <c r="AC22" i="18"/>
  <c r="AA22" i="18"/>
  <c r="AA72" i="18" s="1"/>
  <c r="X109" i="18"/>
  <c r="V109" i="18"/>
  <c r="Y108" i="18"/>
  <c r="W108" i="18"/>
  <c r="Y107" i="18"/>
  <c r="W107" i="18"/>
  <c r="Y106" i="18"/>
  <c r="W106" i="18"/>
  <c r="Y105" i="18"/>
  <c r="W105" i="18"/>
  <c r="Y104" i="18"/>
  <c r="W104" i="18"/>
  <c r="Y103" i="18"/>
  <c r="W103" i="18"/>
  <c r="Y102" i="18"/>
  <c r="W102" i="18"/>
  <c r="Y101" i="18"/>
  <c r="W101" i="18"/>
  <c r="Y100" i="18"/>
  <c r="W100" i="18"/>
  <c r="Y99" i="18"/>
  <c r="W99" i="18"/>
  <c r="Y98" i="18"/>
  <c r="W98" i="18"/>
  <c r="Y97" i="18"/>
  <c r="W97" i="18"/>
  <c r="V94" i="18"/>
  <c r="X75" i="18"/>
  <c r="V75" i="18"/>
  <c r="X74" i="18"/>
  <c r="V74" i="18"/>
  <c r="Y74" i="18" s="1"/>
  <c r="X73" i="18"/>
  <c r="V73" i="18"/>
  <c r="X72" i="18"/>
  <c r="V72" i="18"/>
  <c r="X71" i="18"/>
  <c r="V71" i="18"/>
  <c r="Y69" i="18"/>
  <c r="W69" i="18"/>
  <c r="Y68" i="18"/>
  <c r="W68" i="18"/>
  <c r="Y67" i="18"/>
  <c r="W67" i="18"/>
  <c r="Y66" i="18"/>
  <c r="W66" i="18"/>
  <c r="Y65" i="18"/>
  <c r="W65" i="18"/>
  <c r="Y64" i="18"/>
  <c r="W64" i="18"/>
  <c r="Y63" i="18"/>
  <c r="W63" i="18"/>
  <c r="Y62" i="18"/>
  <c r="W62" i="18"/>
  <c r="Y61" i="18"/>
  <c r="W61" i="18"/>
  <c r="Y60" i="18"/>
  <c r="W60" i="18"/>
  <c r="Y59" i="18"/>
  <c r="W59" i="18"/>
  <c r="Y58" i="18"/>
  <c r="W58" i="18"/>
  <c r="Y57" i="18"/>
  <c r="W57" i="18"/>
  <c r="Y56" i="18"/>
  <c r="W56" i="18"/>
  <c r="Y55" i="18"/>
  <c r="W55" i="18"/>
  <c r="Y54" i="18"/>
  <c r="W54" i="18"/>
  <c r="Y53" i="18"/>
  <c r="W53" i="18"/>
  <c r="Y52" i="18"/>
  <c r="W52" i="18"/>
  <c r="Y51" i="18"/>
  <c r="W51" i="18"/>
  <c r="Y50" i="18"/>
  <c r="W50" i="18"/>
  <c r="Y49" i="18"/>
  <c r="W49" i="18"/>
  <c r="Y48" i="18"/>
  <c r="W48" i="18"/>
  <c r="Y47" i="18"/>
  <c r="W47" i="18"/>
  <c r="Y46" i="18"/>
  <c r="W46" i="18"/>
  <c r="Y45" i="18"/>
  <c r="W45" i="18"/>
  <c r="Y44" i="18"/>
  <c r="W44" i="18"/>
  <c r="Y43" i="18"/>
  <c r="W43" i="18"/>
  <c r="Y42" i="18"/>
  <c r="W42" i="18"/>
  <c r="Y41" i="18"/>
  <c r="W41" i="18"/>
  <c r="Y40" i="18"/>
  <c r="W40" i="18"/>
  <c r="Y39" i="18"/>
  <c r="W39" i="18"/>
  <c r="Y38" i="18"/>
  <c r="W38" i="18"/>
  <c r="Y37" i="18"/>
  <c r="W37" i="18"/>
  <c r="Y36" i="18"/>
  <c r="W36" i="18"/>
  <c r="Y35" i="18"/>
  <c r="W35" i="18"/>
  <c r="Y34" i="18"/>
  <c r="W34" i="18"/>
  <c r="Y33" i="18"/>
  <c r="W33" i="18"/>
  <c r="Y32" i="18"/>
  <c r="W32" i="18"/>
  <c r="Y31" i="18"/>
  <c r="W31" i="18"/>
  <c r="Y30" i="18"/>
  <c r="W30" i="18"/>
  <c r="Y29" i="18"/>
  <c r="W29" i="18"/>
  <c r="Y28" i="18"/>
  <c r="W28" i="18"/>
  <c r="Y27" i="18"/>
  <c r="W27" i="18"/>
  <c r="Y26" i="18"/>
  <c r="W26" i="18"/>
  <c r="Y25" i="18"/>
  <c r="W25" i="18"/>
  <c r="Y24" i="18"/>
  <c r="W24" i="18"/>
  <c r="Y23" i="18"/>
  <c r="W23" i="18"/>
  <c r="Y22" i="18"/>
  <c r="W22" i="18"/>
  <c r="T109" i="18"/>
  <c r="R109" i="18"/>
  <c r="U108" i="18"/>
  <c r="S108" i="18"/>
  <c r="U107" i="18"/>
  <c r="S107" i="18"/>
  <c r="U106" i="18"/>
  <c r="S106" i="18"/>
  <c r="U105" i="18"/>
  <c r="S105" i="18"/>
  <c r="U104" i="18"/>
  <c r="S104" i="18"/>
  <c r="U103" i="18"/>
  <c r="S103" i="18"/>
  <c r="U102" i="18"/>
  <c r="S102" i="18"/>
  <c r="U101" i="18"/>
  <c r="S101" i="18"/>
  <c r="U100" i="18"/>
  <c r="S100" i="18"/>
  <c r="U99" i="18"/>
  <c r="S99" i="18"/>
  <c r="U98" i="18"/>
  <c r="S98" i="18"/>
  <c r="U97" i="18"/>
  <c r="S97" i="18"/>
  <c r="R94" i="18"/>
  <c r="T75" i="18"/>
  <c r="R75" i="18"/>
  <c r="T74" i="18"/>
  <c r="R74" i="18"/>
  <c r="T73" i="18"/>
  <c r="U73" i="18" s="1"/>
  <c r="R73" i="18"/>
  <c r="T72" i="18"/>
  <c r="R72" i="18"/>
  <c r="T71" i="18"/>
  <c r="R71" i="18"/>
  <c r="U69" i="18"/>
  <c r="S69" i="18"/>
  <c r="U68" i="18"/>
  <c r="S68" i="18"/>
  <c r="U67" i="18"/>
  <c r="S67" i="18"/>
  <c r="U66" i="18"/>
  <c r="S66" i="18"/>
  <c r="U65" i="18"/>
  <c r="S65" i="18"/>
  <c r="U64" i="18"/>
  <c r="S64" i="18"/>
  <c r="U63" i="18"/>
  <c r="S63" i="18"/>
  <c r="U62" i="18"/>
  <c r="S62" i="18"/>
  <c r="U61" i="18"/>
  <c r="S61" i="18"/>
  <c r="U60" i="18"/>
  <c r="S60" i="18"/>
  <c r="U59" i="18"/>
  <c r="S59" i="18"/>
  <c r="U58" i="18"/>
  <c r="S58" i="18"/>
  <c r="S75" i="18" s="1"/>
  <c r="U57" i="18"/>
  <c r="S57" i="18"/>
  <c r="U56" i="18"/>
  <c r="S56" i="18"/>
  <c r="U55" i="18"/>
  <c r="S55" i="18"/>
  <c r="U54" i="18"/>
  <c r="S54" i="18"/>
  <c r="U53" i="18"/>
  <c r="S53" i="18"/>
  <c r="U52" i="18"/>
  <c r="S52" i="18"/>
  <c r="U51" i="18"/>
  <c r="S51" i="18"/>
  <c r="U50" i="18"/>
  <c r="S50" i="18"/>
  <c r="U49" i="18"/>
  <c r="S49" i="18"/>
  <c r="U48" i="18"/>
  <c r="S48" i="18"/>
  <c r="U47" i="18"/>
  <c r="S47" i="18"/>
  <c r="U46" i="18"/>
  <c r="S46" i="18"/>
  <c r="U45" i="18"/>
  <c r="S45" i="18"/>
  <c r="U44" i="18"/>
  <c r="S44" i="18"/>
  <c r="U43" i="18"/>
  <c r="S43" i="18"/>
  <c r="U42" i="18"/>
  <c r="S42" i="18"/>
  <c r="U41" i="18"/>
  <c r="S41" i="18"/>
  <c r="U40" i="18"/>
  <c r="S40" i="18"/>
  <c r="U39" i="18"/>
  <c r="S39" i="18"/>
  <c r="U38" i="18"/>
  <c r="S38" i="18"/>
  <c r="U37" i="18"/>
  <c r="S37" i="18"/>
  <c r="U36" i="18"/>
  <c r="S36" i="18"/>
  <c r="U35" i="18"/>
  <c r="S35" i="18"/>
  <c r="U34" i="18"/>
  <c r="S34" i="18"/>
  <c r="S73" i="18" s="1"/>
  <c r="U33" i="18"/>
  <c r="S33" i="18"/>
  <c r="U32" i="18"/>
  <c r="S32" i="18"/>
  <c r="U31" i="18"/>
  <c r="S31" i="18"/>
  <c r="U30" i="18"/>
  <c r="S30" i="18"/>
  <c r="U29" i="18"/>
  <c r="S29" i="18"/>
  <c r="U28" i="18"/>
  <c r="S28" i="18"/>
  <c r="U27" i="18"/>
  <c r="S27" i="18"/>
  <c r="U26" i="18"/>
  <c r="S26" i="18"/>
  <c r="U25" i="18"/>
  <c r="S25" i="18"/>
  <c r="U24" i="18"/>
  <c r="S24" i="18"/>
  <c r="U23" i="18"/>
  <c r="S23" i="18"/>
  <c r="U22" i="18"/>
  <c r="S22" i="18"/>
  <c r="S72" i="18" s="1"/>
  <c r="P109" i="18"/>
  <c r="N109" i="18"/>
  <c r="Q108" i="18"/>
  <c r="O108" i="18"/>
  <c r="Q107" i="18"/>
  <c r="O107" i="18"/>
  <c r="Q106" i="18"/>
  <c r="O106" i="18"/>
  <c r="Q105" i="18"/>
  <c r="O105" i="18"/>
  <c r="Q104" i="18"/>
  <c r="O104" i="18"/>
  <c r="Q103" i="18"/>
  <c r="O103" i="18"/>
  <c r="Q102" i="18"/>
  <c r="O102" i="18"/>
  <c r="Q101" i="18"/>
  <c r="O101" i="18"/>
  <c r="Q100" i="18"/>
  <c r="O100" i="18"/>
  <c r="Q99" i="18"/>
  <c r="O99" i="18"/>
  <c r="Q98" i="18"/>
  <c r="O98" i="18"/>
  <c r="Q97" i="18"/>
  <c r="O97" i="18"/>
  <c r="N94" i="18"/>
  <c r="P75" i="18"/>
  <c r="N75" i="18"/>
  <c r="P74" i="18"/>
  <c r="N74" i="18"/>
  <c r="Q74" i="18" s="1"/>
  <c r="P73" i="18"/>
  <c r="N73" i="18"/>
  <c r="P72" i="18"/>
  <c r="N72" i="18"/>
  <c r="P71" i="18"/>
  <c r="N71" i="18"/>
  <c r="Q69" i="18"/>
  <c r="O69" i="18"/>
  <c r="Q68" i="18"/>
  <c r="O68" i="18"/>
  <c r="Q67" i="18"/>
  <c r="O67" i="18"/>
  <c r="Q66" i="18"/>
  <c r="O66" i="18"/>
  <c r="Q65" i="18"/>
  <c r="O65" i="18"/>
  <c r="Q64" i="18"/>
  <c r="O64" i="18"/>
  <c r="Q63" i="18"/>
  <c r="O63" i="18"/>
  <c r="Q62" i="18"/>
  <c r="O62" i="18"/>
  <c r="Q61" i="18"/>
  <c r="O61" i="18"/>
  <c r="Q60" i="18"/>
  <c r="O60" i="18"/>
  <c r="Q59" i="18"/>
  <c r="O59" i="18"/>
  <c r="Q58" i="18"/>
  <c r="O58" i="18"/>
  <c r="Q57" i="18"/>
  <c r="O57" i="18"/>
  <c r="Q56" i="18"/>
  <c r="O56" i="18"/>
  <c r="Q55" i="18"/>
  <c r="O55" i="18"/>
  <c r="Q54" i="18"/>
  <c r="O54" i="18"/>
  <c r="Q53" i="18"/>
  <c r="O53" i="18"/>
  <c r="Q52" i="18"/>
  <c r="O52" i="18"/>
  <c r="Q51" i="18"/>
  <c r="O51" i="18"/>
  <c r="Q50" i="18"/>
  <c r="O50" i="18"/>
  <c r="Q49" i="18"/>
  <c r="O49" i="18"/>
  <c r="Q48" i="18"/>
  <c r="O48" i="18"/>
  <c r="Q47" i="18"/>
  <c r="O47" i="18"/>
  <c r="Q46" i="18"/>
  <c r="O46" i="18"/>
  <c r="Q45" i="18"/>
  <c r="O45" i="18"/>
  <c r="Q44" i="18"/>
  <c r="O44" i="18"/>
  <c r="Q43" i="18"/>
  <c r="O43" i="18"/>
  <c r="Q42" i="18"/>
  <c r="O42" i="18"/>
  <c r="Q41" i="18"/>
  <c r="O41" i="18"/>
  <c r="Q40" i="18"/>
  <c r="O40" i="18"/>
  <c r="Q39" i="18"/>
  <c r="O39" i="18"/>
  <c r="Q38" i="18"/>
  <c r="O38" i="18"/>
  <c r="Q37" i="18"/>
  <c r="O37" i="18"/>
  <c r="Q36" i="18"/>
  <c r="O36" i="18"/>
  <c r="Q35" i="18"/>
  <c r="O35" i="18"/>
  <c r="Q34" i="18"/>
  <c r="O34" i="18"/>
  <c r="Q33" i="18"/>
  <c r="O33" i="18"/>
  <c r="Q32" i="18"/>
  <c r="O32" i="18"/>
  <c r="Q31" i="18"/>
  <c r="O31" i="18"/>
  <c r="Q30" i="18"/>
  <c r="O30" i="18"/>
  <c r="Q29" i="18"/>
  <c r="O29" i="18"/>
  <c r="Q28" i="18"/>
  <c r="O28" i="18"/>
  <c r="Q27" i="18"/>
  <c r="O27" i="18"/>
  <c r="Q26" i="18"/>
  <c r="O26" i="18"/>
  <c r="Q25" i="18"/>
  <c r="O25" i="18"/>
  <c r="Q24" i="18"/>
  <c r="O24" i="18"/>
  <c r="Q23" i="18"/>
  <c r="O23" i="18"/>
  <c r="Q22" i="18"/>
  <c r="O22" i="18"/>
  <c r="K108" i="18"/>
  <c r="K107" i="18"/>
  <c r="K106" i="18"/>
  <c r="K105" i="18"/>
  <c r="K104" i="18"/>
  <c r="K103" i="18"/>
  <c r="K102" i="18"/>
  <c r="K101" i="18"/>
  <c r="K100" i="18"/>
  <c r="K99" i="18"/>
  <c r="K98" i="18"/>
  <c r="K97" i="18"/>
  <c r="M108" i="18"/>
  <c r="M107" i="18"/>
  <c r="M106" i="18"/>
  <c r="M105" i="18"/>
  <c r="M104" i="18"/>
  <c r="M103" i="18"/>
  <c r="M102" i="18"/>
  <c r="M101" i="18"/>
  <c r="M100" i="18"/>
  <c r="M99" i="18"/>
  <c r="M98" i="18"/>
  <c r="M97" i="18"/>
  <c r="K22" i="18"/>
  <c r="M22" i="18"/>
  <c r="K23" i="18"/>
  <c r="M23" i="18"/>
  <c r="K24" i="18"/>
  <c r="M24" i="18"/>
  <c r="K25" i="18"/>
  <c r="M25" i="18"/>
  <c r="K26" i="18"/>
  <c r="M26" i="18"/>
  <c r="K27" i="18"/>
  <c r="M27" i="18"/>
  <c r="K28" i="18"/>
  <c r="M28" i="18"/>
  <c r="K29" i="18"/>
  <c r="M29" i="18"/>
  <c r="K30" i="18"/>
  <c r="M30" i="18"/>
  <c r="K31" i="18"/>
  <c r="M31" i="18"/>
  <c r="K32" i="18"/>
  <c r="M32" i="18"/>
  <c r="K33" i="18"/>
  <c r="M33" i="18"/>
  <c r="K34" i="18"/>
  <c r="M34" i="18"/>
  <c r="K35" i="18"/>
  <c r="M35" i="18"/>
  <c r="K36" i="18"/>
  <c r="M36" i="18"/>
  <c r="K37" i="18"/>
  <c r="M37" i="18"/>
  <c r="K38" i="18"/>
  <c r="M38" i="18"/>
  <c r="K39" i="18"/>
  <c r="M39" i="18"/>
  <c r="K40" i="18"/>
  <c r="M40" i="18"/>
  <c r="K41" i="18"/>
  <c r="M41" i="18"/>
  <c r="K42" i="18"/>
  <c r="M42" i="18"/>
  <c r="K43" i="18"/>
  <c r="M43" i="18"/>
  <c r="K44" i="18"/>
  <c r="M44" i="18"/>
  <c r="K45" i="18"/>
  <c r="M45" i="18"/>
  <c r="K46" i="18"/>
  <c r="M46" i="18"/>
  <c r="K47" i="18"/>
  <c r="M47" i="18"/>
  <c r="K48" i="18"/>
  <c r="M48" i="18"/>
  <c r="K49" i="18"/>
  <c r="M49" i="18"/>
  <c r="K50" i="18"/>
  <c r="M50" i="18"/>
  <c r="K51" i="18"/>
  <c r="M51" i="18"/>
  <c r="K52" i="18"/>
  <c r="M52" i="18"/>
  <c r="K53" i="18"/>
  <c r="M53" i="18"/>
  <c r="K54" i="18"/>
  <c r="M54" i="18"/>
  <c r="K55" i="18"/>
  <c r="M55" i="18"/>
  <c r="K56" i="18"/>
  <c r="M56" i="18"/>
  <c r="K57" i="18"/>
  <c r="M57" i="18"/>
  <c r="K58" i="18"/>
  <c r="M58" i="18"/>
  <c r="K59" i="18"/>
  <c r="M59" i="18"/>
  <c r="K60" i="18"/>
  <c r="M60" i="18"/>
  <c r="K61" i="18"/>
  <c r="M61" i="18"/>
  <c r="K62" i="18"/>
  <c r="M62" i="18"/>
  <c r="K63" i="18"/>
  <c r="M63" i="18"/>
  <c r="K64" i="18"/>
  <c r="M64" i="18"/>
  <c r="K65" i="18"/>
  <c r="M65" i="18"/>
  <c r="K66" i="18"/>
  <c r="M66" i="18"/>
  <c r="K67" i="18"/>
  <c r="M67" i="18"/>
  <c r="K68" i="18"/>
  <c r="M68" i="18"/>
  <c r="K69" i="18"/>
  <c r="M69" i="18"/>
  <c r="L109" i="18"/>
  <c r="J109" i="18"/>
  <c r="A109" i="18"/>
  <c r="C108" i="18"/>
  <c r="A108" i="18"/>
  <c r="C107" i="18"/>
  <c r="A107" i="18"/>
  <c r="C106" i="18"/>
  <c r="A106" i="18"/>
  <c r="C105" i="18"/>
  <c r="A105" i="18"/>
  <c r="C104" i="18"/>
  <c r="A104" i="18"/>
  <c r="C103" i="18"/>
  <c r="A103" i="18"/>
  <c r="C102" i="18"/>
  <c r="A102" i="18"/>
  <c r="C101" i="18"/>
  <c r="A101" i="18"/>
  <c r="C100" i="18"/>
  <c r="A100" i="18"/>
  <c r="C99" i="18"/>
  <c r="A99" i="18"/>
  <c r="C98" i="18"/>
  <c r="A98" i="18"/>
  <c r="D109" i="18"/>
  <c r="C97" i="18"/>
  <c r="A97" i="18"/>
  <c r="J94" i="18"/>
  <c r="L75" i="18"/>
  <c r="J75" i="18"/>
  <c r="L74" i="18"/>
  <c r="J74" i="18"/>
  <c r="L73" i="18"/>
  <c r="J73" i="18"/>
  <c r="L72" i="18"/>
  <c r="J72" i="18"/>
  <c r="L71" i="18"/>
  <c r="J71" i="18"/>
  <c r="C71" i="18"/>
  <c r="A71" i="18"/>
  <c r="D72" i="18"/>
  <c r="CM21" i="18"/>
  <c r="CO21" i="18" s="1"/>
  <c r="C21" i="18"/>
  <c r="CN21" i="18" s="1"/>
  <c r="A21" i="18"/>
  <c r="CM20" i="18"/>
  <c r="CO20" i="18" s="1"/>
  <c r="C20" i="18"/>
  <c r="CN20" i="18" s="1"/>
  <c r="A20" i="18"/>
  <c r="CM19" i="18"/>
  <c r="CO19" i="18" s="1"/>
  <c r="C19" i="18"/>
  <c r="CN19" i="18" s="1"/>
  <c r="A19" i="18"/>
  <c r="CM18" i="18"/>
  <c r="CO18" i="18" s="1"/>
  <c r="C18" i="18"/>
  <c r="CN18" i="18" s="1"/>
  <c r="A18" i="18"/>
  <c r="CM17" i="18"/>
  <c r="CO17" i="18" s="1"/>
  <c r="C17" i="18"/>
  <c r="CN17" i="18" s="1"/>
  <c r="A17" i="18"/>
  <c r="CM16" i="18"/>
  <c r="CO16" i="18" s="1"/>
  <c r="C16" i="18"/>
  <c r="CN16" i="18" s="1"/>
  <c r="A16" i="18"/>
  <c r="CM15" i="18"/>
  <c r="CO15" i="18" s="1"/>
  <c r="C15" i="18"/>
  <c r="CN15" i="18" s="1"/>
  <c r="A15" i="18"/>
  <c r="CM14" i="18"/>
  <c r="CO14" i="18" s="1"/>
  <c r="C14" i="18"/>
  <c r="CN14" i="18" s="1"/>
  <c r="A14" i="18"/>
  <c r="CM13" i="18"/>
  <c r="CO13" i="18" s="1"/>
  <c r="C13" i="18"/>
  <c r="CN13" i="18" s="1"/>
  <c r="A13" i="18"/>
  <c r="CM12" i="18"/>
  <c r="CO12" i="18" s="1"/>
  <c r="C12" i="18"/>
  <c r="CN12" i="18" s="1"/>
  <c r="A12" i="18"/>
  <c r="CM11" i="18"/>
  <c r="CO11" i="18" s="1"/>
  <c r="C11" i="18"/>
  <c r="CN11" i="18" s="1"/>
  <c r="A11" i="18"/>
  <c r="CM10" i="18"/>
  <c r="CO10" i="18" s="1"/>
  <c r="C10" i="18"/>
  <c r="CN10" i="18" s="1"/>
  <c r="A10" i="18"/>
  <c r="M108" i="17"/>
  <c r="M107" i="17"/>
  <c r="M106" i="17"/>
  <c r="M105" i="17"/>
  <c r="M104" i="17"/>
  <c r="M103" i="17"/>
  <c r="M102" i="17"/>
  <c r="M101" i="17"/>
  <c r="M100" i="17"/>
  <c r="M99" i="17"/>
  <c r="M98" i="17"/>
  <c r="M97" i="17"/>
  <c r="G108" i="17"/>
  <c r="F108" i="17"/>
  <c r="D108" i="17"/>
  <c r="G107" i="17"/>
  <c r="F107" i="17"/>
  <c r="D107" i="17"/>
  <c r="G106" i="17"/>
  <c r="F106" i="17"/>
  <c r="D106" i="17"/>
  <c r="G105" i="17"/>
  <c r="F105" i="17"/>
  <c r="D105" i="17"/>
  <c r="G104" i="17"/>
  <c r="F104" i="17"/>
  <c r="D104" i="17"/>
  <c r="G103" i="17"/>
  <c r="F103" i="17"/>
  <c r="D103" i="17"/>
  <c r="G102" i="17"/>
  <c r="F102" i="17"/>
  <c r="D102" i="17"/>
  <c r="G101" i="17"/>
  <c r="F101" i="17"/>
  <c r="D101" i="17"/>
  <c r="G100" i="17"/>
  <c r="F100" i="17"/>
  <c r="D100" i="17"/>
  <c r="G99" i="17"/>
  <c r="F99" i="17"/>
  <c r="D99" i="17"/>
  <c r="G98" i="17"/>
  <c r="F98" i="17"/>
  <c r="D98" i="17"/>
  <c r="G97" i="17"/>
  <c r="F97" i="17"/>
  <c r="D97" i="17"/>
  <c r="D109" i="17" s="1"/>
  <c r="D15" i="17"/>
  <c r="F15" i="17"/>
  <c r="G15" i="17"/>
  <c r="M15" i="17"/>
  <c r="D16" i="17"/>
  <c r="F16" i="17"/>
  <c r="G16" i="17"/>
  <c r="M16" i="17"/>
  <c r="D17" i="17"/>
  <c r="F17" i="17"/>
  <c r="G17" i="17"/>
  <c r="M17" i="17"/>
  <c r="D18" i="17"/>
  <c r="F18" i="17"/>
  <c r="G18" i="17"/>
  <c r="M18" i="17"/>
  <c r="D19" i="17"/>
  <c r="F19" i="17"/>
  <c r="G19" i="17"/>
  <c r="M19" i="17"/>
  <c r="D20" i="17"/>
  <c r="F20" i="17"/>
  <c r="G20" i="17"/>
  <c r="M20" i="17"/>
  <c r="D21" i="17"/>
  <c r="F21" i="17"/>
  <c r="G21" i="17"/>
  <c r="M21" i="17"/>
  <c r="D22" i="17"/>
  <c r="F22" i="17"/>
  <c r="G22" i="17"/>
  <c r="M22" i="17"/>
  <c r="D23" i="17"/>
  <c r="F23" i="17"/>
  <c r="H23" i="17" s="1"/>
  <c r="G23" i="17"/>
  <c r="M23" i="17"/>
  <c r="D24" i="17"/>
  <c r="F24" i="17"/>
  <c r="G24" i="17"/>
  <c r="M24" i="17"/>
  <c r="D25" i="17"/>
  <c r="D72" i="17" s="1"/>
  <c r="F25" i="17"/>
  <c r="G25" i="17"/>
  <c r="H25" i="17" s="1"/>
  <c r="M25" i="17"/>
  <c r="D26" i="17"/>
  <c r="F26" i="17"/>
  <c r="G26" i="17"/>
  <c r="M26" i="17"/>
  <c r="D27" i="17"/>
  <c r="F27" i="17"/>
  <c r="G27" i="17"/>
  <c r="H27" i="17" s="1"/>
  <c r="M27" i="17"/>
  <c r="D28" i="17"/>
  <c r="F28" i="17"/>
  <c r="G28" i="17"/>
  <c r="M28" i="17"/>
  <c r="D29" i="17"/>
  <c r="F29" i="17"/>
  <c r="G29" i="17"/>
  <c r="H29" i="17" s="1"/>
  <c r="M29" i="17"/>
  <c r="D30" i="17"/>
  <c r="F30" i="17"/>
  <c r="G30" i="17"/>
  <c r="M30" i="17"/>
  <c r="D31" i="17"/>
  <c r="F31" i="17"/>
  <c r="G31" i="17"/>
  <c r="H31" i="17" s="1"/>
  <c r="M31" i="17"/>
  <c r="D32" i="17"/>
  <c r="F32" i="17"/>
  <c r="G32" i="17"/>
  <c r="M32" i="17"/>
  <c r="D33" i="17"/>
  <c r="F33" i="17"/>
  <c r="G33" i="17"/>
  <c r="H33" i="17" s="1"/>
  <c r="M33" i="17"/>
  <c r="D34" i="17"/>
  <c r="F34" i="17"/>
  <c r="G34" i="17"/>
  <c r="M34" i="17"/>
  <c r="D35" i="17"/>
  <c r="F35" i="17"/>
  <c r="G35" i="17"/>
  <c r="H35" i="17" s="1"/>
  <c r="M35" i="17"/>
  <c r="D36" i="17"/>
  <c r="F36" i="17"/>
  <c r="G36" i="17"/>
  <c r="M36" i="17"/>
  <c r="D37" i="17"/>
  <c r="F37" i="17"/>
  <c r="G37" i="17"/>
  <c r="H37" i="17" s="1"/>
  <c r="M37" i="17"/>
  <c r="D38" i="17"/>
  <c r="F38" i="17"/>
  <c r="G38" i="17"/>
  <c r="M38" i="17"/>
  <c r="D39" i="17"/>
  <c r="F39" i="17"/>
  <c r="G39" i="17"/>
  <c r="H39" i="17" s="1"/>
  <c r="M39" i="17"/>
  <c r="D40" i="17"/>
  <c r="F40" i="17"/>
  <c r="G40" i="17"/>
  <c r="M40" i="17"/>
  <c r="D41" i="17"/>
  <c r="F41" i="17"/>
  <c r="G41" i="17"/>
  <c r="H41" i="17" s="1"/>
  <c r="M41" i="17"/>
  <c r="D42" i="17"/>
  <c r="F42" i="17"/>
  <c r="G42" i="17"/>
  <c r="M42" i="17"/>
  <c r="D43" i="17"/>
  <c r="F43" i="17"/>
  <c r="G43" i="17"/>
  <c r="H43" i="17" s="1"/>
  <c r="M43" i="17"/>
  <c r="D44" i="17"/>
  <c r="F44" i="17"/>
  <c r="G44" i="17"/>
  <c r="M44" i="17"/>
  <c r="D45" i="17"/>
  <c r="F45" i="17"/>
  <c r="G45" i="17"/>
  <c r="H45" i="17" s="1"/>
  <c r="M45" i="17"/>
  <c r="D46" i="17"/>
  <c r="F46" i="17"/>
  <c r="G46" i="17"/>
  <c r="M46" i="17"/>
  <c r="D47" i="17"/>
  <c r="F47" i="17"/>
  <c r="G47" i="17"/>
  <c r="H47" i="17" s="1"/>
  <c r="M47" i="17"/>
  <c r="D48" i="17"/>
  <c r="F48" i="17"/>
  <c r="G48" i="17"/>
  <c r="M48" i="17"/>
  <c r="D49" i="17"/>
  <c r="F49" i="17"/>
  <c r="G49" i="17"/>
  <c r="H49" i="17" s="1"/>
  <c r="M49" i="17"/>
  <c r="D50" i="17"/>
  <c r="F50" i="17"/>
  <c r="G50" i="17"/>
  <c r="M50" i="17"/>
  <c r="D51" i="17"/>
  <c r="F51" i="17"/>
  <c r="G51" i="17"/>
  <c r="H51" i="17" s="1"/>
  <c r="M51" i="17"/>
  <c r="D52" i="17"/>
  <c r="F52" i="17"/>
  <c r="G52" i="17"/>
  <c r="M52" i="17"/>
  <c r="D53" i="17"/>
  <c r="F53" i="17"/>
  <c r="G53" i="17"/>
  <c r="H53" i="17" s="1"/>
  <c r="M53" i="17"/>
  <c r="D54" i="17"/>
  <c r="F54" i="17"/>
  <c r="G54" i="17"/>
  <c r="M54" i="17"/>
  <c r="D55" i="17"/>
  <c r="F55" i="17"/>
  <c r="G55" i="17"/>
  <c r="H55" i="17" s="1"/>
  <c r="M55" i="17"/>
  <c r="D56" i="17"/>
  <c r="F56" i="17"/>
  <c r="G56" i="17"/>
  <c r="M56" i="17"/>
  <c r="D57" i="17"/>
  <c r="F57" i="17"/>
  <c r="G57" i="17"/>
  <c r="H57" i="17" s="1"/>
  <c r="M57" i="17"/>
  <c r="D58" i="17"/>
  <c r="F58" i="17"/>
  <c r="G58" i="17"/>
  <c r="G75" i="17" s="1"/>
  <c r="M58" i="17"/>
  <c r="D59" i="17"/>
  <c r="F59" i="17"/>
  <c r="G59" i="17"/>
  <c r="H59" i="17" s="1"/>
  <c r="M59" i="17"/>
  <c r="D60" i="17"/>
  <c r="F60" i="17"/>
  <c r="G60" i="17"/>
  <c r="M60" i="17"/>
  <c r="D61" i="17"/>
  <c r="F61" i="17"/>
  <c r="G61" i="17"/>
  <c r="H61" i="17" s="1"/>
  <c r="M61" i="17"/>
  <c r="D62" i="17"/>
  <c r="F62" i="17"/>
  <c r="G62" i="17"/>
  <c r="M62" i="17"/>
  <c r="D63" i="17"/>
  <c r="F63" i="17"/>
  <c r="G63" i="17"/>
  <c r="H63" i="17" s="1"/>
  <c r="M63" i="17"/>
  <c r="D64" i="17"/>
  <c r="F64" i="17"/>
  <c r="G64" i="17"/>
  <c r="M64" i="17"/>
  <c r="D65" i="17"/>
  <c r="F65" i="17"/>
  <c r="G65" i="17"/>
  <c r="H65" i="17" s="1"/>
  <c r="M65" i="17"/>
  <c r="D66" i="17"/>
  <c r="F66" i="17"/>
  <c r="G66" i="17"/>
  <c r="M66" i="17"/>
  <c r="D67" i="17"/>
  <c r="F67" i="17"/>
  <c r="G67" i="17"/>
  <c r="H67" i="17" s="1"/>
  <c r="M67" i="17"/>
  <c r="D68" i="17"/>
  <c r="F68" i="17"/>
  <c r="G68" i="17"/>
  <c r="M68" i="17"/>
  <c r="D69" i="17"/>
  <c r="F69" i="17"/>
  <c r="G69" i="17"/>
  <c r="H69" i="17" s="1"/>
  <c r="M69" i="17"/>
  <c r="M12" i="17"/>
  <c r="M13" i="17"/>
  <c r="M14" i="17"/>
  <c r="M11" i="17"/>
  <c r="D11" i="17"/>
  <c r="F11" i="17"/>
  <c r="G11" i="17"/>
  <c r="D12" i="17"/>
  <c r="F12" i="17"/>
  <c r="G12" i="17"/>
  <c r="H12" i="17" s="1"/>
  <c r="D13" i="17"/>
  <c r="F13" i="17"/>
  <c r="G13" i="17"/>
  <c r="D14" i="17"/>
  <c r="F14" i="17"/>
  <c r="G14" i="17"/>
  <c r="G10" i="17"/>
  <c r="F10" i="17"/>
  <c r="D10" i="17"/>
  <c r="D71" i="17" s="1"/>
  <c r="M10" i="17"/>
  <c r="N109" i="17"/>
  <c r="K109" i="17"/>
  <c r="E109" i="17"/>
  <c r="A109" i="17"/>
  <c r="C108" i="17"/>
  <c r="A108" i="17"/>
  <c r="C107" i="17"/>
  <c r="A107" i="17"/>
  <c r="C106" i="17"/>
  <c r="A106" i="17"/>
  <c r="C105" i="17"/>
  <c r="A105" i="17"/>
  <c r="C104" i="17"/>
  <c r="A104" i="17"/>
  <c r="C103" i="17"/>
  <c r="A103" i="17"/>
  <c r="C102" i="17"/>
  <c r="A102" i="17"/>
  <c r="C101" i="17"/>
  <c r="A101" i="17"/>
  <c r="C100" i="17"/>
  <c r="A100" i="17"/>
  <c r="C99" i="17"/>
  <c r="A99" i="17"/>
  <c r="C98" i="17"/>
  <c r="A98" i="17"/>
  <c r="L109" i="17"/>
  <c r="M109" i="17" s="1"/>
  <c r="C97" i="17"/>
  <c r="A97" i="17"/>
  <c r="K94" i="17"/>
  <c r="N75" i="17"/>
  <c r="K75" i="17"/>
  <c r="BI75" i="17" s="1"/>
  <c r="E75" i="17"/>
  <c r="N74" i="17"/>
  <c r="K74" i="17"/>
  <c r="BI74" i="17" s="1"/>
  <c r="E74" i="17"/>
  <c r="N73" i="17"/>
  <c r="K73" i="17"/>
  <c r="BI73" i="17" s="1"/>
  <c r="E73" i="17"/>
  <c r="N72" i="17"/>
  <c r="K72" i="17"/>
  <c r="BI72" i="17" s="1"/>
  <c r="E72" i="17"/>
  <c r="N71" i="17"/>
  <c r="K71" i="17"/>
  <c r="BI71" i="17" s="1"/>
  <c r="E71" i="17"/>
  <c r="C71" i="17"/>
  <c r="A71" i="17"/>
  <c r="L75" i="17"/>
  <c r="M75" i="17" s="1"/>
  <c r="L74" i="17"/>
  <c r="M74" i="17" s="1"/>
  <c r="L73" i="17"/>
  <c r="BD21" i="17"/>
  <c r="BF21" i="17" s="1"/>
  <c r="C21" i="17"/>
  <c r="BE21" i="17" s="1"/>
  <c r="A21" i="17"/>
  <c r="BD20" i="17"/>
  <c r="BF20" i="17" s="1"/>
  <c r="C20" i="17"/>
  <c r="BE20" i="17" s="1"/>
  <c r="A20" i="17"/>
  <c r="BD19" i="17"/>
  <c r="BF19" i="17" s="1"/>
  <c r="C19" i="17"/>
  <c r="BE19" i="17" s="1"/>
  <c r="A19" i="17"/>
  <c r="BD18" i="17"/>
  <c r="BF18" i="17" s="1"/>
  <c r="C18" i="17"/>
  <c r="BE18" i="17" s="1"/>
  <c r="A18" i="17"/>
  <c r="BD17" i="17"/>
  <c r="BF17" i="17" s="1"/>
  <c r="C17" i="17"/>
  <c r="BE17" i="17" s="1"/>
  <c r="A17" i="17"/>
  <c r="BD16" i="17"/>
  <c r="BF16" i="17" s="1"/>
  <c r="C16" i="17"/>
  <c r="BE16" i="17" s="1"/>
  <c r="A16" i="17"/>
  <c r="BD15" i="17"/>
  <c r="BF15" i="17" s="1"/>
  <c r="C15" i="17"/>
  <c r="BE15" i="17" s="1"/>
  <c r="A15" i="17"/>
  <c r="BD14" i="17"/>
  <c r="BF14" i="17" s="1"/>
  <c r="C14" i="17"/>
  <c r="BE14" i="17" s="1"/>
  <c r="A14" i="17"/>
  <c r="BD13" i="17"/>
  <c r="BF13" i="17" s="1"/>
  <c r="C13" i="17"/>
  <c r="BE13" i="17" s="1"/>
  <c r="A13" i="17"/>
  <c r="BD12" i="17"/>
  <c r="BF12" i="17" s="1"/>
  <c r="C12" i="17"/>
  <c r="BE12" i="17" s="1"/>
  <c r="A12" i="17"/>
  <c r="BM11" i="17"/>
  <c r="BD11" i="17"/>
  <c r="BF11" i="17" s="1"/>
  <c r="C11" i="17"/>
  <c r="BE11" i="17" s="1"/>
  <c r="A11" i="17"/>
  <c r="BM10" i="17"/>
  <c r="BD10" i="17"/>
  <c r="BF10" i="17" s="1"/>
  <c r="L71" i="17"/>
  <c r="M71" i="17" s="1"/>
  <c r="C10" i="17"/>
  <c r="BE10" i="17" s="1"/>
  <c r="A10" i="17"/>
  <c r="BN9" i="17"/>
  <c r="BO9" i="17" s="1"/>
  <c r="BP9" i="17" s="1"/>
  <c r="BQ9" i="17" s="1"/>
  <c r="BR9" i="17" s="1"/>
  <c r="BS9" i="17" s="1"/>
  <c r="BT9" i="17" s="1"/>
  <c r="BU9" i="17" s="1"/>
  <c r="BV9" i="17" s="1"/>
  <c r="BW9" i="17" s="1"/>
  <c r="BX9" i="17" s="1"/>
  <c r="BY9" i="17" s="1"/>
  <c r="BZ9" i="17" s="1"/>
  <c r="CA9" i="17" s="1"/>
  <c r="CB9" i="17" s="1"/>
  <c r="CC9" i="17" s="1"/>
  <c r="CD9" i="17" s="1"/>
  <c r="CE9" i="17" s="1"/>
  <c r="CF9" i="17" s="1"/>
  <c r="CG9" i="17" s="1"/>
  <c r="CH9" i="17" s="1"/>
  <c r="CI9" i="17" s="1"/>
  <c r="CJ9" i="17" s="1"/>
  <c r="CK9" i="17" s="1"/>
  <c r="BH8" i="17"/>
  <c r="AE14" i="13"/>
  <c r="AE22" i="13" s="1"/>
  <c r="Y14" i="13"/>
  <c r="Z14" i="13"/>
  <c r="AU108" i="19" s="1"/>
  <c r="AA14" i="13"/>
  <c r="AA22" i="13" s="1"/>
  <c r="AB14" i="13"/>
  <c r="AB22" i="13" s="1"/>
  <c r="AC14" i="13"/>
  <c r="AC22" i="13" s="1"/>
  <c r="AD14" i="13"/>
  <c r="AD22" i="13" s="1"/>
  <c r="X14" i="13"/>
  <c r="W15" i="13"/>
  <c r="B5" i="13"/>
  <c r="B70" i="29" s="1"/>
  <c r="AJ26" i="13"/>
  <c r="AJ27" i="13" s="1"/>
  <c r="AJ28" i="13" s="1"/>
  <c r="AJ29" i="13" s="1"/>
  <c r="AJ30" i="13" s="1"/>
  <c r="AJ31" i="13" s="1"/>
  <c r="AJ32" i="13" s="1"/>
  <c r="AJ33" i="13" s="1"/>
  <c r="AJ34" i="13" s="1"/>
  <c r="AK26" i="13"/>
  <c r="AK27" i="13" s="1"/>
  <c r="AK28" i="13" s="1"/>
  <c r="AK29" i="13" s="1"/>
  <c r="AK30" i="13" s="1"/>
  <c r="AK31" i="13" s="1"/>
  <c r="AK32" i="13" s="1"/>
  <c r="AK33" i="13" s="1"/>
  <c r="AK34" i="13" s="1"/>
  <c r="AL26" i="13"/>
  <c r="AL27" i="13" s="1"/>
  <c r="AL28" i="13" s="1"/>
  <c r="AL29" i="13" s="1"/>
  <c r="AL30" i="13" s="1"/>
  <c r="AL31" i="13" s="1"/>
  <c r="AL32" i="13" s="1"/>
  <c r="AL33" i="13" s="1"/>
  <c r="AL34" i="13" s="1"/>
  <c r="AM26" i="13"/>
  <c r="AM27" i="13" s="1"/>
  <c r="AM28" i="13" s="1"/>
  <c r="AM29" i="13" s="1"/>
  <c r="AM30" i="13" s="1"/>
  <c r="AM31" i="13" s="1"/>
  <c r="AM32" i="13" s="1"/>
  <c r="AM33" i="13" s="1"/>
  <c r="AM34" i="13" s="1"/>
  <c r="AN26" i="13"/>
  <c r="AN27" i="13" s="1"/>
  <c r="AN28" i="13" s="1"/>
  <c r="AN29" i="13" s="1"/>
  <c r="AN30" i="13" s="1"/>
  <c r="AN31" i="13" s="1"/>
  <c r="AN32" i="13" s="1"/>
  <c r="AN33" i="13" s="1"/>
  <c r="AN34" i="13" s="1"/>
  <c r="AO26" i="13"/>
  <c r="AO27" i="13" s="1"/>
  <c r="AO28" i="13" s="1"/>
  <c r="AO29" i="13" s="1"/>
  <c r="AO30" i="13" s="1"/>
  <c r="AO31" i="13" s="1"/>
  <c r="AO32" i="13" s="1"/>
  <c r="AO33" i="13" s="1"/>
  <c r="AO34" i="13" s="1"/>
  <c r="AI26" i="13"/>
  <c r="AI27" i="13" s="1"/>
  <c r="AI28" i="13" s="1"/>
  <c r="AI29" i="13" s="1"/>
  <c r="AI30" i="13" s="1"/>
  <c r="AI31" i="13" s="1"/>
  <c r="AI32" i="13" s="1"/>
  <c r="AI33" i="13" s="1"/>
  <c r="AI34" i="13" s="1"/>
  <c r="Q57" i="29" l="1"/>
  <c r="AC57" i="29" s="1"/>
  <c r="E56" i="8"/>
  <c r="AN56" i="8" s="1"/>
  <c r="E75" i="18"/>
  <c r="Q41" i="29"/>
  <c r="AC41" i="29" s="1"/>
  <c r="E40" i="8"/>
  <c r="AN40" i="8" s="1"/>
  <c r="I23" i="17"/>
  <c r="AO21" i="29"/>
  <c r="BA21" i="29" s="1"/>
  <c r="N20" i="8"/>
  <c r="AW20" i="8" s="1"/>
  <c r="Q38" i="29"/>
  <c r="AC38" i="29" s="1"/>
  <c r="E37" i="8"/>
  <c r="AN37" i="8" s="1"/>
  <c r="E71" i="18"/>
  <c r="Q63" i="29"/>
  <c r="AC63" i="29" s="1"/>
  <c r="E62" i="8"/>
  <c r="AN62" i="8" s="1"/>
  <c r="Q55" i="29"/>
  <c r="AC55" i="29" s="1"/>
  <c r="E54" i="8"/>
  <c r="AN54" i="8" s="1"/>
  <c r="Q47" i="29"/>
  <c r="AC47" i="29" s="1"/>
  <c r="E46" i="8"/>
  <c r="AN46" i="8" s="1"/>
  <c r="Q39" i="29"/>
  <c r="AC39" i="29" s="1"/>
  <c r="E38" i="8"/>
  <c r="AN38" i="8" s="1"/>
  <c r="Q31" i="29"/>
  <c r="AC31" i="29" s="1"/>
  <c r="E30" i="8"/>
  <c r="AN30" i="8" s="1"/>
  <c r="Q30" i="29"/>
  <c r="AC30" i="29" s="1"/>
  <c r="E29" i="8"/>
  <c r="AN29" i="8" s="1"/>
  <c r="Q62" i="29"/>
  <c r="AC62" i="29" s="1"/>
  <c r="E61" i="8"/>
  <c r="AN61" i="8" s="1"/>
  <c r="Q22" i="29"/>
  <c r="AC22" i="29" s="1"/>
  <c r="E21" i="8"/>
  <c r="AN21" i="8" s="1"/>
  <c r="E72" i="18"/>
  <c r="Q54" i="29"/>
  <c r="AC54" i="29" s="1"/>
  <c r="E53" i="8"/>
  <c r="AN53" i="8" s="1"/>
  <c r="Q46" i="29"/>
  <c r="AC46" i="29" s="1"/>
  <c r="E45" i="8"/>
  <c r="AN45" i="8" s="1"/>
  <c r="E74" i="18"/>
  <c r="Q65" i="29"/>
  <c r="AC65" i="29" s="1"/>
  <c r="E64" i="8"/>
  <c r="AN64" i="8" s="1"/>
  <c r="Q49" i="29"/>
  <c r="AC49" i="29" s="1"/>
  <c r="E48" i="8"/>
  <c r="AN48" i="8" s="1"/>
  <c r="Q33" i="29"/>
  <c r="AC33" i="29" s="1"/>
  <c r="E32" i="8"/>
  <c r="AN32" i="8" s="1"/>
  <c r="E73" i="18"/>
  <c r="Q25" i="29"/>
  <c r="AC25" i="29" s="1"/>
  <c r="E24" i="8"/>
  <c r="AN24" i="8" s="1"/>
  <c r="U75" i="18"/>
  <c r="AO71" i="18"/>
  <c r="AO73" i="18"/>
  <c r="AO74" i="18"/>
  <c r="AO75" i="18"/>
  <c r="AW73" i="18"/>
  <c r="Q66" i="29"/>
  <c r="AC66" i="29" s="1"/>
  <c r="E65" i="8"/>
  <c r="AN65" i="8" s="1"/>
  <c r="Q58" i="29"/>
  <c r="AC58" i="29" s="1"/>
  <c r="E57" i="8"/>
  <c r="AN57" i="8" s="1"/>
  <c r="Q50" i="29"/>
  <c r="AC50" i="29" s="1"/>
  <c r="E49" i="8"/>
  <c r="AN49" i="8" s="1"/>
  <c r="Q42" i="29"/>
  <c r="AC42" i="29" s="1"/>
  <c r="E41" i="8"/>
  <c r="AN41" i="8" s="1"/>
  <c r="Q34" i="29"/>
  <c r="AC34" i="29" s="1"/>
  <c r="E33" i="8"/>
  <c r="AN33" i="8" s="1"/>
  <c r="Q26" i="29"/>
  <c r="AC26" i="29" s="1"/>
  <c r="E25" i="8"/>
  <c r="AN25" i="8" s="1"/>
  <c r="AP66" i="29"/>
  <c r="BB66" i="29" s="1"/>
  <c r="O65" i="8"/>
  <c r="AX65" i="8" s="1"/>
  <c r="AP58" i="29"/>
  <c r="BB58" i="29" s="1"/>
  <c r="O57" i="8"/>
  <c r="AX57" i="8" s="1"/>
  <c r="AP50" i="29"/>
  <c r="BB50" i="29" s="1"/>
  <c r="O49" i="8"/>
  <c r="AX49" i="8" s="1"/>
  <c r="AP42" i="29"/>
  <c r="BB42" i="29" s="1"/>
  <c r="O41" i="8"/>
  <c r="AX41" i="8" s="1"/>
  <c r="AP34" i="29"/>
  <c r="BB34" i="29" s="1"/>
  <c r="O33" i="8"/>
  <c r="AX33" i="8" s="1"/>
  <c r="AP26" i="29"/>
  <c r="BB26" i="29" s="1"/>
  <c r="O25" i="8"/>
  <c r="AX25" i="8" s="1"/>
  <c r="E17" i="19"/>
  <c r="E64" i="19"/>
  <c r="E56" i="19"/>
  <c r="E48" i="19"/>
  <c r="E32" i="19"/>
  <c r="K67" i="19"/>
  <c r="K59" i="19"/>
  <c r="K51" i="19"/>
  <c r="K43" i="19"/>
  <c r="K35" i="19"/>
  <c r="K27" i="19"/>
  <c r="K19" i="19"/>
  <c r="K11" i="19"/>
  <c r="O63" i="19"/>
  <c r="O55" i="19"/>
  <c r="O47" i="19"/>
  <c r="O39" i="19"/>
  <c r="O31" i="19"/>
  <c r="O23" i="19"/>
  <c r="O15" i="19"/>
  <c r="S67" i="19"/>
  <c r="S59" i="19"/>
  <c r="S51" i="19"/>
  <c r="S43" i="19"/>
  <c r="S35" i="19"/>
  <c r="S27" i="19"/>
  <c r="S19" i="19"/>
  <c r="S11" i="19"/>
  <c r="W63" i="19"/>
  <c r="W55" i="19"/>
  <c r="W47" i="19"/>
  <c r="W39" i="19"/>
  <c r="W31" i="19"/>
  <c r="W23" i="19"/>
  <c r="W15" i="19"/>
  <c r="AA67" i="19"/>
  <c r="AA59" i="19"/>
  <c r="AA51" i="19"/>
  <c r="AA43" i="19"/>
  <c r="AA35" i="19"/>
  <c r="AA27" i="19"/>
  <c r="AA19" i="19"/>
  <c r="AA11" i="19"/>
  <c r="AE63" i="19"/>
  <c r="AE55" i="19"/>
  <c r="AE47" i="19"/>
  <c r="AE39" i="19"/>
  <c r="AE31" i="19"/>
  <c r="AE23" i="19"/>
  <c r="AE15" i="19"/>
  <c r="AI67" i="19"/>
  <c r="AI59" i="19"/>
  <c r="AI51" i="19"/>
  <c r="AI43" i="19"/>
  <c r="AI35" i="19"/>
  <c r="AI27" i="19"/>
  <c r="AI19" i="19"/>
  <c r="AI11" i="19"/>
  <c r="AM63" i="19"/>
  <c r="AM55" i="19"/>
  <c r="AM47" i="19"/>
  <c r="AM39" i="19"/>
  <c r="AM31" i="19"/>
  <c r="AM23" i="19"/>
  <c r="AM15" i="19"/>
  <c r="AQ67" i="19"/>
  <c r="AQ59" i="19"/>
  <c r="AQ51" i="19"/>
  <c r="AQ43" i="19"/>
  <c r="AQ35" i="19"/>
  <c r="AQ27" i="19"/>
  <c r="AQ19" i="19"/>
  <c r="AQ11" i="19"/>
  <c r="AU63" i="19"/>
  <c r="AU55" i="19"/>
  <c r="AU47" i="19"/>
  <c r="AU39" i="19"/>
  <c r="AU31" i="19"/>
  <c r="AU23" i="19"/>
  <c r="AU15" i="19"/>
  <c r="P66" i="29"/>
  <c r="AB66" i="29" s="1"/>
  <c r="D65" i="8"/>
  <c r="AM65" i="8" s="1"/>
  <c r="P64" i="29"/>
  <c r="AB64" i="29" s="1"/>
  <c r="D63" i="8"/>
  <c r="AM63" i="8" s="1"/>
  <c r="P62" i="29"/>
  <c r="AB62" i="29" s="1"/>
  <c r="D61" i="8"/>
  <c r="AM61" i="8" s="1"/>
  <c r="P60" i="29"/>
  <c r="AB60" i="29" s="1"/>
  <c r="D59" i="8"/>
  <c r="AM59" i="8" s="1"/>
  <c r="P58" i="29"/>
  <c r="AB58" i="29" s="1"/>
  <c r="D57" i="8"/>
  <c r="AM57" i="8" s="1"/>
  <c r="P56" i="29"/>
  <c r="D55" i="8"/>
  <c r="AM55" i="8" s="1"/>
  <c r="P54" i="29"/>
  <c r="AB54" i="29" s="1"/>
  <c r="D53" i="8"/>
  <c r="AM53" i="8" s="1"/>
  <c r="P52" i="29"/>
  <c r="AB52" i="29" s="1"/>
  <c r="D51" i="8"/>
  <c r="AM51" i="8" s="1"/>
  <c r="P50" i="29"/>
  <c r="AB50" i="29" s="1"/>
  <c r="D49" i="8"/>
  <c r="AM49" i="8" s="1"/>
  <c r="P48" i="29"/>
  <c r="AB48" i="29" s="1"/>
  <c r="D47" i="8"/>
  <c r="AM47" i="8" s="1"/>
  <c r="P46" i="29"/>
  <c r="AB46" i="29" s="1"/>
  <c r="D45" i="8"/>
  <c r="AM45" i="8" s="1"/>
  <c r="P44" i="29"/>
  <c r="D43" i="8"/>
  <c r="AM43" i="8" s="1"/>
  <c r="P42" i="29"/>
  <c r="AB42" i="29" s="1"/>
  <c r="D41" i="8"/>
  <c r="AM41" i="8" s="1"/>
  <c r="P40" i="29"/>
  <c r="AB40" i="29" s="1"/>
  <c r="D39" i="8"/>
  <c r="AM39" i="8" s="1"/>
  <c r="P38" i="29"/>
  <c r="AB38" i="29" s="1"/>
  <c r="D37" i="8"/>
  <c r="AM37" i="8" s="1"/>
  <c r="P36" i="29"/>
  <c r="AB36" i="29" s="1"/>
  <c r="D35" i="8"/>
  <c r="AM35" i="8" s="1"/>
  <c r="P34" i="29"/>
  <c r="AB34" i="29" s="1"/>
  <c r="D33" i="8"/>
  <c r="AM33" i="8" s="1"/>
  <c r="P32" i="29"/>
  <c r="D31" i="8"/>
  <c r="AM31" i="8" s="1"/>
  <c r="P30" i="29"/>
  <c r="AB30" i="29" s="1"/>
  <c r="D29" i="8"/>
  <c r="AM29" i="8" s="1"/>
  <c r="P28" i="29"/>
  <c r="AB28" i="29" s="1"/>
  <c r="D27" i="8"/>
  <c r="AM27" i="8" s="1"/>
  <c r="P26" i="29"/>
  <c r="AB26" i="29" s="1"/>
  <c r="D25" i="8"/>
  <c r="AM25" i="8" s="1"/>
  <c r="P24" i="29"/>
  <c r="AB24" i="29" s="1"/>
  <c r="D23" i="8"/>
  <c r="AM23" i="8" s="1"/>
  <c r="P22" i="29"/>
  <c r="AB22" i="29" s="1"/>
  <c r="D21" i="8"/>
  <c r="AM21" i="8" s="1"/>
  <c r="H108" i="17"/>
  <c r="I108" i="17" s="1"/>
  <c r="AP65" i="29"/>
  <c r="BB65" i="29" s="1"/>
  <c r="O64" i="8"/>
  <c r="AX64" i="8" s="1"/>
  <c r="AP57" i="29"/>
  <c r="BB57" i="29" s="1"/>
  <c r="O56" i="8"/>
  <c r="AX56" i="8" s="1"/>
  <c r="AP49" i="29"/>
  <c r="BB49" i="29" s="1"/>
  <c r="O48" i="8"/>
  <c r="AX48" i="8" s="1"/>
  <c r="AP41" i="29"/>
  <c r="BB41" i="29" s="1"/>
  <c r="O40" i="8"/>
  <c r="AX40" i="8" s="1"/>
  <c r="AP33" i="29"/>
  <c r="BB33" i="29" s="1"/>
  <c r="O32" i="8"/>
  <c r="AX32" i="8" s="1"/>
  <c r="AP25" i="29"/>
  <c r="BB25" i="29" s="1"/>
  <c r="O24" i="8"/>
  <c r="AX24" i="8" s="1"/>
  <c r="U73" i="19"/>
  <c r="AK73" i="19"/>
  <c r="K66" i="19"/>
  <c r="K58" i="19"/>
  <c r="K50" i="19"/>
  <c r="K42" i="19"/>
  <c r="K34" i="19"/>
  <c r="K26" i="19"/>
  <c r="K18" i="19"/>
  <c r="O10" i="19"/>
  <c r="O62" i="19"/>
  <c r="O54" i="19"/>
  <c r="O46" i="19"/>
  <c r="O38" i="19"/>
  <c r="O30" i="19"/>
  <c r="O22" i="19"/>
  <c r="O14" i="19"/>
  <c r="S66" i="19"/>
  <c r="S58" i="19"/>
  <c r="S50" i="19"/>
  <c r="S42" i="19"/>
  <c r="S34" i="19"/>
  <c r="S26" i="19"/>
  <c r="S18" i="19"/>
  <c r="W10" i="19"/>
  <c r="W62" i="19"/>
  <c r="W54" i="19"/>
  <c r="W46" i="19"/>
  <c r="W38" i="19"/>
  <c r="W30" i="19"/>
  <c r="W22" i="19"/>
  <c r="W14" i="19"/>
  <c r="AA66" i="19"/>
  <c r="AA58" i="19"/>
  <c r="AA50" i="19"/>
  <c r="AA42" i="19"/>
  <c r="AA34" i="19"/>
  <c r="AA26" i="19"/>
  <c r="AA18" i="19"/>
  <c r="AE10" i="19"/>
  <c r="AE62" i="19"/>
  <c r="AE54" i="19"/>
  <c r="AE46" i="19"/>
  <c r="AE38" i="19"/>
  <c r="AE30" i="19"/>
  <c r="AE22" i="19"/>
  <c r="AE14" i="19"/>
  <c r="AI66" i="19"/>
  <c r="AI58" i="19"/>
  <c r="AI50" i="19"/>
  <c r="AI42" i="19"/>
  <c r="AI34" i="19"/>
  <c r="AI26" i="19"/>
  <c r="AI18" i="19"/>
  <c r="AM10" i="19"/>
  <c r="AM62" i="19"/>
  <c r="AM54" i="19"/>
  <c r="AM46" i="19"/>
  <c r="AM38" i="19"/>
  <c r="AM30" i="19"/>
  <c r="AM22" i="19"/>
  <c r="AM14" i="19"/>
  <c r="AQ66" i="19"/>
  <c r="AQ58" i="19"/>
  <c r="AQ50" i="19"/>
  <c r="AQ42" i="19"/>
  <c r="AQ34" i="19"/>
  <c r="AQ26" i="19"/>
  <c r="AQ18" i="19"/>
  <c r="AU10" i="19"/>
  <c r="AU62" i="19"/>
  <c r="AU54" i="19"/>
  <c r="AU46" i="19"/>
  <c r="AU38" i="19"/>
  <c r="AU30" i="19"/>
  <c r="AU22" i="19"/>
  <c r="AU14" i="19"/>
  <c r="S97" i="19"/>
  <c r="AI97" i="19"/>
  <c r="K98" i="19"/>
  <c r="AA98" i="19"/>
  <c r="AQ98" i="19"/>
  <c r="S99" i="19"/>
  <c r="AI99" i="19"/>
  <c r="K100" i="19"/>
  <c r="AA100" i="19"/>
  <c r="AQ100" i="19"/>
  <c r="S101" i="19"/>
  <c r="AI101" i="19"/>
  <c r="K102" i="19"/>
  <c r="AA102" i="19"/>
  <c r="AQ102" i="19"/>
  <c r="S103" i="19"/>
  <c r="AI103" i="19"/>
  <c r="K104" i="19"/>
  <c r="AA104" i="19"/>
  <c r="AQ104" i="19"/>
  <c r="S105" i="19"/>
  <c r="AI105" i="19"/>
  <c r="K106" i="19"/>
  <c r="AA106" i="19"/>
  <c r="AQ106" i="19"/>
  <c r="S107" i="19"/>
  <c r="AI107" i="19"/>
  <c r="K108" i="19"/>
  <c r="AA108" i="19"/>
  <c r="AQ108" i="19"/>
  <c r="M73" i="17"/>
  <c r="H14" i="17"/>
  <c r="P20" i="29"/>
  <c r="D19" i="8"/>
  <c r="AM19" i="8" s="1"/>
  <c r="O72" i="18"/>
  <c r="O73" i="18"/>
  <c r="O74" i="18"/>
  <c r="O75" i="18"/>
  <c r="S109" i="18"/>
  <c r="Q64" i="29"/>
  <c r="AC64" i="29" s="1"/>
  <c r="E63" i="8"/>
  <c r="AN63" i="8" s="1"/>
  <c r="Q56" i="29"/>
  <c r="E55" i="8"/>
  <c r="AN55" i="8" s="1"/>
  <c r="Q48" i="29"/>
  <c r="AC48" i="29" s="1"/>
  <c r="E47" i="8"/>
  <c r="AN47" i="8" s="1"/>
  <c r="Q40" i="29"/>
  <c r="AC40" i="29" s="1"/>
  <c r="E39" i="8"/>
  <c r="AN39" i="8" s="1"/>
  <c r="Q32" i="29"/>
  <c r="E31" i="8"/>
  <c r="AN31" i="8" s="1"/>
  <c r="Q24" i="29"/>
  <c r="AC24" i="29" s="1"/>
  <c r="E23" i="8"/>
  <c r="AN23" i="8" s="1"/>
  <c r="AP64" i="29"/>
  <c r="BB64" i="29" s="1"/>
  <c r="O63" i="8"/>
  <c r="AX63" i="8" s="1"/>
  <c r="AP56" i="29"/>
  <c r="O55" i="8"/>
  <c r="AX55" i="8" s="1"/>
  <c r="AP48" i="29"/>
  <c r="BB48" i="29" s="1"/>
  <c r="O47" i="8"/>
  <c r="AX47" i="8" s="1"/>
  <c r="AP40" i="29"/>
  <c r="BB40" i="29" s="1"/>
  <c r="O39" i="8"/>
  <c r="AX39" i="8" s="1"/>
  <c r="AP32" i="29"/>
  <c r="O31" i="8"/>
  <c r="AX31" i="8" s="1"/>
  <c r="AP24" i="29"/>
  <c r="BB24" i="29" s="1"/>
  <c r="O23" i="8"/>
  <c r="AX23" i="8" s="1"/>
  <c r="E15" i="19"/>
  <c r="AG72" i="19"/>
  <c r="Y74" i="19"/>
  <c r="AO74" i="19"/>
  <c r="M75" i="19"/>
  <c r="Z22" i="13"/>
  <c r="E46" i="19"/>
  <c r="R44" i="29" s="1"/>
  <c r="K65" i="19"/>
  <c r="K57" i="19"/>
  <c r="K49" i="19"/>
  <c r="K41" i="19"/>
  <c r="K33" i="19"/>
  <c r="K25" i="19"/>
  <c r="K17" i="19"/>
  <c r="O69" i="19"/>
  <c r="O61" i="19"/>
  <c r="O53" i="19"/>
  <c r="O45" i="19"/>
  <c r="O37" i="19"/>
  <c r="O29" i="19"/>
  <c r="O21" i="19"/>
  <c r="O13" i="19"/>
  <c r="S65" i="19"/>
  <c r="S57" i="19"/>
  <c r="S49" i="19"/>
  <c r="S41" i="19"/>
  <c r="S33" i="19"/>
  <c r="S25" i="19"/>
  <c r="S17" i="19"/>
  <c r="W69" i="19"/>
  <c r="W61" i="19"/>
  <c r="W53" i="19"/>
  <c r="W45" i="19"/>
  <c r="W37" i="19"/>
  <c r="W29" i="19"/>
  <c r="W21" i="19"/>
  <c r="W13" i="19"/>
  <c r="AA65" i="19"/>
  <c r="AA57" i="19"/>
  <c r="AA49" i="19"/>
  <c r="AA41" i="19"/>
  <c r="AA33" i="19"/>
  <c r="AA25" i="19"/>
  <c r="AA17" i="19"/>
  <c r="AE69" i="19"/>
  <c r="AE61" i="19"/>
  <c r="AE53" i="19"/>
  <c r="AE45" i="19"/>
  <c r="AE37" i="19"/>
  <c r="AE29" i="19"/>
  <c r="AE21" i="19"/>
  <c r="AE13" i="19"/>
  <c r="AI65" i="19"/>
  <c r="AI57" i="19"/>
  <c r="AI49" i="19"/>
  <c r="AI41" i="19"/>
  <c r="AI33" i="19"/>
  <c r="AI25" i="19"/>
  <c r="AI17" i="19"/>
  <c r="AM69" i="19"/>
  <c r="AM61" i="19"/>
  <c r="AM53" i="19"/>
  <c r="AM45" i="19"/>
  <c r="AM37" i="19"/>
  <c r="AM29" i="19"/>
  <c r="AM21" i="19"/>
  <c r="AM13" i="19"/>
  <c r="AQ65" i="19"/>
  <c r="AQ57" i="19"/>
  <c r="AQ49" i="19"/>
  <c r="AQ41" i="19"/>
  <c r="AQ33" i="19"/>
  <c r="AQ25" i="19"/>
  <c r="AQ17" i="19"/>
  <c r="AU69" i="19"/>
  <c r="AU61" i="19"/>
  <c r="AU53" i="19"/>
  <c r="AU45" i="19"/>
  <c r="AU37" i="19"/>
  <c r="AU29" i="19"/>
  <c r="AU21" i="19"/>
  <c r="AU13" i="19"/>
  <c r="W109" i="18"/>
  <c r="I69" i="17"/>
  <c r="AO67" i="29"/>
  <c r="BA67" i="29" s="1"/>
  <c r="N66" i="8"/>
  <c r="AW66" i="8" s="1"/>
  <c r="I65" i="17"/>
  <c r="AO63" i="29"/>
  <c r="BA63" i="29" s="1"/>
  <c r="N62" i="8"/>
  <c r="AW62" i="8" s="1"/>
  <c r="I59" i="17"/>
  <c r="AO57" i="29"/>
  <c r="BA57" i="29" s="1"/>
  <c r="N56" i="8"/>
  <c r="AW56" i="8" s="1"/>
  <c r="I55" i="17"/>
  <c r="AO53" i="29"/>
  <c r="BA53" i="29" s="1"/>
  <c r="N52" i="8"/>
  <c r="AW52" i="8" s="1"/>
  <c r="I51" i="17"/>
  <c r="AO49" i="29"/>
  <c r="BA49" i="29" s="1"/>
  <c r="N48" i="8"/>
  <c r="AW48" i="8" s="1"/>
  <c r="I47" i="17"/>
  <c r="AO45" i="29"/>
  <c r="BA45" i="29" s="1"/>
  <c r="N44" i="8"/>
  <c r="AW44" i="8" s="1"/>
  <c r="I43" i="17"/>
  <c r="AO41" i="29"/>
  <c r="BA41" i="29" s="1"/>
  <c r="N40" i="8"/>
  <c r="AW40" i="8" s="1"/>
  <c r="I39" i="17"/>
  <c r="AO37" i="29"/>
  <c r="BA37" i="29" s="1"/>
  <c r="N36" i="8"/>
  <c r="AW36" i="8" s="1"/>
  <c r="I37" i="17"/>
  <c r="AO35" i="29"/>
  <c r="BA35" i="29" s="1"/>
  <c r="N34" i="8"/>
  <c r="AW34" i="8" s="1"/>
  <c r="I35" i="17"/>
  <c r="AO33" i="29"/>
  <c r="BA33" i="29" s="1"/>
  <c r="N32" i="8"/>
  <c r="AW32" i="8" s="1"/>
  <c r="I33" i="17"/>
  <c r="AO31" i="29"/>
  <c r="BA31" i="29" s="1"/>
  <c r="N30" i="8"/>
  <c r="AW30" i="8" s="1"/>
  <c r="I31" i="17"/>
  <c r="AO29" i="29"/>
  <c r="BA29" i="29" s="1"/>
  <c r="N28" i="8"/>
  <c r="AW28" i="8" s="1"/>
  <c r="I27" i="17"/>
  <c r="AO25" i="29"/>
  <c r="BA25" i="29" s="1"/>
  <c r="N24" i="8"/>
  <c r="AW24" i="8" s="1"/>
  <c r="I25" i="17"/>
  <c r="AO23" i="29"/>
  <c r="BA23" i="29" s="1"/>
  <c r="N22" i="8"/>
  <c r="AW22" i="8" s="1"/>
  <c r="AQ109" i="18"/>
  <c r="Q23" i="29"/>
  <c r="AC23" i="29" s="1"/>
  <c r="E22" i="8"/>
  <c r="AN22" i="8" s="1"/>
  <c r="AP63" i="29"/>
  <c r="BB63" i="29" s="1"/>
  <c r="O62" i="8"/>
  <c r="AX62" i="8" s="1"/>
  <c r="AP55" i="29"/>
  <c r="BB55" i="29" s="1"/>
  <c r="O54" i="8"/>
  <c r="AX54" i="8" s="1"/>
  <c r="AP47" i="29"/>
  <c r="BB47" i="29" s="1"/>
  <c r="O46" i="8"/>
  <c r="AX46" i="8" s="1"/>
  <c r="AP39" i="29"/>
  <c r="BB39" i="29" s="1"/>
  <c r="O38" i="8"/>
  <c r="AX38" i="8" s="1"/>
  <c r="AP31" i="29"/>
  <c r="BB31" i="29" s="1"/>
  <c r="O30" i="8"/>
  <c r="AX30" i="8" s="1"/>
  <c r="AP23" i="29"/>
  <c r="BB23" i="29" s="1"/>
  <c r="O22" i="8"/>
  <c r="AX22" i="8" s="1"/>
  <c r="D73" i="19"/>
  <c r="H73" i="19"/>
  <c r="Y73" i="19"/>
  <c r="K64" i="19"/>
  <c r="K56" i="19"/>
  <c r="K48" i="19"/>
  <c r="K40" i="19"/>
  <c r="K32" i="19"/>
  <c r="K24" i="19"/>
  <c r="K16" i="19"/>
  <c r="O68" i="19"/>
  <c r="O60" i="19"/>
  <c r="O52" i="19"/>
  <c r="O44" i="19"/>
  <c r="O36" i="19"/>
  <c r="O28" i="19"/>
  <c r="O20" i="19"/>
  <c r="O12" i="19"/>
  <c r="S64" i="19"/>
  <c r="S56" i="19"/>
  <c r="S48" i="19"/>
  <c r="S40" i="19"/>
  <c r="S32" i="19"/>
  <c r="S24" i="19"/>
  <c r="S16" i="19"/>
  <c r="W68" i="19"/>
  <c r="W60" i="19"/>
  <c r="W52" i="19"/>
  <c r="W44" i="19"/>
  <c r="W36" i="19"/>
  <c r="W28" i="19"/>
  <c r="W20" i="19"/>
  <c r="W12" i="19"/>
  <c r="AA64" i="19"/>
  <c r="AA56" i="19"/>
  <c r="AA48" i="19"/>
  <c r="AA40" i="19"/>
  <c r="AA32" i="19"/>
  <c r="AA24" i="19"/>
  <c r="AA16" i="19"/>
  <c r="AE68" i="19"/>
  <c r="AE60" i="19"/>
  <c r="AE52" i="19"/>
  <c r="AE44" i="19"/>
  <c r="AE36" i="19"/>
  <c r="AE28" i="19"/>
  <c r="AE20" i="19"/>
  <c r="AE12" i="19"/>
  <c r="AI64" i="19"/>
  <c r="AI56" i="19"/>
  <c r="AI48" i="19"/>
  <c r="AI40" i="19"/>
  <c r="AI32" i="19"/>
  <c r="AI24" i="19"/>
  <c r="AI16" i="19"/>
  <c r="AM68" i="19"/>
  <c r="AM60" i="19"/>
  <c r="AM52" i="19"/>
  <c r="AM44" i="19"/>
  <c r="AM36" i="19"/>
  <c r="AM28" i="19"/>
  <c r="AM20" i="19"/>
  <c r="AM12" i="19"/>
  <c r="AQ64" i="19"/>
  <c r="AQ56" i="19"/>
  <c r="AQ48" i="19"/>
  <c r="AQ40" i="19"/>
  <c r="AQ32" i="19"/>
  <c r="AQ24" i="19"/>
  <c r="AQ16" i="19"/>
  <c r="AU68" i="19"/>
  <c r="AU60" i="19"/>
  <c r="AU52" i="19"/>
  <c r="AU44" i="19"/>
  <c r="AU36" i="19"/>
  <c r="AU28" i="19"/>
  <c r="AU20" i="19"/>
  <c r="AU12" i="19"/>
  <c r="W97" i="19"/>
  <c r="AM97" i="19"/>
  <c r="O98" i="19"/>
  <c r="AE98" i="19"/>
  <c r="AU98" i="19"/>
  <c r="W99" i="19"/>
  <c r="AM99" i="19"/>
  <c r="O100" i="19"/>
  <c r="AE100" i="19"/>
  <c r="AU100" i="19"/>
  <c r="W101" i="19"/>
  <c r="AM101" i="19"/>
  <c r="O102" i="19"/>
  <c r="AE102" i="19"/>
  <c r="AU102" i="19"/>
  <c r="W103" i="19"/>
  <c r="AM103" i="19"/>
  <c r="O104" i="19"/>
  <c r="AE104" i="19"/>
  <c r="AU104" i="19"/>
  <c r="W105" i="19"/>
  <c r="AM105" i="19"/>
  <c r="O106" i="19"/>
  <c r="AE106" i="19"/>
  <c r="AU106" i="19"/>
  <c r="W107" i="19"/>
  <c r="AM107" i="19"/>
  <c r="O108" i="19"/>
  <c r="AE108" i="19"/>
  <c r="I67" i="17"/>
  <c r="AO65" i="29"/>
  <c r="BA65" i="29" s="1"/>
  <c r="N64" i="8"/>
  <c r="AW64" i="8" s="1"/>
  <c r="I63" i="17"/>
  <c r="AO61" i="29"/>
  <c r="BA61" i="29" s="1"/>
  <c r="N60" i="8"/>
  <c r="AW60" i="8" s="1"/>
  <c r="I61" i="17"/>
  <c r="AO59" i="29"/>
  <c r="BA59" i="29" s="1"/>
  <c r="N58" i="8"/>
  <c r="AW58" i="8" s="1"/>
  <c r="I57" i="17"/>
  <c r="AO55" i="29"/>
  <c r="BA55" i="29" s="1"/>
  <c r="N54" i="8"/>
  <c r="AW54" i="8" s="1"/>
  <c r="I53" i="17"/>
  <c r="AO51" i="29"/>
  <c r="BA51" i="29" s="1"/>
  <c r="N50" i="8"/>
  <c r="AW50" i="8" s="1"/>
  <c r="I49" i="17"/>
  <c r="AO47" i="29"/>
  <c r="BA47" i="29" s="1"/>
  <c r="N46" i="8"/>
  <c r="AW46" i="8" s="1"/>
  <c r="I45" i="17"/>
  <c r="AO43" i="29"/>
  <c r="BA43" i="29" s="1"/>
  <c r="N42" i="8"/>
  <c r="AW42" i="8" s="1"/>
  <c r="I41" i="17"/>
  <c r="AO39" i="29"/>
  <c r="BA39" i="29" s="1"/>
  <c r="N38" i="8"/>
  <c r="AW38" i="8" s="1"/>
  <c r="I29" i="17"/>
  <c r="AO27" i="29"/>
  <c r="BA27" i="29" s="1"/>
  <c r="N26" i="8"/>
  <c r="AW26" i="8" s="1"/>
  <c r="AM107" i="26"/>
  <c r="W107" i="26"/>
  <c r="K100" i="26"/>
  <c r="AQ99" i="26"/>
  <c r="AA99" i="26"/>
  <c r="AU97" i="26"/>
  <c r="AE97" i="26"/>
  <c r="AU69" i="26"/>
  <c r="AE69" i="26"/>
  <c r="O69" i="26"/>
  <c r="AU68" i="26"/>
  <c r="AE68" i="26"/>
  <c r="O68" i="26"/>
  <c r="AU67" i="26"/>
  <c r="AE67" i="26"/>
  <c r="O67" i="26"/>
  <c r="AQ66" i="26"/>
  <c r="AA66" i="26"/>
  <c r="K66" i="26"/>
  <c r="AM65" i="26"/>
  <c r="W65" i="26"/>
  <c r="AI64" i="26"/>
  <c r="S64" i="26"/>
  <c r="AU63" i="26"/>
  <c r="AE63" i="26"/>
  <c r="O63" i="26"/>
  <c r="AQ62" i="26"/>
  <c r="AA62" i="26"/>
  <c r="K62" i="26"/>
  <c r="AM61" i="26"/>
  <c r="AI108" i="26"/>
  <c r="S108" i="26"/>
  <c r="AM106" i="26"/>
  <c r="W106" i="26"/>
  <c r="AM105" i="26"/>
  <c r="W105" i="26"/>
  <c r="AM104" i="26"/>
  <c r="W104" i="26"/>
  <c r="AM103" i="26"/>
  <c r="W103" i="26"/>
  <c r="AM102" i="26"/>
  <c r="W102" i="26"/>
  <c r="AM101" i="26"/>
  <c r="W101" i="26"/>
  <c r="AM100" i="26"/>
  <c r="W100" i="26"/>
  <c r="K99" i="26"/>
  <c r="AQ98" i="26"/>
  <c r="AA98" i="26"/>
  <c r="O97" i="26"/>
  <c r="AI107" i="26"/>
  <c r="S107" i="26"/>
  <c r="AM99" i="26"/>
  <c r="W99" i="26"/>
  <c r="K98" i="26"/>
  <c r="AQ97" i="26"/>
  <c r="AA97" i="26"/>
  <c r="AQ69" i="26"/>
  <c r="AA69" i="26"/>
  <c r="K69" i="26"/>
  <c r="AQ68" i="26"/>
  <c r="AA68" i="26"/>
  <c r="K68" i="26"/>
  <c r="AQ67" i="26"/>
  <c r="AA67" i="26"/>
  <c r="K67" i="26"/>
  <c r="AM66" i="26"/>
  <c r="W66" i="26"/>
  <c r="AI65" i="26"/>
  <c r="S65" i="26"/>
  <c r="AU64" i="26"/>
  <c r="AE64" i="26"/>
  <c r="O64" i="26"/>
  <c r="AQ63" i="26"/>
  <c r="AA63" i="26"/>
  <c r="K63" i="26"/>
  <c r="AM62" i="26"/>
  <c r="W62" i="26"/>
  <c r="AI61" i="26"/>
  <c r="S61" i="26"/>
  <c r="AU60" i="26"/>
  <c r="AE60" i="26"/>
  <c r="O60" i="26"/>
  <c r="O108" i="26"/>
  <c r="AU107" i="26"/>
  <c r="AE107" i="26"/>
  <c r="AI99" i="26"/>
  <c r="S99" i="26"/>
  <c r="AM97" i="26"/>
  <c r="W97" i="26"/>
  <c r="K97" i="26"/>
  <c r="AM69" i="26"/>
  <c r="W69" i="26"/>
  <c r="AM68" i="26"/>
  <c r="W68" i="26"/>
  <c r="AM67" i="26"/>
  <c r="W67" i="26"/>
  <c r="AI66" i="26"/>
  <c r="S66" i="26"/>
  <c r="AQ108" i="26"/>
  <c r="AA108" i="26"/>
  <c r="O107" i="26"/>
  <c r="AU106" i="26"/>
  <c r="AE106" i="26"/>
  <c r="O106" i="26"/>
  <c r="AU105" i="26"/>
  <c r="AE105" i="26"/>
  <c r="O105" i="26"/>
  <c r="AU104" i="26"/>
  <c r="AE104" i="26"/>
  <c r="O104" i="26"/>
  <c r="AU103" i="26"/>
  <c r="AE103" i="26"/>
  <c r="O103" i="26"/>
  <c r="AU102" i="26"/>
  <c r="AE102" i="26"/>
  <c r="O102" i="26"/>
  <c r="AU101" i="26"/>
  <c r="AE101" i="26"/>
  <c r="O101" i="26"/>
  <c r="AU100" i="26"/>
  <c r="AE100" i="26"/>
  <c r="O100" i="26"/>
  <c r="AQ107" i="26"/>
  <c r="AI104" i="26"/>
  <c r="S103" i="26"/>
  <c r="AI100" i="26"/>
  <c r="O99" i="26"/>
  <c r="S69" i="26"/>
  <c r="S68" i="26"/>
  <c r="S67" i="26"/>
  <c r="O66" i="26"/>
  <c r="AQ64" i="26"/>
  <c r="W64" i="26"/>
  <c r="W63" i="26"/>
  <c r="AU62" i="26"/>
  <c r="K61" i="26"/>
  <c r="S60" i="26"/>
  <c r="AM21" i="26"/>
  <c r="W21" i="26"/>
  <c r="AQ19" i="26"/>
  <c r="AA19" i="26"/>
  <c r="K19" i="26"/>
  <c r="AQ18" i="26"/>
  <c r="AA18" i="26"/>
  <c r="K18" i="26"/>
  <c r="AU15" i="26"/>
  <c r="AE15" i="26"/>
  <c r="O15" i="26"/>
  <c r="AU14" i="26"/>
  <c r="AE14" i="26"/>
  <c r="O14" i="26"/>
  <c r="AI12" i="26"/>
  <c r="S12" i="26"/>
  <c r="AM10" i="26"/>
  <c r="W10" i="26"/>
  <c r="K108" i="25"/>
  <c r="AM107" i="25"/>
  <c r="W107" i="25"/>
  <c r="K108" i="26"/>
  <c r="AQ106" i="26"/>
  <c r="AA105" i="26"/>
  <c r="K104" i="26"/>
  <c r="AQ102" i="26"/>
  <c r="AA101" i="26"/>
  <c r="W98" i="26"/>
  <c r="O65" i="26"/>
  <c r="AU61" i="26"/>
  <c r="AA61" i="26"/>
  <c r="AI60" i="26"/>
  <c r="AQ59" i="26"/>
  <c r="AA59" i="26"/>
  <c r="K59" i="26"/>
  <c r="AM58" i="26"/>
  <c r="W58" i="26"/>
  <c r="AI57" i="26"/>
  <c r="S57" i="26"/>
  <c r="AU56" i="26"/>
  <c r="AE56" i="26"/>
  <c r="O56" i="26"/>
  <c r="AQ55" i="26"/>
  <c r="AA55" i="26"/>
  <c r="K55" i="26"/>
  <c r="AM54" i="26"/>
  <c r="W54" i="26"/>
  <c r="AI53" i="26"/>
  <c r="S53" i="26"/>
  <c r="AU52" i="26"/>
  <c r="AE52" i="26"/>
  <c r="O52" i="26"/>
  <c r="AQ51" i="26"/>
  <c r="AA51" i="26"/>
  <c r="K51" i="26"/>
  <c r="AM50" i="26"/>
  <c r="W50" i="26"/>
  <c r="AI49" i="26"/>
  <c r="S49" i="26"/>
  <c r="AU48" i="26"/>
  <c r="AE48" i="26"/>
  <c r="O48" i="26"/>
  <c r="AQ47" i="26"/>
  <c r="AA47" i="26"/>
  <c r="K47" i="26"/>
  <c r="AM46" i="26"/>
  <c r="W46" i="26"/>
  <c r="AI45" i="26"/>
  <c r="S45" i="26"/>
  <c r="AU44" i="26"/>
  <c r="AE108" i="26"/>
  <c r="E108" i="26"/>
  <c r="H108" i="26" s="1"/>
  <c r="S106" i="26"/>
  <c r="AI103" i="26"/>
  <c r="S102" i="26"/>
  <c r="AM98" i="26"/>
  <c r="AM64" i="26"/>
  <c r="AM63" i="26"/>
  <c r="S63" i="26"/>
  <c r="S62" i="26"/>
  <c r="K107" i="26"/>
  <c r="AQ105" i="26"/>
  <c r="AA104" i="26"/>
  <c r="K103" i="26"/>
  <c r="AQ101" i="26"/>
  <c r="AA100" i="26"/>
  <c r="AE99" i="26"/>
  <c r="S98" i="26"/>
  <c r="AI69" i="26"/>
  <c r="AI68" i="26"/>
  <c r="AI67" i="26"/>
  <c r="AE66" i="26"/>
  <c r="AE65" i="26"/>
  <c r="K65" i="26"/>
  <c r="AQ61" i="26"/>
  <c r="W61" i="26"/>
  <c r="K60" i="26"/>
  <c r="AM59" i="26"/>
  <c r="W59" i="26"/>
  <c r="AI58" i="26"/>
  <c r="S58" i="26"/>
  <c r="AU57" i="26"/>
  <c r="AE57" i="26"/>
  <c r="O57" i="26"/>
  <c r="AQ56" i="26"/>
  <c r="AA56" i="26"/>
  <c r="K56" i="26"/>
  <c r="AM55" i="26"/>
  <c r="W55" i="26"/>
  <c r="AI54" i="26"/>
  <c r="S54" i="26"/>
  <c r="AU53" i="26"/>
  <c r="AE53" i="26"/>
  <c r="O53" i="26"/>
  <c r="AQ52" i="26"/>
  <c r="AA52" i="26"/>
  <c r="K52" i="26"/>
  <c r="AM51" i="26"/>
  <c r="W51" i="26"/>
  <c r="AI50" i="26"/>
  <c r="S50" i="26"/>
  <c r="AU49" i="26"/>
  <c r="AE49" i="26"/>
  <c r="O49" i="26"/>
  <c r="AQ48" i="26"/>
  <c r="AA48" i="26"/>
  <c r="K48" i="26"/>
  <c r="AM47" i="26"/>
  <c r="W47" i="26"/>
  <c r="AI46" i="26"/>
  <c r="S46" i="26"/>
  <c r="S74" i="26" s="1"/>
  <c r="AU45" i="26"/>
  <c r="AE45" i="26"/>
  <c r="O45" i="26"/>
  <c r="AQ44" i="26"/>
  <c r="AA44" i="26"/>
  <c r="K44" i="26"/>
  <c r="AM43" i="26"/>
  <c r="W43" i="26"/>
  <c r="AI42" i="26"/>
  <c r="S42" i="26"/>
  <c r="AU41" i="26"/>
  <c r="AE41" i="26"/>
  <c r="O41" i="26"/>
  <c r="AQ40" i="26"/>
  <c r="AA40" i="26"/>
  <c r="K40" i="26"/>
  <c r="AM39" i="26"/>
  <c r="W39" i="26"/>
  <c r="AU108" i="26"/>
  <c r="AI106" i="26"/>
  <c r="S105" i="26"/>
  <c r="AI102" i="26"/>
  <c r="S101" i="26"/>
  <c r="AI98" i="26"/>
  <c r="K64" i="26"/>
  <c r="AI63" i="26"/>
  <c r="AI62" i="26"/>
  <c r="O62" i="26"/>
  <c r="AA60" i="26"/>
  <c r="AU21" i="26"/>
  <c r="AE21" i="26"/>
  <c r="O21" i="26"/>
  <c r="AI19" i="26"/>
  <c r="S19" i="26"/>
  <c r="AI18" i="26"/>
  <c r="S18" i="26"/>
  <c r="AM15" i="26"/>
  <c r="W15" i="26"/>
  <c r="AM14" i="26"/>
  <c r="W14" i="26"/>
  <c r="AQ12" i="26"/>
  <c r="AA12" i="26"/>
  <c r="K12" i="26"/>
  <c r="AU10" i="26"/>
  <c r="AE10" i="26"/>
  <c r="AU107" i="25"/>
  <c r="AE107" i="25"/>
  <c r="O107" i="25"/>
  <c r="AQ106" i="25"/>
  <c r="AA106" i="25"/>
  <c r="K106" i="25"/>
  <c r="AM105" i="25"/>
  <c r="W105" i="25"/>
  <c r="AI105" i="26"/>
  <c r="S104" i="26"/>
  <c r="AI101" i="26"/>
  <c r="S100" i="26"/>
  <c r="AU99" i="26"/>
  <c r="AE98" i="26"/>
  <c r="AU66" i="26"/>
  <c r="AA64" i="26"/>
  <c r="AE62" i="26"/>
  <c r="O61" i="26"/>
  <c r="W60" i="26"/>
  <c r="AQ21" i="26"/>
  <c r="AA21" i="26"/>
  <c r="K21" i="26"/>
  <c r="AU19" i="26"/>
  <c r="AE19" i="26"/>
  <c r="AM108" i="26"/>
  <c r="AA106" i="26"/>
  <c r="K105" i="26"/>
  <c r="AQ103" i="26"/>
  <c r="AA102" i="26"/>
  <c r="K101" i="26"/>
  <c r="AU98" i="26"/>
  <c r="AI97" i="26"/>
  <c r="AQ65" i="26"/>
  <c r="AE61" i="26"/>
  <c r="AM60" i="26"/>
  <c r="AU59" i="26"/>
  <c r="AE59" i="26"/>
  <c r="O59" i="26"/>
  <c r="AQ58" i="26"/>
  <c r="AA58" i="26"/>
  <c r="K58" i="26"/>
  <c r="AM57" i="26"/>
  <c r="W57" i="26"/>
  <c r="K102" i="26"/>
  <c r="S59" i="26"/>
  <c r="O58" i="26"/>
  <c r="K57" i="26"/>
  <c r="AI56" i="26"/>
  <c r="AI55" i="26"/>
  <c r="O55" i="26"/>
  <c r="AQ53" i="26"/>
  <c r="W53" i="26"/>
  <c r="W52" i="26"/>
  <c r="AU51" i="26"/>
  <c r="K49" i="26"/>
  <c r="AI48" i="26"/>
  <c r="AI47" i="26"/>
  <c r="O47" i="26"/>
  <c r="AQ45" i="26"/>
  <c r="W45" i="26"/>
  <c r="O43" i="26"/>
  <c r="AQ42" i="26"/>
  <c r="AM40" i="26"/>
  <c r="AU39" i="26"/>
  <c r="K39" i="26"/>
  <c r="AM38" i="26"/>
  <c r="W38" i="26"/>
  <c r="AI37" i="26"/>
  <c r="S37" i="26"/>
  <c r="AU36" i="26"/>
  <c r="AE36" i="26"/>
  <c r="O36" i="26"/>
  <c r="AQ35" i="26"/>
  <c r="AA35" i="26"/>
  <c r="K35" i="26"/>
  <c r="AM34" i="26"/>
  <c r="W34" i="26"/>
  <c r="AI33" i="26"/>
  <c r="S33" i="26"/>
  <c r="AU32" i="26"/>
  <c r="AE32" i="26"/>
  <c r="W108" i="26"/>
  <c r="K106" i="26"/>
  <c r="O54" i="26"/>
  <c r="AU50" i="26"/>
  <c r="AA50" i="26"/>
  <c r="O46" i="26"/>
  <c r="W44" i="26"/>
  <c r="AE43" i="26"/>
  <c r="W42" i="26"/>
  <c r="K41" i="26"/>
  <c r="S40" i="26"/>
  <c r="AA39" i="26"/>
  <c r="AM18" i="26"/>
  <c r="AE12" i="26"/>
  <c r="AQ11" i="26"/>
  <c r="AA11" i="26"/>
  <c r="K11" i="26"/>
  <c r="AQ10" i="26"/>
  <c r="AQ71" i="26" s="1"/>
  <c r="AM108" i="25"/>
  <c r="W108" i="25"/>
  <c r="AA107" i="25"/>
  <c r="O106" i="25"/>
  <c r="E68" i="26"/>
  <c r="AE55" i="26"/>
  <c r="AM53" i="26"/>
  <c r="AM52" i="26"/>
  <c r="S52" i="26"/>
  <c r="S51" i="26"/>
  <c r="AA49" i="26"/>
  <c r="AE47" i="26"/>
  <c r="AM45" i="26"/>
  <c r="AM44" i="26"/>
  <c r="AU43" i="26"/>
  <c r="K43" i="26"/>
  <c r="AM42" i="26"/>
  <c r="AA41" i="26"/>
  <c r="AI40" i="26"/>
  <c r="AQ39" i="26"/>
  <c r="AI38" i="26"/>
  <c r="S38" i="26"/>
  <c r="AU37" i="26"/>
  <c r="AE37" i="26"/>
  <c r="O37" i="26"/>
  <c r="AQ36" i="26"/>
  <c r="AA36" i="26"/>
  <c r="K36" i="26"/>
  <c r="AM35" i="26"/>
  <c r="W35" i="26"/>
  <c r="AI34" i="26"/>
  <c r="S34" i="26"/>
  <c r="AU33" i="26"/>
  <c r="AE33" i="26"/>
  <c r="O33" i="26"/>
  <c r="AQ32" i="26"/>
  <c r="AA32" i="26"/>
  <c r="K32" i="26"/>
  <c r="AM31" i="26"/>
  <c r="W31" i="26"/>
  <c r="AI30" i="26"/>
  <c r="S30" i="26"/>
  <c r="AU29" i="26"/>
  <c r="AE29" i="26"/>
  <c r="O29" i="26"/>
  <c r="AQ28" i="26"/>
  <c r="AA28" i="26"/>
  <c r="K28" i="26"/>
  <c r="AM27" i="26"/>
  <c r="W27" i="26"/>
  <c r="AI26" i="26"/>
  <c r="S26" i="26"/>
  <c r="AU25" i="26"/>
  <c r="AE25" i="26"/>
  <c r="O25" i="26"/>
  <c r="AQ24" i="26"/>
  <c r="AA24" i="26"/>
  <c r="K24" i="26"/>
  <c r="AM23" i="26"/>
  <c r="W23" i="26"/>
  <c r="AI22" i="26"/>
  <c r="S22" i="26"/>
  <c r="AI20" i="26"/>
  <c r="S20" i="26"/>
  <c r="O18" i="26"/>
  <c r="AU17" i="26"/>
  <c r="AE17" i="26"/>
  <c r="O17" i="26"/>
  <c r="AU16" i="26"/>
  <c r="AE16" i="26"/>
  <c r="O16" i="26"/>
  <c r="AA15" i="26"/>
  <c r="AI14" i="26"/>
  <c r="AU13" i="26"/>
  <c r="AE13" i="26"/>
  <c r="O13" i="26"/>
  <c r="AQ100" i="26"/>
  <c r="AA65" i="26"/>
  <c r="AI59" i="26"/>
  <c r="AE58" i="26"/>
  <c r="AE75" i="26" s="1"/>
  <c r="AA57" i="26"/>
  <c r="AE54" i="26"/>
  <c r="K54" i="26"/>
  <c r="AQ50" i="26"/>
  <c r="AE46" i="26"/>
  <c r="K46" i="26"/>
  <c r="S44" i="26"/>
  <c r="AA43" i="26"/>
  <c r="AQ41" i="26"/>
  <c r="O40" i="26"/>
  <c r="S21" i="26"/>
  <c r="K14" i="26"/>
  <c r="AU12" i="26"/>
  <c r="AM11" i="26"/>
  <c r="W11" i="26"/>
  <c r="S10" i="26"/>
  <c r="AI108" i="25"/>
  <c r="S108" i="25"/>
  <c r="AQ107" i="25"/>
  <c r="AU106" i="25"/>
  <c r="AI105" i="25"/>
  <c r="AQ99" i="25"/>
  <c r="AA99" i="25"/>
  <c r="K98" i="25"/>
  <c r="AM97" i="25"/>
  <c r="W97" i="25"/>
  <c r="K97" i="25"/>
  <c r="AQ104" i="26"/>
  <c r="AA107" i="26"/>
  <c r="AA103" i="26"/>
  <c r="O98" i="26"/>
  <c r="AU58" i="26"/>
  <c r="AU75" i="26" s="1"/>
  <c r="AQ57" i="26"/>
  <c r="AM56" i="26"/>
  <c r="S56" i="26"/>
  <c r="S55" i="26"/>
  <c r="AA53" i="26"/>
  <c r="AE51" i="26"/>
  <c r="AM49" i="26"/>
  <c r="AM48" i="26"/>
  <c r="S48" i="26"/>
  <c r="S47" i="26"/>
  <c r="AA45" i="26"/>
  <c r="AE44" i="26"/>
  <c r="S43" i="26"/>
  <c r="AU42" i="26"/>
  <c r="K42" i="26"/>
  <c r="S41" i="26"/>
  <c r="O39" i="26"/>
  <c r="AQ38" i="26"/>
  <c r="AA38" i="26"/>
  <c r="K38" i="26"/>
  <c r="AM37" i="26"/>
  <c r="W37" i="26"/>
  <c r="AI36" i="26"/>
  <c r="S36" i="26"/>
  <c r="AU35" i="26"/>
  <c r="AE35" i="26"/>
  <c r="O35" i="26"/>
  <c r="AQ34" i="26"/>
  <c r="AA34" i="26"/>
  <c r="K34" i="26"/>
  <c r="AM33" i="26"/>
  <c r="W33" i="26"/>
  <c r="AI32" i="26"/>
  <c r="S32" i="26"/>
  <c r="AU31" i="26"/>
  <c r="AE31" i="26"/>
  <c r="O31" i="26"/>
  <c r="AQ30" i="26"/>
  <c r="AA30" i="26"/>
  <c r="K30" i="26"/>
  <c r="AM29" i="26"/>
  <c r="W29" i="26"/>
  <c r="AI28" i="26"/>
  <c r="S28" i="26"/>
  <c r="AU27" i="26"/>
  <c r="AE27" i="26"/>
  <c r="O27" i="26"/>
  <c r="AQ26" i="26"/>
  <c r="AA26" i="26"/>
  <c r="K26" i="26"/>
  <c r="AM25" i="26"/>
  <c r="W25" i="26"/>
  <c r="AI24" i="26"/>
  <c r="S24" i="26"/>
  <c r="AU23" i="26"/>
  <c r="AE23" i="26"/>
  <c r="O23" i="26"/>
  <c r="AQ22" i="26"/>
  <c r="AA22" i="26"/>
  <c r="K22" i="26"/>
  <c r="AI21" i="26"/>
  <c r="AQ20" i="26"/>
  <c r="AA20" i="26"/>
  <c r="K20" i="26"/>
  <c r="AU18" i="26"/>
  <c r="AM17" i="26"/>
  <c r="W17" i="26"/>
  <c r="AM16" i="26"/>
  <c r="W16" i="26"/>
  <c r="AM13" i="26"/>
  <c r="W13" i="26"/>
  <c r="AQ54" i="26"/>
  <c r="AE50" i="26"/>
  <c r="K50" i="26"/>
  <c r="AQ46" i="26"/>
  <c r="AI43" i="26"/>
  <c r="AA42" i="26"/>
  <c r="AI41" i="26"/>
  <c r="W40" i="26"/>
  <c r="AE39" i="26"/>
  <c r="AM19" i="26"/>
  <c r="O19" i="26"/>
  <c r="W18" i="26"/>
  <c r="AI15" i="26"/>
  <c r="AQ14" i="26"/>
  <c r="O12" i="26"/>
  <c r="AU11" i="26"/>
  <c r="AE11" i="26"/>
  <c r="O11" i="26"/>
  <c r="AA10" i="26"/>
  <c r="K10" i="26"/>
  <c r="AQ108" i="25"/>
  <c r="AA108" i="25"/>
  <c r="K107" i="25"/>
  <c r="S106" i="25"/>
  <c r="AA105" i="25"/>
  <c r="AI99" i="25"/>
  <c r="S99" i="25"/>
  <c r="AU97" i="25"/>
  <c r="AE97" i="25"/>
  <c r="AU65" i="26"/>
  <c r="AU54" i="26"/>
  <c r="AI35" i="26"/>
  <c r="AE34" i="26"/>
  <c r="AE73" i="26" s="1"/>
  <c r="AA33" i="26"/>
  <c r="W32" i="26"/>
  <c r="AI27" i="26"/>
  <c r="AM26" i="26"/>
  <c r="S25" i="26"/>
  <c r="W24" i="26"/>
  <c r="AE20" i="26"/>
  <c r="S13" i="26"/>
  <c r="AU105" i="25"/>
  <c r="AM102" i="25"/>
  <c r="W102" i="25"/>
  <c r="AQ100" i="25"/>
  <c r="AA100" i="25"/>
  <c r="K100" i="25"/>
  <c r="O99" i="25"/>
  <c r="S97" i="25"/>
  <c r="S109" i="25" s="1"/>
  <c r="AM68" i="25"/>
  <c r="W68" i="25"/>
  <c r="AI66" i="25"/>
  <c r="S66" i="25"/>
  <c r="AU64" i="25"/>
  <c r="AE64" i="25"/>
  <c r="O64" i="25"/>
  <c r="AM21" i="25"/>
  <c r="W21" i="25"/>
  <c r="AQ20" i="25"/>
  <c r="AA20" i="25"/>
  <c r="K20" i="25"/>
  <c r="AU19" i="25"/>
  <c r="AE19" i="25"/>
  <c r="O19" i="25"/>
  <c r="AI18" i="25"/>
  <c r="S18" i="25"/>
  <c r="AM17" i="25"/>
  <c r="W17" i="25"/>
  <c r="AQ16" i="25"/>
  <c r="AA16" i="25"/>
  <c r="K16" i="25"/>
  <c r="AU15" i="25"/>
  <c r="AE15" i="25"/>
  <c r="S97" i="26"/>
  <c r="E69" i="26"/>
  <c r="O51" i="26"/>
  <c r="AA46" i="26"/>
  <c r="AI44" i="26"/>
  <c r="AM41" i="26"/>
  <c r="AU38" i="26"/>
  <c r="AQ37" i="26"/>
  <c r="AM36" i="26"/>
  <c r="AQ31" i="26"/>
  <c r="AU30" i="26"/>
  <c r="AA29" i="26"/>
  <c r="AE28" i="26"/>
  <c r="K27" i="26"/>
  <c r="O26" i="26"/>
  <c r="AQ23" i="26"/>
  <c r="AU22" i="26"/>
  <c r="AE18" i="26"/>
  <c r="AI17" i="26"/>
  <c r="AQ16" i="26"/>
  <c r="W12" i="26"/>
  <c r="AU104" i="25"/>
  <c r="AE104" i="25"/>
  <c r="O104" i="25"/>
  <c r="AQ103" i="25"/>
  <c r="AA103" i="25"/>
  <c r="K103" i="25"/>
  <c r="AU101" i="25"/>
  <c r="AE101" i="25"/>
  <c r="O101" i="25"/>
  <c r="AQ98" i="25"/>
  <c r="AA98" i="25"/>
  <c r="AI97" i="25"/>
  <c r="AM69" i="25"/>
  <c r="W69" i="25"/>
  <c r="E69" i="25"/>
  <c r="AI67" i="25"/>
  <c r="S67" i="25"/>
  <c r="AU65" i="25"/>
  <c r="AE65" i="25"/>
  <c r="O65" i="25"/>
  <c r="AQ63" i="25"/>
  <c r="W49" i="26"/>
  <c r="K45" i="26"/>
  <c r="O42" i="26"/>
  <c r="AE40" i="26"/>
  <c r="S31" i="26"/>
  <c r="W30" i="26"/>
  <c r="AI25" i="26"/>
  <c r="AM24" i="26"/>
  <c r="S23" i="26"/>
  <c r="W22" i="26"/>
  <c r="AU20" i="26"/>
  <c r="K17" i="26"/>
  <c r="S16" i="26"/>
  <c r="AA14" i="26"/>
  <c r="AI13" i="26"/>
  <c r="AE108" i="25"/>
  <c r="W106" i="25"/>
  <c r="AQ105" i="25"/>
  <c r="S105" i="25"/>
  <c r="AI102" i="25"/>
  <c r="S102" i="25"/>
  <c r="AM100" i="25"/>
  <c r="W100" i="25"/>
  <c r="AE99" i="25"/>
  <c r="O97" i="25"/>
  <c r="AI68" i="25"/>
  <c r="S68" i="25"/>
  <c r="AU66" i="25"/>
  <c r="AE66" i="25"/>
  <c r="O66" i="25"/>
  <c r="AQ64" i="25"/>
  <c r="AA64" i="25"/>
  <c r="K64" i="25"/>
  <c r="AI21" i="25"/>
  <c r="S21" i="25"/>
  <c r="AU55" i="26"/>
  <c r="AI51" i="26"/>
  <c r="AU46" i="26"/>
  <c r="AU74" i="26" s="1"/>
  <c r="S39" i="26"/>
  <c r="O38" i="26"/>
  <c r="K37" i="26"/>
  <c r="AU34" i="26"/>
  <c r="AQ33" i="26"/>
  <c r="AM32" i="26"/>
  <c r="O32" i="26"/>
  <c r="AQ29" i="26"/>
  <c r="AU28" i="26"/>
  <c r="AA27" i="26"/>
  <c r="AE26" i="26"/>
  <c r="K25" i="26"/>
  <c r="O24" i="26"/>
  <c r="W20" i="26"/>
  <c r="K13" i="26"/>
  <c r="S11" i="26"/>
  <c r="S107" i="25"/>
  <c r="AM106" i="25"/>
  <c r="AQ104" i="25"/>
  <c r="AA104" i="25"/>
  <c r="K104" i="25"/>
  <c r="AM103" i="25"/>
  <c r="W103" i="25"/>
  <c r="AQ101" i="25"/>
  <c r="AA101" i="25"/>
  <c r="K101" i="25"/>
  <c r="K99" i="25"/>
  <c r="AM98" i="25"/>
  <c r="W98" i="25"/>
  <c r="AI69" i="25"/>
  <c r="S69" i="25"/>
  <c r="AU67" i="25"/>
  <c r="AE67" i="25"/>
  <c r="O67" i="25"/>
  <c r="AQ65" i="25"/>
  <c r="AA65" i="25"/>
  <c r="K65" i="25"/>
  <c r="AM63" i="25"/>
  <c r="W63" i="25"/>
  <c r="AM62" i="25"/>
  <c r="W62" i="25"/>
  <c r="AM61" i="25"/>
  <c r="W61" i="25"/>
  <c r="AM60" i="25"/>
  <c r="W60" i="25"/>
  <c r="AM59" i="25"/>
  <c r="W59" i="25"/>
  <c r="AI58" i="25"/>
  <c r="AI75" i="25" s="1"/>
  <c r="S58" i="25"/>
  <c r="AU57" i="25"/>
  <c r="AE57" i="25"/>
  <c r="O57" i="25"/>
  <c r="AQ56" i="25"/>
  <c r="AA56" i="25"/>
  <c r="K56" i="25"/>
  <c r="AM55" i="25"/>
  <c r="W55" i="25"/>
  <c r="AI54" i="25"/>
  <c r="S54" i="25"/>
  <c r="AU53" i="25"/>
  <c r="AE53" i="25"/>
  <c r="O53" i="25"/>
  <c r="AQ52" i="25"/>
  <c r="AA52" i="25"/>
  <c r="K52" i="25"/>
  <c r="AM51" i="25"/>
  <c r="W51" i="25"/>
  <c r="AI50" i="25"/>
  <c r="S50" i="25"/>
  <c r="AU49" i="25"/>
  <c r="AE49" i="25"/>
  <c r="O49" i="25"/>
  <c r="W56" i="26"/>
  <c r="AQ49" i="26"/>
  <c r="AI31" i="26"/>
  <c r="AM30" i="26"/>
  <c r="S29" i="26"/>
  <c r="W28" i="26"/>
  <c r="AI23" i="26"/>
  <c r="AM22" i="26"/>
  <c r="W19" i="26"/>
  <c r="AA17" i="26"/>
  <c r="AI16" i="26"/>
  <c r="S15" i="26"/>
  <c r="AM12" i="26"/>
  <c r="O105" i="25"/>
  <c r="AU102" i="25"/>
  <c r="AE102" i="25"/>
  <c r="O102" i="25"/>
  <c r="AI100" i="25"/>
  <c r="S100" i="25"/>
  <c r="AU99" i="25"/>
  <c r="AA97" i="25"/>
  <c r="AU68" i="25"/>
  <c r="AE68" i="25"/>
  <c r="O68" i="25"/>
  <c r="AQ66" i="25"/>
  <c r="AA66" i="25"/>
  <c r="K66" i="25"/>
  <c r="AM64" i="25"/>
  <c r="W64" i="25"/>
  <c r="AU21" i="25"/>
  <c r="AE21" i="25"/>
  <c r="O21" i="25"/>
  <c r="AI20" i="25"/>
  <c r="S20" i="25"/>
  <c r="AM19" i="25"/>
  <c r="W19" i="25"/>
  <c r="AQ18" i="25"/>
  <c r="AA18" i="25"/>
  <c r="K18" i="25"/>
  <c r="AU17" i="25"/>
  <c r="AE17" i="25"/>
  <c r="O17" i="25"/>
  <c r="AI16" i="25"/>
  <c r="S16" i="25"/>
  <c r="AQ60" i="26"/>
  <c r="AA54" i="26"/>
  <c r="AI52" i="26"/>
  <c r="O50" i="26"/>
  <c r="AU47" i="26"/>
  <c r="W41" i="26"/>
  <c r="AI39" i="26"/>
  <c r="AE38" i="26"/>
  <c r="AA37" i="26"/>
  <c r="W36" i="26"/>
  <c r="AI29" i="26"/>
  <c r="AM28" i="26"/>
  <c r="S27" i="26"/>
  <c r="W26" i="26"/>
  <c r="O20" i="26"/>
  <c r="AQ17" i="26"/>
  <c r="AI11" i="26"/>
  <c r="O10" i="26"/>
  <c r="AI107" i="25"/>
  <c r="AE105" i="25"/>
  <c r="K105" i="25"/>
  <c r="AQ102" i="25"/>
  <c r="AA102" i="25"/>
  <c r="K102" i="25"/>
  <c r="AU100" i="25"/>
  <c r="AE100" i="25"/>
  <c r="O100" i="25"/>
  <c r="AQ97" i="25"/>
  <c r="AQ109" i="25" s="1"/>
  <c r="AQ68" i="25"/>
  <c r="AA68" i="25"/>
  <c r="K68" i="25"/>
  <c r="AM66" i="25"/>
  <c r="W66" i="25"/>
  <c r="E66" i="25"/>
  <c r="AI64" i="25"/>
  <c r="S64" i="25"/>
  <c r="AQ21" i="25"/>
  <c r="AA21" i="25"/>
  <c r="K21" i="25"/>
  <c r="AU20" i="25"/>
  <c r="AE20" i="25"/>
  <c r="K53" i="26"/>
  <c r="W48" i="26"/>
  <c r="O44" i="26"/>
  <c r="AA31" i="26"/>
  <c r="AE30" i="26"/>
  <c r="K29" i="26"/>
  <c r="O28" i="26"/>
  <c r="AQ25" i="26"/>
  <c r="AU24" i="26"/>
  <c r="AA23" i="26"/>
  <c r="AE22" i="26"/>
  <c r="AE72" i="26" s="1"/>
  <c r="S17" i="26"/>
  <c r="AA16" i="26"/>
  <c r="K15" i="26"/>
  <c r="AQ13" i="26"/>
  <c r="AI10" i="26"/>
  <c r="O108" i="25"/>
  <c r="AE106" i="25"/>
  <c r="AI104" i="25"/>
  <c r="S104" i="25"/>
  <c r="AU103" i="25"/>
  <c r="AE103" i="25"/>
  <c r="O103" i="25"/>
  <c r="AI101" i="25"/>
  <c r="S101" i="25"/>
  <c r="AM99" i="25"/>
  <c r="AU98" i="25"/>
  <c r="AE98" i="25"/>
  <c r="O98" i="25"/>
  <c r="AQ69" i="25"/>
  <c r="AA69" i="25"/>
  <c r="K69" i="25"/>
  <c r="AM67" i="25"/>
  <c r="W67" i="25"/>
  <c r="E67" i="25"/>
  <c r="AI65" i="25"/>
  <c r="S65" i="25"/>
  <c r="AU63" i="25"/>
  <c r="AE63" i="25"/>
  <c r="O63" i="25"/>
  <c r="AU62" i="25"/>
  <c r="AE62" i="25"/>
  <c r="O62" i="25"/>
  <c r="AU61" i="25"/>
  <c r="AE61" i="25"/>
  <c r="O61" i="25"/>
  <c r="AU60" i="25"/>
  <c r="AE60" i="25"/>
  <c r="O60" i="25"/>
  <c r="AU59" i="25"/>
  <c r="AE59" i="25"/>
  <c r="O59" i="25"/>
  <c r="AQ58" i="25"/>
  <c r="AA58" i="25"/>
  <c r="K58" i="25"/>
  <c r="AM57" i="25"/>
  <c r="W57" i="25"/>
  <c r="AI56" i="25"/>
  <c r="S56" i="25"/>
  <c r="AU55" i="25"/>
  <c r="AE55" i="25"/>
  <c r="O55" i="25"/>
  <c r="AQ54" i="25"/>
  <c r="AA54" i="25"/>
  <c r="K54" i="25"/>
  <c r="AM53" i="25"/>
  <c r="W53" i="25"/>
  <c r="AI52" i="25"/>
  <c r="S52" i="25"/>
  <c r="AU51" i="25"/>
  <c r="AE51" i="25"/>
  <c r="O51" i="25"/>
  <c r="AQ50" i="25"/>
  <c r="AA50" i="25"/>
  <c r="K50" i="25"/>
  <c r="AM49" i="25"/>
  <c r="W49" i="25"/>
  <c r="AI48" i="25"/>
  <c r="O30" i="26"/>
  <c r="AE24" i="26"/>
  <c r="AI103" i="25"/>
  <c r="O69" i="25"/>
  <c r="E65" i="25"/>
  <c r="S63" i="25"/>
  <c r="AQ62" i="25"/>
  <c r="AA60" i="25"/>
  <c r="AI57" i="25"/>
  <c r="AM56" i="25"/>
  <c r="S55" i="25"/>
  <c r="W54" i="25"/>
  <c r="AI49" i="25"/>
  <c r="W48" i="25"/>
  <c r="AI47" i="25"/>
  <c r="S47" i="25"/>
  <c r="AU46" i="25"/>
  <c r="AE46" i="25"/>
  <c r="O46" i="25"/>
  <c r="AQ45" i="25"/>
  <c r="AA45" i="25"/>
  <c r="K45" i="25"/>
  <c r="AM44" i="25"/>
  <c r="W44" i="25"/>
  <c r="AI43" i="25"/>
  <c r="S43" i="25"/>
  <c r="AU42" i="25"/>
  <c r="AE42" i="25"/>
  <c r="O42" i="25"/>
  <c r="AQ41" i="25"/>
  <c r="AA41" i="25"/>
  <c r="K41" i="25"/>
  <c r="AM40" i="25"/>
  <c r="W40" i="25"/>
  <c r="AI39" i="25"/>
  <c r="S39" i="25"/>
  <c r="AU38" i="25"/>
  <c r="AE38" i="25"/>
  <c r="O38" i="25"/>
  <c r="AQ37" i="25"/>
  <c r="AA37" i="25"/>
  <c r="K37" i="25"/>
  <c r="AM36" i="25"/>
  <c r="W36" i="25"/>
  <c r="AI35" i="25"/>
  <c r="S35" i="25"/>
  <c r="AU34" i="25"/>
  <c r="AE34" i="25"/>
  <c r="O34" i="25"/>
  <c r="AQ33" i="25"/>
  <c r="AA33" i="25"/>
  <c r="K33" i="25"/>
  <c r="AM32" i="25"/>
  <c r="S62" i="25"/>
  <c r="AQ61" i="25"/>
  <c r="AA59" i="25"/>
  <c r="AE58" i="25"/>
  <c r="K57" i="25"/>
  <c r="O56" i="25"/>
  <c r="AQ53" i="25"/>
  <c r="AU52" i="25"/>
  <c r="AA51" i="25"/>
  <c r="AE50" i="25"/>
  <c r="K49" i="25"/>
  <c r="AM48" i="25"/>
  <c r="O18" i="25"/>
  <c r="AA17" i="25"/>
  <c r="AM16" i="25"/>
  <c r="O15" i="25"/>
  <c r="AI14" i="25"/>
  <c r="S14" i="25"/>
  <c r="AM13" i="25"/>
  <c r="W13" i="25"/>
  <c r="AQ12" i="25"/>
  <c r="AA12" i="25"/>
  <c r="K12" i="25"/>
  <c r="AU11" i="25"/>
  <c r="AE11" i="25"/>
  <c r="O11" i="25"/>
  <c r="AI10" i="25"/>
  <c r="S10" i="25"/>
  <c r="AU26" i="26"/>
  <c r="K23" i="26"/>
  <c r="AA13" i="26"/>
  <c r="AU108" i="25"/>
  <c r="AM104" i="25"/>
  <c r="AQ67" i="25"/>
  <c r="AI63" i="25"/>
  <c r="S61" i="25"/>
  <c r="AQ60" i="25"/>
  <c r="AI55" i="25"/>
  <c r="AM54" i="25"/>
  <c r="S53" i="25"/>
  <c r="W52" i="25"/>
  <c r="S48" i="25"/>
  <c r="AU47" i="25"/>
  <c r="AE47" i="25"/>
  <c r="O47" i="25"/>
  <c r="AQ46" i="25"/>
  <c r="AA46" i="25"/>
  <c r="K46" i="25"/>
  <c r="K74" i="25" s="1"/>
  <c r="AM45" i="25"/>
  <c r="W45" i="25"/>
  <c r="AI44" i="25"/>
  <c r="S44" i="25"/>
  <c r="AU43" i="25"/>
  <c r="AE43" i="25"/>
  <c r="O43" i="25"/>
  <c r="AQ42" i="25"/>
  <c r="AA42" i="25"/>
  <c r="K42" i="25"/>
  <c r="AM41" i="25"/>
  <c r="W41" i="25"/>
  <c r="AI40" i="25"/>
  <c r="S40" i="25"/>
  <c r="AU39" i="25"/>
  <c r="AE39" i="25"/>
  <c r="O39" i="25"/>
  <c r="AQ38" i="25"/>
  <c r="AA38" i="25"/>
  <c r="K38" i="25"/>
  <c r="AM37" i="25"/>
  <c r="W37" i="25"/>
  <c r="AI36" i="25"/>
  <c r="S36" i="25"/>
  <c r="AU35" i="25"/>
  <c r="AE35" i="25"/>
  <c r="O35" i="25"/>
  <c r="AQ34" i="25"/>
  <c r="AA34" i="25"/>
  <c r="K34" i="25"/>
  <c r="AM33" i="25"/>
  <c r="W33" i="25"/>
  <c r="AI32" i="25"/>
  <c r="S32" i="25"/>
  <c r="AU31" i="25"/>
  <c r="AE31" i="25"/>
  <c r="O31" i="25"/>
  <c r="AQ30" i="25"/>
  <c r="AA30" i="25"/>
  <c r="K30" i="25"/>
  <c r="AM29" i="25"/>
  <c r="W29" i="25"/>
  <c r="AI28" i="25"/>
  <c r="S28" i="25"/>
  <c r="AU27" i="25"/>
  <c r="AE27" i="25"/>
  <c r="O27" i="25"/>
  <c r="AQ26" i="25"/>
  <c r="AA26" i="25"/>
  <c r="K26" i="25"/>
  <c r="AM25" i="25"/>
  <c r="W25" i="25"/>
  <c r="AI24" i="25"/>
  <c r="S24" i="25"/>
  <c r="AU23" i="25"/>
  <c r="AE23" i="25"/>
  <c r="O23" i="25"/>
  <c r="AU40" i="26"/>
  <c r="K33" i="26"/>
  <c r="S98" i="25"/>
  <c r="AQ43" i="26"/>
  <c r="AE42" i="26"/>
  <c r="AQ27" i="26"/>
  <c r="O22" i="26"/>
  <c r="O72" i="26" s="1"/>
  <c r="AI98" i="25"/>
  <c r="AU69" i="25"/>
  <c r="AM65" i="25"/>
  <c r="AA62" i="25"/>
  <c r="K60" i="25"/>
  <c r="AI59" i="25"/>
  <c r="AM58" i="25"/>
  <c r="S57" i="25"/>
  <c r="W56" i="25"/>
  <c r="AI51" i="25"/>
  <c r="AM50" i="25"/>
  <c r="S49" i="25"/>
  <c r="AA48" i="25"/>
  <c r="K48" i="25"/>
  <c r="AM47" i="25"/>
  <c r="W47" i="25"/>
  <c r="AI46" i="25"/>
  <c r="S46" i="25"/>
  <c r="AU45" i="25"/>
  <c r="AE45" i="25"/>
  <c r="O45" i="25"/>
  <c r="AQ44" i="25"/>
  <c r="AA44" i="25"/>
  <c r="K44" i="25"/>
  <c r="AM43" i="25"/>
  <c r="W43" i="25"/>
  <c r="AI42" i="25"/>
  <c r="S42" i="25"/>
  <c r="AU41" i="25"/>
  <c r="AE41" i="25"/>
  <c r="O41" i="25"/>
  <c r="AQ40" i="25"/>
  <c r="AA40" i="25"/>
  <c r="K40" i="25"/>
  <c r="AM39" i="25"/>
  <c r="W39" i="25"/>
  <c r="AI38" i="25"/>
  <c r="S38" i="25"/>
  <c r="AU37" i="25"/>
  <c r="AE37" i="25"/>
  <c r="O37" i="25"/>
  <c r="AQ36" i="25"/>
  <c r="AA36" i="25"/>
  <c r="K36" i="25"/>
  <c r="AM35" i="25"/>
  <c r="W35" i="25"/>
  <c r="AI34" i="25"/>
  <c r="S34" i="25"/>
  <c r="AU33" i="25"/>
  <c r="AE33" i="25"/>
  <c r="O33" i="25"/>
  <c r="AQ32" i="25"/>
  <c r="AA32" i="25"/>
  <c r="K32" i="25"/>
  <c r="AM31" i="25"/>
  <c r="W31" i="25"/>
  <c r="AI30" i="25"/>
  <c r="S30" i="25"/>
  <c r="AU29" i="25"/>
  <c r="AE29" i="25"/>
  <c r="O29" i="25"/>
  <c r="AQ28" i="25"/>
  <c r="AA28" i="25"/>
  <c r="K28" i="25"/>
  <c r="AM27" i="25"/>
  <c r="W27" i="25"/>
  <c r="AI26" i="25"/>
  <c r="S26" i="25"/>
  <c r="AU25" i="25"/>
  <c r="AE25" i="25"/>
  <c r="O25" i="25"/>
  <c r="AQ24" i="25"/>
  <c r="AA24" i="25"/>
  <c r="K24" i="25"/>
  <c r="AM23" i="25"/>
  <c r="W23" i="25"/>
  <c r="AI22" i="25"/>
  <c r="S22" i="25"/>
  <c r="K19" i="25"/>
  <c r="S35" i="26"/>
  <c r="K16" i="26"/>
  <c r="AQ15" i="26"/>
  <c r="W104" i="25"/>
  <c r="AM101" i="25"/>
  <c r="AA67" i="25"/>
  <c r="AA61" i="25"/>
  <c r="K59" i="25"/>
  <c r="O58" i="25"/>
  <c r="O75" i="25" s="1"/>
  <c r="AQ55" i="25"/>
  <c r="AU54" i="25"/>
  <c r="AA53" i="25"/>
  <c r="AE52" i="25"/>
  <c r="K51" i="25"/>
  <c r="O50" i="25"/>
  <c r="AQ48" i="25"/>
  <c r="K17" i="25"/>
  <c r="W16" i="25"/>
  <c r="S15" i="25"/>
  <c r="AM14" i="25"/>
  <c r="W14" i="25"/>
  <c r="AQ13" i="25"/>
  <c r="AA13" i="25"/>
  <c r="K13" i="25"/>
  <c r="AU12" i="25"/>
  <c r="AE12" i="25"/>
  <c r="O12" i="25"/>
  <c r="AI11" i="25"/>
  <c r="S11" i="25"/>
  <c r="AM10" i="25"/>
  <c r="W10" i="25"/>
  <c r="AM52" i="25"/>
  <c r="O48" i="25"/>
  <c r="K47" i="25"/>
  <c r="AU44" i="25"/>
  <c r="AQ43" i="25"/>
  <c r="AM42" i="25"/>
  <c r="S33" i="25"/>
  <c r="S31" i="25"/>
  <c r="W30" i="25"/>
  <c r="AI25" i="25"/>
  <c r="AM24" i="25"/>
  <c r="S23" i="25"/>
  <c r="AA22" i="25"/>
  <c r="S19" i="25"/>
  <c r="K15" i="25"/>
  <c r="AU14" i="25"/>
  <c r="AA14" i="25"/>
  <c r="AM11" i="25"/>
  <c r="AE10" i="25"/>
  <c r="K10" i="25"/>
  <c r="AM108" i="23"/>
  <c r="W108" i="23"/>
  <c r="AM107" i="23"/>
  <c r="W107" i="23"/>
  <c r="AM106" i="23"/>
  <c r="W106" i="23"/>
  <c r="AM105" i="23"/>
  <c r="W105" i="23"/>
  <c r="AM104" i="23"/>
  <c r="W104" i="23"/>
  <c r="AM103" i="23"/>
  <c r="W103" i="23"/>
  <c r="AM102" i="23"/>
  <c r="W102" i="23"/>
  <c r="AM101" i="23"/>
  <c r="W101" i="23"/>
  <c r="AM100" i="23"/>
  <c r="W100" i="23"/>
  <c r="AM99" i="23"/>
  <c r="W99" i="23"/>
  <c r="AM98" i="23"/>
  <c r="W98" i="23"/>
  <c r="AM97" i="23"/>
  <c r="W97" i="23"/>
  <c r="AI69" i="23"/>
  <c r="S69" i="23"/>
  <c r="AU67" i="23"/>
  <c r="AE67" i="23"/>
  <c r="O67" i="23"/>
  <c r="AQ65" i="23"/>
  <c r="AA65" i="23"/>
  <c r="K65" i="23"/>
  <c r="AM63" i="23"/>
  <c r="W63" i="23"/>
  <c r="E63" i="23"/>
  <c r="AI61" i="23"/>
  <c r="S61" i="23"/>
  <c r="AU59" i="23"/>
  <c r="AE59" i="23"/>
  <c r="O59" i="23"/>
  <c r="AQ57" i="23"/>
  <c r="AA57" i="23"/>
  <c r="K57" i="23"/>
  <c r="AU21" i="23"/>
  <c r="AE21" i="23"/>
  <c r="O21" i="23"/>
  <c r="AI19" i="23"/>
  <c r="S19" i="23"/>
  <c r="AQ16" i="23"/>
  <c r="AA16" i="23"/>
  <c r="K16" i="23"/>
  <c r="AU14" i="23"/>
  <c r="AE14" i="23"/>
  <c r="O14" i="23"/>
  <c r="AI13" i="23"/>
  <c r="S13" i="23"/>
  <c r="AM11" i="23"/>
  <c r="W11" i="23"/>
  <c r="AM108" i="22"/>
  <c r="W108" i="22"/>
  <c r="AM107" i="22"/>
  <c r="W107" i="22"/>
  <c r="AM106" i="22"/>
  <c r="W106" i="22"/>
  <c r="AM105" i="22"/>
  <c r="W105" i="22"/>
  <c r="AM104" i="22"/>
  <c r="W104" i="22"/>
  <c r="AM103" i="22"/>
  <c r="W103" i="22"/>
  <c r="AM102" i="22"/>
  <c r="W102" i="22"/>
  <c r="AM101" i="22"/>
  <c r="W101" i="22"/>
  <c r="AM100" i="22"/>
  <c r="W100" i="22"/>
  <c r="AM99" i="22"/>
  <c r="W99" i="22"/>
  <c r="AM98" i="22"/>
  <c r="W98" i="22"/>
  <c r="AM97" i="22"/>
  <c r="W97" i="22"/>
  <c r="AQ69" i="22"/>
  <c r="AA69" i="22"/>
  <c r="K69" i="22"/>
  <c r="AQ68" i="22"/>
  <c r="AA68" i="22"/>
  <c r="K68" i="22"/>
  <c r="AQ67" i="22"/>
  <c r="AA67" i="22"/>
  <c r="K67" i="22"/>
  <c r="AQ66" i="22"/>
  <c r="AA66" i="22"/>
  <c r="K66" i="22"/>
  <c r="AQ65" i="22"/>
  <c r="AA65" i="22"/>
  <c r="K65" i="22"/>
  <c r="AQ64" i="22"/>
  <c r="AA64" i="22"/>
  <c r="K64" i="22"/>
  <c r="AQ63" i="22"/>
  <c r="AA63" i="22"/>
  <c r="K63" i="22"/>
  <c r="AQ62" i="22"/>
  <c r="AA62" i="22"/>
  <c r="K62" i="22"/>
  <c r="AQ61" i="22"/>
  <c r="AA61" i="22"/>
  <c r="K61" i="22"/>
  <c r="O34" i="26"/>
  <c r="O73" i="26" s="1"/>
  <c r="W101" i="25"/>
  <c r="W99" i="25"/>
  <c r="W65" i="25"/>
  <c r="AA63" i="25"/>
  <c r="AI60" i="25"/>
  <c r="W58" i="25"/>
  <c r="W75" i="25" s="1"/>
  <c r="AQ57" i="25"/>
  <c r="AA55" i="25"/>
  <c r="W50" i="25"/>
  <c r="AQ49" i="25"/>
  <c r="AI37" i="25"/>
  <c r="AE36" i="25"/>
  <c r="AA35" i="25"/>
  <c r="W34" i="25"/>
  <c r="O32" i="25"/>
  <c r="AQ29" i="25"/>
  <c r="AU28" i="25"/>
  <c r="AA27" i="25"/>
  <c r="AE26" i="25"/>
  <c r="K25" i="25"/>
  <c r="O24" i="25"/>
  <c r="AQ22" i="25"/>
  <c r="AU18" i="25"/>
  <c r="AI17" i="25"/>
  <c r="O16" i="25"/>
  <c r="AI13" i="25"/>
  <c r="O13" i="25"/>
  <c r="W12" i="25"/>
  <c r="AU68" i="23"/>
  <c r="AE68" i="23"/>
  <c r="O68" i="23"/>
  <c r="AQ66" i="23"/>
  <c r="AA66" i="23"/>
  <c r="K66" i="23"/>
  <c r="AM64" i="23"/>
  <c r="W64" i="23"/>
  <c r="AI62" i="23"/>
  <c r="S62" i="23"/>
  <c r="AU60" i="23"/>
  <c r="AE60" i="23"/>
  <c r="O60" i="23"/>
  <c r="AQ58" i="23"/>
  <c r="AA58" i="23"/>
  <c r="K58" i="23"/>
  <c r="AM56" i="23"/>
  <c r="W56" i="23"/>
  <c r="AI55" i="23"/>
  <c r="S55" i="23"/>
  <c r="AU54" i="23"/>
  <c r="AE54" i="23"/>
  <c r="O54" i="23"/>
  <c r="AQ53" i="23"/>
  <c r="AA53" i="23"/>
  <c r="K53" i="23"/>
  <c r="AM52" i="23"/>
  <c r="W52" i="23"/>
  <c r="AI51" i="23"/>
  <c r="S51" i="23"/>
  <c r="AU50" i="23"/>
  <c r="AE50" i="23"/>
  <c r="O50" i="23"/>
  <c r="AQ49" i="23"/>
  <c r="AA49" i="23"/>
  <c r="K49" i="23"/>
  <c r="AM48" i="23"/>
  <c r="W48" i="23"/>
  <c r="AI47" i="23"/>
  <c r="S47" i="23"/>
  <c r="AU46" i="23"/>
  <c r="AE46" i="23"/>
  <c r="O46" i="23"/>
  <c r="AQ45" i="23"/>
  <c r="AA45" i="23"/>
  <c r="K45" i="23"/>
  <c r="AM44" i="23"/>
  <c r="W44" i="23"/>
  <c r="AI43" i="23"/>
  <c r="S43" i="23"/>
  <c r="AU42" i="23"/>
  <c r="AE42" i="23"/>
  <c r="O42" i="23"/>
  <c r="AQ41" i="23"/>
  <c r="AA41" i="23"/>
  <c r="K41" i="23"/>
  <c r="AM40" i="23"/>
  <c r="W40" i="23"/>
  <c r="AI39" i="23"/>
  <c r="S39" i="23"/>
  <c r="AU38" i="23"/>
  <c r="AE38" i="23"/>
  <c r="O38" i="23"/>
  <c r="AQ37" i="23"/>
  <c r="AA37" i="23"/>
  <c r="K37" i="23"/>
  <c r="AM36" i="23"/>
  <c r="W36" i="23"/>
  <c r="AI35" i="23"/>
  <c r="S35" i="23"/>
  <c r="AU34" i="23"/>
  <c r="AE34" i="23"/>
  <c r="O34" i="23"/>
  <c r="AQ33" i="23"/>
  <c r="AA33" i="23"/>
  <c r="K33" i="23"/>
  <c r="AM32" i="23"/>
  <c r="W32" i="23"/>
  <c r="AI31" i="23"/>
  <c r="S31" i="23"/>
  <c r="AU30" i="23"/>
  <c r="AE30" i="23"/>
  <c r="O30" i="23"/>
  <c r="AQ29" i="23"/>
  <c r="AA29" i="23"/>
  <c r="K29" i="23"/>
  <c r="AM28" i="23"/>
  <c r="W28" i="23"/>
  <c r="AI27" i="23"/>
  <c r="S27" i="23"/>
  <c r="AU26" i="23"/>
  <c r="AE26" i="23"/>
  <c r="O26" i="23"/>
  <c r="AQ25" i="23"/>
  <c r="AA25" i="23"/>
  <c r="K25" i="23"/>
  <c r="AM24" i="23"/>
  <c r="W24" i="23"/>
  <c r="AI23" i="23"/>
  <c r="S23" i="23"/>
  <c r="AU22" i="23"/>
  <c r="AE22" i="23"/>
  <c r="O22" i="23"/>
  <c r="AU20" i="23"/>
  <c r="AE20" i="23"/>
  <c r="O20" i="23"/>
  <c r="AI18" i="23"/>
  <c r="S18" i="23"/>
  <c r="AM17" i="23"/>
  <c r="W17" i="23"/>
  <c r="AQ15" i="23"/>
  <c r="AM20" i="26"/>
  <c r="K61" i="25"/>
  <c r="AU58" i="25"/>
  <c r="K53" i="25"/>
  <c r="AU50" i="25"/>
  <c r="S45" i="25"/>
  <c r="O44" i="25"/>
  <c r="K43" i="25"/>
  <c r="AU40" i="25"/>
  <c r="AQ39" i="25"/>
  <c r="AM38" i="25"/>
  <c r="AI31" i="25"/>
  <c r="AM30" i="25"/>
  <c r="S29" i="25"/>
  <c r="W28" i="25"/>
  <c r="AI23" i="25"/>
  <c r="W22" i="25"/>
  <c r="W20" i="25"/>
  <c r="AI19" i="25"/>
  <c r="W18" i="25"/>
  <c r="AA15" i="25"/>
  <c r="E15" i="25"/>
  <c r="AQ14" i="25"/>
  <c r="K11" i="25"/>
  <c r="AU10" i="25"/>
  <c r="AA10" i="25"/>
  <c r="AI108" i="23"/>
  <c r="S108" i="23"/>
  <c r="AI107" i="23"/>
  <c r="S107" i="23"/>
  <c r="AI106" i="23"/>
  <c r="S106" i="23"/>
  <c r="AI105" i="23"/>
  <c r="S105" i="23"/>
  <c r="AI104" i="23"/>
  <c r="S104" i="23"/>
  <c r="AI103" i="23"/>
  <c r="S103" i="23"/>
  <c r="AI102" i="23"/>
  <c r="S102" i="23"/>
  <c r="AI101" i="23"/>
  <c r="S101" i="23"/>
  <c r="AI100" i="23"/>
  <c r="S100" i="23"/>
  <c r="AI99" i="23"/>
  <c r="S99" i="23"/>
  <c r="AI98" i="23"/>
  <c r="S98" i="23"/>
  <c r="AI97" i="23"/>
  <c r="S97" i="23"/>
  <c r="AU69" i="23"/>
  <c r="AE69" i="23"/>
  <c r="O69" i="23"/>
  <c r="AQ67" i="23"/>
  <c r="AA67" i="23"/>
  <c r="K67" i="23"/>
  <c r="AM65" i="23"/>
  <c r="W65" i="23"/>
  <c r="E65" i="23"/>
  <c r="AI63" i="23"/>
  <c r="S63" i="23"/>
  <c r="AU61" i="23"/>
  <c r="AE61" i="23"/>
  <c r="O61" i="23"/>
  <c r="AQ59" i="23"/>
  <c r="AA59" i="23"/>
  <c r="K59" i="23"/>
  <c r="AM57" i="23"/>
  <c r="W57" i="23"/>
  <c r="E57" i="23"/>
  <c r="AQ21" i="23"/>
  <c r="AA21" i="23"/>
  <c r="K21" i="23"/>
  <c r="AU19" i="23"/>
  <c r="AE19" i="23"/>
  <c r="O19" i="23"/>
  <c r="AM16" i="23"/>
  <c r="W16" i="23"/>
  <c r="AQ14" i="23"/>
  <c r="AA14" i="23"/>
  <c r="K14" i="23"/>
  <c r="AU13" i="23"/>
  <c r="AE13" i="23"/>
  <c r="O13" i="23"/>
  <c r="AI11" i="23"/>
  <c r="S11" i="23"/>
  <c r="AI108" i="22"/>
  <c r="S108" i="22"/>
  <c r="AI107" i="22"/>
  <c r="S107" i="22"/>
  <c r="AI106" i="22"/>
  <c r="S106" i="22"/>
  <c r="AI105" i="22"/>
  <c r="S105" i="22"/>
  <c r="AI104" i="22"/>
  <c r="S104" i="22"/>
  <c r="AI103" i="22"/>
  <c r="S103" i="22"/>
  <c r="AI102" i="22"/>
  <c r="S102" i="22"/>
  <c r="AI101" i="22"/>
  <c r="S101" i="22"/>
  <c r="AI100" i="22"/>
  <c r="S100" i="22"/>
  <c r="AI99" i="22"/>
  <c r="S99" i="22"/>
  <c r="AI98" i="22"/>
  <c r="S98" i="22"/>
  <c r="AI97" i="22"/>
  <c r="S97" i="22"/>
  <c r="AM69" i="22"/>
  <c r="W69" i="22"/>
  <c r="AM68" i="22"/>
  <c r="W68" i="22"/>
  <c r="AM67" i="22"/>
  <c r="W67" i="22"/>
  <c r="AM66" i="22"/>
  <c r="W66" i="22"/>
  <c r="AM65" i="22"/>
  <c r="W65" i="22"/>
  <c r="AM64" i="22"/>
  <c r="W64" i="22"/>
  <c r="AM63" i="22"/>
  <c r="W63" i="22"/>
  <c r="AM62" i="22"/>
  <c r="W62" i="22"/>
  <c r="AM61" i="22"/>
  <c r="W61" i="22"/>
  <c r="AM60" i="22"/>
  <c r="W60" i="22"/>
  <c r="AM59" i="22"/>
  <c r="W59" i="22"/>
  <c r="AM58" i="22"/>
  <c r="AM75" i="22" s="1"/>
  <c r="W58" i="22"/>
  <c r="AI57" i="22"/>
  <c r="S57" i="22"/>
  <c r="AU56" i="22"/>
  <c r="AE56" i="22"/>
  <c r="O56" i="22"/>
  <c r="AQ55" i="22"/>
  <c r="AA55" i="22"/>
  <c r="K55" i="22"/>
  <c r="S103" i="25"/>
  <c r="K67" i="25"/>
  <c r="AI61" i="25"/>
  <c r="AE56" i="25"/>
  <c r="O54" i="25"/>
  <c r="AI53" i="25"/>
  <c r="AE48" i="25"/>
  <c r="AA47" i="25"/>
  <c r="W46" i="25"/>
  <c r="AI33" i="25"/>
  <c r="AE32" i="25"/>
  <c r="K31" i="25"/>
  <c r="O30" i="25"/>
  <c r="AQ27" i="25"/>
  <c r="AU26" i="25"/>
  <c r="AA25" i="25"/>
  <c r="AE24" i="25"/>
  <c r="K23" i="25"/>
  <c r="AM22" i="25"/>
  <c r="AQ15" i="25"/>
  <c r="AE13" i="25"/>
  <c r="AM12" i="25"/>
  <c r="S12" i="25"/>
  <c r="AQ68" i="23"/>
  <c r="AA68" i="23"/>
  <c r="K68" i="23"/>
  <c r="AM66" i="23"/>
  <c r="W66" i="23"/>
  <c r="AI64" i="23"/>
  <c r="S64" i="23"/>
  <c r="AU62" i="23"/>
  <c r="AE62" i="23"/>
  <c r="O62" i="23"/>
  <c r="AQ60" i="23"/>
  <c r="AA60" i="23"/>
  <c r="K60" i="23"/>
  <c r="AM58" i="23"/>
  <c r="W58" i="23"/>
  <c r="AI56" i="23"/>
  <c r="S56" i="23"/>
  <c r="AU55" i="23"/>
  <c r="AE55" i="23"/>
  <c r="O55" i="23"/>
  <c r="AQ54" i="23"/>
  <c r="AA54" i="23"/>
  <c r="K54" i="23"/>
  <c r="AM53" i="23"/>
  <c r="W53" i="23"/>
  <c r="AI52" i="23"/>
  <c r="S52" i="23"/>
  <c r="AU51" i="23"/>
  <c r="AE51" i="23"/>
  <c r="O51" i="23"/>
  <c r="AQ50" i="23"/>
  <c r="AA50" i="23"/>
  <c r="K50" i="23"/>
  <c r="AM49" i="23"/>
  <c r="W49" i="23"/>
  <c r="AI48" i="23"/>
  <c r="S48" i="23"/>
  <c r="AU47" i="23"/>
  <c r="AE47" i="23"/>
  <c r="O47" i="23"/>
  <c r="AQ46" i="23"/>
  <c r="AA46" i="23"/>
  <c r="K46" i="23"/>
  <c r="AM45" i="23"/>
  <c r="W45" i="23"/>
  <c r="AI44" i="23"/>
  <c r="S44" i="23"/>
  <c r="AU43" i="23"/>
  <c r="AE43" i="23"/>
  <c r="O43" i="23"/>
  <c r="AQ42" i="23"/>
  <c r="AA42" i="23"/>
  <c r="K42" i="23"/>
  <c r="AM41" i="23"/>
  <c r="W41" i="23"/>
  <c r="AI40" i="23"/>
  <c r="S40" i="23"/>
  <c r="AU39" i="23"/>
  <c r="AE39" i="23"/>
  <c r="O39" i="23"/>
  <c r="AQ38" i="23"/>
  <c r="AA38" i="23"/>
  <c r="K38" i="23"/>
  <c r="AM37" i="23"/>
  <c r="W37" i="23"/>
  <c r="AI36" i="23"/>
  <c r="S36" i="23"/>
  <c r="AU35" i="23"/>
  <c r="AE35" i="23"/>
  <c r="O35" i="23"/>
  <c r="AQ34" i="23"/>
  <c r="AA34" i="23"/>
  <c r="K34" i="23"/>
  <c r="AM33" i="23"/>
  <c r="W33" i="23"/>
  <c r="AI32" i="23"/>
  <c r="S32" i="23"/>
  <c r="AU31" i="23"/>
  <c r="AE31" i="23"/>
  <c r="O31" i="23"/>
  <c r="AQ30" i="23"/>
  <c r="AA30" i="23"/>
  <c r="K30" i="23"/>
  <c r="AM29" i="23"/>
  <c r="W29" i="23"/>
  <c r="AI28" i="23"/>
  <c r="S28" i="23"/>
  <c r="AU27" i="23"/>
  <c r="AE27" i="23"/>
  <c r="O27" i="23"/>
  <c r="AQ26" i="23"/>
  <c r="AA26" i="23"/>
  <c r="K26" i="23"/>
  <c r="AM25" i="23"/>
  <c r="W25" i="23"/>
  <c r="AI24" i="23"/>
  <c r="S24" i="23"/>
  <c r="AU23" i="23"/>
  <c r="AE23" i="23"/>
  <c r="O23" i="23"/>
  <c r="AQ22" i="23"/>
  <c r="AA22" i="23"/>
  <c r="K22" i="23"/>
  <c r="AQ20" i="23"/>
  <c r="AA20" i="23"/>
  <c r="K20" i="23"/>
  <c r="AU18" i="23"/>
  <c r="AE18" i="23"/>
  <c r="O18" i="23"/>
  <c r="AI17" i="23"/>
  <c r="S17" i="23"/>
  <c r="AM15" i="23"/>
  <c r="W15" i="23"/>
  <c r="AU12" i="23"/>
  <c r="AE12" i="23"/>
  <c r="O12" i="23"/>
  <c r="AI10" i="23"/>
  <c r="K63" i="25"/>
  <c r="S60" i="25"/>
  <c r="AA57" i="25"/>
  <c r="AU56" i="25"/>
  <c r="K55" i="25"/>
  <c r="AE54" i="25"/>
  <c r="AA49" i="25"/>
  <c r="AU48" i="25"/>
  <c r="AQ47" i="25"/>
  <c r="AM46" i="25"/>
  <c r="S37" i="25"/>
  <c r="O36" i="25"/>
  <c r="K35" i="25"/>
  <c r="AU32" i="25"/>
  <c r="W32" i="25"/>
  <c r="AI27" i="25"/>
  <c r="AM26" i="25"/>
  <c r="S25" i="25"/>
  <c r="W24" i="25"/>
  <c r="AE22" i="25"/>
  <c r="AQ17" i="25"/>
  <c r="S17" i="25"/>
  <c r="AE14" i="25"/>
  <c r="K14" i="25"/>
  <c r="AQ11" i="25"/>
  <c r="W11" i="25"/>
  <c r="O10" i="25"/>
  <c r="AQ108" i="23"/>
  <c r="AA108" i="23"/>
  <c r="K108" i="23"/>
  <c r="AQ107" i="23"/>
  <c r="AA107" i="23"/>
  <c r="K107" i="23"/>
  <c r="AQ106" i="23"/>
  <c r="AA106" i="23"/>
  <c r="K106" i="23"/>
  <c r="AQ105" i="23"/>
  <c r="AA105" i="23"/>
  <c r="K105" i="23"/>
  <c r="AQ104" i="23"/>
  <c r="AA104" i="23"/>
  <c r="K104" i="23"/>
  <c r="AQ103" i="23"/>
  <c r="AA103" i="23"/>
  <c r="K103" i="23"/>
  <c r="AQ102" i="23"/>
  <c r="AA102" i="23"/>
  <c r="K102" i="23"/>
  <c r="AQ101" i="23"/>
  <c r="AA101" i="23"/>
  <c r="K101" i="23"/>
  <c r="AQ100" i="23"/>
  <c r="AA100" i="23"/>
  <c r="K100" i="23"/>
  <c r="AQ99" i="23"/>
  <c r="AA99" i="23"/>
  <c r="K99" i="23"/>
  <c r="AQ98" i="23"/>
  <c r="AA98" i="23"/>
  <c r="K98" i="23"/>
  <c r="AQ97" i="23"/>
  <c r="AA97" i="23"/>
  <c r="K97" i="23"/>
  <c r="AM69" i="23"/>
  <c r="W69" i="23"/>
  <c r="E69" i="23"/>
  <c r="AI67" i="23"/>
  <c r="S67" i="23"/>
  <c r="AU65" i="23"/>
  <c r="AE65" i="23"/>
  <c r="O65" i="23"/>
  <c r="AQ63" i="23"/>
  <c r="AA63" i="23"/>
  <c r="K63" i="23"/>
  <c r="AM61" i="23"/>
  <c r="W61" i="23"/>
  <c r="E61" i="23"/>
  <c r="AI59" i="23"/>
  <c r="S59" i="23"/>
  <c r="AU57" i="23"/>
  <c r="AE57" i="23"/>
  <c r="O57" i="23"/>
  <c r="AI21" i="23"/>
  <c r="S21" i="23"/>
  <c r="AM19" i="23"/>
  <c r="W19" i="23"/>
  <c r="AU16" i="23"/>
  <c r="AE16" i="23"/>
  <c r="O16" i="23"/>
  <c r="AI14" i="23"/>
  <c r="S14" i="23"/>
  <c r="AM13" i="23"/>
  <c r="W13" i="23"/>
  <c r="AQ11" i="23"/>
  <c r="AA11" i="23"/>
  <c r="K11" i="23"/>
  <c r="AQ108" i="22"/>
  <c r="AA108" i="22"/>
  <c r="K108" i="22"/>
  <c r="AQ107" i="22"/>
  <c r="K31" i="26"/>
  <c r="S14" i="26"/>
  <c r="O52" i="25"/>
  <c r="AI41" i="25"/>
  <c r="AE40" i="25"/>
  <c r="AA39" i="25"/>
  <c r="W38" i="25"/>
  <c r="AQ31" i="25"/>
  <c r="AU30" i="25"/>
  <c r="AA29" i="25"/>
  <c r="AE28" i="25"/>
  <c r="K27" i="25"/>
  <c r="O26" i="25"/>
  <c r="AQ23" i="25"/>
  <c r="AU22" i="25"/>
  <c r="AU72" i="25" s="1"/>
  <c r="K22" i="25"/>
  <c r="AQ19" i="25"/>
  <c r="AE18" i="25"/>
  <c r="E18" i="25"/>
  <c r="AU16" i="25"/>
  <c r="AI15" i="25"/>
  <c r="S13" i="25"/>
  <c r="E12" i="25"/>
  <c r="AI68" i="23"/>
  <c r="S68" i="23"/>
  <c r="AU66" i="23"/>
  <c r="AE66" i="23"/>
  <c r="O66" i="23"/>
  <c r="AQ64" i="23"/>
  <c r="AA64" i="23"/>
  <c r="K64" i="23"/>
  <c r="AM62" i="23"/>
  <c r="W62" i="23"/>
  <c r="E62" i="23"/>
  <c r="AI60" i="23"/>
  <c r="S60" i="23"/>
  <c r="AU58" i="23"/>
  <c r="AE58" i="23"/>
  <c r="O58" i="23"/>
  <c r="O75" i="23" s="1"/>
  <c r="AQ56" i="23"/>
  <c r="AA56" i="23"/>
  <c r="K56" i="23"/>
  <c r="AM55" i="23"/>
  <c r="W55" i="23"/>
  <c r="AI54" i="23"/>
  <c r="S54" i="23"/>
  <c r="AU53" i="23"/>
  <c r="AE53" i="23"/>
  <c r="O53" i="23"/>
  <c r="AQ52" i="23"/>
  <c r="AA52" i="23"/>
  <c r="K52" i="23"/>
  <c r="AM51" i="23"/>
  <c r="W51" i="23"/>
  <c r="AI50" i="23"/>
  <c r="S50" i="23"/>
  <c r="AU49" i="23"/>
  <c r="AE49" i="23"/>
  <c r="O49" i="23"/>
  <c r="AQ48" i="23"/>
  <c r="AA48" i="23"/>
  <c r="K48" i="23"/>
  <c r="AM47" i="23"/>
  <c r="W47" i="23"/>
  <c r="AI46" i="23"/>
  <c r="S46" i="23"/>
  <c r="AU45" i="23"/>
  <c r="AE45" i="23"/>
  <c r="O45" i="23"/>
  <c r="AQ44" i="23"/>
  <c r="AA44" i="23"/>
  <c r="K44" i="23"/>
  <c r="AM43" i="23"/>
  <c r="W43" i="23"/>
  <c r="AI42" i="23"/>
  <c r="S42" i="23"/>
  <c r="AU41" i="23"/>
  <c r="AE41" i="23"/>
  <c r="O41" i="23"/>
  <c r="AQ40" i="23"/>
  <c r="AA40" i="23"/>
  <c r="K40" i="23"/>
  <c r="AM39" i="23"/>
  <c r="W39" i="23"/>
  <c r="AI38" i="23"/>
  <c r="S38" i="23"/>
  <c r="AU37" i="23"/>
  <c r="AE37" i="23"/>
  <c r="O37" i="23"/>
  <c r="AQ36" i="23"/>
  <c r="AA36" i="23"/>
  <c r="K36" i="23"/>
  <c r="AM35" i="23"/>
  <c r="W35" i="23"/>
  <c r="AI34" i="23"/>
  <c r="AI73" i="23" s="1"/>
  <c r="S34" i="23"/>
  <c r="AU33" i="23"/>
  <c r="AE33" i="23"/>
  <c r="O33" i="23"/>
  <c r="AQ32" i="23"/>
  <c r="AA32" i="23"/>
  <c r="K32" i="23"/>
  <c r="AM31" i="23"/>
  <c r="W31" i="23"/>
  <c r="AI30" i="23"/>
  <c r="S30" i="23"/>
  <c r="AU29" i="23"/>
  <c r="AE29" i="23"/>
  <c r="O29" i="23"/>
  <c r="AQ28" i="23"/>
  <c r="AA28" i="23"/>
  <c r="K28" i="23"/>
  <c r="AM27" i="23"/>
  <c r="W27" i="23"/>
  <c r="AI26" i="23"/>
  <c r="S26" i="23"/>
  <c r="AU25" i="23"/>
  <c r="AE25" i="23"/>
  <c r="O25" i="23"/>
  <c r="AQ24" i="23"/>
  <c r="AA24" i="23"/>
  <c r="K24" i="23"/>
  <c r="AM23" i="23"/>
  <c r="W23" i="23"/>
  <c r="AI22" i="23"/>
  <c r="S22" i="23"/>
  <c r="AI20" i="23"/>
  <c r="S20" i="23"/>
  <c r="AM18" i="23"/>
  <c r="W18" i="23"/>
  <c r="E18" i="23"/>
  <c r="AQ17" i="23"/>
  <c r="AA17" i="23"/>
  <c r="K17" i="23"/>
  <c r="AU15" i="23"/>
  <c r="AE15" i="23"/>
  <c r="O15" i="23"/>
  <c r="AM12" i="23"/>
  <c r="W12" i="23"/>
  <c r="AQ10" i="23"/>
  <c r="AA10" i="23"/>
  <c r="K10" i="23"/>
  <c r="AQ51" i="25"/>
  <c r="AA43" i="25"/>
  <c r="K39" i="25"/>
  <c r="AM34" i="25"/>
  <c r="AA31" i="25"/>
  <c r="AI29" i="25"/>
  <c r="S27" i="25"/>
  <c r="AU24" i="25"/>
  <c r="O20" i="25"/>
  <c r="AU107" i="23"/>
  <c r="AE104" i="23"/>
  <c r="O101" i="23"/>
  <c r="AU99" i="23"/>
  <c r="AA61" i="23"/>
  <c r="W60" i="23"/>
  <c r="AI57" i="23"/>
  <c r="AE56" i="23"/>
  <c r="AA55" i="23"/>
  <c r="W54" i="23"/>
  <c r="AI41" i="23"/>
  <c r="AE40" i="23"/>
  <c r="AA39" i="23"/>
  <c r="W38" i="23"/>
  <c r="AI25" i="23"/>
  <c r="AE24" i="23"/>
  <c r="AA23" i="23"/>
  <c r="W22" i="23"/>
  <c r="W20" i="23"/>
  <c r="AA19" i="23"/>
  <c r="O17" i="23"/>
  <c r="S16" i="23"/>
  <c r="E14" i="23"/>
  <c r="AU69" i="22"/>
  <c r="E69" i="22"/>
  <c r="S67" i="22"/>
  <c r="AI65" i="22"/>
  <c r="O65" i="22"/>
  <c r="AE63" i="22"/>
  <c r="AU61" i="22"/>
  <c r="E61" i="22"/>
  <c r="AI60" i="22"/>
  <c r="AE59" i="22"/>
  <c r="AA58" i="22"/>
  <c r="AQ56" i="22"/>
  <c r="O55" i="22"/>
  <c r="AI106" i="25"/>
  <c r="K62" i="25"/>
  <c r="AM20" i="25"/>
  <c r="O14" i="25"/>
  <c r="AU13" i="25"/>
  <c r="O108" i="23"/>
  <c r="AU106" i="23"/>
  <c r="AE103" i="23"/>
  <c r="O100" i="23"/>
  <c r="AU98" i="23"/>
  <c r="W67" i="23"/>
  <c r="S66" i="23"/>
  <c r="AE63" i="23"/>
  <c r="AA62" i="23"/>
  <c r="S49" i="23"/>
  <c r="O48" i="23"/>
  <c r="K47" i="23"/>
  <c r="AU44" i="23"/>
  <c r="AQ43" i="23"/>
  <c r="AM42" i="23"/>
  <c r="S33" i="23"/>
  <c r="O32" i="23"/>
  <c r="K31" i="23"/>
  <c r="AU28" i="23"/>
  <c r="AQ27" i="23"/>
  <c r="AM26" i="23"/>
  <c r="K13" i="23"/>
  <c r="AQ12" i="23"/>
  <c r="AE11" i="23"/>
  <c r="AM10" i="23"/>
  <c r="S10" i="23"/>
  <c r="AU108" i="22"/>
  <c r="AA107" i="22"/>
  <c r="O106" i="22"/>
  <c r="AU105" i="22"/>
  <c r="AA105" i="22"/>
  <c r="O104" i="22"/>
  <c r="AU103" i="22"/>
  <c r="AA103" i="22"/>
  <c r="O102" i="22"/>
  <c r="AU101" i="22"/>
  <c r="AA101" i="22"/>
  <c r="O100" i="22"/>
  <c r="AU99" i="22"/>
  <c r="AA99" i="22"/>
  <c r="O98" i="22"/>
  <c r="AU97" i="22"/>
  <c r="AA97" i="22"/>
  <c r="AE68" i="22"/>
  <c r="AU66" i="22"/>
  <c r="S64" i="22"/>
  <c r="AI62" i="22"/>
  <c r="O62" i="22"/>
  <c r="O60" i="22"/>
  <c r="AU59" i="22"/>
  <c r="K59" i="22"/>
  <c r="AQ58" i="22"/>
  <c r="O57" i="22"/>
  <c r="W56" i="22"/>
  <c r="AE55" i="22"/>
  <c r="AM54" i="22"/>
  <c r="W54" i="22"/>
  <c r="AI53" i="22"/>
  <c r="S53" i="22"/>
  <c r="AU52" i="22"/>
  <c r="AE52" i="22"/>
  <c r="O52" i="22"/>
  <c r="AQ51" i="22"/>
  <c r="AA51" i="22"/>
  <c r="K51" i="22"/>
  <c r="AM50" i="22"/>
  <c r="W50" i="22"/>
  <c r="AI49" i="22"/>
  <c r="S49" i="22"/>
  <c r="AU48" i="22"/>
  <c r="AE48" i="22"/>
  <c r="O48" i="22"/>
  <c r="AQ47" i="22"/>
  <c r="AA47" i="22"/>
  <c r="K47" i="22"/>
  <c r="AM46" i="22"/>
  <c r="W46" i="22"/>
  <c r="AI45" i="22"/>
  <c r="S45" i="22"/>
  <c r="AU44" i="22"/>
  <c r="AE44" i="22"/>
  <c r="O44" i="22"/>
  <c r="AQ43" i="22"/>
  <c r="AA43" i="22"/>
  <c r="K43" i="22"/>
  <c r="AM42" i="22"/>
  <c r="W42" i="22"/>
  <c r="AI41" i="22"/>
  <c r="S41" i="22"/>
  <c r="AU40" i="22"/>
  <c r="AE40" i="22"/>
  <c r="O40" i="22"/>
  <c r="AQ39" i="22"/>
  <c r="AA39" i="22"/>
  <c r="K39" i="22"/>
  <c r="AM38" i="22"/>
  <c r="W38" i="22"/>
  <c r="AI37" i="22"/>
  <c r="S37" i="22"/>
  <c r="AU36" i="22"/>
  <c r="AE36" i="22"/>
  <c r="O36" i="22"/>
  <c r="AQ35" i="22"/>
  <c r="AA35" i="22"/>
  <c r="K35" i="22"/>
  <c r="AM34" i="22"/>
  <c r="W34" i="22"/>
  <c r="AI33" i="22"/>
  <c r="S33" i="22"/>
  <c r="AU32" i="22"/>
  <c r="AE32" i="22"/>
  <c r="O32" i="22"/>
  <c r="AQ31" i="22"/>
  <c r="AA31" i="22"/>
  <c r="K31" i="22"/>
  <c r="AM30" i="22"/>
  <c r="W30" i="22"/>
  <c r="AI29" i="22"/>
  <c r="S29" i="22"/>
  <c r="AU28" i="22"/>
  <c r="AE28" i="22"/>
  <c r="O28" i="22"/>
  <c r="AQ27" i="22"/>
  <c r="AA27" i="22"/>
  <c r="K27" i="22"/>
  <c r="AM26" i="22"/>
  <c r="W26" i="22"/>
  <c r="AI25" i="22"/>
  <c r="S25" i="22"/>
  <c r="AU24" i="22"/>
  <c r="AE24" i="22"/>
  <c r="O24" i="22"/>
  <c r="AQ23" i="22"/>
  <c r="AA23" i="22"/>
  <c r="K23" i="22"/>
  <c r="AM22" i="22"/>
  <c r="W22" i="22"/>
  <c r="AM20" i="22"/>
  <c r="W20" i="22"/>
  <c r="AQ18" i="22"/>
  <c r="AA18" i="22"/>
  <c r="K18" i="22"/>
  <c r="AU17" i="22"/>
  <c r="AA25" i="26"/>
  <c r="AI62" i="25"/>
  <c r="AE44" i="25"/>
  <c r="O40" i="25"/>
  <c r="AQ35" i="25"/>
  <c r="AA23" i="25"/>
  <c r="O22" i="25"/>
  <c r="O72" i="25" s="1"/>
  <c r="AM18" i="25"/>
  <c r="E16" i="25"/>
  <c r="AM15" i="25"/>
  <c r="O107" i="23"/>
  <c r="AU105" i="23"/>
  <c r="AE102" i="23"/>
  <c r="O99" i="23"/>
  <c r="AU97" i="23"/>
  <c r="AA69" i="23"/>
  <c r="W68" i="23"/>
  <c r="AI65" i="23"/>
  <c r="AE64" i="23"/>
  <c r="AM59" i="23"/>
  <c r="AI58" i="23"/>
  <c r="AI53" i="23"/>
  <c r="AE52" i="23"/>
  <c r="AA51" i="23"/>
  <c r="W50" i="23"/>
  <c r="AI37" i="23"/>
  <c r="AE36" i="23"/>
  <c r="AA35" i="23"/>
  <c r="W34" i="23"/>
  <c r="AM21" i="23"/>
  <c r="AA18" i="23"/>
  <c r="S15" i="23"/>
  <c r="S12" i="23"/>
  <c r="AU107" i="22"/>
  <c r="S69" i="22"/>
  <c r="AI67" i="22"/>
  <c r="O67" i="22"/>
  <c r="AE65" i="22"/>
  <c r="AU63" i="22"/>
  <c r="E63" i="22"/>
  <c r="S61" i="22"/>
  <c r="AE60" i="22"/>
  <c r="AA59" i="22"/>
  <c r="AE57" i="22"/>
  <c r="AM56" i="22"/>
  <c r="AU55" i="22"/>
  <c r="AI21" i="22"/>
  <c r="S21" i="22"/>
  <c r="AM19" i="22"/>
  <c r="W19" i="22"/>
  <c r="AU16" i="22"/>
  <c r="AE16" i="22"/>
  <c r="O16" i="22"/>
  <c r="AI14" i="22"/>
  <c r="S14" i="22"/>
  <c r="AM13" i="22"/>
  <c r="W13" i="22"/>
  <c r="AQ11" i="22"/>
  <c r="AA11" i="22"/>
  <c r="K11" i="22"/>
  <c r="K24" i="22"/>
  <c r="AI22" i="22"/>
  <c r="S22" i="22"/>
  <c r="AI20" i="22"/>
  <c r="S20" i="22"/>
  <c r="W18" i="22"/>
  <c r="AA17" i="22"/>
  <c r="AE15" i="22"/>
  <c r="AM12" i="22"/>
  <c r="W12" i="22"/>
  <c r="AE16" i="25"/>
  <c r="AQ10" i="25"/>
  <c r="AQ71" i="25" s="1"/>
  <c r="O106" i="23"/>
  <c r="AU104" i="23"/>
  <c r="AE101" i="23"/>
  <c r="O98" i="23"/>
  <c r="AQ61" i="23"/>
  <c r="AM60" i="23"/>
  <c r="AU56" i="23"/>
  <c r="AQ55" i="23"/>
  <c r="AM54" i="23"/>
  <c r="S45" i="23"/>
  <c r="O44" i="23"/>
  <c r="K43" i="23"/>
  <c r="AU40" i="23"/>
  <c r="AQ39" i="23"/>
  <c r="AM38" i="23"/>
  <c r="S29" i="23"/>
  <c r="O28" i="23"/>
  <c r="K27" i="23"/>
  <c r="AU24" i="23"/>
  <c r="AQ23" i="23"/>
  <c r="AM22" i="23"/>
  <c r="AM20" i="23"/>
  <c r="AQ19" i="23"/>
  <c r="AE17" i="23"/>
  <c r="AI16" i="23"/>
  <c r="W14" i="23"/>
  <c r="O10" i="23"/>
  <c r="O108" i="22"/>
  <c r="AE106" i="22"/>
  <c r="K106" i="22"/>
  <c r="AQ105" i="22"/>
  <c r="AE104" i="22"/>
  <c r="K104" i="22"/>
  <c r="AQ103" i="22"/>
  <c r="AE102" i="22"/>
  <c r="K102" i="22"/>
  <c r="AQ101" i="22"/>
  <c r="AE100" i="22"/>
  <c r="K100" i="22"/>
  <c r="AQ99" i="22"/>
  <c r="AE98" i="22"/>
  <c r="K98" i="22"/>
  <c r="AQ97" i="22"/>
  <c r="AU68" i="22"/>
  <c r="S66" i="22"/>
  <c r="AI64" i="22"/>
  <c r="O64" i="22"/>
  <c r="AE62" i="22"/>
  <c r="AU60" i="22"/>
  <c r="K60" i="22"/>
  <c r="AQ59" i="22"/>
  <c r="S58" i="22"/>
  <c r="AU57" i="22"/>
  <c r="K57" i="22"/>
  <c r="S56" i="22"/>
  <c r="AI54" i="22"/>
  <c r="S54" i="22"/>
  <c r="AU53" i="22"/>
  <c r="AE53" i="22"/>
  <c r="O53" i="22"/>
  <c r="AQ52" i="22"/>
  <c r="AA52" i="22"/>
  <c r="K52" i="22"/>
  <c r="AM51" i="22"/>
  <c r="W51" i="22"/>
  <c r="AI50" i="22"/>
  <c r="S50" i="22"/>
  <c r="AU49" i="22"/>
  <c r="AE49" i="22"/>
  <c r="O49" i="22"/>
  <c r="AQ48" i="22"/>
  <c r="AA48" i="22"/>
  <c r="K48" i="22"/>
  <c r="AM47" i="22"/>
  <c r="W47" i="22"/>
  <c r="AI46" i="22"/>
  <c r="S46" i="22"/>
  <c r="AU45" i="22"/>
  <c r="AE45" i="22"/>
  <c r="O45" i="22"/>
  <c r="AQ44" i="22"/>
  <c r="AA44" i="22"/>
  <c r="K44" i="22"/>
  <c r="AM43" i="22"/>
  <c r="W43" i="22"/>
  <c r="AI42" i="22"/>
  <c r="S42" i="22"/>
  <c r="AU41" i="22"/>
  <c r="AE41" i="22"/>
  <c r="O41" i="22"/>
  <c r="AQ40" i="22"/>
  <c r="AA40" i="22"/>
  <c r="K40" i="22"/>
  <c r="AM39" i="22"/>
  <c r="W39" i="22"/>
  <c r="AI38" i="22"/>
  <c r="S38" i="22"/>
  <c r="AU37" i="22"/>
  <c r="AE37" i="22"/>
  <c r="O37" i="22"/>
  <c r="AQ36" i="22"/>
  <c r="AA36" i="22"/>
  <c r="K36" i="22"/>
  <c r="AM35" i="22"/>
  <c r="W35" i="22"/>
  <c r="AI34" i="22"/>
  <c r="S34" i="22"/>
  <c r="AU33" i="22"/>
  <c r="AE33" i="22"/>
  <c r="O33" i="22"/>
  <c r="AQ32" i="22"/>
  <c r="AA32" i="22"/>
  <c r="K32" i="22"/>
  <c r="AM31" i="22"/>
  <c r="W31" i="22"/>
  <c r="AI30" i="22"/>
  <c r="S30" i="22"/>
  <c r="AU29" i="22"/>
  <c r="AE29" i="22"/>
  <c r="O29" i="22"/>
  <c r="AQ28" i="22"/>
  <c r="AA28" i="22"/>
  <c r="K28" i="22"/>
  <c r="AM27" i="22"/>
  <c r="W27" i="22"/>
  <c r="AI26" i="22"/>
  <c r="S26" i="22"/>
  <c r="AU25" i="22"/>
  <c r="AE25" i="22"/>
  <c r="O25" i="22"/>
  <c r="AQ24" i="22"/>
  <c r="AA24" i="22"/>
  <c r="AM23" i="22"/>
  <c r="W23" i="22"/>
  <c r="AM18" i="22"/>
  <c r="AQ17" i="22"/>
  <c r="K17" i="22"/>
  <c r="AU15" i="22"/>
  <c r="O15" i="22"/>
  <c r="AQ10" i="22"/>
  <c r="AI45" i="25"/>
  <c r="S41" i="25"/>
  <c r="AU36" i="25"/>
  <c r="AE30" i="25"/>
  <c r="O28" i="25"/>
  <c r="W26" i="25"/>
  <c r="AQ25" i="25"/>
  <c r="AI12" i="25"/>
  <c r="AE108" i="23"/>
  <c r="O105" i="23"/>
  <c r="AU103" i="23"/>
  <c r="AE100" i="23"/>
  <c r="O97" i="23"/>
  <c r="AM67" i="23"/>
  <c r="AI66" i="23"/>
  <c r="AU63" i="23"/>
  <c r="AQ62" i="23"/>
  <c r="AI49" i="23"/>
  <c r="AE48" i="23"/>
  <c r="AA47" i="23"/>
  <c r="W46" i="23"/>
  <c r="AI33" i="23"/>
  <c r="AE32" i="23"/>
  <c r="AA31" i="23"/>
  <c r="W30" i="23"/>
  <c r="AI15" i="23"/>
  <c r="AA13" i="23"/>
  <c r="AI12" i="23"/>
  <c r="AU11" i="23"/>
  <c r="AE10" i="23"/>
  <c r="AI69" i="22"/>
  <c r="O69" i="22"/>
  <c r="AE67" i="22"/>
  <c r="AU65" i="22"/>
  <c r="S63" i="22"/>
  <c r="AI61" i="22"/>
  <c r="O61" i="22"/>
  <c r="AA60" i="22"/>
  <c r="AI58" i="22"/>
  <c r="AA57" i="22"/>
  <c r="AI56" i="22"/>
  <c r="W55" i="22"/>
  <c r="AU21" i="22"/>
  <c r="AE21" i="22"/>
  <c r="O21" i="22"/>
  <c r="AI19" i="22"/>
  <c r="S19" i="22"/>
  <c r="S59" i="25"/>
  <c r="AM28" i="25"/>
  <c r="AA19" i="25"/>
  <c r="AE107" i="23"/>
  <c r="O104" i="23"/>
  <c r="AU102" i="23"/>
  <c r="AE99" i="23"/>
  <c r="AQ69" i="23"/>
  <c r="AM68" i="23"/>
  <c r="AU64" i="23"/>
  <c r="K61" i="23"/>
  <c r="E60" i="23"/>
  <c r="S57" i="23"/>
  <c r="O56" i="23"/>
  <c r="K55" i="23"/>
  <c r="AU52" i="23"/>
  <c r="AQ51" i="23"/>
  <c r="AM50" i="23"/>
  <c r="S41" i="23"/>
  <c r="O40" i="23"/>
  <c r="K39" i="23"/>
  <c r="AU36" i="23"/>
  <c r="AQ35" i="23"/>
  <c r="AM34" i="23"/>
  <c r="S25" i="23"/>
  <c r="O24" i="23"/>
  <c r="K23" i="23"/>
  <c r="AE69" i="25"/>
  <c r="AQ59" i="25"/>
  <c r="W42" i="25"/>
  <c r="AA11" i="25"/>
  <c r="AE106" i="23"/>
  <c r="O103" i="23"/>
  <c r="AU101" i="23"/>
  <c r="AE98" i="23"/>
  <c r="O63" i="23"/>
  <c r="K62" i="23"/>
  <c r="AI45" i="23"/>
  <c r="AE44" i="23"/>
  <c r="AA43" i="23"/>
  <c r="W42" i="23"/>
  <c r="AI29" i="23"/>
  <c r="AE28" i="23"/>
  <c r="AA27" i="23"/>
  <c r="W26" i="23"/>
  <c r="AU17" i="23"/>
  <c r="AM14" i="23"/>
  <c r="O11" i="23"/>
  <c r="AU10" i="23"/>
  <c r="E10" i="23"/>
  <c r="AE108" i="22"/>
  <c r="AE69" i="22"/>
  <c r="AU67" i="22"/>
  <c r="S65" i="22"/>
  <c r="AI63" i="22"/>
  <c r="O63" i="22"/>
  <c r="AE61" i="22"/>
  <c r="AI59" i="22"/>
  <c r="AE58" i="22"/>
  <c r="W57" i="22"/>
  <c r="K56" i="22"/>
  <c r="S55" i="22"/>
  <c r="AQ21" i="22"/>
  <c r="AA21" i="22"/>
  <c r="K21" i="22"/>
  <c r="AU19" i="22"/>
  <c r="AE19" i="22"/>
  <c r="O19" i="22"/>
  <c r="AM16" i="22"/>
  <c r="W16" i="22"/>
  <c r="AQ14" i="22"/>
  <c r="AA14" i="22"/>
  <c r="K14" i="22"/>
  <c r="AU13" i="22"/>
  <c r="AE13" i="22"/>
  <c r="O13" i="22"/>
  <c r="AI11" i="22"/>
  <c r="S11" i="22"/>
  <c r="AU100" i="23"/>
  <c r="AA15" i="23"/>
  <c r="AA12" i="23"/>
  <c r="AA104" i="22"/>
  <c r="AE101" i="22"/>
  <c r="AQ60" i="22"/>
  <c r="AM53" i="22"/>
  <c r="AM52" i="22"/>
  <c r="S52" i="22"/>
  <c r="S51" i="22"/>
  <c r="AA49" i="22"/>
  <c r="AE47" i="22"/>
  <c r="AM45" i="22"/>
  <c r="AM44" i="22"/>
  <c r="S44" i="22"/>
  <c r="S43" i="22"/>
  <c r="AA41" i="22"/>
  <c r="AE39" i="22"/>
  <c r="AM37" i="22"/>
  <c r="AM36" i="22"/>
  <c r="S36" i="22"/>
  <c r="S35" i="22"/>
  <c r="AA33" i="22"/>
  <c r="AE31" i="22"/>
  <c r="AM29" i="22"/>
  <c r="AM28" i="22"/>
  <c r="S28" i="22"/>
  <c r="S27" i="22"/>
  <c r="AA25" i="22"/>
  <c r="AE23" i="22"/>
  <c r="AM21" i="22"/>
  <c r="S18" i="22"/>
  <c r="AE17" i="22"/>
  <c r="AQ16" i="22"/>
  <c r="AI15" i="22"/>
  <c r="S13" i="22"/>
  <c r="O12" i="22"/>
  <c r="AM10" i="22"/>
  <c r="W10" i="22"/>
  <c r="W71" i="22" s="1"/>
  <c r="O18" i="22"/>
  <c r="W14" i="22"/>
  <c r="K12" i="22"/>
  <c r="AI10" i="22"/>
  <c r="AU48" i="23"/>
  <c r="AE66" i="22"/>
  <c r="AA50" i="22"/>
  <c r="AA42" i="22"/>
  <c r="O30" i="22"/>
  <c r="O17" i="22"/>
  <c r="E68" i="23"/>
  <c r="O64" i="23"/>
  <c r="K35" i="23"/>
  <c r="AM30" i="23"/>
  <c r="W10" i="23"/>
  <c r="W71" i="23" s="1"/>
  <c r="K107" i="22"/>
  <c r="AQ106" i="22"/>
  <c r="O105" i="22"/>
  <c r="AU104" i="22"/>
  <c r="K99" i="22"/>
  <c r="AQ98" i="22"/>
  <c r="O97" i="22"/>
  <c r="O68" i="22"/>
  <c r="AI55" i="22"/>
  <c r="AE54" i="22"/>
  <c r="K54" i="22"/>
  <c r="AQ50" i="22"/>
  <c r="AE46" i="22"/>
  <c r="K46" i="22"/>
  <c r="AQ42" i="22"/>
  <c r="AE38" i="22"/>
  <c r="K38" i="22"/>
  <c r="AQ34" i="22"/>
  <c r="AE30" i="22"/>
  <c r="K30" i="22"/>
  <c r="AQ26" i="22"/>
  <c r="AE22" i="22"/>
  <c r="K22" i="22"/>
  <c r="AQ20" i="22"/>
  <c r="S16" i="22"/>
  <c r="AU14" i="22"/>
  <c r="AE12" i="22"/>
  <c r="AU11" i="22"/>
  <c r="O27" i="22"/>
  <c r="AQ25" i="22"/>
  <c r="W24" i="22"/>
  <c r="AU23" i="22"/>
  <c r="AA19" i="22"/>
  <c r="AI13" i="22"/>
  <c r="W11" i="22"/>
  <c r="S10" i="22"/>
  <c r="AU106" i="22"/>
  <c r="O99" i="22"/>
  <c r="S68" i="22"/>
  <c r="AM55" i="22"/>
  <c r="O38" i="22"/>
  <c r="K19" i="22"/>
  <c r="AE14" i="22"/>
  <c r="AE11" i="22"/>
  <c r="K29" i="25"/>
  <c r="S58" i="23"/>
  <c r="AE107" i="22"/>
  <c r="AA102" i="22"/>
  <c r="AE99" i="22"/>
  <c r="AI68" i="22"/>
  <c r="K53" i="22"/>
  <c r="AI52" i="22"/>
  <c r="AI51" i="22"/>
  <c r="O51" i="22"/>
  <c r="AQ49" i="22"/>
  <c r="W49" i="22"/>
  <c r="W48" i="22"/>
  <c r="AU47" i="22"/>
  <c r="K45" i="22"/>
  <c r="AI44" i="22"/>
  <c r="AI43" i="22"/>
  <c r="O43" i="22"/>
  <c r="AQ41" i="22"/>
  <c r="W41" i="22"/>
  <c r="W40" i="22"/>
  <c r="AU39" i="22"/>
  <c r="K37" i="22"/>
  <c r="AI36" i="22"/>
  <c r="AI35" i="22"/>
  <c r="O35" i="22"/>
  <c r="AQ33" i="22"/>
  <c r="W33" i="22"/>
  <c r="W32" i="22"/>
  <c r="AU31" i="22"/>
  <c r="K29" i="22"/>
  <c r="AI28" i="22"/>
  <c r="AI27" i="22"/>
  <c r="W25" i="22"/>
  <c r="AI18" i="22"/>
  <c r="K15" i="22"/>
  <c r="AU12" i="22"/>
  <c r="W15" i="25"/>
  <c r="O102" i="23"/>
  <c r="K69" i="23"/>
  <c r="S65" i="23"/>
  <c r="K51" i="23"/>
  <c r="AM46" i="23"/>
  <c r="O36" i="23"/>
  <c r="AQ31" i="23"/>
  <c r="W21" i="23"/>
  <c r="K105" i="22"/>
  <c r="AQ104" i="22"/>
  <c r="O103" i="22"/>
  <c r="AU102" i="22"/>
  <c r="K97" i="22"/>
  <c r="AE64" i="22"/>
  <c r="E64" i="22"/>
  <c r="AU62" i="22"/>
  <c r="S62" i="22"/>
  <c r="AU58" i="22"/>
  <c r="AQ57" i="22"/>
  <c r="AU54" i="22"/>
  <c r="AA54" i="22"/>
  <c r="O50" i="22"/>
  <c r="AU46" i="22"/>
  <c r="AU74" i="22" s="1"/>
  <c r="AA46" i="22"/>
  <c r="O42" i="22"/>
  <c r="AU38" i="22"/>
  <c r="AA38" i="22"/>
  <c r="O34" i="22"/>
  <c r="AU30" i="22"/>
  <c r="AA30" i="22"/>
  <c r="O26" i="22"/>
  <c r="AU22" i="22"/>
  <c r="AA22" i="22"/>
  <c r="O20" i="22"/>
  <c r="W17" i="22"/>
  <c r="AI16" i="22"/>
  <c r="AA15" i="22"/>
  <c r="K13" i="22"/>
  <c r="AA12" i="22"/>
  <c r="AQ100" i="22"/>
  <c r="O46" i="22"/>
  <c r="AU26" i="22"/>
  <c r="AE105" i="23"/>
  <c r="W59" i="23"/>
  <c r="AQ13" i="23"/>
  <c r="AE105" i="22"/>
  <c r="AA100" i="22"/>
  <c r="AE97" i="22"/>
  <c r="O66" i="22"/>
  <c r="S59" i="22"/>
  <c r="O58" i="22"/>
  <c r="AA53" i="22"/>
  <c r="AE51" i="22"/>
  <c r="AM49" i="22"/>
  <c r="AM48" i="22"/>
  <c r="S48" i="22"/>
  <c r="S47" i="22"/>
  <c r="AA45" i="22"/>
  <c r="AE43" i="22"/>
  <c r="AM41" i="22"/>
  <c r="AM40" i="22"/>
  <c r="S40" i="22"/>
  <c r="S39" i="22"/>
  <c r="AA37" i="22"/>
  <c r="AE35" i="22"/>
  <c r="AM33" i="22"/>
  <c r="AM32" i="22"/>
  <c r="S32" i="22"/>
  <c r="S31" i="22"/>
  <c r="AA29" i="22"/>
  <c r="AE27" i="22"/>
  <c r="AM25" i="22"/>
  <c r="AM24" i="22"/>
  <c r="S24" i="22"/>
  <c r="S23" i="22"/>
  <c r="AE18" i="22"/>
  <c r="AM17" i="22"/>
  <c r="K16" i="22"/>
  <c r="AQ15" i="22"/>
  <c r="AM14" i="22"/>
  <c r="AQ12" i="22"/>
  <c r="AM11" i="22"/>
  <c r="AE10" i="22"/>
  <c r="O10" i="22"/>
  <c r="S12" i="22"/>
  <c r="K10" i="22"/>
  <c r="K71" i="22" s="1"/>
  <c r="S53" i="23"/>
  <c r="E62" i="22"/>
  <c r="AU42" i="22"/>
  <c r="AU20" i="22"/>
  <c r="AQ13" i="22"/>
  <c r="AU108" i="23"/>
  <c r="O52" i="23"/>
  <c r="AQ47" i="23"/>
  <c r="S37" i="23"/>
  <c r="AU32" i="23"/>
  <c r="K19" i="23"/>
  <c r="AQ18" i="23"/>
  <c r="K15" i="23"/>
  <c r="K12" i="23"/>
  <c r="K103" i="22"/>
  <c r="AQ102" i="22"/>
  <c r="O101" i="22"/>
  <c r="AU100" i="22"/>
  <c r="AI66" i="22"/>
  <c r="AM57" i="22"/>
  <c r="AA56" i="22"/>
  <c r="AQ54" i="22"/>
  <c r="AE50" i="22"/>
  <c r="K50" i="22"/>
  <c r="AQ46" i="22"/>
  <c r="AQ74" i="22" s="1"/>
  <c r="AE42" i="22"/>
  <c r="K42" i="22"/>
  <c r="AQ38" i="22"/>
  <c r="AE34" i="22"/>
  <c r="K34" i="22"/>
  <c r="AQ30" i="22"/>
  <c r="AE26" i="22"/>
  <c r="K26" i="22"/>
  <c r="AQ22" i="22"/>
  <c r="W21" i="22"/>
  <c r="AE20" i="22"/>
  <c r="K20" i="22"/>
  <c r="AQ19" i="22"/>
  <c r="S17" i="22"/>
  <c r="W15" i="22"/>
  <c r="O14" i="22"/>
  <c r="AA13" i="22"/>
  <c r="O11" i="22"/>
  <c r="AU10" i="22"/>
  <c r="O23" i="22"/>
  <c r="AU18" i="22"/>
  <c r="AA16" i="22"/>
  <c r="AA10" i="22"/>
  <c r="AE97" i="23"/>
  <c r="AE109" i="23" s="1"/>
  <c r="O107" i="22"/>
  <c r="AU98" i="22"/>
  <c r="S60" i="22"/>
  <c r="O54" i="22"/>
  <c r="AU34" i="22"/>
  <c r="AA26" i="22"/>
  <c r="AA20" i="22"/>
  <c r="S15" i="22"/>
  <c r="AI12" i="22"/>
  <c r="K18" i="23"/>
  <c r="AA106" i="22"/>
  <c r="AE103" i="22"/>
  <c r="AA98" i="22"/>
  <c r="AU64" i="22"/>
  <c r="O59" i="22"/>
  <c r="K58" i="22"/>
  <c r="K75" i="22" s="1"/>
  <c r="AQ53" i="22"/>
  <c r="W53" i="22"/>
  <c r="W52" i="22"/>
  <c r="AU51" i="22"/>
  <c r="K49" i="22"/>
  <c r="AI48" i="22"/>
  <c r="AI47" i="22"/>
  <c r="O47" i="22"/>
  <c r="AQ45" i="22"/>
  <c r="W45" i="22"/>
  <c r="W44" i="22"/>
  <c r="AU43" i="22"/>
  <c r="K41" i="22"/>
  <c r="AI40" i="22"/>
  <c r="AI39" i="22"/>
  <c r="O39" i="22"/>
  <c r="AQ37" i="22"/>
  <c r="W37" i="22"/>
  <c r="W36" i="22"/>
  <c r="AU35" i="22"/>
  <c r="K33" i="22"/>
  <c r="AI32" i="22"/>
  <c r="AI31" i="22"/>
  <c r="O31" i="22"/>
  <c r="AQ29" i="22"/>
  <c r="W29" i="22"/>
  <c r="W28" i="22"/>
  <c r="AU27" i="22"/>
  <c r="K25" i="22"/>
  <c r="AI24" i="22"/>
  <c r="AI23" i="22"/>
  <c r="AI17" i="22"/>
  <c r="AM15" i="22"/>
  <c r="S51" i="25"/>
  <c r="K101" i="22"/>
  <c r="AU50" i="22"/>
  <c r="AA34" i="22"/>
  <c r="O22" i="22"/>
  <c r="E14" i="22"/>
  <c r="E104" i="19"/>
  <c r="H104" i="19" s="1"/>
  <c r="E52" i="22"/>
  <c r="E50" i="23"/>
  <c r="E24" i="22"/>
  <c r="E66" i="22"/>
  <c r="E54" i="23"/>
  <c r="E35" i="22"/>
  <c r="E20" i="25"/>
  <c r="E42" i="22"/>
  <c r="E12" i="23"/>
  <c r="E51" i="23"/>
  <c r="E37" i="23"/>
  <c r="E16" i="23"/>
  <c r="E28" i="23"/>
  <c r="E100" i="22"/>
  <c r="H100" i="22" s="1"/>
  <c r="E108" i="22"/>
  <c r="H108" i="22" s="1"/>
  <c r="E99" i="23"/>
  <c r="H99" i="23" s="1"/>
  <c r="E107" i="23"/>
  <c r="H107" i="23" s="1"/>
  <c r="E39" i="25"/>
  <c r="E25" i="25"/>
  <c r="E17" i="25"/>
  <c r="E40" i="25"/>
  <c r="E57" i="25"/>
  <c r="E97" i="25"/>
  <c r="E26" i="26"/>
  <c r="E108" i="25"/>
  <c r="H108" i="25" s="1"/>
  <c r="E16" i="26"/>
  <c r="E53" i="26"/>
  <c r="E12" i="26"/>
  <c r="E56" i="26"/>
  <c r="E64" i="26"/>
  <c r="E59" i="26"/>
  <c r="E107" i="25"/>
  <c r="H107" i="25" s="1"/>
  <c r="E13" i="23"/>
  <c r="E21" i="22"/>
  <c r="E10" i="26"/>
  <c r="E103" i="19"/>
  <c r="H103" i="19" s="1"/>
  <c r="E108" i="19"/>
  <c r="H108" i="19" s="1"/>
  <c r="E53" i="22"/>
  <c r="E59" i="23"/>
  <c r="E25" i="22"/>
  <c r="E66" i="23"/>
  <c r="E39" i="22"/>
  <c r="E24" i="25"/>
  <c r="E46" i="22"/>
  <c r="E23" i="23"/>
  <c r="E55" i="23"/>
  <c r="E41" i="23"/>
  <c r="E32" i="23"/>
  <c r="E101" i="22"/>
  <c r="H101" i="22" s="1"/>
  <c r="E100" i="23"/>
  <c r="H100" i="23" s="1"/>
  <c r="E108" i="23"/>
  <c r="H108" i="23" s="1"/>
  <c r="E43" i="25"/>
  <c r="E29" i="25"/>
  <c r="E21" i="25"/>
  <c r="E44" i="25"/>
  <c r="E106" i="25"/>
  <c r="H106" i="25" s="1"/>
  <c r="E51" i="25"/>
  <c r="E20" i="26"/>
  <c r="E18" i="26"/>
  <c r="E25" i="26"/>
  <c r="E60" i="26"/>
  <c r="E23" i="26"/>
  <c r="E57" i="26"/>
  <c r="E102" i="26"/>
  <c r="H102" i="26" s="1"/>
  <c r="E97" i="26"/>
  <c r="E21" i="26"/>
  <c r="E65" i="26"/>
  <c r="E107" i="19"/>
  <c r="H107" i="19" s="1"/>
  <c r="E28" i="22"/>
  <c r="E97" i="19"/>
  <c r="H97" i="19" s="1"/>
  <c r="E32" i="22"/>
  <c r="E67" i="22"/>
  <c r="E43" i="22"/>
  <c r="E50" i="22"/>
  <c r="E30" i="23"/>
  <c r="E56" i="22"/>
  <c r="E27" i="23"/>
  <c r="E30" i="25"/>
  <c r="E45" i="23"/>
  <c r="E10" i="25"/>
  <c r="E36" i="23"/>
  <c r="E102" i="22"/>
  <c r="H102" i="22" s="1"/>
  <c r="E101" i="23"/>
  <c r="H101" i="23" s="1"/>
  <c r="E14" i="25"/>
  <c r="E61" i="25"/>
  <c r="E47" i="25"/>
  <c r="E33" i="25"/>
  <c r="E48" i="25"/>
  <c r="E24" i="26"/>
  <c r="E55" i="25"/>
  <c r="E29" i="26"/>
  <c r="E27" i="26"/>
  <c r="E106" i="26"/>
  <c r="H106" i="26" s="1"/>
  <c r="E61" i="26"/>
  <c r="E50" i="26"/>
  <c r="E98" i="26"/>
  <c r="H98" i="26" s="1"/>
  <c r="E62" i="26"/>
  <c r="E15" i="23"/>
  <c r="E22" i="26"/>
  <c r="E22" i="25"/>
  <c r="E18" i="22"/>
  <c r="E29" i="22"/>
  <c r="E65" i="22"/>
  <c r="E105" i="19"/>
  <c r="H105" i="19" s="1"/>
  <c r="E33" i="22"/>
  <c r="E16" i="22"/>
  <c r="E13" i="25"/>
  <c r="E47" i="22"/>
  <c r="E26" i="23"/>
  <c r="E64" i="23"/>
  <c r="E54" i="22"/>
  <c r="E46" i="23"/>
  <c r="E31" i="23"/>
  <c r="E49" i="23"/>
  <c r="E26" i="25"/>
  <c r="E40" i="23"/>
  <c r="E103" i="22"/>
  <c r="H103" i="22" s="1"/>
  <c r="E102" i="23"/>
  <c r="H102" i="23" s="1"/>
  <c r="E28" i="25"/>
  <c r="E68" i="25"/>
  <c r="E54" i="25"/>
  <c r="E37" i="25"/>
  <c r="E52" i="25"/>
  <c r="E32" i="26"/>
  <c r="E59" i="25"/>
  <c r="E30" i="26"/>
  <c r="E33" i="26"/>
  <c r="E31" i="26"/>
  <c r="E15" i="26"/>
  <c r="E38" i="26"/>
  <c r="E14" i="26"/>
  <c r="E99" i="26"/>
  <c r="H99" i="26" s="1"/>
  <c r="E104" i="26"/>
  <c r="H104" i="26" s="1"/>
  <c r="E54" i="26"/>
  <c r="E101" i="26"/>
  <c r="H101" i="26" s="1"/>
  <c r="E67" i="26"/>
  <c r="E66" i="26"/>
  <c r="E11" i="22"/>
  <c r="E36" i="22"/>
  <c r="E98" i="19"/>
  <c r="H98" i="19" s="1"/>
  <c r="E40" i="22"/>
  <c r="E12" i="22"/>
  <c r="E51" i="22"/>
  <c r="E42" i="23"/>
  <c r="E20" i="22"/>
  <c r="E35" i="23"/>
  <c r="E53" i="23"/>
  <c r="E42" i="25"/>
  <c r="E44" i="23"/>
  <c r="E104" i="22"/>
  <c r="H104" i="22" s="1"/>
  <c r="E103" i="23"/>
  <c r="H103" i="23" s="1"/>
  <c r="E46" i="25"/>
  <c r="E23" i="25"/>
  <c r="E62" i="25"/>
  <c r="E41" i="25"/>
  <c r="E60" i="25"/>
  <c r="E98" i="25"/>
  <c r="H98" i="25" s="1"/>
  <c r="E37" i="26"/>
  <c r="E35" i="26"/>
  <c r="E19" i="26"/>
  <c r="E42" i="26"/>
  <c r="E43" i="26"/>
  <c r="E105" i="26"/>
  <c r="H105" i="26" s="1"/>
  <c r="E17" i="23"/>
  <c r="E13" i="22"/>
  <c r="E57" i="22"/>
  <c r="E37" i="22"/>
  <c r="E11" i="25"/>
  <c r="E101" i="19"/>
  <c r="H101" i="19" s="1"/>
  <c r="E102" i="19"/>
  <c r="H102" i="19" s="1"/>
  <c r="E41" i="22"/>
  <c r="E38" i="25"/>
  <c r="E23" i="22"/>
  <c r="E55" i="22"/>
  <c r="E26" i="22"/>
  <c r="E32" i="25"/>
  <c r="E39" i="23"/>
  <c r="E25" i="23"/>
  <c r="E56" i="25"/>
  <c r="E48" i="23"/>
  <c r="E105" i="22"/>
  <c r="H105" i="22" s="1"/>
  <c r="E104" i="23"/>
  <c r="H104" i="23" s="1"/>
  <c r="E63" i="25"/>
  <c r="E27" i="25"/>
  <c r="E45" i="25"/>
  <c r="E13" i="26"/>
  <c r="E102" i="25"/>
  <c r="H102" i="25" s="1"/>
  <c r="E17" i="26"/>
  <c r="E40" i="26"/>
  <c r="E39" i="26"/>
  <c r="E44" i="26"/>
  <c r="E47" i="26"/>
  <c r="E15" i="22"/>
  <c r="E34" i="26"/>
  <c r="E34" i="25"/>
  <c r="E60" i="22"/>
  <c r="E106" i="19"/>
  <c r="H106" i="19" s="1"/>
  <c r="E31" i="22"/>
  <c r="E19" i="25"/>
  <c r="E52" i="26"/>
  <c r="E49" i="26"/>
  <c r="E21" i="23"/>
  <c r="E58" i="25"/>
  <c r="E34" i="23"/>
  <c r="E22" i="22"/>
  <c r="E99" i="19"/>
  <c r="H99" i="19" s="1"/>
  <c r="E10" i="22"/>
  <c r="E68" i="22"/>
  <c r="E64" i="25"/>
  <c r="E98" i="22"/>
  <c r="H98" i="22" s="1"/>
  <c r="E31" i="25"/>
  <c r="E63" i="26"/>
  <c r="E58" i="23"/>
  <c r="E100" i="19"/>
  <c r="H100" i="19" s="1"/>
  <c r="E48" i="22"/>
  <c r="E30" i="22"/>
  <c r="E24" i="23"/>
  <c r="E99" i="22"/>
  <c r="H99" i="22" s="1"/>
  <c r="E98" i="23"/>
  <c r="H98" i="23" s="1"/>
  <c r="E35" i="25"/>
  <c r="E105" i="25"/>
  <c r="H105" i="25" s="1"/>
  <c r="E36" i="26"/>
  <c r="E103" i="25"/>
  <c r="H103" i="25" s="1"/>
  <c r="E51" i="26"/>
  <c r="E58" i="22"/>
  <c r="E34" i="22"/>
  <c r="E59" i="22"/>
  <c r="E44" i="22"/>
  <c r="E49" i="22"/>
  <c r="E38" i="22"/>
  <c r="E43" i="23"/>
  <c r="E52" i="23"/>
  <c r="E106" i="22"/>
  <c r="H106" i="22" s="1"/>
  <c r="E105" i="23"/>
  <c r="H105" i="23" s="1"/>
  <c r="E99" i="25"/>
  <c r="H99" i="25" s="1"/>
  <c r="E28" i="26"/>
  <c r="E55" i="26"/>
  <c r="E100" i="26"/>
  <c r="H100" i="26" s="1"/>
  <c r="E27" i="22"/>
  <c r="E19" i="23"/>
  <c r="E67" i="23"/>
  <c r="E45" i="22"/>
  <c r="E20" i="23"/>
  <c r="E47" i="23"/>
  <c r="E56" i="23"/>
  <c r="E107" i="22"/>
  <c r="H107" i="22" s="1"/>
  <c r="E106" i="23"/>
  <c r="H106" i="23" s="1"/>
  <c r="E36" i="25"/>
  <c r="E103" i="26"/>
  <c r="H103" i="26" s="1"/>
  <c r="E11" i="23"/>
  <c r="E17" i="22"/>
  <c r="E58" i="26"/>
  <c r="E97" i="23"/>
  <c r="E97" i="22"/>
  <c r="E22" i="23"/>
  <c r="E33" i="23"/>
  <c r="E45" i="26"/>
  <c r="E38" i="23"/>
  <c r="E104" i="25"/>
  <c r="H104" i="25" s="1"/>
  <c r="E49" i="25"/>
  <c r="E101" i="25"/>
  <c r="H101" i="25" s="1"/>
  <c r="E11" i="26"/>
  <c r="E107" i="26"/>
  <c r="H107" i="26" s="1"/>
  <c r="E19" i="22"/>
  <c r="E46" i="26"/>
  <c r="E48" i="26"/>
  <c r="E29" i="23"/>
  <c r="E50" i="25"/>
  <c r="E53" i="25"/>
  <c r="E100" i="25"/>
  <c r="H100" i="25" s="1"/>
  <c r="E41" i="26"/>
  <c r="H15" i="17"/>
  <c r="N12" i="8" s="1"/>
  <c r="AW12" i="8" s="1"/>
  <c r="Q72" i="18"/>
  <c r="W72" i="18"/>
  <c r="W73" i="18"/>
  <c r="W74" i="18"/>
  <c r="W75" i="18"/>
  <c r="AP62" i="29"/>
  <c r="BB62" i="29" s="1"/>
  <c r="O61" i="8"/>
  <c r="AX61" i="8" s="1"/>
  <c r="AP54" i="29"/>
  <c r="BB54" i="29" s="1"/>
  <c r="O53" i="8"/>
  <c r="AX53" i="8" s="1"/>
  <c r="AP46" i="29"/>
  <c r="BB46" i="29" s="1"/>
  <c r="O45" i="8"/>
  <c r="AX45" i="8" s="1"/>
  <c r="AP38" i="29"/>
  <c r="BB38" i="29" s="1"/>
  <c r="O37" i="8"/>
  <c r="AX37" i="8" s="1"/>
  <c r="AP30" i="29"/>
  <c r="BB30" i="29" s="1"/>
  <c r="O29" i="8"/>
  <c r="AX29" i="8" s="1"/>
  <c r="AP22" i="29"/>
  <c r="BB22" i="29" s="1"/>
  <c r="O21" i="8"/>
  <c r="AX21" i="8" s="1"/>
  <c r="E13" i="19"/>
  <c r="E21" i="19"/>
  <c r="K63" i="19"/>
  <c r="K55" i="19"/>
  <c r="K47" i="19"/>
  <c r="K39" i="19"/>
  <c r="K31" i="19"/>
  <c r="K23" i="19"/>
  <c r="K15" i="19"/>
  <c r="O67" i="19"/>
  <c r="O59" i="19"/>
  <c r="O51" i="19"/>
  <c r="O43" i="19"/>
  <c r="O35" i="19"/>
  <c r="O27" i="19"/>
  <c r="O19" i="19"/>
  <c r="O11" i="19"/>
  <c r="S63" i="19"/>
  <c r="S55" i="19"/>
  <c r="S47" i="19"/>
  <c r="S39" i="19"/>
  <c r="S31" i="19"/>
  <c r="S23" i="19"/>
  <c r="S15" i="19"/>
  <c r="W67" i="19"/>
  <c r="W59" i="19"/>
  <c r="W51" i="19"/>
  <c r="W43" i="19"/>
  <c r="W35" i="19"/>
  <c r="W27" i="19"/>
  <c r="W19" i="19"/>
  <c r="W11" i="19"/>
  <c r="AA63" i="19"/>
  <c r="AA55" i="19"/>
  <c r="AA47" i="19"/>
  <c r="AA39" i="19"/>
  <c r="AA31" i="19"/>
  <c r="AA23" i="19"/>
  <c r="AA15" i="19"/>
  <c r="AE67" i="19"/>
  <c r="AE59" i="19"/>
  <c r="AE51" i="19"/>
  <c r="AE43" i="19"/>
  <c r="AE35" i="19"/>
  <c r="AE27" i="19"/>
  <c r="AE19" i="19"/>
  <c r="AE11" i="19"/>
  <c r="AI63" i="19"/>
  <c r="AI55" i="19"/>
  <c r="AI47" i="19"/>
  <c r="AI39" i="19"/>
  <c r="AI31" i="19"/>
  <c r="AI23" i="19"/>
  <c r="AI15" i="19"/>
  <c r="AM67" i="19"/>
  <c r="AM59" i="19"/>
  <c r="AM51" i="19"/>
  <c r="AM43" i="19"/>
  <c r="AM35" i="19"/>
  <c r="AM27" i="19"/>
  <c r="AM19" i="19"/>
  <c r="AM11" i="19"/>
  <c r="AQ63" i="19"/>
  <c r="AQ55" i="19"/>
  <c r="AQ47" i="19"/>
  <c r="AQ39" i="19"/>
  <c r="AQ31" i="19"/>
  <c r="AQ23" i="19"/>
  <c r="AQ15" i="19"/>
  <c r="AU67" i="19"/>
  <c r="AU59" i="19"/>
  <c r="AU51" i="19"/>
  <c r="AU43" i="19"/>
  <c r="AU35" i="19"/>
  <c r="AU27" i="19"/>
  <c r="AU19" i="19"/>
  <c r="AU11" i="19"/>
  <c r="P67" i="29"/>
  <c r="AB67" i="29" s="1"/>
  <c r="D66" i="8"/>
  <c r="AM66" i="8" s="1"/>
  <c r="P63" i="29"/>
  <c r="AB63" i="29" s="1"/>
  <c r="D62" i="8"/>
  <c r="AM62" i="8" s="1"/>
  <c r="P59" i="29"/>
  <c r="AB59" i="29" s="1"/>
  <c r="D58" i="8"/>
  <c r="AM58" i="8" s="1"/>
  <c r="P55" i="29"/>
  <c r="AB55" i="29" s="1"/>
  <c r="D54" i="8"/>
  <c r="AM54" i="8" s="1"/>
  <c r="P51" i="29"/>
  <c r="AB51" i="29" s="1"/>
  <c r="D50" i="8"/>
  <c r="AM50" i="8" s="1"/>
  <c r="P47" i="29"/>
  <c r="AB47" i="29" s="1"/>
  <c r="D46" i="8"/>
  <c r="AM46" i="8" s="1"/>
  <c r="P43" i="29"/>
  <c r="AB43" i="29" s="1"/>
  <c r="D42" i="8"/>
  <c r="AM42" i="8" s="1"/>
  <c r="P39" i="29"/>
  <c r="AB39" i="29" s="1"/>
  <c r="D38" i="8"/>
  <c r="AM38" i="8" s="1"/>
  <c r="P37" i="29"/>
  <c r="AB37" i="29" s="1"/>
  <c r="D36" i="8"/>
  <c r="AM36" i="8" s="1"/>
  <c r="P33" i="29"/>
  <c r="AB33" i="29" s="1"/>
  <c r="D32" i="8"/>
  <c r="AM32" i="8" s="1"/>
  <c r="P29" i="29"/>
  <c r="AB29" i="29" s="1"/>
  <c r="D28" i="8"/>
  <c r="AM28" i="8" s="1"/>
  <c r="P27" i="29"/>
  <c r="AB27" i="29" s="1"/>
  <c r="D26" i="8"/>
  <c r="AM26" i="8" s="1"/>
  <c r="P23" i="29"/>
  <c r="AB23" i="29" s="1"/>
  <c r="D22" i="8"/>
  <c r="AM22" i="8" s="1"/>
  <c r="O109" i="18"/>
  <c r="Q61" i="29"/>
  <c r="AC61" i="29" s="1"/>
  <c r="E60" i="8"/>
  <c r="AN60" i="8" s="1"/>
  <c r="Q53" i="29"/>
  <c r="AC53" i="29" s="1"/>
  <c r="E52" i="8"/>
  <c r="AN52" i="8" s="1"/>
  <c r="Q45" i="29"/>
  <c r="AC45" i="29" s="1"/>
  <c r="E44" i="8"/>
  <c r="AN44" i="8" s="1"/>
  <c r="Q37" i="29"/>
  <c r="AC37" i="29" s="1"/>
  <c r="E36" i="8"/>
  <c r="AN36" i="8" s="1"/>
  <c r="Q29" i="29"/>
  <c r="AC29" i="29" s="1"/>
  <c r="E28" i="8"/>
  <c r="AN28" i="8" s="1"/>
  <c r="Q21" i="29"/>
  <c r="AC21" i="29" s="1"/>
  <c r="E20" i="8"/>
  <c r="AN20" i="8" s="1"/>
  <c r="AP61" i="29"/>
  <c r="BB61" i="29" s="1"/>
  <c r="O60" i="8"/>
  <c r="AX60" i="8" s="1"/>
  <c r="AP53" i="29"/>
  <c r="BB53" i="29" s="1"/>
  <c r="O52" i="8"/>
  <c r="AX52" i="8" s="1"/>
  <c r="AP45" i="29"/>
  <c r="BB45" i="29" s="1"/>
  <c r="O44" i="8"/>
  <c r="AX44" i="8" s="1"/>
  <c r="AP37" i="29"/>
  <c r="BB37" i="29" s="1"/>
  <c r="O36" i="8"/>
  <c r="AX36" i="8" s="1"/>
  <c r="AP29" i="29"/>
  <c r="BB29" i="29" s="1"/>
  <c r="O28" i="8"/>
  <c r="AX28" i="8" s="1"/>
  <c r="AP21" i="29"/>
  <c r="BB21" i="29" s="1"/>
  <c r="O20" i="8"/>
  <c r="AX20" i="8" s="1"/>
  <c r="K10" i="19"/>
  <c r="K62" i="19"/>
  <c r="K54" i="19"/>
  <c r="K46" i="19"/>
  <c r="K38" i="19"/>
  <c r="K30" i="19"/>
  <c r="K22" i="19"/>
  <c r="K72" i="19" s="1"/>
  <c r="K14" i="19"/>
  <c r="O66" i="19"/>
  <c r="O58" i="19"/>
  <c r="O50" i="19"/>
  <c r="O42" i="19"/>
  <c r="O34" i="19"/>
  <c r="O26" i="19"/>
  <c r="O18" i="19"/>
  <c r="O71" i="19" s="1"/>
  <c r="S10" i="19"/>
  <c r="S62" i="19"/>
  <c r="S54" i="19"/>
  <c r="S46" i="19"/>
  <c r="S38" i="19"/>
  <c r="S30" i="19"/>
  <c r="S22" i="19"/>
  <c r="S14" i="19"/>
  <c r="W66" i="19"/>
  <c r="W58" i="19"/>
  <c r="W50" i="19"/>
  <c r="W42" i="19"/>
  <c r="W34" i="19"/>
  <c r="W26" i="19"/>
  <c r="W18" i="19"/>
  <c r="AA10" i="19"/>
  <c r="AA62" i="19"/>
  <c r="AA54" i="19"/>
  <c r="AA46" i="19"/>
  <c r="AA38" i="19"/>
  <c r="AA30" i="19"/>
  <c r="AA22" i="19"/>
  <c r="AA14" i="19"/>
  <c r="AE66" i="19"/>
  <c r="AE58" i="19"/>
  <c r="AE50" i="19"/>
  <c r="AE42" i="19"/>
  <c r="AE34" i="19"/>
  <c r="AE26" i="19"/>
  <c r="AE18" i="19"/>
  <c r="AI10" i="19"/>
  <c r="AI62" i="19"/>
  <c r="AI54" i="19"/>
  <c r="AI46" i="19"/>
  <c r="AI38" i="19"/>
  <c r="AI30" i="19"/>
  <c r="AI22" i="19"/>
  <c r="AI14" i="19"/>
  <c r="AM66" i="19"/>
  <c r="AM58" i="19"/>
  <c r="AM75" i="19" s="1"/>
  <c r="AM50" i="19"/>
  <c r="AM42" i="19"/>
  <c r="AM34" i="19"/>
  <c r="AM26" i="19"/>
  <c r="AM18" i="19"/>
  <c r="AQ10" i="19"/>
  <c r="AQ62" i="19"/>
  <c r="AQ54" i="19"/>
  <c r="AQ46" i="19"/>
  <c r="AQ38" i="19"/>
  <c r="AQ30" i="19"/>
  <c r="AQ22" i="19"/>
  <c r="AQ14" i="19"/>
  <c r="AU66" i="19"/>
  <c r="AU58" i="19"/>
  <c r="AU50" i="19"/>
  <c r="AU42" i="19"/>
  <c r="AU34" i="19"/>
  <c r="AU26" i="19"/>
  <c r="AU18" i="19"/>
  <c r="K97" i="19"/>
  <c r="AA97" i="19"/>
  <c r="AQ97" i="19"/>
  <c r="S98" i="19"/>
  <c r="AI98" i="19"/>
  <c r="K99" i="19"/>
  <c r="AA99" i="19"/>
  <c r="AQ99" i="19"/>
  <c r="S100" i="19"/>
  <c r="AI100" i="19"/>
  <c r="K101" i="19"/>
  <c r="AA101" i="19"/>
  <c r="AQ101" i="19"/>
  <c r="S102" i="19"/>
  <c r="AI102" i="19"/>
  <c r="K103" i="19"/>
  <c r="AA103" i="19"/>
  <c r="AQ103" i="19"/>
  <c r="S104" i="19"/>
  <c r="AI104" i="19"/>
  <c r="K105" i="19"/>
  <c r="AA105" i="19"/>
  <c r="AQ105" i="19"/>
  <c r="S106" i="19"/>
  <c r="AI106" i="19"/>
  <c r="K107" i="19"/>
  <c r="AA107" i="19"/>
  <c r="AQ107" i="19"/>
  <c r="S108" i="19"/>
  <c r="AI108" i="19"/>
  <c r="P65" i="29"/>
  <c r="AB65" i="29" s="1"/>
  <c r="D64" i="8"/>
  <c r="AM64" i="8" s="1"/>
  <c r="P61" i="29"/>
  <c r="AB61" i="29" s="1"/>
  <c r="D60" i="8"/>
  <c r="AM60" i="8" s="1"/>
  <c r="P57" i="29"/>
  <c r="AB57" i="29" s="1"/>
  <c r="D56" i="8"/>
  <c r="AM56" i="8" s="1"/>
  <c r="P53" i="29"/>
  <c r="AB53" i="29" s="1"/>
  <c r="D52" i="8"/>
  <c r="AM52" i="8" s="1"/>
  <c r="P49" i="29"/>
  <c r="AB49" i="29" s="1"/>
  <c r="D48" i="8"/>
  <c r="AM48" i="8" s="1"/>
  <c r="P45" i="29"/>
  <c r="AB45" i="29" s="1"/>
  <c r="D44" i="8"/>
  <c r="AM44" i="8" s="1"/>
  <c r="P41" i="29"/>
  <c r="AB41" i="29" s="1"/>
  <c r="D40" i="8"/>
  <c r="AM40" i="8" s="1"/>
  <c r="P35" i="29"/>
  <c r="AB35" i="29" s="1"/>
  <c r="D34" i="8"/>
  <c r="AM34" i="8" s="1"/>
  <c r="P31" i="29"/>
  <c r="AB31" i="29" s="1"/>
  <c r="D30" i="8"/>
  <c r="AM30" i="8" s="1"/>
  <c r="P25" i="29"/>
  <c r="AB25" i="29" s="1"/>
  <c r="D24" i="8"/>
  <c r="AM24" i="8" s="1"/>
  <c r="P21" i="29"/>
  <c r="AB21" i="29" s="1"/>
  <c r="D20" i="8"/>
  <c r="AM20" i="8" s="1"/>
  <c r="M73" i="18"/>
  <c r="K109" i="18"/>
  <c r="Y72" i="18"/>
  <c r="AK72" i="18"/>
  <c r="AK73" i="18"/>
  <c r="AK74" i="18"/>
  <c r="AK75" i="18"/>
  <c r="AS73" i="18"/>
  <c r="AS75" i="18"/>
  <c r="Q60" i="29"/>
  <c r="AC60" i="29" s="1"/>
  <c r="E59" i="8"/>
  <c r="AN59" i="8" s="1"/>
  <c r="Q52" i="29"/>
  <c r="AC52" i="29" s="1"/>
  <c r="E51" i="8"/>
  <c r="AN51" i="8" s="1"/>
  <c r="Q44" i="29"/>
  <c r="E43" i="8"/>
  <c r="AN43" i="8" s="1"/>
  <c r="Q36" i="29"/>
  <c r="AC36" i="29" s="1"/>
  <c r="E35" i="8"/>
  <c r="AN35" i="8" s="1"/>
  <c r="Q28" i="29"/>
  <c r="AC28" i="29" s="1"/>
  <c r="E27" i="8"/>
  <c r="AN27" i="8" s="1"/>
  <c r="H22" i="18"/>
  <c r="Q20" i="29"/>
  <c r="E19" i="8"/>
  <c r="AN19" i="8" s="1"/>
  <c r="AP60" i="29"/>
  <c r="BB60" i="29" s="1"/>
  <c r="O59" i="8"/>
  <c r="AX59" i="8" s="1"/>
  <c r="AP52" i="29"/>
  <c r="BB52" i="29" s="1"/>
  <c r="O51" i="8"/>
  <c r="AX51" i="8" s="1"/>
  <c r="AP44" i="29"/>
  <c r="O43" i="8"/>
  <c r="AX43" i="8" s="1"/>
  <c r="AP36" i="29"/>
  <c r="BB36" i="29" s="1"/>
  <c r="O35" i="8"/>
  <c r="AX35" i="8" s="1"/>
  <c r="AP28" i="29"/>
  <c r="BB28" i="29" s="1"/>
  <c r="O27" i="8"/>
  <c r="AX27" i="8" s="1"/>
  <c r="AP20" i="29"/>
  <c r="O19" i="8"/>
  <c r="AX19" i="8" s="1"/>
  <c r="E11" i="19"/>
  <c r="E19" i="19"/>
  <c r="Y72" i="19"/>
  <c r="AO72" i="19"/>
  <c r="Q74" i="19"/>
  <c r="AG74" i="19"/>
  <c r="AW74" i="19"/>
  <c r="U75" i="19"/>
  <c r="E34" i="19"/>
  <c r="K69" i="19"/>
  <c r="K61" i="19"/>
  <c r="K53" i="19"/>
  <c r="K45" i="19"/>
  <c r="K37" i="19"/>
  <c r="K29" i="19"/>
  <c r="K21" i="19"/>
  <c r="K13" i="19"/>
  <c r="O65" i="19"/>
  <c r="O57" i="19"/>
  <c r="O49" i="19"/>
  <c r="O41" i="19"/>
  <c r="O33" i="19"/>
  <c r="O25" i="19"/>
  <c r="O17" i="19"/>
  <c r="S69" i="19"/>
  <c r="S61" i="19"/>
  <c r="S53" i="19"/>
  <c r="S45" i="19"/>
  <c r="S37" i="19"/>
  <c r="S29" i="19"/>
  <c r="S21" i="19"/>
  <c r="S13" i="19"/>
  <c r="W65" i="19"/>
  <c r="W57" i="19"/>
  <c r="W49" i="19"/>
  <c r="W41" i="19"/>
  <c r="W33" i="19"/>
  <c r="W25" i="19"/>
  <c r="W17" i="19"/>
  <c r="AA69" i="19"/>
  <c r="AA61" i="19"/>
  <c r="AA53" i="19"/>
  <c r="AA45" i="19"/>
  <c r="AA37" i="19"/>
  <c r="AA29" i="19"/>
  <c r="AA21" i="19"/>
  <c r="AA13" i="19"/>
  <c r="AE65" i="19"/>
  <c r="AE57" i="19"/>
  <c r="AE49" i="19"/>
  <c r="AE41" i="19"/>
  <c r="AE33" i="19"/>
  <c r="AE25" i="19"/>
  <c r="AE17" i="19"/>
  <c r="AI69" i="19"/>
  <c r="AI61" i="19"/>
  <c r="AI53" i="19"/>
  <c r="AI45" i="19"/>
  <c r="AI37" i="19"/>
  <c r="AI29" i="19"/>
  <c r="AI21" i="19"/>
  <c r="AI13" i="19"/>
  <c r="AM65" i="19"/>
  <c r="AM57" i="19"/>
  <c r="AM49" i="19"/>
  <c r="AM41" i="19"/>
  <c r="AM33" i="19"/>
  <c r="AM25" i="19"/>
  <c r="AM17" i="19"/>
  <c r="AQ69" i="19"/>
  <c r="AQ61" i="19"/>
  <c r="AQ53" i="19"/>
  <c r="AQ45" i="19"/>
  <c r="AQ37" i="19"/>
  <c r="AQ29" i="19"/>
  <c r="AQ21" i="19"/>
  <c r="AQ13" i="19"/>
  <c r="AU65" i="19"/>
  <c r="AU57" i="19"/>
  <c r="AU49" i="19"/>
  <c r="AU41" i="19"/>
  <c r="AU33" i="19"/>
  <c r="AU25" i="19"/>
  <c r="AU17" i="19"/>
  <c r="S74" i="18"/>
  <c r="AM72" i="18"/>
  <c r="Q67" i="29"/>
  <c r="AC67" i="29" s="1"/>
  <c r="E66" i="8"/>
  <c r="AN66" i="8" s="1"/>
  <c r="Q59" i="29"/>
  <c r="AC59" i="29" s="1"/>
  <c r="E58" i="8"/>
  <c r="AN58" i="8" s="1"/>
  <c r="Q51" i="29"/>
  <c r="AC51" i="29" s="1"/>
  <c r="E50" i="8"/>
  <c r="AN50" i="8" s="1"/>
  <c r="Q43" i="29"/>
  <c r="AC43" i="29" s="1"/>
  <c r="E42" i="8"/>
  <c r="AN42" i="8" s="1"/>
  <c r="Q35" i="29"/>
  <c r="AC35" i="29" s="1"/>
  <c r="E34" i="8"/>
  <c r="AN34" i="8" s="1"/>
  <c r="Q27" i="29"/>
  <c r="AC27" i="29" s="1"/>
  <c r="E26" i="8"/>
  <c r="AN26" i="8" s="1"/>
  <c r="AP67" i="29"/>
  <c r="BB67" i="29" s="1"/>
  <c r="O66" i="8"/>
  <c r="AX66" i="8" s="1"/>
  <c r="AP59" i="29"/>
  <c r="BB59" i="29" s="1"/>
  <c r="O58" i="8"/>
  <c r="AX58" i="8" s="1"/>
  <c r="AP51" i="29"/>
  <c r="BB51" i="29" s="1"/>
  <c r="O50" i="8"/>
  <c r="AX50" i="8" s="1"/>
  <c r="AP43" i="29"/>
  <c r="BB43" i="29" s="1"/>
  <c r="O42" i="8"/>
  <c r="AX42" i="8" s="1"/>
  <c r="AP35" i="29"/>
  <c r="BB35" i="29" s="1"/>
  <c r="O34" i="8"/>
  <c r="AX34" i="8" s="1"/>
  <c r="AP27" i="29"/>
  <c r="BB27" i="29" s="1"/>
  <c r="O26" i="8"/>
  <c r="AX26" i="8" s="1"/>
  <c r="E25" i="19"/>
  <c r="E27" i="19"/>
  <c r="D75" i="19"/>
  <c r="AS72" i="19"/>
  <c r="AG73" i="19"/>
  <c r="K68" i="19"/>
  <c r="K60" i="19"/>
  <c r="K52" i="19"/>
  <c r="K44" i="19"/>
  <c r="K36" i="19"/>
  <c r="K28" i="19"/>
  <c r="K20" i="19"/>
  <c r="K12" i="19"/>
  <c r="O64" i="19"/>
  <c r="O56" i="19"/>
  <c r="O48" i="19"/>
  <c r="O40" i="19"/>
  <c r="O32" i="19"/>
  <c r="O24" i="19"/>
  <c r="O16" i="19"/>
  <c r="S68" i="19"/>
  <c r="S60" i="19"/>
  <c r="S52" i="19"/>
  <c r="S44" i="19"/>
  <c r="S36" i="19"/>
  <c r="S28" i="19"/>
  <c r="S20" i="19"/>
  <c r="S12" i="19"/>
  <c r="W64" i="19"/>
  <c r="W56" i="19"/>
  <c r="W48" i="19"/>
  <c r="W40" i="19"/>
  <c r="W32" i="19"/>
  <c r="W24" i="19"/>
  <c r="W16" i="19"/>
  <c r="AA68" i="19"/>
  <c r="AA60" i="19"/>
  <c r="AA52" i="19"/>
  <c r="AA44" i="19"/>
  <c r="AA36" i="19"/>
  <c r="AA28" i="19"/>
  <c r="AA20" i="19"/>
  <c r="AA12" i="19"/>
  <c r="AE64" i="19"/>
  <c r="AE56" i="19"/>
  <c r="AE48" i="19"/>
  <c r="AE40" i="19"/>
  <c r="AE32" i="19"/>
  <c r="AE24" i="19"/>
  <c r="AE16" i="19"/>
  <c r="AI68" i="19"/>
  <c r="AI60" i="19"/>
  <c r="AI52" i="19"/>
  <c r="AI44" i="19"/>
  <c r="AI36" i="19"/>
  <c r="AI28" i="19"/>
  <c r="AI20" i="19"/>
  <c r="AI12" i="19"/>
  <c r="AM64" i="19"/>
  <c r="AM56" i="19"/>
  <c r="AM48" i="19"/>
  <c r="AM40" i="19"/>
  <c r="AM32" i="19"/>
  <c r="AM24" i="19"/>
  <c r="AM16" i="19"/>
  <c r="AQ68" i="19"/>
  <c r="AQ60" i="19"/>
  <c r="AQ52" i="19"/>
  <c r="AQ44" i="19"/>
  <c r="AQ36" i="19"/>
  <c r="AQ28" i="19"/>
  <c r="AQ20" i="19"/>
  <c r="AQ12" i="19"/>
  <c r="AU64" i="19"/>
  <c r="AU56" i="19"/>
  <c r="AU48" i="19"/>
  <c r="AU40" i="19"/>
  <c r="AU32" i="19"/>
  <c r="AU24" i="19"/>
  <c r="AU16" i="19"/>
  <c r="O97" i="19"/>
  <c r="AE97" i="19"/>
  <c r="AU97" i="19"/>
  <c r="W98" i="19"/>
  <c r="AM98" i="19"/>
  <c r="O99" i="19"/>
  <c r="AE99" i="19"/>
  <c r="AU99" i="19"/>
  <c r="W100" i="19"/>
  <c r="AM100" i="19"/>
  <c r="O101" i="19"/>
  <c r="AE101" i="19"/>
  <c r="AU101" i="19"/>
  <c r="W102" i="19"/>
  <c r="AM102" i="19"/>
  <c r="O103" i="19"/>
  <c r="AE103" i="19"/>
  <c r="AU103" i="19"/>
  <c r="W104" i="19"/>
  <c r="AM104" i="19"/>
  <c r="O105" i="19"/>
  <c r="AE105" i="19"/>
  <c r="AU105" i="19"/>
  <c r="W106" i="19"/>
  <c r="AM106" i="19"/>
  <c r="O107" i="19"/>
  <c r="AE107" i="19"/>
  <c r="AU107" i="19"/>
  <c r="W108" i="19"/>
  <c r="AM108" i="19"/>
  <c r="R23" i="29"/>
  <c r="F22" i="8"/>
  <c r="AO22" i="8" s="1"/>
  <c r="R25" i="29"/>
  <c r="F24" i="8"/>
  <c r="AO24" i="8" s="1"/>
  <c r="R67" i="29"/>
  <c r="F66" i="8"/>
  <c r="R65" i="29"/>
  <c r="F64" i="8"/>
  <c r="AO64" i="8" s="1"/>
  <c r="R63" i="29"/>
  <c r="F62" i="8"/>
  <c r="AO62" i="8" s="1"/>
  <c r="R61" i="29"/>
  <c r="F60" i="8"/>
  <c r="AO60" i="8" s="1"/>
  <c r="R59" i="29"/>
  <c r="F58" i="8"/>
  <c r="AO58" i="8" s="1"/>
  <c r="R57" i="29"/>
  <c r="F56" i="8"/>
  <c r="AO56" i="8" s="1"/>
  <c r="R55" i="29"/>
  <c r="F54" i="8"/>
  <c r="AO54" i="8" s="1"/>
  <c r="R53" i="29"/>
  <c r="F52" i="8"/>
  <c r="AO52" i="8" s="1"/>
  <c r="R51" i="29"/>
  <c r="F50" i="8"/>
  <c r="AO50" i="8" s="1"/>
  <c r="R49" i="29"/>
  <c r="F48" i="8"/>
  <c r="AO48" i="8" s="1"/>
  <c r="R47" i="29"/>
  <c r="F46" i="8"/>
  <c r="AO46" i="8" s="1"/>
  <c r="R45" i="29"/>
  <c r="F44" i="8"/>
  <c r="AO44" i="8" s="1"/>
  <c r="R43" i="29"/>
  <c r="F42" i="8"/>
  <c r="AO42" i="8" s="1"/>
  <c r="R41" i="29"/>
  <c r="F40" i="8"/>
  <c r="AO40" i="8" s="1"/>
  <c r="R39" i="29"/>
  <c r="F38" i="8"/>
  <c r="AO38" i="8" s="1"/>
  <c r="R37" i="29"/>
  <c r="F36" i="8"/>
  <c r="AO36" i="8" s="1"/>
  <c r="R35" i="29"/>
  <c r="F34" i="8"/>
  <c r="AO34" i="8" s="1"/>
  <c r="R33" i="29"/>
  <c r="F32" i="8"/>
  <c r="AO32" i="8" s="1"/>
  <c r="R31" i="29"/>
  <c r="F30" i="8"/>
  <c r="AO30" i="8" s="1"/>
  <c r="R29" i="29"/>
  <c r="F28" i="8"/>
  <c r="AO28" i="8" s="1"/>
  <c r="R27" i="29"/>
  <c r="F26" i="8"/>
  <c r="AO26" i="8" s="1"/>
  <c r="R66" i="29"/>
  <c r="F65" i="8"/>
  <c r="AO65" i="8" s="1"/>
  <c r="R64" i="29"/>
  <c r="F63" i="8"/>
  <c r="AO63" i="8" s="1"/>
  <c r="R62" i="29"/>
  <c r="F61" i="8"/>
  <c r="AO61" i="8" s="1"/>
  <c r="R60" i="29"/>
  <c r="F59" i="8"/>
  <c r="AO59" i="8" s="1"/>
  <c r="R58" i="29"/>
  <c r="F57" i="8"/>
  <c r="AO57" i="8" s="1"/>
  <c r="R56" i="29"/>
  <c r="F55" i="8"/>
  <c r="R54" i="29"/>
  <c r="F53" i="8"/>
  <c r="AO53" i="8" s="1"/>
  <c r="R52" i="29"/>
  <c r="F51" i="8"/>
  <c r="AO51" i="8" s="1"/>
  <c r="R50" i="29"/>
  <c r="F49" i="8"/>
  <c r="AO49" i="8" s="1"/>
  <c r="R48" i="29"/>
  <c r="F47" i="8"/>
  <c r="AO47" i="8" s="1"/>
  <c r="R46" i="29"/>
  <c r="F45" i="8"/>
  <c r="AO45" i="8" s="1"/>
  <c r="R42" i="29"/>
  <c r="F41" i="8"/>
  <c r="AO41" i="8" s="1"/>
  <c r="R40" i="29"/>
  <c r="F39" i="8"/>
  <c r="AO39" i="8" s="1"/>
  <c r="R38" i="29"/>
  <c r="F37" i="8"/>
  <c r="AO37" i="8" s="1"/>
  <c r="R36" i="29"/>
  <c r="F35" i="8"/>
  <c r="AO35" i="8" s="1"/>
  <c r="R34" i="29"/>
  <c r="F33" i="8"/>
  <c r="AO33" i="8" s="1"/>
  <c r="R32" i="29"/>
  <c r="F31" i="8"/>
  <c r="R30" i="29"/>
  <c r="F29" i="8"/>
  <c r="AO29" i="8" s="1"/>
  <c r="R28" i="29"/>
  <c r="F27" i="8"/>
  <c r="AO27" i="8" s="1"/>
  <c r="R26" i="29"/>
  <c r="F25" i="8"/>
  <c r="AO25" i="8" s="1"/>
  <c r="F72" i="19"/>
  <c r="AQ20" i="29"/>
  <c r="P19" i="8"/>
  <c r="AQ21" i="29"/>
  <c r="P20" i="8"/>
  <c r="AY20" i="8" s="1"/>
  <c r="AQ22" i="29"/>
  <c r="P21" i="8"/>
  <c r="AY21" i="8" s="1"/>
  <c r="AQ23" i="29"/>
  <c r="P22" i="8"/>
  <c r="AY22" i="8" s="1"/>
  <c r="AQ24" i="29"/>
  <c r="P23" i="8"/>
  <c r="AY23" i="8" s="1"/>
  <c r="AQ25" i="29"/>
  <c r="P24" i="8"/>
  <c r="AY24" i="8" s="1"/>
  <c r="AQ26" i="29"/>
  <c r="P25" i="8"/>
  <c r="AY25" i="8" s="1"/>
  <c r="AQ27" i="29"/>
  <c r="P26" i="8"/>
  <c r="AY26" i="8" s="1"/>
  <c r="AQ28" i="29"/>
  <c r="P27" i="8"/>
  <c r="AY27" i="8" s="1"/>
  <c r="AQ29" i="29"/>
  <c r="P28" i="8"/>
  <c r="AY28" i="8" s="1"/>
  <c r="AQ30" i="29"/>
  <c r="P29" i="8"/>
  <c r="AY29" i="8" s="1"/>
  <c r="AQ31" i="29"/>
  <c r="P30" i="8"/>
  <c r="AY30" i="8" s="1"/>
  <c r="AQ32" i="29"/>
  <c r="P31" i="8"/>
  <c r="AY31" i="8" s="1"/>
  <c r="AQ33" i="29"/>
  <c r="P32" i="8"/>
  <c r="AY32" i="8" s="1"/>
  <c r="AQ34" i="29"/>
  <c r="P33" i="8"/>
  <c r="AY33" i="8" s="1"/>
  <c r="AQ35" i="29"/>
  <c r="P34" i="8"/>
  <c r="AY34" i="8" s="1"/>
  <c r="AQ36" i="29"/>
  <c r="P35" i="8"/>
  <c r="AY35" i="8" s="1"/>
  <c r="AQ37" i="29"/>
  <c r="P36" i="8"/>
  <c r="AY36" i="8" s="1"/>
  <c r="AQ38" i="29"/>
  <c r="P37" i="8"/>
  <c r="AY37" i="8" s="1"/>
  <c r="AQ39" i="29"/>
  <c r="P38" i="8"/>
  <c r="AY38" i="8" s="1"/>
  <c r="AQ40" i="29"/>
  <c r="P39" i="8"/>
  <c r="AY39" i="8" s="1"/>
  <c r="AQ41" i="29"/>
  <c r="P40" i="8"/>
  <c r="AY40" i="8" s="1"/>
  <c r="AQ42" i="29"/>
  <c r="P41" i="8"/>
  <c r="AY41" i="8" s="1"/>
  <c r="AQ43" i="29"/>
  <c r="P42" i="8"/>
  <c r="AY42" i="8" s="1"/>
  <c r="F74" i="19"/>
  <c r="AQ44" i="29"/>
  <c r="P43" i="8"/>
  <c r="AY43" i="8" s="1"/>
  <c r="AQ45" i="29"/>
  <c r="P44" i="8"/>
  <c r="AY44" i="8" s="1"/>
  <c r="AQ46" i="29"/>
  <c r="P45" i="8"/>
  <c r="AY45" i="8" s="1"/>
  <c r="AQ47" i="29"/>
  <c r="P46" i="8"/>
  <c r="AY46" i="8" s="1"/>
  <c r="AQ48" i="29"/>
  <c r="P47" i="8"/>
  <c r="AY47" i="8" s="1"/>
  <c r="AQ49" i="29"/>
  <c r="P48" i="8"/>
  <c r="AY48" i="8" s="1"/>
  <c r="AQ50" i="29"/>
  <c r="P49" i="8"/>
  <c r="AY49" i="8" s="1"/>
  <c r="AQ51" i="29"/>
  <c r="P50" i="8"/>
  <c r="AY50" i="8" s="1"/>
  <c r="AQ52" i="29"/>
  <c r="P51" i="8"/>
  <c r="AY51" i="8" s="1"/>
  <c r="AQ53" i="29"/>
  <c r="P52" i="8"/>
  <c r="AY52" i="8" s="1"/>
  <c r="AQ54" i="29"/>
  <c r="P53" i="8"/>
  <c r="AY53" i="8" s="1"/>
  <c r="AQ55" i="29"/>
  <c r="P54" i="8"/>
  <c r="AY54" i="8" s="1"/>
  <c r="AQ56" i="29"/>
  <c r="P55" i="8"/>
  <c r="AY55" i="8" s="1"/>
  <c r="AQ57" i="29"/>
  <c r="P56" i="8"/>
  <c r="AY56" i="8" s="1"/>
  <c r="AQ58" i="29"/>
  <c r="P57" i="8"/>
  <c r="AY57" i="8" s="1"/>
  <c r="AQ59" i="29"/>
  <c r="P58" i="8"/>
  <c r="AY58" i="8" s="1"/>
  <c r="AQ60" i="29"/>
  <c r="P59" i="8"/>
  <c r="AY59" i="8" s="1"/>
  <c r="AQ61" i="29"/>
  <c r="P60" i="8"/>
  <c r="AY60" i="8" s="1"/>
  <c r="AQ62" i="29"/>
  <c r="P61" i="8"/>
  <c r="AY61" i="8" s="1"/>
  <c r="AQ63" i="29"/>
  <c r="P62" i="8"/>
  <c r="AY62" i="8" s="1"/>
  <c r="AQ64" i="29"/>
  <c r="P63" i="8"/>
  <c r="AY63" i="8" s="1"/>
  <c r="AQ65" i="29"/>
  <c r="P64" i="8"/>
  <c r="AY64" i="8" s="1"/>
  <c r="AQ66" i="29"/>
  <c r="P65" i="8"/>
  <c r="AY65" i="8" s="1"/>
  <c r="AQ67" i="29"/>
  <c r="P66" i="8"/>
  <c r="AY66" i="8" s="1"/>
  <c r="AQ8" i="29"/>
  <c r="P7" i="8"/>
  <c r="AY7" i="8" s="1"/>
  <c r="AQ10" i="29"/>
  <c r="BC10" i="29" s="1"/>
  <c r="P9" i="8"/>
  <c r="AY9" i="8" s="1"/>
  <c r="AQ12" i="29"/>
  <c r="BC12" i="29" s="1"/>
  <c r="P11" i="8"/>
  <c r="AY11" i="8" s="1"/>
  <c r="AQ14" i="29"/>
  <c r="BC14" i="29" s="1"/>
  <c r="P13" i="8"/>
  <c r="AY13" i="8" s="1"/>
  <c r="AQ16" i="29"/>
  <c r="BC16" i="29" s="1"/>
  <c r="P15" i="8"/>
  <c r="AY15" i="8" s="1"/>
  <c r="AQ18" i="29"/>
  <c r="BC18" i="29" s="1"/>
  <c r="P17" i="8"/>
  <c r="AY17" i="8" s="1"/>
  <c r="AQ9" i="29"/>
  <c r="BC9" i="29" s="1"/>
  <c r="P8" i="8"/>
  <c r="AY8" i="8" s="1"/>
  <c r="AQ11" i="29"/>
  <c r="BC11" i="29" s="1"/>
  <c r="P10" i="8"/>
  <c r="AY10" i="8" s="1"/>
  <c r="AQ13" i="29"/>
  <c r="BC13" i="29" s="1"/>
  <c r="P12" i="8"/>
  <c r="AY12" i="8" s="1"/>
  <c r="AQ15" i="29"/>
  <c r="BC15" i="29" s="1"/>
  <c r="P14" i="8"/>
  <c r="AY14" i="8" s="1"/>
  <c r="AQ17" i="29"/>
  <c r="BC17" i="29" s="1"/>
  <c r="P16" i="8"/>
  <c r="AY16" i="8" s="1"/>
  <c r="AQ19" i="29"/>
  <c r="BC19" i="29" s="1"/>
  <c r="P18" i="8"/>
  <c r="AY18" i="8" s="1"/>
  <c r="R9" i="29"/>
  <c r="AD9" i="29" s="1"/>
  <c r="F8" i="8"/>
  <c r="AO8" i="8" s="1"/>
  <c r="R11" i="29"/>
  <c r="AD11" i="29" s="1"/>
  <c r="F10" i="8"/>
  <c r="AO10" i="8" s="1"/>
  <c r="R13" i="29"/>
  <c r="AD13" i="29" s="1"/>
  <c r="F12" i="8"/>
  <c r="AO12" i="8" s="1"/>
  <c r="R15" i="29"/>
  <c r="AD15" i="29" s="1"/>
  <c r="F14" i="8"/>
  <c r="AO14" i="8" s="1"/>
  <c r="R17" i="29"/>
  <c r="AD17" i="29" s="1"/>
  <c r="F16" i="8"/>
  <c r="AO16" i="8" s="1"/>
  <c r="R19" i="29"/>
  <c r="AD19" i="29" s="1"/>
  <c r="F18" i="8"/>
  <c r="AO18" i="8" s="1"/>
  <c r="D71" i="19"/>
  <c r="AW71" i="18"/>
  <c r="AS71" i="18"/>
  <c r="AK71" i="18"/>
  <c r="AC71" i="18"/>
  <c r="AP8" i="29"/>
  <c r="O7" i="8"/>
  <c r="AX7" i="8" s="1"/>
  <c r="AP18" i="29"/>
  <c r="BB18" i="29" s="1"/>
  <c r="O17" i="8"/>
  <c r="AX17" i="8" s="1"/>
  <c r="AP16" i="29"/>
  <c r="BB16" i="29" s="1"/>
  <c r="O15" i="8"/>
  <c r="AX15" i="8" s="1"/>
  <c r="AP14" i="29"/>
  <c r="BB14" i="29" s="1"/>
  <c r="O13" i="8"/>
  <c r="AX13" i="8" s="1"/>
  <c r="AP12" i="29"/>
  <c r="BB12" i="29" s="1"/>
  <c r="O11" i="8"/>
  <c r="AX11" i="8" s="1"/>
  <c r="AP10" i="29"/>
  <c r="BB10" i="29" s="1"/>
  <c r="O9" i="8"/>
  <c r="AX9" i="8" s="1"/>
  <c r="AP19" i="29"/>
  <c r="BB19" i="29" s="1"/>
  <c r="O18" i="8"/>
  <c r="AX18" i="8" s="1"/>
  <c r="AP17" i="29"/>
  <c r="BB17" i="29" s="1"/>
  <c r="O16" i="8"/>
  <c r="AX16" i="8" s="1"/>
  <c r="AP15" i="29"/>
  <c r="BB15" i="29" s="1"/>
  <c r="O14" i="8"/>
  <c r="AX14" i="8" s="1"/>
  <c r="AP13" i="29"/>
  <c r="BB13" i="29" s="1"/>
  <c r="O12" i="8"/>
  <c r="AX12" i="8" s="1"/>
  <c r="AP11" i="29"/>
  <c r="BB11" i="29" s="1"/>
  <c r="O10" i="8"/>
  <c r="AX10" i="8" s="1"/>
  <c r="AP9" i="29"/>
  <c r="BB9" i="29" s="1"/>
  <c r="O8" i="8"/>
  <c r="AX8" i="8" s="1"/>
  <c r="Q8" i="29"/>
  <c r="E7" i="8"/>
  <c r="AN7" i="8" s="1"/>
  <c r="Q18" i="29"/>
  <c r="AC18" i="29" s="1"/>
  <c r="E17" i="8"/>
  <c r="AN17" i="8" s="1"/>
  <c r="Q16" i="29"/>
  <c r="AC16" i="29" s="1"/>
  <c r="E15" i="8"/>
  <c r="AN15" i="8" s="1"/>
  <c r="Q14" i="29"/>
  <c r="AC14" i="29" s="1"/>
  <c r="E13" i="8"/>
  <c r="AN13" i="8" s="1"/>
  <c r="Q12" i="29"/>
  <c r="AC12" i="29" s="1"/>
  <c r="E11" i="8"/>
  <c r="AN11" i="8" s="1"/>
  <c r="Q10" i="29"/>
  <c r="AC10" i="29" s="1"/>
  <c r="E9" i="8"/>
  <c r="AN9" i="8" s="1"/>
  <c r="Q19" i="29"/>
  <c r="AC19" i="29" s="1"/>
  <c r="E18" i="8"/>
  <c r="AN18" i="8" s="1"/>
  <c r="Q17" i="29"/>
  <c r="AC17" i="29" s="1"/>
  <c r="E16" i="8"/>
  <c r="AN16" i="8" s="1"/>
  <c r="Q15" i="29"/>
  <c r="AC15" i="29" s="1"/>
  <c r="E14" i="8"/>
  <c r="AN14" i="8" s="1"/>
  <c r="Q13" i="29"/>
  <c r="AC13" i="29" s="1"/>
  <c r="E12" i="8"/>
  <c r="AN12" i="8" s="1"/>
  <c r="Q11" i="29"/>
  <c r="AC11" i="29" s="1"/>
  <c r="E10" i="8"/>
  <c r="AN10" i="8" s="1"/>
  <c r="Q9" i="29"/>
  <c r="AC9" i="29" s="1"/>
  <c r="E8" i="8"/>
  <c r="AN8" i="8" s="1"/>
  <c r="P8" i="29"/>
  <c r="D7" i="8"/>
  <c r="AM7" i="8" s="1"/>
  <c r="P11" i="29"/>
  <c r="D10" i="8"/>
  <c r="AM10" i="8" s="1"/>
  <c r="P10" i="29"/>
  <c r="D9" i="8"/>
  <c r="AM9" i="8" s="1"/>
  <c r="P19" i="29"/>
  <c r="D18" i="8"/>
  <c r="AM18" i="8" s="1"/>
  <c r="P18" i="29"/>
  <c r="D17" i="8"/>
  <c r="AM17" i="8" s="1"/>
  <c r="P17" i="29"/>
  <c r="D16" i="8"/>
  <c r="AM16" i="8" s="1"/>
  <c r="P16" i="29"/>
  <c r="D15" i="8"/>
  <c r="AM15" i="8" s="1"/>
  <c r="P15" i="29"/>
  <c r="D14" i="8"/>
  <c r="AM14" i="8" s="1"/>
  <c r="P14" i="29"/>
  <c r="D13" i="8"/>
  <c r="AM13" i="8" s="1"/>
  <c r="P13" i="29"/>
  <c r="D12" i="8"/>
  <c r="AM12" i="8" s="1"/>
  <c r="H21" i="17"/>
  <c r="H19" i="17"/>
  <c r="H17" i="17"/>
  <c r="AO12" i="29"/>
  <c r="N11" i="8"/>
  <c r="AW11" i="8" s="1"/>
  <c r="P12" i="29"/>
  <c r="D11" i="8"/>
  <c r="AM11" i="8" s="1"/>
  <c r="I12" i="17"/>
  <c r="AO10" i="29"/>
  <c r="N9" i="8"/>
  <c r="AW9" i="8" s="1"/>
  <c r="P9" i="29"/>
  <c r="D8" i="8"/>
  <c r="AM8" i="8" s="1"/>
  <c r="BJ69" i="29"/>
  <c r="B20" i="29"/>
  <c r="C72" i="27"/>
  <c r="C33" i="27"/>
  <c r="C32" i="27"/>
  <c r="C31" i="27"/>
  <c r="C30" i="27"/>
  <c r="C29" i="27"/>
  <c r="C28" i="27"/>
  <c r="C27" i="27"/>
  <c r="C26" i="27"/>
  <c r="C25" i="27"/>
  <c r="C24" i="27"/>
  <c r="C23" i="27"/>
  <c r="C22" i="27"/>
  <c r="C72" i="26"/>
  <c r="C33" i="26"/>
  <c r="C32" i="26"/>
  <c r="C31" i="26"/>
  <c r="C30" i="26"/>
  <c r="C29" i="26"/>
  <c r="C28" i="26"/>
  <c r="C27" i="26"/>
  <c r="C26" i="26"/>
  <c r="C25" i="26"/>
  <c r="C24" i="26"/>
  <c r="C23" i="26"/>
  <c r="C22" i="26"/>
  <c r="C72" i="25"/>
  <c r="C33" i="25"/>
  <c r="C32" i="25"/>
  <c r="C31" i="25"/>
  <c r="C30" i="25"/>
  <c r="C29" i="25"/>
  <c r="C28" i="25"/>
  <c r="C27" i="25"/>
  <c r="C26" i="25"/>
  <c r="C25" i="25"/>
  <c r="C24" i="25"/>
  <c r="C23" i="25"/>
  <c r="C22" i="25"/>
  <c r="C72" i="23"/>
  <c r="C33" i="23"/>
  <c r="C32" i="23"/>
  <c r="C31" i="23"/>
  <c r="C30" i="23"/>
  <c r="C29" i="23"/>
  <c r="C28" i="23"/>
  <c r="C27" i="23"/>
  <c r="C26" i="23"/>
  <c r="C25" i="23"/>
  <c r="C24" i="23"/>
  <c r="C23" i="23"/>
  <c r="C22" i="23"/>
  <c r="C72" i="22"/>
  <c r="C33" i="22"/>
  <c r="C32" i="22"/>
  <c r="C31" i="22"/>
  <c r="C30" i="22"/>
  <c r="C29" i="22"/>
  <c r="C28" i="22"/>
  <c r="C27" i="22"/>
  <c r="C26" i="22"/>
  <c r="C25" i="22"/>
  <c r="C24" i="22"/>
  <c r="C23" i="22"/>
  <c r="C22" i="22"/>
  <c r="H64" i="19"/>
  <c r="H66" i="19"/>
  <c r="Y15" i="13"/>
  <c r="J11" i="17" s="1"/>
  <c r="F109" i="19"/>
  <c r="M109" i="19"/>
  <c r="Q109" i="19"/>
  <c r="U109" i="19"/>
  <c r="Y109" i="19"/>
  <c r="AC109" i="19"/>
  <c r="AG109" i="19"/>
  <c r="AK109" i="19"/>
  <c r="AO109" i="19"/>
  <c r="AS109" i="19"/>
  <c r="AW109" i="19"/>
  <c r="H63" i="19"/>
  <c r="H65" i="19"/>
  <c r="E26" i="19"/>
  <c r="E24" i="19"/>
  <c r="H24" i="19" s="1"/>
  <c r="AW71" i="19"/>
  <c r="AS71" i="19"/>
  <c r="AO71" i="19"/>
  <c r="AK71" i="19"/>
  <c r="AG71" i="19"/>
  <c r="AC71" i="19"/>
  <c r="Y71" i="19"/>
  <c r="U71" i="19"/>
  <c r="F71" i="19"/>
  <c r="Q71" i="19"/>
  <c r="H11" i="19"/>
  <c r="H13" i="19"/>
  <c r="H15" i="19"/>
  <c r="H17" i="19"/>
  <c r="H19" i="19"/>
  <c r="H21" i="19"/>
  <c r="M71" i="19"/>
  <c r="E20" i="19"/>
  <c r="E18" i="19"/>
  <c r="E16" i="19"/>
  <c r="E14" i="19"/>
  <c r="E12" i="19"/>
  <c r="E10" i="19"/>
  <c r="G11" i="19"/>
  <c r="G12" i="19"/>
  <c r="G13" i="19"/>
  <c r="G14" i="19"/>
  <c r="G15" i="19"/>
  <c r="G16" i="19"/>
  <c r="G17" i="19"/>
  <c r="G18" i="19"/>
  <c r="G19" i="19"/>
  <c r="G20" i="19"/>
  <c r="G21" i="19"/>
  <c r="E23" i="19"/>
  <c r="H23" i="19" s="1"/>
  <c r="E22" i="19"/>
  <c r="H22" i="19" s="1"/>
  <c r="Q72" i="19"/>
  <c r="H27" i="19"/>
  <c r="M72" i="19"/>
  <c r="G72" i="19"/>
  <c r="C72" i="19"/>
  <c r="C33" i="19"/>
  <c r="C32" i="19"/>
  <c r="C31" i="19"/>
  <c r="C30" i="19"/>
  <c r="C29" i="19"/>
  <c r="C28" i="19"/>
  <c r="C22" i="19"/>
  <c r="G22" i="19"/>
  <c r="C23" i="19"/>
  <c r="G23" i="19"/>
  <c r="C24" i="19"/>
  <c r="G24" i="19"/>
  <c r="C25" i="19"/>
  <c r="H25" i="19"/>
  <c r="G25" i="19"/>
  <c r="C26" i="19"/>
  <c r="H26" i="19"/>
  <c r="G26" i="19"/>
  <c r="C27" i="19"/>
  <c r="G10" i="19"/>
  <c r="G27" i="19"/>
  <c r="G71" i="19"/>
  <c r="G109" i="19"/>
  <c r="H28" i="19"/>
  <c r="G28" i="19"/>
  <c r="H29" i="19"/>
  <c r="G29" i="19"/>
  <c r="H30" i="19"/>
  <c r="G30" i="19"/>
  <c r="H31" i="19"/>
  <c r="G31" i="19"/>
  <c r="H32" i="19"/>
  <c r="G32" i="19"/>
  <c r="H33" i="19"/>
  <c r="G33" i="19"/>
  <c r="G34" i="19"/>
  <c r="H35" i="19"/>
  <c r="G35" i="19"/>
  <c r="H36" i="19"/>
  <c r="G36" i="19"/>
  <c r="H37" i="19"/>
  <c r="G37" i="19"/>
  <c r="H38" i="19"/>
  <c r="G38" i="19"/>
  <c r="H39" i="19"/>
  <c r="G39" i="19"/>
  <c r="H40" i="19"/>
  <c r="G40" i="19"/>
  <c r="H41" i="19"/>
  <c r="G41" i="19"/>
  <c r="H42" i="19"/>
  <c r="G42" i="19"/>
  <c r="H43" i="19"/>
  <c r="G43" i="19"/>
  <c r="H44" i="19"/>
  <c r="G44" i="19"/>
  <c r="H45" i="19"/>
  <c r="G45" i="19"/>
  <c r="G46" i="19"/>
  <c r="H47" i="19"/>
  <c r="G47" i="19"/>
  <c r="H48" i="19"/>
  <c r="G48" i="19"/>
  <c r="H49" i="19"/>
  <c r="G49" i="19"/>
  <c r="H50" i="19"/>
  <c r="G50" i="19"/>
  <c r="H51" i="19"/>
  <c r="G51" i="19"/>
  <c r="H52" i="19"/>
  <c r="G52" i="19"/>
  <c r="H53" i="19"/>
  <c r="G53" i="19"/>
  <c r="H54" i="19"/>
  <c r="G54" i="19"/>
  <c r="H55" i="19"/>
  <c r="G55" i="19"/>
  <c r="H56" i="19"/>
  <c r="G56" i="19"/>
  <c r="H57" i="19"/>
  <c r="G57" i="19"/>
  <c r="G58" i="19"/>
  <c r="H59" i="19"/>
  <c r="G59" i="19"/>
  <c r="H60" i="19"/>
  <c r="G60" i="19"/>
  <c r="H61" i="19"/>
  <c r="G61" i="19"/>
  <c r="H62" i="19"/>
  <c r="G62" i="19"/>
  <c r="G63" i="19"/>
  <c r="G64" i="19"/>
  <c r="G65" i="19"/>
  <c r="G66" i="19"/>
  <c r="H67" i="19"/>
  <c r="G67" i="19"/>
  <c r="H68" i="19"/>
  <c r="G68" i="19"/>
  <c r="H69" i="19"/>
  <c r="G69" i="19"/>
  <c r="F73" i="19"/>
  <c r="F75" i="19"/>
  <c r="H69" i="18"/>
  <c r="H67" i="18"/>
  <c r="H65" i="18"/>
  <c r="H63" i="18"/>
  <c r="H61" i="18"/>
  <c r="H59" i="18"/>
  <c r="H57" i="18"/>
  <c r="H55" i="18"/>
  <c r="H53" i="18"/>
  <c r="H51" i="18"/>
  <c r="H49" i="18"/>
  <c r="H47" i="18"/>
  <c r="H45" i="18"/>
  <c r="H43" i="18"/>
  <c r="H41" i="18"/>
  <c r="H39" i="18"/>
  <c r="H37" i="18"/>
  <c r="H35" i="18"/>
  <c r="H33" i="18"/>
  <c r="H31" i="18"/>
  <c r="H29" i="18"/>
  <c r="H27" i="18"/>
  <c r="H25" i="18"/>
  <c r="H23" i="18"/>
  <c r="H68" i="18"/>
  <c r="H66" i="18"/>
  <c r="H64" i="18"/>
  <c r="H62" i="18"/>
  <c r="H60" i="18"/>
  <c r="H58" i="18"/>
  <c r="H56" i="18"/>
  <c r="H54" i="18"/>
  <c r="H52" i="18"/>
  <c r="H50" i="18"/>
  <c r="H48" i="18"/>
  <c r="H46" i="18"/>
  <c r="H44" i="18"/>
  <c r="H42" i="18"/>
  <c r="H40" i="18"/>
  <c r="H38" i="18"/>
  <c r="H36" i="18"/>
  <c r="H34" i="18"/>
  <c r="H32" i="18"/>
  <c r="H30" i="18"/>
  <c r="H28" i="18"/>
  <c r="H26" i="18"/>
  <c r="H24" i="18"/>
  <c r="Q71" i="18"/>
  <c r="Q73" i="18"/>
  <c r="Q75" i="18"/>
  <c r="U72" i="18"/>
  <c r="U74" i="18"/>
  <c r="Y73" i="18"/>
  <c r="Y75" i="18"/>
  <c r="H19" i="18"/>
  <c r="H17" i="18"/>
  <c r="H15" i="18"/>
  <c r="H13" i="18"/>
  <c r="H11"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H73" i="18"/>
  <c r="H75" i="18"/>
  <c r="G74" i="18"/>
  <c r="AW75" i="18"/>
  <c r="G10" i="18"/>
  <c r="H20" i="18"/>
  <c r="H18" i="18"/>
  <c r="H16" i="18"/>
  <c r="H14" i="18"/>
  <c r="H12" i="18"/>
  <c r="H74" i="18"/>
  <c r="G73" i="18"/>
  <c r="G75" i="18"/>
  <c r="K75" i="18"/>
  <c r="K74" i="18"/>
  <c r="K73" i="18"/>
  <c r="K72" i="18"/>
  <c r="Y71" i="18"/>
  <c r="H21" i="18"/>
  <c r="H72" i="18"/>
  <c r="G72" i="18"/>
  <c r="U71" i="18"/>
  <c r="AO72" i="18"/>
  <c r="H10" i="18"/>
  <c r="G21" i="18"/>
  <c r="G20" i="18"/>
  <c r="G19" i="18"/>
  <c r="G18" i="18"/>
  <c r="G17" i="18"/>
  <c r="G16" i="18"/>
  <c r="G15" i="18"/>
  <c r="G14" i="18"/>
  <c r="G13" i="18"/>
  <c r="G12" i="18"/>
  <c r="G11" i="18"/>
  <c r="AG109" i="18"/>
  <c r="AW109" i="18"/>
  <c r="AS109" i="18"/>
  <c r="AO109" i="18"/>
  <c r="AK109" i="18"/>
  <c r="AC109" i="18"/>
  <c r="Y109" i="18"/>
  <c r="U109" i="18"/>
  <c r="Q109" i="18"/>
  <c r="E97" i="18"/>
  <c r="G97" i="18"/>
  <c r="E98" i="18"/>
  <c r="H98" i="18" s="1"/>
  <c r="G98" i="18"/>
  <c r="E99" i="18"/>
  <c r="H99" i="18" s="1"/>
  <c r="G99" i="18"/>
  <c r="E100" i="18"/>
  <c r="H100" i="18" s="1"/>
  <c r="G100" i="18"/>
  <c r="E101" i="18"/>
  <c r="H101" i="18" s="1"/>
  <c r="G101" i="18"/>
  <c r="E102" i="18"/>
  <c r="H102" i="18" s="1"/>
  <c r="G102" i="18"/>
  <c r="E103" i="18"/>
  <c r="H103" i="18" s="1"/>
  <c r="G103" i="18"/>
  <c r="E104" i="18"/>
  <c r="H104" i="18" s="1"/>
  <c r="G104" i="18"/>
  <c r="E105" i="18"/>
  <c r="H105" i="18" s="1"/>
  <c r="G105" i="18"/>
  <c r="E106" i="18"/>
  <c r="H106" i="18" s="1"/>
  <c r="G106" i="18"/>
  <c r="E107" i="18"/>
  <c r="H107" i="18" s="1"/>
  <c r="G107" i="18"/>
  <c r="E108" i="18"/>
  <c r="H108" i="18" s="1"/>
  <c r="G108" i="18"/>
  <c r="G22" i="18"/>
  <c r="D74" i="18"/>
  <c r="M109" i="18"/>
  <c r="M71" i="18"/>
  <c r="M75" i="18"/>
  <c r="D73" i="18"/>
  <c r="D75" i="18"/>
  <c r="M72" i="18"/>
  <c r="M74" i="18"/>
  <c r="C72" i="17"/>
  <c r="C33" i="18"/>
  <c r="C31" i="18"/>
  <c r="C29" i="18"/>
  <c r="C27" i="18"/>
  <c r="C25" i="18"/>
  <c r="C23" i="18"/>
  <c r="C72" i="18"/>
  <c r="C32" i="18"/>
  <c r="C30" i="18"/>
  <c r="C28" i="18"/>
  <c r="C26" i="18"/>
  <c r="C24" i="18"/>
  <c r="C22" i="18"/>
  <c r="D71" i="18"/>
  <c r="I72" i="17"/>
  <c r="I74" i="17"/>
  <c r="I73" i="17"/>
  <c r="I75" i="17"/>
  <c r="H68" i="17"/>
  <c r="H66" i="17"/>
  <c r="H64" i="17"/>
  <c r="H62" i="17"/>
  <c r="H60" i="17"/>
  <c r="H58" i="17"/>
  <c r="H56" i="17"/>
  <c r="H54" i="17"/>
  <c r="H52" i="17"/>
  <c r="H50" i="17"/>
  <c r="H48" i="17"/>
  <c r="H46" i="17"/>
  <c r="H44" i="17"/>
  <c r="H42" i="17"/>
  <c r="H40" i="17"/>
  <c r="H38" i="17"/>
  <c r="H36" i="17"/>
  <c r="H34" i="17"/>
  <c r="H32" i="17"/>
  <c r="H30" i="17"/>
  <c r="H28" i="17"/>
  <c r="H26" i="17"/>
  <c r="H24" i="17"/>
  <c r="H22" i="17"/>
  <c r="H72" i="17" s="1"/>
  <c r="H97" i="17"/>
  <c r="I97" i="17" s="1"/>
  <c r="H98" i="17"/>
  <c r="I98" i="17" s="1"/>
  <c r="H99" i="17"/>
  <c r="I99" i="17" s="1"/>
  <c r="H100" i="17"/>
  <c r="I100" i="17" s="1"/>
  <c r="H101" i="17"/>
  <c r="I101" i="17" s="1"/>
  <c r="H102" i="17"/>
  <c r="I102" i="17" s="1"/>
  <c r="H103" i="17"/>
  <c r="I103" i="17" s="1"/>
  <c r="H104" i="17"/>
  <c r="I104" i="17" s="1"/>
  <c r="H105" i="17"/>
  <c r="I105" i="17" s="1"/>
  <c r="H106" i="17"/>
  <c r="I106" i="17" s="1"/>
  <c r="H107" i="17"/>
  <c r="I107" i="17" s="1"/>
  <c r="H20" i="17"/>
  <c r="H18" i="17"/>
  <c r="H16" i="17"/>
  <c r="I14" i="17"/>
  <c r="I21" i="17"/>
  <c r="I19" i="17"/>
  <c r="I17" i="17"/>
  <c r="D75" i="17"/>
  <c r="H10" i="17"/>
  <c r="H13" i="17"/>
  <c r="H11" i="17"/>
  <c r="G74" i="17"/>
  <c r="G72" i="17"/>
  <c r="D73" i="17"/>
  <c r="D74" i="17"/>
  <c r="G71" i="17"/>
  <c r="G73" i="17"/>
  <c r="G109" i="17"/>
  <c r="C23" i="17"/>
  <c r="C25" i="17"/>
  <c r="C27" i="17"/>
  <c r="C29" i="17"/>
  <c r="C31" i="17"/>
  <c r="C33" i="17"/>
  <c r="X15" i="13"/>
  <c r="W16" i="13"/>
  <c r="Z16" i="13" s="1"/>
  <c r="C22" i="17"/>
  <c r="BE22" i="17" s="1"/>
  <c r="L72" i="17"/>
  <c r="M72" i="17" s="1"/>
  <c r="C24" i="17"/>
  <c r="BE24" i="17" s="1"/>
  <c r="C26" i="17"/>
  <c r="BE26" i="17" s="1"/>
  <c r="C28" i="17"/>
  <c r="BE28" i="17" s="1"/>
  <c r="C30" i="17"/>
  <c r="BE30" i="17" s="1"/>
  <c r="C32" i="17"/>
  <c r="BE32" i="17" s="1"/>
  <c r="AE16" i="13"/>
  <c r="AC15" i="13"/>
  <c r="I17" i="23" s="1"/>
  <c r="Z15" i="13"/>
  <c r="AB15" i="13"/>
  <c r="AD15" i="13"/>
  <c r="X16" i="13"/>
  <c r="AE15" i="13"/>
  <c r="AA15" i="13"/>
  <c r="B6" i="13"/>
  <c r="B71" i="29" s="1"/>
  <c r="Z11" i="1"/>
  <c r="Z12" i="1" s="1"/>
  <c r="Z13" i="1" s="1"/>
  <c r="Z14" i="1" s="1"/>
  <c r="Z15" i="1" s="1"/>
  <c r="Z16" i="1" s="1"/>
  <c r="Z17" i="1" s="1"/>
  <c r="Z18" i="1" s="1"/>
  <c r="Z19" i="1" s="1"/>
  <c r="Z20" i="1" s="1"/>
  <c r="Z21" i="1" s="1"/>
  <c r="Z22" i="1" s="1"/>
  <c r="Z23" i="1" s="1"/>
  <c r="Z24" i="1" s="1"/>
  <c r="Z25" i="1" s="1"/>
  <c r="Z26" i="1" s="1"/>
  <c r="Z27" i="1" s="1"/>
  <c r="Z28" i="1" s="1"/>
  <c r="Z29" i="1" s="1"/>
  <c r="Z30" i="1" s="1"/>
  <c r="Z31" i="1" s="1"/>
  <c r="Z32" i="1" s="1"/>
  <c r="Z33" i="1" s="1"/>
  <c r="Z34" i="1" s="1"/>
  <c r="Z35" i="1" s="1"/>
  <c r="Z36" i="1" s="1"/>
  <c r="Z37" i="1" s="1"/>
  <c r="Z38" i="1" s="1"/>
  <c r="Z39" i="1" s="1"/>
  <c r="Z40" i="1" s="1"/>
  <c r="Z41" i="1" s="1"/>
  <c r="Z42" i="1" s="1"/>
  <c r="Z43" i="1" s="1"/>
  <c r="Z44" i="1" s="1"/>
  <c r="Z45" i="1" s="1"/>
  <c r="Z46" i="1" s="1"/>
  <c r="Z47" i="1" s="1"/>
  <c r="Z48" i="1" s="1"/>
  <c r="Z49" i="1" s="1"/>
  <c r="Z50" i="1" s="1"/>
  <c r="Z51" i="1" s="1"/>
  <c r="Z52" i="1" s="1"/>
  <c r="Z53" i="1" s="1"/>
  <c r="Z54" i="1" s="1"/>
  <c r="Z55" i="1" s="1"/>
  <c r="Z56" i="1" s="1"/>
  <c r="Z57" i="1" s="1"/>
  <c r="Z58" i="1" s="1"/>
  <c r="Z59" i="1" s="1"/>
  <c r="Z60" i="1" s="1"/>
  <c r="Z61" i="1" s="1"/>
  <c r="Z62" i="1" s="1"/>
  <c r="Z63" i="1" s="1"/>
  <c r="Z64" i="1" s="1"/>
  <c r="Z65" i="1" s="1"/>
  <c r="Z66" i="1" s="1"/>
  <c r="Z67" i="1" s="1"/>
  <c r="Z68" i="1" s="1"/>
  <c r="Z69" i="1" s="1"/>
  <c r="O68" i="8"/>
  <c r="AX68" i="8" s="1"/>
  <c r="Q68" i="8"/>
  <c r="AZ68" i="8" s="1"/>
  <c r="T68" i="8"/>
  <c r="BC68" i="8" s="1"/>
  <c r="Q69" i="8"/>
  <c r="AZ69" i="8" s="1"/>
  <c r="T69" i="8"/>
  <c r="BC69" i="8" s="1"/>
  <c r="U69" i="8"/>
  <c r="BD69" i="8" s="1"/>
  <c r="Q70" i="8"/>
  <c r="AZ70" i="8" s="1"/>
  <c r="T70" i="8"/>
  <c r="BC70" i="8" s="1"/>
  <c r="U70" i="8"/>
  <c r="BD70" i="8" s="1"/>
  <c r="O71" i="8"/>
  <c r="AX71" i="8" s="1"/>
  <c r="P71" i="8"/>
  <c r="AY71" i="8" s="1"/>
  <c r="Q71" i="8"/>
  <c r="AZ71" i="8" s="1"/>
  <c r="T71" i="8"/>
  <c r="BC71" i="8" s="1"/>
  <c r="U71" i="8"/>
  <c r="BD71" i="8" s="1"/>
  <c r="Q72" i="8"/>
  <c r="AZ72" i="8" s="1"/>
  <c r="T72" i="8"/>
  <c r="BC72" i="8" s="1"/>
  <c r="U72" i="8"/>
  <c r="BD72" i="8" s="1"/>
  <c r="K68" i="8"/>
  <c r="AT68" i="8" s="1"/>
  <c r="K69" i="8"/>
  <c r="AT69" i="8" s="1"/>
  <c r="K70" i="8"/>
  <c r="AT70" i="8" s="1"/>
  <c r="K71" i="8"/>
  <c r="AT71" i="8" s="1"/>
  <c r="K72" i="8"/>
  <c r="AT72" i="8" s="1"/>
  <c r="E72" i="8"/>
  <c r="AN72" i="8" s="1"/>
  <c r="D71" i="8"/>
  <c r="AM71" i="8" s="1"/>
  <c r="B69" i="8"/>
  <c r="AK69" i="8" s="1"/>
  <c r="B68" i="8"/>
  <c r="AK68" i="8" s="1"/>
  <c r="B31" i="8"/>
  <c r="B19" i="8"/>
  <c r="B8" i="8"/>
  <c r="AK8" i="8" s="1"/>
  <c r="AU8" i="8" s="1"/>
  <c r="BE8" i="8" s="1"/>
  <c r="B9" i="8"/>
  <c r="AK9" i="8" s="1"/>
  <c r="AU9" i="8" s="1"/>
  <c r="BE9" i="8" s="1"/>
  <c r="B10" i="8"/>
  <c r="AK10" i="8" s="1"/>
  <c r="AU10" i="8" s="1"/>
  <c r="BE10" i="8" s="1"/>
  <c r="B11" i="8"/>
  <c r="AK11" i="8" s="1"/>
  <c r="AU11" i="8" s="1"/>
  <c r="BE11" i="8" s="1"/>
  <c r="B12" i="8"/>
  <c r="AK12" i="8" s="1"/>
  <c r="AU12" i="8" s="1"/>
  <c r="BE12" i="8" s="1"/>
  <c r="B13" i="8"/>
  <c r="AK13" i="8" s="1"/>
  <c r="AU13" i="8" s="1"/>
  <c r="BE13" i="8" s="1"/>
  <c r="B14" i="8"/>
  <c r="AK14" i="8" s="1"/>
  <c r="AU14" i="8" s="1"/>
  <c r="BE14" i="8" s="1"/>
  <c r="B15" i="8"/>
  <c r="AK15" i="8" s="1"/>
  <c r="AU15" i="8" s="1"/>
  <c r="BE15" i="8" s="1"/>
  <c r="B16" i="8"/>
  <c r="AK16" i="8" s="1"/>
  <c r="AU16" i="8" s="1"/>
  <c r="BE16" i="8" s="1"/>
  <c r="B17" i="8"/>
  <c r="AK17" i="8" s="1"/>
  <c r="AU17" i="8" s="1"/>
  <c r="BE17" i="8" s="1"/>
  <c r="B18" i="8"/>
  <c r="AK18" i="8" s="1"/>
  <c r="AU18" i="8" s="1"/>
  <c r="BE18" i="8" s="1"/>
  <c r="B7" i="8"/>
  <c r="AK7" i="8" s="1"/>
  <c r="AU7" i="8" s="1"/>
  <c r="BE7" i="8" s="1"/>
  <c r="BY11" i="1"/>
  <c r="CA11" i="1" s="1"/>
  <c r="BY12" i="1"/>
  <c r="CA12" i="1" s="1"/>
  <c r="BY13" i="1"/>
  <c r="CA13" i="1" s="1"/>
  <c r="BY14" i="1"/>
  <c r="CA14" i="1" s="1"/>
  <c r="BY15" i="1"/>
  <c r="CA15" i="1" s="1"/>
  <c r="BY16" i="1"/>
  <c r="CA16" i="1" s="1"/>
  <c r="BY17" i="1"/>
  <c r="CA17" i="1" s="1"/>
  <c r="BY18" i="1"/>
  <c r="CA18" i="1" s="1"/>
  <c r="BY19" i="1"/>
  <c r="CA19" i="1" s="1"/>
  <c r="BY20" i="1"/>
  <c r="CA20" i="1" s="1"/>
  <c r="BY21" i="1"/>
  <c r="CA21" i="1" s="1"/>
  <c r="BY10" i="1"/>
  <c r="CA10" i="1" s="1"/>
  <c r="Z94" i="1"/>
  <c r="U94" i="1"/>
  <c r="P94" i="1"/>
  <c r="K94" i="1"/>
  <c r="C98" i="1"/>
  <c r="C99" i="1"/>
  <c r="C100" i="1"/>
  <c r="C101" i="1"/>
  <c r="C102" i="1"/>
  <c r="C103" i="1"/>
  <c r="C104" i="1"/>
  <c r="C105" i="1"/>
  <c r="C106" i="1"/>
  <c r="C107" i="1"/>
  <c r="C108" i="1"/>
  <c r="C97" i="1"/>
  <c r="E75" i="1"/>
  <c r="E74" i="1"/>
  <c r="E73" i="1"/>
  <c r="E72" i="1"/>
  <c r="E71" i="1"/>
  <c r="K75" i="1"/>
  <c r="CO75" i="1" s="1"/>
  <c r="K74" i="1"/>
  <c r="CO74" i="1" s="1"/>
  <c r="K73" i="1"/>
  <c r="CO73" i="1" s="1"/>
  <c r="K72" i="1"/>
  <c r="CO72" i="1" s="1"/>
  <c r="K71" i="1"/>
  <c r="P75" i="1"/>
  <c r="CP75" i="1" s="1"/>
  <c r="P74" i="1"/>
  <c r="CP74" i="1" s="1"/>
  <c r="P73" i="1"/>
  <c r="CP73" i="1" s="1"/>
  <c r="P72" i="1"/>
  <c r="CP72" i="1" s="1"/>
  <c r="P71" i="1"/>
  <c r="CP71" i="1" s="1"/>
  <c r="U75" i="1"/>
  <c r="CQ75" i="1" s="1"/>
  <c r="U74" i="1"/>
  <c r="CQ74" i="1" s="1"/>
  <c r="U73" i="1"/>
  <c r="CQ73" i="1" s="1"/>
  <c r="U72" i="1"/>
  <c r="CQ72" i="1" s="1"/>
  <c r="U71" i="1"/>
  <c r="CQ71" i="1" s="1"/>
  <c r="AH75" i="1"/>
  <c r="AH74" i="1"/>
  <c r="AH73" i="1"/>
  <c r="AH72" i="1"/>
  <c r="AH71" i="1"/>
  <c r="AG75" i="1"/>
  <c r="AG74" i="1"/>
  <c r="AG73" i="1"/>
  <c r="AG72" i="1"/>
  <c r="AG71" i="1"/>
  <c r="AF75" i="1"/>
  <c r="AF74" i="1"/>
  <c r="AF73" i="1"/>
  <c r="AF72" i="1"/>
  <c r="AF71" i="1"/>
  <c r="AE75" i="1"/>
  <c r="AE74" i="1"/>
  <c r="AE73" i="1"/>
  <c r="AE72" i="1"/>
  <c r="AE71" i="1"/>
  <c r="AC75" i="1"/>
  <c r="AC74" i="1"/>
  <c r="AC73" i="1"/>
  <c r="AC72" i="1"/>
  <c r="AC71" i="1"/>
  <c r="AA75" i="1"/>
  <c r="AA74" i="1"/>
  <c r="AA73" i="1"/>
  <c r="AA72" i="1"/>
  <c r="AA71" i="1"/>
  <c r="C72" i="1"/>
  <c r="C71" i="1"/>
  <c r="D22" i="1"/>
  <c r="L22" i="1"/>
  <c r="N22" i="1"/>
  <c r="O22" i="1" s="1"/>
  <c r="Q22" i="1"/>
  <c r="S22" i="1"/>
  <c r="T22" i="1" s="1"/>
  <c r="V22" i="1"/>
  <c r="X22" i="1"/>
  <c r="Y22" i="1" s="1"/>
  <c r="AI22" i="1"/>
  <c r="D23" i="1"/>
  <c r="L23" i="1"/>
  <c r="N23" i="1"/>
  <c r="O23" i="1" s="1"/>
  <c r="Q23" i="1"/>
  <c r="S23" i="1"/>
  <c r="T23" i="1" s="1"/>
  <c r="V23" i="1"/>
  <c r="X23" i="1"/>
  <c r="Y23" i="1" s="1"/>
  <c r="AI23" i="1"/>
  <c r="D24" i="1"/>
  <c r="L24" i="1"/>
  <c r="N24" i="1"/>
  <c r="O24" i="1" s="1"/>
  <c r="Q24" i="1"/>
  <c r="S24" i="1"/>
  <c r="T24" i="1" s="1"/>
  <c r="V24" i="1"/>
  <c r="X24" i="1"/>
  <c r="Y24" i="1" s="1"/>
  <c r="AI24" i="1"/>
  <c r="D25" i="1"/>
  <c r="L25" i="1"/>
  <c r="N25" i="1"/>
  <c r="O25" i="1" s="1"/>
  <c r="Q25" i="1"/>
  <c r="S25" i="1"/>
  <c r="T25" i="1" s="1"/>
  <c r="V25" i="1"/>
  <c r="X25" i="1"/>
  <c r="Y25" i="1" s="1"/>
  <c r="AI25" i="1"/>
  <c r="D26" i="1"/>
  <c r="L26" i="1"/>
  <c r="N26" i="1"/>
  <c r="O26" i="1" s="1"/>
  <c r="Q26" i="1"/>
  <c r="S26" i="1"/>
  <c r="T26" i="1" s="1"/>
  <c r="V26" i="1"/>
  <c r="X26" i="1"/>
  <c r="Y26" i="1" s="1"/>
  <c r="AI26" i="1"/>
  <c r="D27" i="1"/>
  <c r="L27" i="1"/>
  <c r="N27" i="1"/>
  <c r="Q27" i="1"/>
  <c r="S27" i="1"/>
  <c r="T27" i="1" s="1"/>
  <c r="V27" i="1"/>
  <c r="X27" i="1"/>
  <c r="Y27" i="1" s="1"/>
  <c r="AI27" i="1"/>
  <c r="D28" i="1"/>
  <c r="I28" i="1"/>
  <c r="L28" i="1"/>
  <c r="N28" i="1"/>
  <c r="Q28" i="1"/>
  <c r="S28" i="1"/>
  <c r="T28" i="1" s="1"/>
  <c r="V28" i="1"/>
  <c r="X28" i="1"/>
  <c r="Y28" i="1" s="1"/>
  <c r="AI28" i="1"/>
  <c r="D29" i="1"/>
  <c r="I29" i="1"/>
  <c r="L29" i="1"/>
  <c r="N29" i="1"/>
  <c r="Q29" i="1"/>
  <c r="S29" i="1"/>
  <c r="T29" i="1" s="1"/>
  <c r="V29" i="1"/>
  <c r="X29" i="1"/>
  <c r="Y29" i="1" s="1"/>
  <c r="AI29" i="1"/>
  <c r="D30" i="1"/>
  <c r="I30" i="1"/>
  <c r="L30" i="1"/>
  <c r="N30" i="1"/>
  <c r="Q30" i="1"/>
  <c r="S30" i="1"/>
  <c r="T30" i="1" s="1"/>
  <c r="V30" i="1"/>
  <c r="X30" i="1"/>
  <c r="Y30" i="1" s="1"/>
  <c r="AI30" i="1"/>
  <c r="H30" i="1" s="1"/>
  <c r="D31" i="1"/>
  <c r="I31" i="1"/>
  <c r="L31" i="1"/>
  <c r="N31" i="1"/>
  <c r="Q31" i="1"/>
  <c r="S31" i="1"/>
  <c r="T31" i="1" s="1"/>
  <c r="V31" i="1"/>
  <c r="X31" i="1"/>
  <c r="Y31" i="1" s="1"/>
  <c r="AI31" i="1"/>
  <c r="D32" i="1"/>
  <c r="I32" i="1"/>
  <c r="L32" i="1"/>
  <c r="N32" i="1"/>
  <c r="Q32" i="1"/>
  <c r="S32" i="1"/>
  <c r="T32" i="1" s="1"/>
  <c r="V32" i="1"/>
  <c r="X32" i="1"/>
  <c r="Y32" i="1" s="1"/>
  <c r="AI32" i="1"/>
  <c r="D33" i="1"/>
  <c r="I33" i="1"/>
  <c r="L33" i="1"/>
  <c r="N33" i="1"/>
  <c r="Q33" i="1"/>
  <c r="S33" i="1"/>
  <c r="T33" i="1" s="1"/>
  <c r="V33" i="1"/>
  <c r="X33" i="1"/>
  <c r="Y33" i="1" s="1"/>
  <c r="AI33" i="1"/>
  <c r="D34" i="1"/>
  <c r="L34" i="1"/>
  <c r="N34" i="1"/>
  <c r="Q34" i="1"/>
  <c r="S34" i="1"/>
  <c r="T34" i="1" s="1"/>
  <c r="V34" i="1"/>
  <c r="X34" i="1"/>
  <c r="Y34" i="1" s="1"/>
  <c r="AI34" i="1"/>
  <c r="D35" i="1"/>
  <c r="L35" i="1"/>
  <c r="N35" i="1"/>
  <c r="Q35" i="1"/>
  <c r="S35" i="1"/>
  <c r="T35" i="1" s="1"/>
  <c r="V35" i="1"/>
  <c r="X35" i="1"/>
  <c r="Y35" i="1" s="1"/>
  <c r="AI35" i="1"/>
  <c r="D36" i="1"/>
  <c r="L36" i="1"/>
  <c r="N36" i="1"/>
  <c r="Q36" i="1"/>
  <c r="S36" i="1"/>
  <c r="T36" i="1" s="1"/>
  <c r="V36" i="1"/>
  <c r="X36" i="1"/>
  <c r="Y36" i="1"/>
  <c r="AI36" i="1"/>
  <c r="D37" i="1"/>
  <c r="L37" i="1"/>
  <c r="N37" i="1"/>
  <c r="Q37" i="1"/>
  <c r="S37" i="1"/>
  <c r="T37" i="1" s="1"/>
  <c r="V37" i="1"/>
  <c r="X37" i="1"/>
  <c r="Y37" i="1"/>
  <c r="AI37" i="1"/>
  <c r="D38" i="1"/>
  <c r="L38" i="1"/>
  <c r="N38" i="1"/>
  <c r="Q38" i="1"/>
  <c r="S38" i="1"/>
  <c r="T38" i="1" s="1"/>
  <c r="V38" i="1"/>
  <c r="X38" i="1"/>
  <c r="Y38" i="1" s="1"/>
  <c r="AI38" i="1"/>
  <c r="D39" i="1"/>
  <c r="L39" i="1"/>
  <c r="N39" i="1"/>
  <c r="Q39" i="1"/>
  <c r="S39" i="1"/>
  <c r="T39" i="1" s="1"/>
  <c r="V39" i="1"/>
  <c r="X39" i="1"/>
  <c r="Y39" i="1" s="1"/>
  <c r="AI39" i="1"/>
  <c r="D40" i="1"/>
  <c r="L40" i="1"/>
  <c r="N40" i="1"/>
  <c r="Q40" i="1"/>
  <c r="S40" i="1"/>
  <c r="T40" i="1" s="1"/>
  <c r="V40" i="1"/>
  <c r="X40" i="1"/>
  <c r="Y40" i="1" s="1"/>
  <c r="AI40" i="1"/>
  <c r="D41" i="1"/>
  <c r="L41" i="1"/>
  <c r="N41" i="1"/>
  <c r="Q41" i="1"/>
  <c r="S41" i="1"/>
  <c r="T41" i="1" s="1"/>
  <c r="V41" i="1"/>
  <c r="X41" i="1"/>
  <c r="Y41" i="1" s="1"/>
  <c r="AI41" i="1"/>
  <c r="D42" i="1"/>
  <c r="L42" i="1"/>
  <c r="N42" i="1"/>
  <c r="Q42" i="1"/>
  <c r="S42" i="1"/>
  <c r="T42" i="1" s="1"/>
  <c r="V42" i="1"/>
  <c r="X42" i="1"/>
  <c r="Y42" i="1" s="1"/>
  <c r="AI42" i="1"/>
  <c r="D43" i="1"/>
  <c r="L43" i="1"/>
  <c r="N43" i="1"/>
  <c r="Q43" i="1"/>
  <c r="S43" i="1"/>
  <c r="T43" i="1" s="1"/>
  <c r="V43" i="1"/>
  <c r="X43" i="1"/>
  <c r="Y43" i="1" s="1"/>
  <c r="AI43" i="1"/>
  <c r="D44" i="1"/>
  <c r="L44" i="1"/>
  <c r="N44" i="1"/>
  <c r="Q44" i="1"/>
  <c r="S44" i="1"/>
  <c r="T44" i="1" s="1"/>
  <c r="V44" i="1"/>
  <c r="X44" i="1"/>
  <c r="Y44" i="1" s="1"/>
  <c r="AI44" i="1"/>
  <c r="D45" i="1"/>
  <c r="I45" i="1"/>
  <c r="L45" i="1"/>
  <c r="N45" i="1"/>
  <c r="Q45" i="1"/>
  <c r="S45" i="1"/>
  <c r="T45" i="1" s="1"/>
  <c r="V45" i="1"/>
  <c r="X45" i="1"/>
  <c r="Y45" i="1" s="1"/>
  <c r="AI45" i="1"/>
  <c r="D46" i="1"/>
  <c r="L46" i="1"/>
  <c r="N46" i="1"/>
  <c r="Q46" i="1"/>
  <c r="S46" i="1"/>
  <c r="T46" i="1" s="1"/>
  <c r="V46" i="1"/>
  <c r="X46" i="1"/>
  <c r="Y46" i="1"/>
  <c r="AI46" i="1"/>
  <c r="H46" i="1" s="1"/>
  <c r="D47" i="1"/>
  <c r="L47" i="1"/>
  <c r="N47" i="1"/>
  <c r="Q47" i="1"/>
  <c r="S47" i="1"/>
  <c r="T47" i="1" s="1"/>
  <c r="V47" i="1"/>
  <c r="X47" i="1"/>
  <c r="Y47" i="1" s="1"/>
  <c r="AI47" i="1"/>
  <c r="D48" i="1"/>
  <c r="L48" i="1"/>
  <c r="N48" i="1"/>
  <c r="Q48" i="1"/>
  <c r="S48" i="1"/>
  <c r="T48" i="1" s="1"/>
  <c r="V48" i="1"/>
  <c r="X48" i="1"/>
  <c r="Y48" i="1" s="1"/>
  <c r="AI48" i="1"/>
  <c r="D49" i="1"/>
  <c r="L49" i="1"/>
  <c r="N49" i="1"/>
  <c r="Q49" i="1"/>
  <c r="S49" i="1"/>
  <c r="T49" i="1" s="1"/>
  <c r="V49" i="1"/>
  <c r="X49" i="1"/>
  <c r="Y49" i="1" s="1"/>
  <c r="AI49" i="1"/>
  <c r="D50" i="1"/>
  <c r="L50" i="1"/>
  <c r="N50" i="1"/>
  <c r="Q50" i="1"/>
  <c r="S50" i="1"/>
  <c r="T50" i="1" s="1"/>
  <c r="V50" i="1"/>
  <c r="X50" i="1"/>
  <c r="Y50" i="1" s="1"/>
  <c r="AI50" i="1"/>
  <c r="D51" i="1"/>
  <c r="L51" i="1"/>
  <c r="N51" i="1"/>
  <c r="Q51" i="1"/>
  <c r="S51" i="1"/>
  <c r="T51" i="1" s="1"/>
  <c r="V51" i="1"/>
  <c r="X51" i="1"/>
  <c r="Y51" i="1" s="1"/>
  <c r="AI51" i="1"/>
  <c r="D52" i="1"/>
  <c r="L52" i="1"/>
  <c r="N52" i="1"/>
  <c r="Q52" i="1"/>
  <c r="S52" i="1"/>
  <c r="T52" i="1" s="1"/>
  <c r="V52" i="1"/>
  <c r="X52" i="1"/>
  <c r="Y52" i="1" s="1"/>
  <c r="AI52" i="1"/>
  <c r="D53" i="1"/>
  <c r="L53" i="1"/>
  <c r="N53" i="1"/>
  <c r="Q53" i="1"/>
  <c r="S53" i="1"/>
  <c r="T53" i="1" s="1"/>
  <c r="V53" i="1"/>
  <c r="X53" i="1"/>
  <c r="Y53" i="1" s="1"/>
  <c r="AI53" i="1"/>
  <c r="D54" i="1"/>
  <c r="L54" i="1"/>
  <c r="N54" i="1"/>
  <c r="Q54" i="1"/>
  <c r="S54" i="1"/>
  <c r="T54" i="1" s="1"/>
  <c r="V54" i="1"/>
  <c r="X54" i="1"/>
  <c r="Y54" i="1" s="1"/>
  <c r="AI54" i="1"/>
  <c r="D55" i="1"/>
  <c r="L55" i="1"/>
  <c r="N55" i="1"/>
  <c r="Q55" i="1"/>
  <c r="S55" i="1"/>
  <c r="T55" i="1" s="1"/>
  <c r="V55" i="1"/>
  <c r="X55" i="1"/>
  <c r="Y55" i="1" s="1"/>
  <c r="AI55" i="1"/>
  <c r="D56" i="1"/>
  <c r="L56" i="1"/>
  <c r="N56" i="1"/>
  <c r="Q56" i="1"/>
  <c r="S56" i="1"/>
  <c r="T56" i="1" s="1"/>
  <c r="V56" i="1"/>
  <c r="X56" i="1"/>
  <c r="Y56" i="1" s="1"/>
  <c r="AI56" i="1"/>
  <c r="D57" i="1"/>
  <c r="I57" i="1"/>
  <c r="L57" i="1"/>
  <c r="N57" i="1"/>
  <c r="Q57" i="1"/>
  <c r="S57" i="1"/>
  <c r="T57" i="1" s="1"/>
  <c r="V57" i="1"/>
  <c r="X57" i="1"/>
  <c r="Y57" i="1" s="1"/>
  <c r="AI57" i="1"/>
  <c r="D58" i="1"/>
  <c r="L58" i="1"/>
  <c r="N58" i="1"/>
  <c r="Q58" i="1"/>
  <c r="S58" i="1"/>
  <c r="T58" i="1" s="1"/>
  <c r="V58" i="1"/>
  <c r="X58" i="1"/>
  <c r="Y58" i="1" s="1"/>
  <c r="AI58" i="1"/>
  <c r="D59" i="1"/>
  <c r="L59" i="1"/>
  <c r="N59" i="1"/>
  <c r="Q59" i="1"/>
  <c r="S59" i="1"/>
  <c r="T59" i="1" s="1"/>
  <c r="V59" i="1"/>
  <c r="X59" i="1"/>
  <c r="Y59" i="1" s="1"/>
  <c r="AI59" i="1"/>
  <c r="D60" i="1"/>
  <c r="L60" i="1"/>
  <c r="N60" i="1"/>
  <c r="Q60" i="1"/>
  <c r="S60" i="1"/>
  <c r="T60" i="1" s="1"/>
  <c r="V60" i="1"/>
  <c r="X60" i="1"/>
  <c r="Y60" i="1" s="1"/>
  <c r="AI60" i="1"/>
  <c r="D61" i="1"/>
  <c r="L61" i="1"/>
  <c r="N61" i="1"/>
  <c r="Q61" i="1"/>
  <c r="S61" i="1"/>
  <c r="T61" i="1" s="1"/>
  <c r="V61" i="1"/>
  <c r="X61" i="1"/>
  <c r="Y61" i="1" s="1"/>
  <c r="AI61" i="1"/>
  <c r="D62" i="1"/>
  <c r="L62" i="1"/>
  <c r="N62" i="1"/>
  <c r="Q62" i="1"/>
  <c r="S62" i="1"/>
  <c r="T62" i="1" s="1"/>
  <c r="V62" i="1"/>
  <c r="X62" i="1"/>
  <c r="Y62" i="1" s="1"/>
  <c r="AI62" i="1"/>
  <c r="D63" i="1"/>
  <c r="L63" i="1"/>
  <c r="N63" i="1"/>
  <c r="Q63" i="1"/>
  <c r="S63" i="1"/>
  <c r="T63" i="1" s="1"/>
  <c r="V63" i="1"/>
  <c r="X63" i="1"/>
  <c r="Y63" i="1" s="1"/>
  <c r="AI63" i="1"/>
  <c r="D64" i="1"/>
  <c r="L64" i="1"/>
  <c r="N64" i="1"/>
  <c r="Q64" i="1"/>
  <c r="S64" i="1"/>
  <c r="T64" i="1" s="1"/>
  <c r="V64" i="1"/>
  <c r="X64" i="1"/>
  <c r="Y64" i="1" s="1"/>
  <c r="AI64" i="1"/>
  <c r="D65" i="1"/>
  <c r="L65" i="1"/>
  <c r="N65" i="1"/>
  <c r="Q65" i="1"/>
  <c r="S65" i="1"/>
  <c r="T65" i="1" s="1"/>
  <c r="V65" i="1"/>
  <c r="X65" i="1"/>
  <c r="Y65" i="1" s="1"/>
  <c r="AI65" i="1"/>
  <c r="D66" i="1"/>
  <c r="L66" i="1"/>
  <c r="N66" i="1"/>
  <c r="Q66" i="1"/>
  <c r="S66" i="1"/>
  <c r="T66" i="1" s="1"/>
  <c r="V66" i="1"/>
  <c r="X66" i="1"/>
  <c r="Y66" i="1" s="1"/>
  <c r="AI66" i="1"/>
  <c r="D67" i="1"/>
  <c r="L67" i="1"/>
  <c r="N67" i="1"/>
  <c r="Q67" i="1"/>
  <c r="S67" i="1"/>
  <c r="T67" i="1" s="1"/>
  <c r="V67" i="1"/>
  <c r="X67" i="1"/>
  <c r="Y67" i="1" s="1"/>
  <c r="AI67" i="1"/>
  <c r="D68" i="1"/>
  <c r="L68" i="1"/>
  <c r="N68" i="1"/>
  <c r="Q68" i="1"/>
  <c r="S68" i="1"/>
  <c r="T68" i="1" s="1"/>
  <c r="V68" i="1"/>
  <c r="X68" i="1"/>
  <c r="Y68" i="1" s="1"/>
  <c r="AI68" i="1"/>
  <c r="D69" i="1"/>
  <c r="I69" i="1"/>
  <c r="L69" i="1"/>
  <c r="N69" i="1"/>
  <c r="Q69" i="1"/>
  <c r="S69" i="1"/>
  <c r="T69" i="1" s="1"/>
  <c r="V69" i="1"/>
  <c r="X69" i="1"/>
  <c r="Y69" i="1" s="1"/>
  <c r="AI69" i="1"/>
  <c r="C37" i="1"/>
  <c r="C38" i="1"/>
  <c r="C39" i="1"/>
  <c r="C34" i="1"/>
  <c r="BZ34" i="1" s="1"/>
  <c r="C23" i="1"/>
  <c r="C24" i="1"/>
  <c r="C25" i="1"/>
  <c r="C26" i="1"/>
  <c r="C27" i="1"/>
  <c r="C28" i="1"/>
  <c r="C29" i="1"/>
  <c r="C30" i="1"/>
  <c r="C31" i="1"/>
  <c r="C32" i="1"/>
  <c r="C33" i="1"/>
  <c r="BZ33" i="1" s="1"/>
  <c r="C22" i="1"/>
  <c r="BZ22" i="1" s="1"/>
  <c r="C11" i="1"/>
  <c r="C12" i="1"/>
  <c r="C13" i="1"/>
  <c r="C14" i="1"/>
  <c r="C15" i="1"/>
  <c r="C16" i="1"/>
  <c r="C17" i="1"/>
  <c r="C18" i="1"/>
  <c r="C19" i="1"/>
  <c r="C20" i="1"/>
  <c r="C21" i="1"/>
  <c r="C10" i="1"/>
  <c r="AH26" i="13"/>
  <c r="AH27" i="13" s="1"/>
  <c r="AH28" i="13" s="1"/>
  <c r="AH29" i="13" s="1"/>
  <c r="AH30" i="13" s="1"/>
  <c r="AH31" i="13" s="1"/>
  <c r="CI8" i="1"/>
  <c r="CJ8" i="1"/>
  <c r="CK8" i="1"/>
  <c r="CL8" i="1"/>
  <c r="CM8" i="1"/>
  <c r="CN8" i="1"/>
  <c r="CV9" i="1"/>
  <c r="CW9" i="1" s="1"/>
  <c r="CX9" i="1" s="1"/>
  <c r="CY9" i="1" s="1"/>
  <c r="CZ9" i="1" s="1"/>
  <c r="DA9" i="1" s="1"/>
  <c r="DB9" i="1" s="1"/>
  <c r="DC9" i="1" s="1"/>
  <c r="DD9" i="1" s="1"/>
  <c r="DE9" i="1" s="1"/>
  <c r="DF9" i="1" s="1"/>
  <c r="DG9" i="1" s="1"/>
  <c r="DH9" i="1" s="1"/>
  <c r="DI9" i="1" s="1"/>
  <c r="DJ9" i="1" s="1"/>
  <c r="DK9" i="1" s="1"/>
  <c r="DL9" i="1" s="1"/>
  <c r="DM9" i="1" s="1"/>
  <c r="DN9" i="1" s="1"/>
  <c r="DO9" i="1" s="1"/>
  <c r="DP9" i="1" s="1"/>
  <c r="DQ9" i="1" s="1"/>
  <c r="DR9" i="1" s="1"/>
  <c r="DS9" i="1" s="1"/>
  <c r="A10" i="1"/>
  <c r="D10" i="1"/>
  <c r="L10" i="1"/>
  <c r="N10" i="1"/>
  <c r="Q10" i="1"/>
  <c r="S10" i="1"/>
  <c r="V10" i="1"/>
  <c r="X10" i="1"/>
  <c r="Y10" i="1" s="1"/>
  <c r="AI10" i="1"/>
  <c r="CU10" i="1"/>
  <c r="A11" i="1"/>
  <c r="D11" i="1"/>
  <c r="L11" i="1"/>
  <c r="N11" i="1"/>
  <c r="Q11" i="1"/>
  <c r="S11" i="1"/>
  <c r="V11" i="1"/>
  <c r="X11" i="1"/>
  <c r="Y11" i="1" s="1"/>
  <c r="AI11" i="1"/>
  <c r="CU11" i="1"/>
  <c r="A12" i="1"/>
  <c r="D12" i="1"/>
  <c r="L12" i="1"/>
  <c r="N12" i="1"/>
  <c r="Q12" i="1"/>
  <c r="S12" i="1"/>
  <c r="V12" i="1"/>
  <c r="X12" i="1"/>
  <c r="Y12" i="1" s="1"/>
  <c r="AI12" i="1"/>
  <c r="A13" i="1"/>
  <c r="D13" i="1"/>
  <c r="L13" i="1"/>
  <c r="N13" i="1"/>
  <c r="Q13" i="1"/>
  <c r="S13" i="1"/>
  <c r="V13" i="1"/>
  <c r="X13" i="1"/>
  <c r="Y13" i="1" s="1"/>
  <c r="AI13" i="1"/>
  <c r="A14" i="1"/>
  <c r="D14" i="1"/>
  <c r="L14" i="1"/>
  <c r="N14" i="1"/>
  <c r="Q14" i="1"/>
  <c r="S14" i="1"/>
  <c r="V14" i="1"/>
  <c r="X14" i="1"/>
  <c r="Y14" i="1" s="1"/>
  <c r="AI14" i="1"/>
  <c r="A15" i="1"/>
  <c r="D15" i="1"/>
  <c r="L15" i="1"/>
  <c r="N15" i="1"/>
  <c r="Q15" i="1"/>
  <c r="S15" i="1"/>
  <c r="V15" i="1"/>
  <c r="X15" i="1"/>
  <c r="Y15" i="1" s="1"/>
  <c r="AI15" i="1"/>
  <c r="A16" i="1"/>
  <c r="D16" i="1"/>
  <c r="L16" i="1"/>
  <c r="N16" i="1"/>
  <c r="Q16" i="1"/>
  <c r="S16" i="1"/>
  <c r="V16" i="1"/>
  <c r="X16" i="1"/>
  <c r="Y16" i="1" s="1"/>
  <c r="AI16" i="1"/>
  <c r="A17" i="1"/>
  <c r="D17" i="1"/>
  <c r="L17" i="1"/>
  <c r="N17" i="1"/>
  <c r="Q17" i="1"/>
  <c r="S17" i="1"/>
  <c r="V17" i="1"/>
  <c r="X17" i="1"/>
  <c r="Y17" i="1" s="1"/>
  <c r="AI17" i="1"/>
  <c r="A18" i="1"/>
  <c r="D18" i="1"/>
  <c r="L18" i="1"/>
  <c r="N18" i="1"/>
  <c r="Q18" i="1"/>
  <c r="S18" i="1"/>
  <c r="V18" i="1"/>
  <c r="X18" i="1"/>
  <c r="Y18" i="1" s="1"/>
  <c r="AI18" i="1"/>
  <c r="A19" i="1"/>
  <c r="D19" i="1"/>
  <c r="L19" i="1"/>
  <c r="N19" i="1"/>
  <c r="Q19" i="1"/>
  <c r="S19" i="1"/>
  <c r="V19" i="1"/>
  <c r="X19" i="1"/>
  <c r="Y19" i="1" s="1"/>
  <c r="AI19" i="1"/>
  <c r="A20" i="1"/>
  <c r="D20" i="1"/>
  <c r="L20" i="1"/>
  <c r="N20" i="1"/>
  <c r="Q20" i="1"/>
  <c r="S20" i="1"/>
  <c r="V20" i="1"/>
  <c r="X20" i="1"/>
  <c r="Y20" i="1" s="1"/>
  <c r="AI20" i="1"/>
  <c r="A21" i="1"/>
  <c r="D21" i="1"/>
  <c r="L21" i="1"/>
  <c r="N21" i="1"/>
  <c r="Q21" i="1"/>
  <c r="S21" i="1"/>
  <c r="V21" i="1"/>
  <c r="X21" i="1"/>
  <c r="Y21" i="1" s="1"/>
  <c r="AI21" i="1"/>
  <c r="A71" i="1"/>
  <c r="A97" i="1"/>
  <c r="D97" i="1"/>
  <c r="L97" i="1"/>
  <c r="N97" i="1"/>
  <c r="Q97" i="1"/>
  <c r="S97" i="1"/>
  <c r="V97" i="1"/>
  <c r="X97" i="1"/>
  <c r="AI97" i="1"/>
  <c r="A98" i="1"/>
  <c r="D98" i="1"/>
  <c r="L98" i="1"/>
  <c r="N98" i="1"/>
  <c r="Q98" i="1"/>
  <c r="S98" i="1"/>
  <c r="V98" i="1"/>
  <c r="X98" i="1"/>
  <c r="T98" i="1" s="1"/>
  <c r="AI98" i="1"/>
  <c r="A99" i="1"/>
  <c r="D99" i="1"/>
  <c r="L99" i="1"/>
  <c r="N99" i="1"/>
  <c r="N109" i="1" s="1"/>
  <c r="Q99" i="1"/>
  <c r="S99" i="1"/>
  <c r="V99" i="1"/>
  <c r="X99" i="1"/>
  <c r="Y99" i="1" s="1"/>
  <c r="AI99" i="1"/>
  <c r="A100" i="1"/>
  <c r="D100" i="1"/>
  <c r="L100" i="1"/>
  <c r="N100" i="1"/>
  <c r="Q100" i="1"/>
  <c r="S100" i="1"/>
  <c r="V100" i="1"/>
  <c r="X100" i="1"/>
  <c r="T100" i="1" s="1"/>
  <c r="AI100" i="1"/>
  <c r="A101" i="1"/>
  <c r="D101" i="1"/>
  <c r="L101" i="1"/>
  <c r="N101" i="1"/>
  <c r="Q101" i="1"/>
  <c r="S101" i="1"/>
  <c r="V101" i="1"/>
  <c r="X101" i="1"/>
  <c r="AI101" i="1"/>
  <c r="A102" i="1"/>
  <c r="D102" i="1"/>
  <c r="L102" i="1"/>
  <c r="N102" i="1"/>
  <c r="Q102" i="1"/>
  <c r="S102" i="1"/>
  <c r="S109" i="1" s="1"/>
  <c r="V102" i="1"/>
  <c r="X102" i="1"/>
  <c r="AI102" i="1"/>
  <c r="A103" i="1"/>
  <c r="D103" i="1"/>
  <c r="L103" i="1"/>
  <c r="N103" i="1"/>
  <c r="Q103" i="1"/>
  <c r="S103" i="1"/>
  <c r="V103" i="1"/>
  <c r="X103" i="1"/>
  <c r="AI103" i="1"/>
  <c r="A104" i="1"/>
  <c r="D104" i="1"/>
  <c r="L104" i="1"/>
  <c r="N104" i="1"/>
  <c r="Q104" i="1"/>
  <c r="S104" i="1"/>
  <c r="V104" i="1"/>
  <c r="X104" i="1"/>
  <c r="AI104" i="1"/>
  <c r="A105" i="1"/>
  <c r="D105" i="1"/>
  <c r="J105" i="1" s="1"/>
  <c r="L105" i="1"/>
  <c r="N105" i="1"/>
  <c r="Q105" i="1"/>
  <c r="S105" i="1"/>
  <c r="V105" i="1"/>
  <c r="X105" i="1"/>
  <c r="AI105" i="1"/>
  <c r="A106" i="1"/>
  <c r="D106" i="1"/>
  <c r="L106" i="1"/>
  <c r="N106" i="1"/>
  <c r="Q106" i="1"/>
  <c r="S106" i="1"/>
  <c r="V106" i="1"/>
  <c r="X106" i="1"/>
  <c r="Y106" i="1" s="1"/>
  <c r="AI106" i="1"/>
  <c r="G106" i="1" s="1"/>
  <c r="A107" i="1"/>
  <c r="D107" i="1"/>
  <c r="L107" i="1"/>
  <c r="N107" i="1"/>
  <c r="Q107" i="1"/>
  <c r="S107" i="1"/>
  <c r="V107" i="1"/>
  <c r="X107" i="1"/>
  <c r="Y107" i="1" s="1"/>
  <c r="AI107" i="1"/>
  <c r="A108" i="1"/>
  <c r="D108" i="1"/>
  <c r="L108" i="1"/>
  <c r="N108" i="1"/>
  <c r="Q108" i="1"/>
  <c r="S108" i="1"/>
  <c r="V108" i="1"/>
  <c r="X108" i="1"/>
  <c r="Y108" i="1" s="1"/>
  <c r="AI108" i="1"/>
  <c r="G108" i="1" s="1"/>
  <c r="A109" i="1"/>
  <c r="E109" i="1"/>
  <c r="K109" i="1"/>
  <c r="P109" i="1"/>
  <c r="U109" i="1"/>
  <c r="AA109" i="1"/>
  <c r="AC109" i="1"/>
  <c r="AE109" i="1"/>
  <c r="AF109" i="1"/>
  <c r="AG109" i="1"/>
  <c r="AH109" i="1"/>
  <c r="J97" i="17" l="1"/>
  <c r="J15" i="17"/>
  <c r="X12" i="8" s="1"/>
  <c r="J106" i="17"/>
  <c r="J10" i="17"/>
  <c r="J21" i="17"/>
  <c r="X18" i="8" s="1"/>
  <c r="J98" i="17"/>
  <c r="J101" i="17"/>
  <c r="J14" i="17"/>
  <c r="X11" i="8" s="1"/>
  <c r="J99" i="17"/>
  <c r="J17" i="17"/>
  <c r="X14" i="8" s="1"/>
  <c r="J108" i="17"/>
  <c r="J18" i="17"/>
  <c r="J104" i="17"/>
  <c r="J13" i="17"/>
  <c r="X10" i="8" s="1"/>
  <c r="J20" i="17"/>
  <c r="X17" i="8" s="1"/>
  <c r="J100" i="17"/>
  <c r="J107" i="17"/>
  <c r="J12" i="17"/>
  <c r="J98" i="1"/>
  <c r="AA71" i="19"/>
  <c r="T50" i="29"/>
  <c r="AF50" i="29" s="1"/>
  <c r="H49" i="8"/>
  <c r="AQ49" i="8" s="1"/>
  <c r="H52" i="23"/>
  <c r="U30" i="29"/>
  <c r="I29" i="8"/>
  <c r="AR29" i="8" s="1"/>
  <c r="H32" i="25"/>
  <c r="V65" i="29"/>
  <c r="AH65" i="29" s="1"/>
  <c r="J64" i="8"/>
  <c r="AS64" i="8" s="1"/>
  <c r="H67" i="26"/>
  <c r="U46" i="29"/>
  <c r="I45" i="8"/>
  <c r="AR45" i="8" s="1"/>
  <c r="H48" i="25"/>
  <c r="T30" i="29"/>
  <c r="AF30" i="29" s="1"/>
  <c r="H29" i="8"/>
  <c r="AQ29" i="8" s="1"/>
  <c r="H32" i="23"/>
  <c r="S40" i="29"/>
  <c r="AE40" i="29" s="1"/>
  <c r="G39" i="8"/>
  <c r="AP39" i="8" s="1"/>
  <c r="H42" i="22"/>
  <c r="S62" i="29"/>
  <c r="AE62" i="29" s="1"/>
  <c r="H64" i="22"/>
  <c r="G61" i="8"/>
  <c r="AP61" i="8" s="1"/>
  <c r="AI109" i="22"/>
  <c r="I24" i="17"/>
  <c r="AO22" i="29"/>
  <c r="BA22" i="29" s="1"/>
  <c r="N21" i="8"/>
  <c r="AW21" i="8" s="1"/>
  <c r="I56" i="17"/>
  <c r="AO54" i="29"/>
  <c r="BA54" i="29" s="1"/>
  <c r="N53" i="8"/>
  <c r="AW53" i="8" s="1"/>
  <c r="AU75" i="19"/>
  <c r="H38" i="1"/>
  <c r="I26" i="17"/>
  <c r="AO24" i="29"/>
  <c r="BA24" i="29" s="1"/>
  <c r="N23" i="8"/>
  <c r="AW23" i="8" s="1"/>
  <c r="I58" i="17"/>
  <c r="AO56" i="29"/>
  <c r="N55" i="8"/>
  <c r="AC44" i="29"/>
  <c r="Q72" i="29"/>
  <c r="AC72" i="29" s="1"/>
  <c r="AQ71" i="19"/>
  <c r="V9" i="29"/>
  <c r="AH9" i="29" s="1"/>
  <c r="H11" i="26"/>
  <c r="J8" i="8"/>
  <c r="AS8" i="8" s="1"/>
  <c r="V34" i="29"/>
  <c r="AH34" i="29" s="1"/>
  <c r="H36" i="26"/>
  <c r="J33" i="8"/>
  <c r="AS33" i="8" s="1"/>
  <c r="S29" i="29"/>
  <c r="AE29" i="29" s="1"/>
  <c r="G28" i="8"/>
  <c r="AP28" i="8" s="1"/>
  <c r="H31" i="22"/>
  <c r="S53" i="29"/>
  <c r="AE53" i="29" s="1"/>
  <c r="G52" i="8"/>
  <c r="AP52" i="8" s="1"/>
  <c r="H55" i="22"/>
  <c r="S10" i="29"/>
  <c r="AE10" i="29" s="1"/>
  <c r="G9" i="8"/>
  <c r="AP9" i="8" s="1"/>
  <c r="H12" i="22"/>
  <c r="T62" i="29"/>
  <c r="AF62" i="29" s="1"/>
  <c r="H64" i="23"/>
  <c r="H61" i="8"/>
  <c r="AQ61" i="8" s="1"/>
  <c r="U28" i="29"/>
  <c r="H30" i="25"/>
  <c r="I27" i="8"/>
  <c r="AR27" i="8" s="1"/>
  <c r="U19" i="29"/>
  <c r="I18" i="8"/>
  <c r="AR18" i="8" s="1"/>
  <c r="H21" i="25"/>
  <c r="U55" i="29"/>
  <c r="H57" i="25"/>
  <c r="I54" i="8"/>
  <c r="AR54" i="8" s="1"/>
  <c r="Y103" i="1"/>
  <c r="T102" i="1"/>
  <c r="C41" i="1"/>
  <c r="O67" i="29"/>
  <c r="AA67" i="29" s="1"/>
  <c r="C66" i="8"/>
  <c r="AL66" i="8" s="1"/>
  <c r="H32" i="1"/>
  <c r="D69" i="8"/>
  <c r="AM69" i="8" s="1"/>
  <c r="P70" i="8"/>
  <c r="AY70" i="8" s="1"/>
  <c r="AD16" i="13"/>
  <c r="AA16" i="13"/>
  <c r="I34" i="17"/>
  <c r="AO32" i="29"/>
  <c r="N31" i="8"/>
  <c r="I50" i="17"/>
  <c r="AO48" i="29"/>
  <c r="BA48" i="29" s="1"/>
  <c r="N47" i="8"/>
  <c r="AW47" i="8" s="1"/>
  <c r="I66" i="17"/>
  <c r="AO64" i="29"/>
  <c r="BA64" i="29" s="1"/>
  <c r="N63" i="8"/>
  <c r="AW63" i="8" s="1"/>
  <c r="J105" i="17"/>
  <c r="J16" i="17"/>
  <c r="X13" i="8" s="1"/>
  <c r="E109" i="19"/>
  <c r="H109" i="19" s="1"/>
  <c r="AE109" i="19"/>
  <c r="AU73" i="19"/>
  <c r="AI74" i="19"/>
  <c r="W75" i="19"/>
  <c r="K71" i="19"/>
  <c r="V46" i="29"/>
  <c r="AH46" i="29" s="1"/>
  <c r="J45" i="8"/>
  <c r="AS45" i="8" s="1"/>
  <c r="H48" i="26"/>
  <c r="T36" i="29"/>
  <c r="AF36" i="29" s="1"/>
  <c r="H35" i="8"/>
  <c r="AQ35" i="8" s="1"/>
  <c r="H38" i="23"/>
  <c r="H11" i="23"/>
  <c r="T9" i="29"/>
  <c r="AF9" i="29" s="1"/>
  <c r="H8" i="8"/>
  <c r="AQ8" i="8" s="1"/>
  <c r="S43" i="29"/>
  <c r="AE43" i="29" s="1"/>
  <c r="H45" i="22"/>
  <c r="G42" i="8"/>
  <c r="AP42" i="8" s="1"/>
  <c r="S32" i="29"/>
  <c r="E73" i="22"/>
  <c r="G31" i="8"/>
  <c r="H34" i="22"/>
  <c r="H18" i="8"/>
  <c r="AQ18" i="8" s="1"/>
  <c r="H21" i="23"/>
  <c r="T19" i="29"/>
  <c r="AF19" i="29" s="1"/>
  <c r="H34" i="26"/>
  <c r="V32" i="29"/>
  <c r="J31" i="8"/>
  <c r="AS31" i="8" s="1"/>
  <c r="E73" i="26"/>
  <c r="V11" i="29"/>
  <c r="AH11" i="29" s="1"/>
  <c r="J10" i="8"/>
  <c r="AS10" i="8" s="1"/>
  <c r="H13" i="26"/>
  <c r="T23" i="29"/>
  <c r="AF23" i="29" s="1"/>
  <c r="H22" i="8"/>
  <c r="AQ22" i="8" s="1"/>
  <c r="H25" i="23"/>
  <c r="V41" i="29"/>
  <c r="AH41" i="29" s="1"/>
  <c r="H43" i="26"/>
  <c r="J40" i="8"/>
  <c r="AS40" i="8" s="1"/>
  <c r="U60" i="29"/>
  <c r="H62" i="25"/>
  <c r="I59" i="8"/>
  <c r="AR59" i="8" s="1"/>
  <c r="T33" i="29"/>
  <c r="AF33" i="29" s="1"/>
  <c r="H32" i="8"/>
  <c r="AQ32" i="8" s="1"/>
  <c r="H35" i="23"/>
  <c r="S9" i="29"/>
  <c r="AE9" i="29" s="1"/>
  <c r="G8" i="8"/>
  <c r="AP8" i="8" s="1"/>
  <c r="H11" i="22"/>
  <c r="V36" i="29"/>
  <c r="AH36" i="29" s="1"/>
  <c r="H38" i="26"/>
  <c r="J35" i="8"/>
  <c r="AS35" i="8" s="1"/>
  <c r="U35" i="29"/>
  <c r="I34" i="8"/>
  <c r="AR34" i="8" s="1"/>
  <c r="H37" i="25"/>
  <c r="T47" i="29"/>
  <c r="AF47" i="29" s="1"/>
  <c r="H46" i="8"/>
  <c r="AQ46" i="8" s="1"/>
  <c r="H49" i="23"/>
  <c r="S14" i="29"/>
  <c r="AE14" i="29" s="1"/>
  <c r="G13" i="8"/>
  <c r="AP13" i="8" s="1"/>
  <c r="H16" i="22"/>
  <c r="H15" i="23"/>
  <c r="T13" i="29"/>
  <c r="AF13" i="29" s="1"/>
  <c r="H12" i="8"/>
  <c r="AQ12" i="8" s="1"/>
  <c r="U53" i="29"/>
  <c r="I52" i="8"/>
  <c r="AR52" i="8" s="1"/>
  <c r="H55" i="25"/>
  <c r="S48" i="29"/>
  <c r="AE48" i="29" s="1"/>
  <c r="G47" i="8"/>
  <c r="AP47" i="8" s="1"/>
  <c r="H50" i="22"/>
  <c r="V19" i="29"/>
  <c r="AH19" i="29" s="1"/>
  <c r="J18" i="8"/>
  <c r="AS18" i="8" s="1"/>
  <c r="H21" i="26"/>
  <c r="V18" i="29"/>
  <c r="AH18" i="29" s="1"/>
  <c r="H20" i="26"/>
  <c r="J17" i="8"/>
  <c r="AS17" i="8" s="1"/>
  <c r="S37" i="29"/>
  <c r="AE37" i="29" s="1"/>
  <c r="G36" i="8"/>
  <c r="AP36" i="8" s="1"/>
  <c r="H39" i="22"/>
  <c r="H21" i="22"/>
  <c r="S19" i="29"/>
  <c r="AE19" i="29" s="1"/>
  <c r="G18" i="8"/>
  <c r="AP18" i="8" s="1"/>
  <c r="V14" i="29"/>
  <c r="AH14" i="29" s="1"/>
  <c r="J13" i="8"/>
  <c r="AS13" i="8" s="1"/>
  <c r="H16" i="26"/>
  <c r="U37" i="29"/>
  <c r="I36" i="8"/>
  <c r="AR36" i="8" s="1"/>
  <c r="H39" i="25"/>
  <c r="T49" i="29"/>
  <c r="AF49" i="29" s="1"/>
  <c r="H48" i="8"/>
  <c r="AQ48" i="8" s="1"/>
  <c r="H51" i="23"/>
  <c r="T48" i="29"/>
  <c r="AF48" i="29" s="1"/>
  <c r="H47" i="8"/>
  <c r="AQ47" i="8" s="1"/>
  <c r="H50" i="23"/>
  <c r="O74" i="22"/>
  <c r="AA72" i="22"/>
  <c r="AE71" i="23"/>
  <c r="AI73" i="22"/>
  <c r="W72" i="22"/>
  <c r="AM71" i="23"/>
  <c r="AA75" i="22"/>
  <c r="W72" i="23"/>
  <c r="AI74" i="23"/>
  <c r="T59" i="29"/>
  <c r="AF59" i="29" s="1"/>
  <c r="H61" i="23"/>
  <c r="H58" i="8"/>
  <c r="AQ58" i="8" s="1"/>
  <c r="AQ109" i="23"/>
  <c r="AA74" i="23"/>
  <c r="W74" i="25"/>
  <c r="AE72" i="23"/>
  <c r="AQ75" i="23"/>
  <c r="W109" i="23"/>
  <c r="K71" i="25"/>
  <c r="S74" i="25"/>
  <c r="AU73" i="25"/>
  <c r="AQ75" i="25"/>
  <c r="V67" i="29"/>
  <c r="AH67" i="29" s="1"/>
  <c r="H69" i="26"/>
  <c r="J66" i="8"/>
  <c r="AS66" i="8" s="1"/>
  <c r="AA71" i="26"/>
  <c r="AQ72" i="26"/>
  <c r="W109" i="25"/>
  <c r="W73" i="26"/>
  <c r="S75" i="26"/>
  <c r="W75" i="26"/>
  <c r="AE109" i="26"/>
  <c r="Q71" i="29"/>
  <c r="AC71" i="29" s="1"/>
  <c r="AC32" i="29"/>
  <c r="AM72" i="19"/>
  <c r="AA73" i="19"/>
  <c r="O74" i="19"/>
  <c r="I38" i="17"/>
  <c r="AO36" i="29"/>
  <c r="BA36" i="29" s="1"/>
  <c r="N35" i="8"/>
  <c r="AW35" i="8" s="1"/>
  <c r="I54" i="17"/>
  <c r="AO52" i="29"/>
  <c r="BA52" i="29" s="1"/>
  <c r="N51" i="8"/>
  <c r="AW51" i="8" s="1"/>
  <c r="AO31" i="8"/>
  <c r="F70" i="8"/>
  <c r="AO70" i="8" s="1"/>
  <c r="U34" i="29"/>
  <c r="H36" i="25"/>
  <c r="I33" i="8"/>
  <c r="AR33" i="8" s="1"/>
  <c r="V50" i="29"/>
  <c r="AH50" i="29" s="1"/>
  <c r="J49" i="8"/>
  <c r="AS49" i="8" s="1"/>
  <c r="H52" i="26"/>
  <c r="U44" i="29"/>
  <c r="I43" i="8"/>
  <c r="H46" i="25"/>
  <c r="E74" i="25"/>
  <c r="T44" i="29"/>
  <c r="H43" i="8"/>
  <c r="E74" i="23"/>
  <c r="H46" i="23"/>
  <c r="S65" i="29"/>
  <c r="AE65" i="29" s="1"/>
  <c r="H67" i="22"/>
  <c r="G64" i="8"/>
  <c r="AP64" i="8" s="1"/>
  <c r="U63" i="29"/>
  <c r="H65" i="25"/>
  <c r="I62" i="8"/>
  <c r="AR62" i="8" s="1"/>
  <c r="U65" i="29"/>
  <c r="H67" i="25"/>
  <c r="I64" i="8"/>
  <c r="AR64" i="8" s="1"/>
  <c r="AE74" i="19"/>
  <c r="S72" i="19"/>
  <c r="V39" i="29"/>
  <c r="AH39" i="29" s="1"/>
  <c r="J38" i="8"/>
  <c r="AS38" i="8" s="1"/>
  <c r="H41" i="26"/>
  <c r="S25" i="29"/>
  <c r="AE25" i="29" s="1"/>
  <c r="G24" i="8"/>
  <c r="AP24" i="8" s="1"/>
  <c r="H27" i="22"/>
  <c r="O73" i="19"/>
  <c r="K109" i="22"/>
  <c r="X109" i="1"/>
  <c r="J107" i="1"/>
  <c r="Y101" i="1"/>
  <c r="J99" i="1"/>
  <c r="C40" i="1"/>
  <c r="D70" i="8"/>
  <c r="AM70" i="8" s="1"/>
  <c r="O70" i="8"/>
  <c r="AX70" i="8" s="1"/>
  <c r="P68" i="8"/>
  <c r="AY68" i="8" s="1"/>
  <c r="W17" i="13"/>
  <c r="AC16" i="13"/>
  <c r="I36" i="17"/>
  <c r="AO34" i="29"/>
  <c r="BA34" i="29" s="1"/>
  <c r="N33" i="8"/>
  <c r="AW33" i="8" s="1"/>
  <c r="I52" i="17"/>
  <c r="AO50" i="29"/>
  <c r="BA50" i="29" s="1"/>
  <c r="N49" i="8"/>
  <c r="AW49" i="8" s="1"/>
  <c r="I68" i="17"/>
  <c r="AO66" i="29"/>
  <c r="BA66" i="29" s="1"/>
  <c r="N65" i="8"/>
  <c r="AW65" i="8" s="1"/>
  <c r="J103" i="17"/>
  <c r="J19" i="17"/>
  <c r="X16" i="8" s="1"/>
  <c r="O109" i="19"/>
  <c r="BB20" i="29"/>
  <c r="AP70" i="29"/>
  <c r="BB70" i="29" s="1"/>
  <c r="AQ74" i="19"/>
  <c r="AE75" i="19"/>
  <c r="S71" i="19"/>
  <c r="H46" i="26"/>
  <c r="V44" i="29"/>
  <c r="E74" i="26"/>
  <c r="J43" i="8"/>
  <c r="V43" i="29"/>
  <c r="AH43" i="29" s="1"/>
  <c r="J42" i="8"/>
  <c r="AS42" i="8" s="1"/>
  <c r="H45" i="26"/>
  <c r="T65" i="29"/>
  <c r="AF65" i="29" s="1"/>
  <c r="H67" i="23"/>
  <c r="H64" i="8"/>
  <c r="AQ64" i="8" s="1"/>
  <c r="S56" i="29"/>
  <c r="E75" i="22"/>
  <c r="H58" i="22"/>
  <c r="G55" i="8"/>
  <c r="T22" i="29"/>
  <c r="AF22" i="29" s="1"/>
  <c r="H21" i="8"/>
  <c r="AQ21" i="8" s="1"/>
  <c r="H24" i="23"/>
  <c r="U62" i="29"/>
  <c r="H64" i="25"/>
  <c r="I61" i="8"/>
  <c r="AR61" i="8" s="1"/>
  <c r="V47" i="29"/>
  <c r="AH47" i="29" s="1"/>
  <c r="J46" i="8"/>
  <c r="AS46" i="8" s="1"/>
  <c r="H49" i="26"/>
  <c r="H15" i="22"/>
  <c r="G12" i="8"/>
  <c r="AP12" i="8" s="1"/>
  <c r="S13" i="29"/>
  <c r="AE13" i="29" s="1"/>
  <c r="U43" i="29"/>
  <c r="H45" i="25"/>
  <c r="I42" i="8"/>
  <c r="AR42" i="8" s="1"/>
  <c r="T37" i="29"/>
  <c r="AF37" i="29" s="1"/>
  <c r="H36" i="8"/>
  <c r="AQ36" i="8" s="1"/>
  <c r="H39" i="23"/>
  <c r="V40" i="29"/>
  <c r="AH40" i="29" s="1"/>
  <c r="J39" i="8"/>
  <c r="AS39" i="8" s="1"/>
  <c r="H42" i="26"/>
  <c r="U21" i="29"/>
  <c r="H23" i="25"/>
  <c r="I20" i="8"/>
  <c r="AR20" i="8" s="1"/>
  <c r="S18" i="29"/>
  <c r="AE18" i="29" s="1"/>
  <c r="G17" i="8"/>
  <c r="AP17" i="8" s="1"/>
  <c r="H20" i="22"/>
  <c r="V64" i="29"/>
  <c r="AH64" i="29" s="1"/>
  <c r="J63" i="8"/>
  <c r="AS63" i="8" s="1"/>
  <c r="H66" i="26"/>
  <c r="V13" i="29"/>
  <c r="AH13" i="29" s="1"/>
  <c r="J12" i="8"/>
  <c r="AS12" i="8" s="1"/>
  <c r="H15" i="26"/>
  <c r="U52" i="29"/>
  <c r="I51" i="8"/>
  <c r="AR51" i="8" s="1"/>
  <c r="H54" i="25"/>
  <c r="T29" i="29"/>
  <c r="AF29" i="29" s="1"/>
  <c r="H28" i="8"/>
  <c r="AQ28" i="8" s="1"/>
  <c r="H31" i="23"/>
  <c r="S31" i="29"/>
  <c r="AE31" i="29" s="1"/>
  <c r="G30" i="8"/>
  <c r="AP30" i="8" s="1"/>
  <c r="H33" i="22"/>
  <c r="V60" i="29"/>
  <c r="AH60" i="29" s="1"/>
  <c r="J59" i="8"/>
  <c r="AS59" i="8" s="1"/>
  <c r="H62" i="26"/>
  <c r="V22" i="29"/>
  <c r="AH22" i="29" s="1"/>
  <c r="H24" i="26"/>
  <c r="J21" i="8"/>
  <c r="AS21" i="8" s="1"/>
  <c r="T34" i="29"/>
  <c r="AF34" i="29" s="1"/>
  <c r="H33" i="8"/>
  <c r="AQ33" i="8" s="1"/>
  <c r="H36" i="23"/>
  <c r="S41" i="29"/>
  <c r="AE41" i="29" s="1"/>
  <c r="G40" i="8"/>
  <c r="AP40" i="8" s="1"/>
  <c r="H43" i="22"/>
  <c r="H97" i="26"/>
  <c r="E109" i="26"/>
  <c r="H109" i="26" s="1"/>
  <c r="U49" i="29"/>
  <c r="H51" i="25"/>
  <c r="I48" i="8"/>
  <c r="AR48" i="8" s="1"/>
  <c r="T64" i="29"/>
  <c r="AF64" i="29" s="1"/>
  <c r="H66" i="23"/>
  <c r="H63" i="8"/>
  <c r="AQ63" i="8" s="1"/>
  <c r="H13" i="23"/>
  <c r="T11" i="29"/>
  <c r="AF11" i="29" s="1"/>
  <c r="H10" i="8"/>
  <c r="AQ10" i="8" s="1"/>
  <c r="T10" i="29"/>
  <c r="AF10" i="29" s="1"/>
  <c r="H9" i="8"/>
  <c r="AQ9" i="8" s="1"/>
  <c r="H12" i="23"/>
  <c r="S50" i="29"/>
  <c r="AE50" i="29" s="1"/>
  <c r="H52" i="22"/>
  <c r="G49" i="8"/>
  <c r="AP49" i="8" s="1"/>
  <c r="AQ72" i="22"/>
  <c r="S60" i="29"/>
  <c r="AE60" i="29" s="1"/>
  <c r="G59" i="8"/>
  <c r="AP59" i="8" s="1"/>
  <c r="H62" i="22"/>
  <c r="AE109" i="22"/>
  <c r="AU72" i="22"/>
  <c r="AA74" i="22"/>
  <c r="AQ73" i="22"/>
  <c r="W74" i="23"/>
  <c r="O109" i="23"/>
  <c r="U14" i="29"/>
  <c r="H16" i="25"/>
  <c r="I13" i="8"/>
  <c r="AR13" i="8" s="1"/>
  <c r="AM72" i="22"/>
  <c r="S67" i="29"/>
  <c r="AE67" i="29" s="1"/>
  <c r="H69" i="22"/>
  <c r="G66" i="8"/>
  <c r="AP66" i="8" s="1"/>
  <c r="S73" i="23"/>
  <c r="K72" i="25"/>
  <c r="AE72" i="25"/>
  <c r="K73" i="23"/>
  <c r="AQ74" i="23"/>
  <c r="W75" i="22"/>
  <c r="S109" i="22"/>
  <c r="T55" i="29"/>
  <c r="AF55" i="29" s="1"/>
  <c r="H57" i="23"/>
  <c r="H54" i="8"/>
  <c r="AQ54" i="8" s="1"/>
  <c r="U13" i="29"/>
  <c r="H15" i="25"/>
  <c r="I12" i="8"/>
  <c r="AR12" i="8" s="1"/>
  <c r="AU72" i="23"/>
  <c r="AM109" i="23"/>
  <c r="AE71" i="25"/>
  <c r="AI74" i="25"/>
  <c r="S75" i="25"/>
  <c r="AI109" i="25"/>
  <c r="AU72" i="26"/>
  <c r="S109" i="26"/>
  <c r="AM109" i="25"/>
  <c r="AM73" i="26"/>
  <c r="AI75" i="26"/>
  <c r="AM75" i="26"/>
  <c r="AU109" i="26"/>
  <c r="AU72" i="19"/>
  <c r="AI73" i="19"/>
  <c r="W74" i="19"/>
  <c r="K75" i="19"/>
  <c r="AB44" i="29"/>
  <c r="P72" i="29"/>
  <c r="AB72" i="29" s="1"/>
  <c r="I40" i="17"/>
  <c r="AO38" i="29"/>
  <c r="BA38" i="29" s="1"/>
  <c r="N37" i="8"/>
  <c r="AW37" i="8" s="1"/>
  <c r="AI71" i="19"/>
  <c r="T20" i="29"/>
  <c r="E72" i="23"/>
  <c r="H19" i="8"/>
  <c r="H22" i="23"/>
  <c r="S8" i="29"/>
  <c r="H10" i="22"/>
  <c r="G7" i="8"/>
  <c r="E71" i="22"/>
  <c r="U17" i="29"/>
  <c r="H19" i="25"/>
  <c r="I16" i="8"/>
  <c r="AR16" i="8" s="1"/>
  <c r="V42" i="29"/>
  <c r="AH42" i="29" s="1"/>
  <c r="H44" i="26"/>
  <c r="J41" i="8"/>
  <c r="AS41" i="8" s="1"/>
  <c r="U61" i="29"/>
  <c r="I60" i="8"/>
  <c r="AR60" i="8" s="1"/>
  <c r="H63" i="25"/>
  <c r="S24" i="29"/>
  <c r="AE24" i="29" s="1"/>
  <c r="G23" i="8"/>
  <c r="AP23" i="8" s="1"/>
  <c r="H26" i="22"/>
  <c r="S35" i="29"/>
  <c r="AE35" i="29" s="1"/>
  <c r="G34" i="8"/>
  <c r="AP34" i="8" s="1"/>
  <c r="H37" i="22"/>
  <c r="V33" i="29"/>
  <c r="AH33" i="29" s="1"/>
  <c r="J32" i="8"/>
  <c r="AS32" i="8" s="1"/>
  <c r="H35" i="26"/>
  <c r="S49" i="29"/>
  <c r="AE49" i="29" s="1"/>
  <c r="G48" i="8"/>
  <c r="AP48" i="8" s="1"/>
  <c r="H51" i="22"/>
  <c r="V31" i="29"/>
  <c r="AH31" i="29" s="1"/>
  <c r="J30" i="8"/>
  <c r="AS30" i="8" s="1"/>
  <c r="H33" i="26"/>
  <c r="U26" i="29"/>
  <c r="H28" i="25"/>
  <c r="I25" i="8"/>
  <c r="AR25" i="8" s="1"/>
  <c r="S52" i="29"/>
  <c r="AE52" i="29" s="1"/>
  <c r="G51" i="8"/>
  <c r="AP51" i="8" s="1"/>
  <c r="H54" i="22"/>
  <c r="S63" i="29"/>
  <c r="AE63" i="29" s="1"/>
  <c r="G62" i="8"/>
  <c r="AP62" i="8" s="1"/>
  <c r="H65" i="22"/>
  <c r="V48" i="29"/>
  <c r="AH48" i="29" s="1"/>
  <c r="J47" i="8"/>
  <c r="AS47" i="8" s="1"/>
  <c r="H50" i="26"/>
  <c r="U31" i="29"/>
  <c r="I30" i="8"/>
  <c r="AR30" i="8" s="1"/>
  <c r="H33" i="25"/>
  <c r="T43" i="29"/>
  <c r="AF43" i="29" s="1"/>
  <c r="H42" i="8"/>
  <c r="AQ42" i="8" s="1"/>
  <c r="H45" i="23"/>
  <c r="S30" i="29"/>
  <c r="AE30" i="29" s="1"/>
  <c r="G29" i="8"/>
  <c r="AP29" i="8" s="1"/>
  <c r="H32" i="22"/>
  <c r="V55" i="29"/>
  <c r="AH55" i="29" s="1"/>
  <c r="J54" i="8"/>
  <c r="AS54" i="8" s="1"/>
  <c r="H57" i="26"/>
  <c r="U42" i="29"/>
  <c r="I41" i="8"/>
  <c r="AR41" i="8" s="1"/>
  <c r="H44" i="25"/>
  <c r="T39" i="29"/>
  <c r="AF39" i="29" s="1"/>
  <c r="H38" i="8"/>
  <c r="AQ38" i="8" s="1"/>
  <c r="H41" i="23"/>
  <c r="T57" i="29"/>
  <c r="AF57" i="29" s="1"/>
  <c r="H56" i="8"/>
  <c r="AQ56" i="8" s="1"/>
  <c r="H59" i="23"/>
  <c r="V57" i="29"/>
  <c r="AH57" i="29" s="1"/>
  <c r="J56" i="8"/>
  <c r="AS56" i="8" s="1"/>
  <c r="H59" i="26"/>
  <c r="H97" i="25"/>
  <c r="E109" i="25"/>
  <c r="H109" i="25" s="1"/>
  <c r="U18" i="29"/>
  <c r="I17" i="8"/>
  <c r="AR17" i="8" s="1"/>
  <c r="H20" i="25"/>
  <c r="S12" i="29"/>
  <c r="AE12" i="29" s="1"/>
  <c r="G11" i="8"/>
  <c r="AP11" i="8" s="1"/>
  <c r="H14" i="22"/>
  <c r="AA71" i="22"/>
  <c r="AM71" i="22"/>
  <c r="T58" i="29"/>
  <c r="AF58" i="29" s="1"/>
  <c r="H57" i="8"/>
  <c r="AQ57" i="8" s="1"/>
  <c r="H60" i="23"/>
  <c r="S72" i="22"/>
  <c r="AU109" i="23"/>
  <c r="S59" i="29"/>
  <c r="AE59" i="29" s="1"/>
  <c r="G58" i="8"/>
  <c r="AP58" i="8" s="1"/>
  <c r="H61" i="22"/>
  <c r="T12" i="29"/>
  <c r="AF12" i="29" s="1"/>
  <c r="H11" i="8"/>
  <c r="AQ11" i="8" s="1"/>
  <c r="H14" i="23"/>
  <c r="K71" i="23"/>
  <c r="S72" i="23"/>
  <c r="AE75" i="23"/>
  <c r="T67" i="29"/>
  <c r="AF67" i="29" s="1"/>
  <c r="H66" i="8"/>
  <c r="AQ66" i="8" s="1"/>
  <c r="H69" i="23"/>
  <c r="AM74" i="25"/>
  <c r="K72" i="23"/>
  <c r="AQ73" i="23"/>
  <c r="W75" i="23"/>
  <c r="O74" i="23"/>
  <c r="AI73" i="25"/>
  <c r="AM75" i="25"/>
  <c r="AA74" i="25"/>
  <c r="O109" i="25"/>
  <c r="AI73" i="26"/>
  <c r="AI74" i="26"/>
  <c r="AM74" i="26"/>
  <c r="W71" i="26"/>
  <c r="AM74" i="19"/>
  <c r="AA75" i="19"/>
  <c r="V45" i="29"/>
  <c r="AH45" i="29" s="1"/>
  <c r="H47" i="26"/>
  <c r="J44" i="8"/>
  <c r="AS44" i="8" s="1"/>
  <c r="S61" i="29"/>
  <c r="AE61" i="29" s="1"/>
  <c r="G60" i="8"/>
  <c r="AP60" i="8" s="1"/>
  <c r="H63" i="22"/>
  <c r="O71" i="25"/>
  <c r="AM72" i="26"/>
  <c r="S75" i="19"/>
  <c r="K72" i="22"/>
  <c r="O109" i="22"/>
  <c r="AE75" i="22"/>
  <c r="AI72" i="22"/>
  <c r="W74" i="22"/>
  <c r="AA71" i="23"/>
  <c r="AI72" i="23"/>
  <c r="AU75" i="23"/>
  <c r="AA72" i="23"/>
  <c r="AM75" i="23"/>
  <c r="T63" i="29"/>
  <c r="AF63" i="29" s="1"/>
  <c r="H65" i="23"/>
  <c r="H62" i="8"/>
  <c r="AQ62" i="8" s="1"/>
  <c r="AU75" i="25"/>
  <c r="AE74" i="23"/>
  <c r="AQ72" i="25"/>
  <c r="W73" i="25"/>
  <c r="W71" i="25"/>
  <c r="S72" i="25"/>
  <c r="K73" i="25"/>
  <c r="AQ74" i="25"/>
  <c r="O74" i="25"/>
  <c r="U64" i="29"/>
  <c r="H66" i="25"/>
  <c r="I63" i="8"/>
  <c r="AR63" i="8" s="1"/>
  <c r="O71" i="26"/>
  <c r="K73" i="26"/>
  <c r="K74" i="26"/>
  <c r="S72" i="26"/>
  <c r="K75" i="26"/>
  <c r="AM71" i="26"/>
  <c r="K109" i="26"/>
  <c r="BB32" i="29"/>
  <c r="AP71" i="29"/>
  <c r="BB71" i="29" s="1"/>
  <c r="AU74" i="19"/>
  <c r="AI75" i="19"/>
  <c r="W71" i="19"/>
  <c r="I22" i="17"/>
  <c r="AO20" i="29"/>
  <c r="N19" i="8"/>
  <c r="H19" i="23"/>
  <c r="T17" i="29"/>
  <c r="AF17" i="29" s="1"/>
  <c r="H16" i="8"/>
  <c r="AQ16" i="8" s="1"/>
  <c r="S66" i="29"/>
  <c r="AE66" i="29" s="1"/>
  <c r="G65" i="8"/>
  <c r="AP65" i="8" s="1"/>
  <c r="H68" i="22"/>
  <c r="V17" i="29"/>
  <c r="AH17" i="29" s="1"/>
  <c r="J16" i="8"/>
  <c r="AS16" i="8" s="1"/>
  <c r="H19" i="26"/>
  <c r="U66" i="29"/>
  <c r="H68" i="25"/>
  <c r="I65" i="8"/>
  <c r="AR65" i="8" s="1"/>
  <c r="V24" i="29"/>
  <c r="AH24" i="29" s="1"/>
  <c r="J23" i="8"/>
  <c r="AS23" i="8" s="1"/>
  <c r="H26" i="26"/>
  <c r="U10" i="29"/>
  <c r="H12" i="25"/>
  <c r="I9" i="8"/>
  <c r="AR9" i="8" s="1"/>
  <c r="S71" i="26"/>
  <c r="D72" i="8"/>
  <c r="AM72" i="8" s="1"/>
  <c r="H71" i="17"/>
  <c r="I71" i="17" s="1"/>
  <c r="S46" i="29"/>
  <c r="AE46" i="29" s="1"/>
  <c r="H48" i="22"/>
  <c r="G45" i="8"/>
  <c r="AP45" i="8" s="1"/>
  <c r="E68" i="8"/>
  <c r="AN68" i="8" s="1"/>
  <c r="AO13" i="29"/>
  <c r="V35" i="29"/>
  <c r="AH35" i="29" s="1"/>
  <c r="J34" i="8"/>
  <c r="AS34" i="8" s="1"/>
  <c r="H37" i="26"/>
  <c r="U45" i="29"/>
  <c r="I44" i="8"/>
  <c r="AR44" i="8" s="1"/>
  <c r="H47" i="25"/>
  <c r="T53" i="29"/>
  <c r="AF53" i="29" s="1"/>
  <c r="H52" i="8"/>
  <c r="AQ52" i="8" s="1"/>
  <c r="H55" i="23"/>
  <c r="O72" i="22"/>
  <c r="Y105" i="1"/>
  <c r="J103" i="1"/>
  <c r="T97" i="1"/>
  <c r="C44" i="1"/>
  <c r="C36" i="1"/>
  <c r="H37" i="1"/>
  <c r="E69" i="8"/>
  <c r="AN69" i="8" s="1"/>
  <c r="P69" i="8"/>
  <c r="AY69" i="8" s="1"/>
  <c r="I98" i="18"/>
  <c r="I28" i="17"/>
  <c r="AO26" i="29"/>
  <c r="BA26" i="29" s="1"/>
  <c r="N25" i="8"/>
  <c r="AW25" i="8" s="1"/>
  <c r="I44" i="17"/>
  <c r="AO42" i="29"/>
  <c r="BA42" i="29" s="1"/>
  <c r="N41" i="8"/>
  <c r="AW41" i="8" s="1"/>
  <c r="I60" i="17"/>
  <c r="AO58" i="29"/>
  <c r="BA58" i="29" s="1"/>
  <c r="N57" i="8"/>
  <c r="AW57" i="8" s="1"/>
  <c r="J102" i="17"/>
  <c r="I15" i="17"/>
  <c r="Q70" i="29"/>
  <c r="AC70" i="29" s="1"/>
  <c r="AC20" i="29"/>
  <c r="K109" i="19"/>
  <c r="AI72" i="19"/>
  <c r="W73" i="19"/>
  <c r="K74" i="19"/>
  <c r="U51" i="29"/>
  <c r="H53" i="25"/>
  <c r="I50" i="8"/>
  <c r="AR50" i="8" s="1"/>
  <c r="E109" i="23"/>
  <c r="H109" i="23" s="1"/>
  <c r="H97" i="23"/>
  <c r="T54" i="29"/>
  <c r="AF54" i="29" s="1"/>
  <c r="H53" i="8"/>
  <c r="AQ53" i="8" s="1"/>
  <c r="H56" i="23"/>
  <c r="V53" i="29"/>
  <c r="AH53" i="29" s="1"/>
  <c r="J52" i="8"/>
  <c r="AS52" i="8" s="1"/>
  <c r="H55" i="26"/>
  <c r="S47" i="29"/>
  <c r="AE47" i="29" s="1"/>
  <c r="H49" i="22"/>
  <c r="G46" i="8"/>
  <c r="AP46" i="8" s="1"/>
  <c r="T56" i="29"/>
  <c r="H55" i="8"/>
  <c r="H58" i="23"/>
  <c r="E75" i="23"/>
  <c r="E72" i="22"/>
  <c r="G19" i="8"/>
  <c r="S20" i="29"/>
  <c r="H22" i="22"/>
  <c r="V38" i="29"/>
  <c r="AH38" i="29" s="1"/>
  <c r="H40" i="26"/>
  <c r="J37" i="8"/>
  <c r="AS37" i="8" s="1"/>
  <c r="S21" i="29"/>
  <c r="AE21" i="29" s="1"/>
  <c r="G20" i="8"/>
  <c r="AP20" i="8" s="1"/>
  <c r="H23" i="22"/>
  <c r="G10" i="8"/>
  <c r="AP10" i="8" s="1"/>
  <c r="S11" i="29"/>
  <c r="AE11" i="29" s="1"/>
  <c r="H13" i="22"/>
  <c r="T42" i="29"/>
  <c r="AF42" i="29" s="1"/>
  <c r="H41" i="8"/>
  <c r="AQ41" i="8" s="1"/>
  <c r="H44" i="23"/>
  <c r="S38" i="29"/>
  <c r="AE38" i="29" s="1"/>
  <c r="H40" i="22"/>
  <c r="G37" i="8"/>
  <c r="AP37" i="8" s="1"/>
  <c r="U57" i="29"/>
  <c r="I56" i="8"/>
  <c r="AR56" i="8" s="1"/>
  <c r="H59" i="25"/>
  <c r="T24" i="29"/>
  <c r="AF24" i="29" s="1"/>
  <c r="H23" i="8"/>
  <c r="AQ23" i="8" s="1"/>
  <c r="H26" i="23"/>
  <c r="S16" i="29"/>
  <c r="AE16" i="29" s="1"/>
  <c r="G15" i="8"/>
  <c r="AP15" i="8" s="1"/>
  <c r="H18" i="22"/>
  <c r="U59" i="29"/>
  <c r="H61" i="25"/>
  <c r="I58" i="8"/>
  <c r="AR58" i="8" s="1"/>
  <c r="T25" i="29"/>
  <c r="AF25" i="29" s="1"/>
  <c r="H24" i="8"/>
  <c r="AQ24" i="8" s="1"/>
  <c r="H27" i="23"/>
  <c r="S26" i="29"/>
  <c r="AE26" i="29" s="1"/>
  <c r="G25" i="8"/>
  <c r="AP25" i="8" s="1"/>
  <c r="H28" i="22"/>
  <c r="V58" i="29"/>
  <c r="AH58" i="29" s="1"/>
  <c r="J57" i="8"/>
  <c r="AS57" i="8" s="1"/>
  <c r="H60" i="26"/>
  <c r="U27" i="29"/>
  <c r="I26" i="8"/>
  <c r="AR26" i="8" s="1"/>
  <c r="H29" i="25"/>
  <c r="T21" i="29"/>
  <c r="AF21" i="29" s="1"/>
  <c r="H23" i="23"/>
  <c r="H20" i="8"/>
  <c r="AQ20" i="8" s="1"/>
  <c r="V54" i="29"/>
  <c r="AH54" i="29" s="1"/>
  <c r="J53" i="8"/>
  <c r="AS53" i="8" s="1"/>
  <c r="H56" i="26"/>
  <c r="U38" i="29"/>
  <c r="H40" i="25"/>
  <c r="I37" i="8"/>
  <c r="AR37" i="8" s="1"/>
  <c r="T26" i="29"/>
  <c r="AF26" i="29" s="1"/>
  <c r="H28" i="23"/>
  <c r="H25" i="8"/>
  <c r="AQ25" i="8" s="1"/>
  <c r="T52" i="29"/>
  <c r="AF52" i="29" s="1"/>
  <c r="H51" i="8"/>
  <c r="AQ51" i="8" s="1"/>
  <c r="H54" i="23"/>
  <c r="AA73" i="22"/>
  <c r="AU73" i="22"/>
  <c r="K73" i="22"/>
  <c r="O71" i="22"/>
  <c r="O73" i="22"/>
  <c r="S75" i="23"/>
  <c r="AE72" i="22"/>
  <c r="K74" i="22"/>
  <c r="T8" i="29"/>
  <c r="H7" i="8"/>
  <c r="E71" i="23"/>
  <c r="H10" i="23"/>
  <c r="S74" i="22"/>
  <c r="AM72" i="23"/>
  <c r="W73" i="23"/>
  <c r="AI75" i="23"/>
  <c r="AM74" i="22"/>
  <c r="AQ75" i="22"/>
  <c r="AQ71" i="23"/>
  <c r="AI71" i="23"/>
  <c r="AQ72" i="23"/>
  <c r="S109" i="23"/>
  <c r="AA71" i="25"/>
  <c r="O73" i="23"/>
  <c r="AU74" i="23"/>
  <c r="T61" i="29"/>
  <c r="AF61" i="29" s="1"/>
  <c r="H63" i="23"/>
  <c r="H60" i="8"/>
  <c r="AQ60" i="8" s="1"/>
  <c r="AM71" i="25"/>
  <c r="AI72" i="25"/>
  <c r="AA73" i="25"/>
  <c r="AE74" i="25"/>
  <c r="AI71" i="26"/>
  <c r="AA109" i="25"/>
  <c r="AA73" i="26"/>
  <c r="AE74" i="26"/>
  <c r="AI72" i="26"/>
  <c r="V66" i="29"/>
  <c r="AH66" i="29" s="1"/>
  <c r="J65" i="8"/>
  <c r="AS65" i="8" s="1"/>
  <c r="H68" i="26"/>
  <c r="AA75" i="26"/>
  <c r="AI109" i="26"/>
  <c r="AE71" i="26"/>
  <c r="W109" i="26"/>
  <c r="O109" i="26"/>
  <c r="AM109" i="19"/>
  <c r="AQ75" i="19"/>
  <c r="AE71" i="19"/>
  <c r="O72" i="19"/>
  <c r="P71" i="29"/>
  <c r="AB71" i="29" s="1"/>
  <c r="AB32" i="29"/>
  <c r="AB56" i="29"/>
  <c r="P73" i="29"/>
  <c r="AB73" i="29" s="1"/>
  <c r="T31" i="29"/>
  <c r="AF31" i="29" s="1"/>
  <c r="H30" i="8"/>
  <c r="AQ30" i="8" s="1"/>
  <c r="H33" i="23"/>
  <c r="S28" i="29"/>
  <c r="AE28" i="29" s="1"/>
  <c r="G27" i="8"/>
  <c r="AP27" i="8" s="1"/>
  <c r="H30" i="22"/>
  <c r="U9" i="29"/>
  <c r="H11" i="25"/>
  <c r="I8" i="8"/>
  <c r="AR8" i="8" s="1"/>
  <c r="V29" i="29"/>
  <c r="AH29" i="29" s="1"/>
  <c r="J28" i="8"/>
  <c r="AS28" i="8" s="1"/>
  <c r="H31" i="26"/>
  <c r="H10" i="25"/>
  <c r="I7" i="8"/>
  <c r="U8" i="29"/>
  <c r="E71" i="25"/>
  <c r="S23" i="29"/>
  <c r="AE23" i="29" s="1"/>
  <c r="G22" i="8"/>
  <c r="AP22" i="8" s="1"/>
  <c r="H25" i="22"/>
  <c r="AA73" i="23"/>
  <c r="S73" i="26"/>
  <c r="W74" i="26"/>
  <c r="T41" i="29"/>
  <c r="AF41" i="29" s="1"/>
  <c r="H40" i="8"/>
  <c r="AQ40" i="8" s="1"/>
  <c r="H43" i="23"/>
  <c r="O20" i="29"/>
  <c r="AA20" i="29" s="1"/>
  <c r="C19" i="8"/>
  <c r="AL19" i="8" s="1"/>
  <c r="AA109" i="19"/>
  <c r="AA72" i="19"/>
  <c r="V52" i="29"/>
  <c r="AH52" i="29" s="1"/>
  <c r="H54" i="26"/>
  <c r="J51" i="8"/>
  <c r="AS51" i="8" s="1"/>
  <c r="V59" i="29"/>
  <c r="AH59" i="29" s="1"/>
  <c r="H61" i="26"/>
  <c r="J58" i="8"/>
  <c r="AS58" i="8" s="1"/>
  <c r="V21" i="29"/>
  <c r="AH21" i="29" s="1"/>
  <c r="J20" i="8"/>
  <c r="AS20" i="8" s="1"/>
  <c r="H23" i="26"/>
  <c r="S51" i="29"/>
  <c r="AE51" i="29" s="1"/>
  <c r="G50" i="8"/>
  <c r="AP50" i="8" s="1"/>
  <c r="H53" i="22"/>
  <c r="C43" i="1"/>
  <c r="C35" i="1"/>
  <c r="H36" i="1"/>
  <c r="B70" i="8"/>
  <c r="AK70" i="8" s="1"/>
  <c r="E70" i="8"/>
  <c r="AN70" i="8" s="1"/>
  <c r="P72" i="8"/>
  <c r="AY72" i="8" s="1"/>
  <c r="O69" i="8"/>
  <c r="AX69" i="8" s="1"/>
  <c r="I30" i="17"/>
  <c r="AO28" i="29"/>
  <c r="BA28" i="29" s="1"/>
  <c r="N27" i="8"/>
  <c r="AW27" i="8" s="1"/>
  <c r="I46" i="17"/>
  <c r="AO44" i="29"/>
  <c r="N43" i="8"/>
  <c r="I62" i="17"/>
  <c r="AO60" i="29"/>
  <c r="BA60" i="29" s="1"/>
  <c r="N59" i="8"/>
  <c r="AW59" i="8" s="1"/>
  <c r="F43" i="8"/>
  <c r="AQ72" i="19"/>
  <c r="AE73" i="19"/>
  <c r="S74" i="19"/>
  <c r="U48" i="29"/>
  <c r="I47" i="8"/>
  <c r="AR47" i="8" s="1"/>
  <c r="H50" i="25"/>
  <c r="U47" i="29"/>
  <c r="H49" i="25"/>
  <c r="I46" i="8"/>
  <c r="AR46" i="8" s="1"/>
  <c r="V56" i="29"/>
  <c r="J55" i="8"/>
  <c r="AS55" i="8" s="1"/>
  <c r="E75" i="26"/>
  <c r="H58" i="26"/>
  <c r="T45" i="29"/>
  <c r="AF45" i="29" s="1"/>
  <c r="H44" i="8"/>
  <c r="AQ44" i="8" s="1"/>
  <c r="H47" i="23"/>
  <c r="V26" i="29"/>
  <c r="AH26" i="29" s="1"/>
  <c r="H28" i="26"/>
  <c r="J25" i="8"/>
  <c r="AS25" i="8" s="1"/>
  <c r="S42" i="29"/>
  <c r="AE42" i="29" s="1"/>
  <c r="G41" i="8"/>
  <c r="AP41" i="8" s="1"/>
  <c r="H44" i="22"/>
  <c r="U33" i="29"/>
  <c r="I32" i="8"/>
  <c r="AR32" i="8" s="1"/>
  <c r="H35" i="25"/>
  <c r="V61" i="29"/>
  <c r="AH61" i="29" s="1"/>
  <c r="J60" i="8"/>
  <c r="AS60" i="8" s="1"/>
  <c r="H63" i="26"/>
  <c r="E73" i="23"/>
  <c r="H34" i="23"/>
  <c r="T32" i="29"/>
  <c r="H31" i="8"/>
  <c r="S58" i="29"/>
  <c r="AE58" i="29" s="1"/>
  <c r="G57" i="8"/>
  <c r="AP57" i="8" s="1"/>
  <c r="H60" i="22"/>
  <c r="V15" i="29"/>
  <c r="AH15" i="29" s="1"/>
  <c r="J14" i="8"/>
  <c r="AS14" i="8" s="1"/>
  <c r="H17" i="26"/>
  <c r="T46" i="29"/>
  <c r="AF46" i="29" s="1"/>
  <c r="H45" i="8"/>
  <c r="AQ45" i="8" s="1"/>
  <c r="H48" i="23"/>
  <c r="U36" i="29"/>
  <c r="I35" i="8"/>
  <c r="AR35" i="8" s="1"/>
  <c r="H38" i="25"/>
  <c r="H17" i="23"/>
  <c r="H14" i="8"/>
  <c r="AQ14" i="8" s="1"/>
  <c r="T15" i="29"/>
  <c r="AF15" i="29" s="1"/>
  <c r="U58" i="29"/>
  <c r="H60" i="25"/>
  <c r="I57" i="8"/>
  <c r="AR57" i="8" s="1"/>
  <c r="U40" i="29"/>
  <c r="I39" i="8"/>
  <c r="AR39" i="8" s="1"/>
  <c r="H42" i="25"/>
  <c r="V30" i="29"/>
  <c r="AH30" i="29" s="1"/>
  <c r="H32" i="26"/>
  <c r="J29" i="8"/>
  <c r="AS29" i="8" s="1"/>
  <c r="T38" i="29"/>
  <c r="AF38" i="29" s="1"/>
  <c r="H37" i="8"/>
  <c r="AQ37" i="8" s="1"/>
  <c r="H40" i="23"/>
  <c r="S45" i="29"/>
  <c r="AE45" i="29" s="1"/>
  <c r="G44" i="8"/>
  <c r="AP44" i="8" s="1"/>
  <c r="H47" i="22"/>
  <c r="H22" i="25"/>
  <c r="E72" i="25"/>
  <c r="H72" i="25" s="1"/>
  <c r="U20" i="29"/>
  <c r="I19" i="8"/>
  <c r="V25" i="29"/>
  <c r="AH25" i="29" s="1"/>
  <c r="J24" i="8"/>
  <c r="AS24" i="8" s="1"/>
  <c r="H27" i="26"/>
  <c r="U12" i="29"/>
  <c r="H14" i="25"/>
  <c r="I11" i="8"/>
  <c r="AR11" i="8" s="1"/>
  <c r="S54" i="29"/>
  <c r="AE54" i="29" s="1"/>
  <c r="H56" i="22"/>
  <c r="G53" i="8"/>
  <c r="AP53" i="8" s="1"/>
  <c r="V23" i="29"/>
  <c r="AH23" i="29" s="1"/>
  <c r="J22" i="8"/>
  <c r="AS22" i="8" s="1"/>
  <c r="H25" i="26"/>
  <c r="U41" i="29"/>
  <c r="I40" i="8"/>
  <c r="AR40" i="8" s="1"/>
  <c r="H43" i="25"/>
  <c r="S44" i="29"/>
  <c r="G43" i="8"/>
  <c r="E74" i="22"/>
  <c r="H46" i="22"/>
  <c r="V10" i="29"/>
  <c r="AH10" i="29" s="1"/>
  <c r="J9" i="8"/>
  <c r="AS9" i="8" s="1"/>
  <c r="H12" i="26"/>
  <c r="U15" i="29"/>
  <c r="I14" i="8"/>
  <c r="AR14" i="8" s="1"/>
  <c r="H17" i="25"/>
  <c r="T14" i="29"/>
  <c r="AF14" i="29" s="1"/>
  <c r="H16" i="23"/>
  <c r="H13" i="8"/>
  <c r="AQ13" i="8" s="1"/>
  <c r="S64" i="29"/>
  <c r="AE64" i="29" s="1"/>
  <c r="H66" i="22"/>
  <c r="G63" i="8"/>
  <c r="AP63" i="8" s="1"/>
  <c r="AE73" i="22"/>
  <c r="AE71" i="22"/>
  <c r="O75" i="22"/>
  <c r="AE74" i="22"/>
  <c r="AI71" i="22"/>
  <c r="AU71" i="23"/>
  <c r="AQ71" i="22"/>
  <c r="AI74" i="22"/>
  <c r="S75" i="22"/>
  <c r="W73" i="22"/>
  <c r="AA109" i="22"/>
  <c r="T16" i="29"/>
  <c r="AF16" i="29" s="1"/>
  <c r="H15" i="8"/>
  <c r="AQ15" i="8" s="1"/>
  <c r="H18" i="23"/>
  <c r="U16" i="29"/>
  <c r="I15" i="8"/>
  <c r="AR15" i="8" s="1"/>
  <c r="H18" i="25"/>
  <c r="K109" i="23"/>
  <c r="AM72" i="25"/>
  <c r="AI109" i="23"/>
  <c r="AU71" i="25"/>
  <c r="W72" i="25"/>
  <c r="AE73" i="23"/>
  <c r="K75" i="23"/>
  <c r="W109" i="22"/>
  <c r="AQ73" i="25"/>
  <c r="S71" i="25"/>
  <c r="AE75" i="25"/>
  <c r="O73" i="25"/>
  <c r="AU74" i="25"/>
  <c r="K75" i="25"/>
  <c r="AU73" i="26"/>
  <c r="W72" i="26"/>
  <c r="U67" i="29"/>
  <c r="H69" i="25"/>
  <c r="I66" i="8"/>
  <c r="AR66" i="8" s="1"/>
  <c r="AA74" i="26"/>
  <c r="AE109" i="25"/>
  <c r="K72" i="26"/>
  <c r="AQ73" i="26"/>
  <c r="O74" i="26"/>
  <c r="AQ75" i="26"/>
  <c r="AU71" i="26"/>
  <c r="AM109" i="26"/>
  <c r="AA109" i="26"/>
  <c r="W109" i="19"/>
  <c r="AC56" i="29"/>
  <c r="Q73" i="29"/>
  <c r="AC73" i="29" s="1"/>
  <c r="AI109" i="19"/>
  <c r="AM71" i="19"/>
  <c r="W72" i="19"/>
  <c r="K73" i="19"/>
  <c r="AO55" i="8"/>
  <c r="F72" i="8"/>
  <c r="AO72" i="8" s="1"/>
  <c r="H19" i="22"/>
  <c r="S17" i="29"/>
  <c r="AE17" i="29" s="1"/>
  <c r="G16" i="8"/>
  <c r="AP16" i="8" s="1"/>
  <c r="V49" i="29"/>
  <c r="AH49" i="29" s="1"/>
  <c r="J48" i="8"/>
  <c r="AS48" i="8" s="1"/>
  <c r="H51" i="26"/>
  <c r="U25" i="29"/>
  <c r="I24" i="8"/>
  <c r="AR24" i="8" s="1"/>
  <c r="H27" i="25"/>
  <c r="T40" i="29"/>
  <c r="AF40" i="29" s="1"/>
  <c r="H39" i="8"/>
  <c r="AQ39" i="8" s="1"/>
  <c r="H42" i="23"/>
  <c r="S73" i="25"/>
  <c r="BB56" i="29"/>
  <c r="AP73" i="29"/>
  <c r="BB73" i="29" s="1"/>
  <c r="AQ73" i="19"/>
  <c r="AQ109" i="19"/>
  <c r="I42" i="17"/>
  <c r="AO40" i="29"/>
  <c r="BA40" i="29" s="1"/>
  <c r="N39" i="8"/>
  <c r="AW39" i="8" s="1"/>
  <c r="E109" i="22"/>
  <c r="H109" i="22" s="1"/>
  <c r="H97" i="22"/>
  <c r="S36" i="29"/>
  <c r="AE36" i="29" s="1"/>
  <c r="G35" i="8"/>
  <c r="AP35" i="8" s="1"/>
  <c r="H38" i="22"/>
  <c r="V37" i="29"/>
  <c r="AH37" i="29" s="1"/>
  <c r="J36" i="8"/>
  <c r="AS36" i="8" s="1"/>
  <c r="H39" i="26"/>
  <c r="S55" i="29"/>
  <c r="AE55" i="29" s="1"/>
  <c r="H57" i="22"/>
  <c r="G54" i="8"/>
  <c r="AP54" i="8" s="1"/>
  <c r="V28" i="29"/>
  <c r="AH28" i="29" s="1"/>
  <c r="J27" i="8"/>
  <c r="AS27" i="8" s="1"/>
  <c r="H30" i="26"/>
  <c r="S27" i="29"/>
  <c r="AE27" i="29" s="1"/>
  <c r="G26" i="8"/>
  <c r="AP26" i="8" s="1"/>
  <c r="H29" i="22"/>
  <c r="V62" i="29"/>
  <c r="AH62" i="29" s="1"/>
  <c r="J61" i="8"/>
  <c r="AS61" i="8" s="1"/>
  <c r="H64" i="26"/>
  <c r="S33" i="29"/>
  <c r="AE33" i="29" s="1"/>
  <c r="G32" i="8"/>
  <c r="AP32" i="8" s="1"/>
  <c r="H35" i="22"/>
  <c r="AM74" i="23"/>
  <c r="T104" i="1"/>
  <c r="J101" i="1"/>
  <c r="C42" i="1"/>
  <c r="C45" i="1"/>
  <c r="C73" i="1"/>
  <c r="D68" i="8"/>
  <c r="AM68" i="8" s="1"/>
  <c r="E71" i="8"/>
  <c r="AN71" i="8" s="1"/>
  <c r="O72" i="8"/>
  <c r="AX72" i="8" s="1"/>
  <c r="AB16" i="13"/>
  <c r="Y16" i="13"/>
  <c r="I32" i="17"/>
  <c r="AO30" i="29"/>
  <c r="BA30" i="29" s="1"/>
  <c r="N29" i="8"/>
  <c r="AW29" i="8" s="1"/>
  <c r="I48" i="17"/>
  <c r="AO46" i="29"/>
  <c r="BA46" i="29" s="1"/>
  <c r="N45" i="8"/>
  <c r="AW45" i="8" s="1"/>
  <c r="I64" i="17"/>
  <c r="AO62" i="29"/>
  <c r="BA62" i="29" s="1"/>
  <c r="N61" i="8"/>
  <c r="AW61" i="8" s="1"/>
  <c r="E74" i="19"/>
  <c r="AU109" i="19"/>
  <c r="BB44" i="29"/>
  <c r="AP72" i="29"/>
  <c r="BB72" i="29" s="1"/>
  <c r="AM73" i="19"/>
  <c r="AA74" i="19"/>
  <c r="O75" i="19"/>
  <c r="T27" i="29"/>
  <c r="AF27" i="29" s="1"/>
  <c r="H26" i="8"/>
  <c r="AQ26" i="8" s="1"/>
  <c r="H29" i="23"/>
  <c r="G14" i="8"/>
  <c r="AP14" i="8" s="1"/>
  <c r="H17" i="22"/>
  <c r="S15" i="29"/>
  <c r="AE15" i="29" s="1"/>
  <c r="T18" i="29"/>
  <c r="AF18" i="29" s="1"/>
  <c r="H17" i="8"/>
  <c r="AQ17" i="8" s="1"/>
  <c r="H20" i="23"/>
  <c r="S57" i="29"/>
  <c r="AE57" i="29" s="1"/>
  <c r="H59" i="22"/>
  <c r="G56" i="8"/>
  <c r="AP56" i="8" s="1"/>
  <c r="U29" i="29"/>
  <c r="I28" i="8"/>
  <c r="AR28" i="8" s="1"/>
  <c r="H31" i="25"/>
  <c r="E75" i="25"/>
  <c r="U56" i="29"/>
  <c r="I55" i="8"/>
  <c r="H58" i="25"/>
  <c r="H34" i="25"/>
  <c r="E73" i="25"/>
  <c r="U32" i="29"/>
  <c r="I31" i="8"/>
  <c r="U54" i="29"/>
  <c r="I53" i="8"/>
  <c r="AR53" i="8" s="1"/>
  <c r="H56" i="25"/>
  <c r="S39" i="29"/>
  <c r="AE39" i="29" s="1"/>
  <c r="H41" i="22"/>
  <c r="G38" i="8"/>
  <c r="AP38" i="8" s="1"/>
  <c r="U39" i="29"/>
  <c r="I38" i="8"/>
  <c r="AR38" i="8" s="1"/>
  <c r="H41" i="25"/>
  <c r="T51" i="29"/>
  <c r="AF51" i="29" s="1"/>
  <c r="H50" i="8"/>
  <c r="AQ50" i="8" s="1"/>
  <c r="H53" i="23"/>
  <c r="S34" i="29"/>
  <c r="AE34" i="29" s="1"/>
  <c r="H36" i="22"/>
  <c r="G33" i="8"/>
  <c r="AP33" i="8" s="1"/>
  <c r="V12" i="29"/>
  <c r="AH12" i="29" s="1"/>
  <c r="H14" i="26"/>
  <c r="J11" i="8"/>
  <c r="AS11" i="8" s="1"/>
  <c r="U50" i="29"/>
  <c r="I49" i="8"/>
  <c r="AR49" i="8" s="1"/>
  <c r="H52" i="25"/>
  <c r="U24" i="29"/>
  <c r="H26" i="25"/>
  <c r="I23" i="8"/>
  <c r="AR23" i="8" s="1"/>
  <c r="U11" i="29"/>
  <c r="I10" i="8"/>
  <c r="AR10" i="8" s="1"/>
  <c r="H13" i="25"/>
  <c r="V20" i="29"/>
  <c r="E72" i="26"/>
  <c r="J19" i="8"/>
  <c r="AS19" i="8" s="1"/>
  <c r="H22" i="26"/>
  <c r="V27" i="29"/>
  <c r="AH27" i="29" s="1"/>
  <c r="J26" i="8"/>
  <c r="AS26" i="8" s="1"/>
  <c r="H29" i="26"/>
  <c r="T28" i="29"/>
  <c r="AF28" i="29" s="1"/>
  <c r="H27" i="8"/>
  <c r="AQ27" i="8" s="1"/>
  <c r="H30" i="23"/>
  <c r="V63" i="29"/>
  <c r="AH63" i="29" s="1"/>
  <c r="H65" i="26"/>
  <c r="J62" i="8"/>
  <c r="AS62" i="8" s="1"/>
  <c r="V16" i="29"/>
  <c r="AH16" i="29" s="1"/>
  <c r="H18" i="26"/>
  <c r="J15" i="8"/>
  <c r="AS15" i="8" s="1"/>
  <c r="U22" i="29"/>
  <c r="I21" i="8"/>
  <c r="AR21" i="8" s="1"/>
  <c r="H24" i="25"/>
  <c r="J7" i="8"/>
  <c r="AS7" i="8" s="1"/>
  <c r="H10" i="26"/>
  <c r="E71" i="26"/>
  <c r="V8" i="29"/>
  <c r="V51" i="29"/>
  <c r="AH51" i="29" s="1"/>
  <c r="J50" i="8"/>
  <c r="AS50" i="8" s="1"/>
  <c r="H53" i="26"/>
  <c r="U23" i="29"/>
  <c r="I22" i="8"/>
  <c r="AR22" i="8" s="1"/>
  <c r="H25" i="25"/>
  <c r="T35" i="29"/>
  <c r="AF35" i="29" s="1"/>
  <c r="H34" i="8"/>
  <c r="AQ34" i="8" s="1"/>
  <c r="H37" i="23"/>
  <c r="S22" i="29"/>
  <c r="AE22" i="29" s="1"/>
  <c r="G21" i="8"/>
  <c r="AP21" i="8" s="1"/>
  <c r="H24" i="22"/>
  <c r="AU71" i="22"/>
  <c r="AU75" i="22"/>
  <c r="S71" i="22"/>
  <c r="T66" i="29"/>
  <c r="AF66" i="29" s="1"/>
  <c r="H68" i="23"/>
  <c r="H65" i="8"/>
  <c r="AQ65" i="8" s="1"/>
  <c r="AM73" i="23"/>
  <c r="AI75" i="22"/>
  <c r="S73" i="22"/>
  <c r="AQ109" i="22"/>
  <c r="O71" i="23"/>
  <c r="AM73" i="22"/>
  <c r="AU109" i="22"/>
  <c r="S71" i="23"/>
  <c r="AM73" i="25"/>
  <c r="S74" i="23"/>
  <c r="T60" i="29"/>
  <c r="AF60" i="29" s="1"/>
  <c r="H62" i="23"/>
  <c r="H59" i="8"/>
  <c r="AQ59" i="8" s="1"/>
  <c r="AA109" i="23"/>
  <c r="K74" i="23"/>
  <c r="O72" i="23"/>
  <c r="AU73" i="23"/>
  <c r="AA75" i="23"/>
  <c r="AM109" i="22"/>
  <c r="AA72" i="25"/>
  <c r="AI71" i="25"/>
  <c r="AE73" i="25"/>
  <c r="AA75" i="25"/>
  <c r="AU109" i="25"/>
  <c r="K71" i="26"/>
  <c r="AQ74" i="26"/>
  <c r="AA72" i="26"/>
  <c r="K109" i="25"/>
  <c r="O75" i="26"/>
  <c r="AQ109" i="26"/>
  <c r="P70" i="29"/>
  <c r="AB70" i="29" s="1"/>
  <c r="AB20" i="29"/>
  <c r="S109" i="19"/>
  <c r="AU71" i="19"/>
  <c r="AE72" i="19"/>
  <c r="S73" i="19"/>
  <c r="R21" i="29"/>
  <c r="F20" i="8"/>
  <c r="AO20" i="8" s="1"/>
  <c r="R24" i="29"/>
  <c r="F23" i="8"/>
  <c r="AO23" i="8" s="1"/>
  <c r="AD26" i="29"/>
  <c r="X26" i="29"/>
  <c r="AJ26" i="29" s="1"/>
  <c r="AD28" i="29"/>
  <c r="X28" i="29"/>
  <c r="AJ28" i="29" s="1"/>
  <c r="AD30" i="29"/>
  <c r="X30" i="29"/>
  <c r="AJ30" i="29" s="1"/>
  <c r="R71" i="29"/>
  <c r="AD71" i="29" s="1"/>
  <c r="AD32" i="29"/>
  <c r="X32" i="29"/>
  <c r="AD34" i="29"/>
  <c r="AD36" i="29"/>
  <c r="X36" i="29"/>
  <c r="AJ36" i="29" s="1"/>
  <c r="AD38" i="29"/>
  <c r="AD40" i="29"/>
  <c r="X40" i="29"/>
  <c r="AJ40" i="29" s="1"/>
  <c r="AD42" i="29"/>
  <c r="X42" i="29"/>
  <c r="AJ42" i="29" s="1"/>
  <c r="R72" i="29"/>
  <c r="AD72" i="29" s="1"/>
  <c r="AD44" i="29"/>
  <c r="X44" i="29"/>
  <c r="AD46" i="29"/>
  <c r="X46" i="29"/>
  <c r="AJ46" i="29" s="1"/>
  <c r="AD48" i="29"/>
  <c r="X48" i="29"/>
  <c r="AJ48" i="29" s="1"/>
  <c r="AD50" i="29"/>
  <c r="X50" i="29"/>
  <c r="AJ50" i="29" s="1"/>
  <c r="AD52" i="29"/>
  <c r="X52" i="29"/>
  <c r="AJ52" i="29" s="1"/>
  <c r="AD54" i="29"/>
  <c r="R73" i="29"/>
  <c r="AD73" i="29" s="1"/>
  <c r="AD56" i="29"/>
  <c r="X56" i="29"/>
  <c r="AD58" i="29"/>
  <c r="AD60" i="29"/>
  <c r="X60" i="29"/>
  <c r="AJ60" i="29" s="1"/>
  <c r="AD62" i="29"/>
  <c r="X62" i="29"/>
  <c r="AJ62" i="29" s="1"/>
  <c r="AD64" i="29"/>
  <c r="X64" i="29"/>
  <c r="AJ64" i="29" s="1"/>
  <c r="AD66" i="29"/>
  <c r="X66" i="29"/>
  <c r="AJ66" i="29" s="1"/>
  <c r="AD27" i="29"/>
  <c r="X27" i="29"/>
  <c r="AJ27" i="29" s="1"/>
  <c r="AD29" i="29"/>
  <c r="X29" i="29"/>
  <c r="AJ29" i="29" s="1"/>
  <c r="AD31" i="29"/>
  <c r="X31" i="29"/>
  <c r="AJ31" i="29" s="1"/>
  <c r="AD33" i="29"/>
  <c r="X33" i="29"/>
  <c r="AJ33" i="29" s="1"/>
  <c r="AD35" i="29"/>
  <c r="X35" i="29"/>
  <c r="AJ35" i="29" s="1"/>
  <c r="AD37" i="29"/>
  <c r="X37" i="29"/>
  <c r="AJ37" i="29" s="1"/>
  <c r="AD39" i="29"/>
  <c r="X39" i="29"/>
  <c r="AJ39" i="29" s="1"/>
  <c r="AD41" i="29"/>
  <c r="X41" i="29"/>
  <c r="AJ41" i="29" s="1"/>
  <c r="AD43" i="29"/>
  <c r="X43" i="29"/>
  <c r="AJ43" i="29" s="1"/>
  <c r="AD45" i="29"/>
  <c r="X45" i="29"/>
  <c r="AJ45" i="29" s="1"/>
  <c r="AD47" i="29"/>
  <c r="X47" i="29"/>
  <c r="AJ47" i="29" s="1"/>
  <c r="AD49" i="29"/>
  <c r="X49" i="29"/>
  <c r="AJ49" i="29" s="1"/>
  <c r="AD51" i="29"/>
  <c r="X51" i="29"/>
  <c r="AJ51" i="29" s="1"/>
  <c r="AD53" i="29"/>
  <c r="X53" i="29"/>
  <c r="AJ53" i="29" s="1"/>
  <c r="AD55" i="29"/>
  <c r="X55" i="29"/>
  <c r="AJ55" i="29" s="1"/>
  <c r="AD57" i="29"/>
  <c r="X57" i="29"/>
  <c r="AJ57" i="29" s="1"/>
  <c r="AD59" i="29"/>
  <c r="X59" i="29"/>
  <c r="AJ59" i="29" s="1"/>
  <c r="AD61" i="29"/>
  <c r="X61" i="29"/>
  <c r="AJ61" i="29" s="1"/>
  <c r="AD63" i="29"/>
  <c r="X63" i="29"/>
  <c r="AJ63" i="29" s="1"/>
  <c r="AD65" i="29"/>
  <c r="X65" i="29"/>
  <c r="AJ65" i="29" s="1"/>
  <c r="AD67" i="29"/>
  <c r="Z67" i="29"/>
  <c r="AL67" i="29" s="1"/>
  <c r="X67" i="29"/>
  <c r="AJ67" i="29" s="1"/>
  <c r="AD25" i="29"/>
  <c r="X25" i="29"/>
  <c r="AJ25" i="29" s="1"/>
  <c r="AD23" i="29"/>
  <c r="X23" i="29"/>
  <c r="AJ23" i="29" s="1"/>
  <c r="E71" i="19"/>
  <c r="H71" i="19" s="1"/>
  <c r="R20" i="29"/>
  <c r="F19" i="8"/>
  <c r="R22" i="29"/>
  <c r="F21" i="8"/>
  <c r="AO21" i="8" s="1"/>
  <c r="AO66" i="8"/>
  <c r="L66" i="8"/>
  <c r="BC67" i="29"/>
  <c r="AW67" i="29"/>
  <c r="BI67" i="29" s="1"/>
  <c r="BC66" i="29"/>
  <c r="AW66" i="29"/>
  <c r="BI66" i="29" s="1"/>
  <c r="BC65" i="29"/>
  <c r="AW65" i="29"/>
  <c r="BI65" i="29" s="1"/>
  <c r="BC64" i="29"/>
  <c r="AW64" i="29"/>
  <c r="BI64" i="29" s="1"/>
  <c r="BC63" i="29"/>
  <c r="AW63" i="29"/>
  <c r="BI63" i="29" s="1"/>
  <c r="BC62" i="29"/>
  <c r="AW62" i="29"/>
  <c r="BI62" i="29" s="1"/>
  <c r="BC61" i="29"/>
  <c r="AW61" i="29"/>
  <c r="BI61" i="29" s="1"/>
  <c r="BC60" i="29"/>
  <c r="AW60" i="29"/>
  <c r="BI60" i="29" s="1"/>
  <c r="BC59" i="29"/>
  <c r="AW59" i="29"/>
  <c r="BI59" i="29" s="1"/>
  <c r="BC58" i="29"/>
  <c r="AW58" i="29"/>
  <c r="BI58" i="29" s="1"/>
  <c r="BC57" i="29"/>
  <c r="AW57" i="29"/>
  <c r="BI57" i="29" s="1"/>
  <c r="BC56" i="29"/>
  <c r="AQ73" i="29"/>
  <c r="BC73" i="29" s="1"/>
  <c r="AW56" i="29"/>
  <c r="BC55" i="29"/>
  <c r="AW55" i="29"/>
  <c r="BI55" i="29" s="1"/>
  <c r="BC54" i="29"/>
  <c r="AW54" i="29"/>
  <c r="BI54" i="29" s="1"/>
  <c r="BC53" i="29"/>
  <c r="AW53" i="29"/>
  <c r="BI53" i="29" s="1"/>
  <c r="BC52" i="29"/>
  <c r="AW52" i="29"/>
  <c r="BI52" i="29" s="1"/>
  <c r="BC51" i="29"/>
  <c r="AW51" i="29"/>
  <c r="BI51" i="29" s="1"/>
  <c r="BC50" i="29"/>
  <c r="AW50" i="29"/>
  <c r="BI50" i="29" s="1"/>
  <c r="BC49" i="29"/>
  <c r="AW49" i="29"/>
  <c r="BI49" i="29" s="1"/>
  <c r="BC48" i="29"/>
  <c r="AW48" i="29"/>
  <c r="BI48" i="29" s="1"/>
  <c r="BC47" i="29"/>
  <c r="AW47" i="29"/>
  <c r="BI47" i="29" s="1"/>
  <c r="BC46" i="29"/>
  <c r="AW46" i="29"/>
  <c r="BI46" i="29" s="1"/>
  <c r="BC45" i="29"/>
  <c r="AW45" i="29"/>
  <c r="BI45" i="29" s="1"/>
  <c r="BC44" i="29"/>
  <c r="AQ72" i="29"/>
  <c r="BC72" i="29" s="1"/>
  <c r="AW44" i="29"/>
  <c r="AY19" i="8"/>
  <c r="BC43" i="29"/>
  <c r="AW43" i="29"/>
  <c r="BI43" i="29" s="1"/>
  <c r="BC42" i="29"/>
  <c r="AW42" i="29"/>
  <c r="BI42" i="29" s="1"/>
  <c r="BC41" i="29"/>
  <c r="AW41" i="29"/>
  <c r="BI41" i="29" s="1"/>
  <c r="BC40" i="29"/>
  <c r="AW40" i="29"/>
  <c r="BI40" i="29" s="1"/>
  <c r="BC39" i="29"/>
  <c r="AW39" i="29"/>
  <c r="BI39" i="29" s="1"/>
  <c r="BC38" i="29"/>
  <c r="AW38" i="29"/>
  <c r="BI38" i="29" s="1"/>
  <c r="BC37" i="29"/>
  <c r="AW37" i="29"/>
  <c r="BI37" i="29" s="1"/>
  <c r="BC36" i="29"/>
  <c r="AW36" i="29"/>
  <c r="BI36" i="29" s="1"/>
  <c r="BC35" i="29"/>
  <c r="AW35" i="29"/>
  <c r="BI35" i="29" s="1"/>
  <c r="BC34" i="29"/>
  <c r="AW34" i="29"/>
  <c r="BI34" i="29" s="1"/>
  <c r="BC33" i="29"/>
  <c r="AW33" i="29"/>
  <c r="BI33" i="29" s="1"/>
  <c r="BC32" i="29"/>
  <c r="AQ71" i="29"/>
  <c r="BC71" i="29" s="1"/>
  <c r="AW32" i="29"/>
  <c r="BC31" i="29"/>
  <c r="AW31" i="29"/>
  <c r="BI31" i="29" s="1"/>
  <c r="BC30" i="29"/>
  <c r="AW30" i="29"/>
  <c r="BI30" i="29" s="1"/>
  <c r="BC29" i="29"/>
  <c r="AW29" i="29"/>
  <c r="BI29" i="29" s="1"/>
  <c r="BC28" i="29"/>
  <c r="AW28" i="29"/>
  <c r="BI28" i="29" s="1"/>
  <c r="BC27" i="29"/>
  <c r="AW27" i="29"/>
  <c r="BI27" i="29" s="1"/>
  <c r="BC26" i="29"/>
  <c r="AW26" i="29"/>
  <c r="BI26" i="29" s="1"/>
  <c r="BC25" i="29"/>
  <c r="AW25" i="29"/>
  <c r="BI25" i="29" s="1"/>
  <c r="BC24" i="29"/>
  <c r="AW24" i="29"/>
  <c r="BI24" i="29" s="1"/>
  <c r="BC23" i="29"/>
  <c r="AW23" i="29"/>
  <c r="BI23" i="29" s="1"/>
  <c r="BC22" i="29"/>
  <c r="AW22" i="29"/>
  <c r="BI22" i="29" s="1"/>
  <c r="BC21" i="29"/>
  <c r="AW21" i="29"/>
  <c r="BI21" i="29" s="1"/>
  <c r="BC20" i="29"/>
  <c r="AW20" i="29"/>
  <c r="AQ70" i="29"/>
  <c r="BC70" i="29" s="1"/>
  <c r="BC8" i="29"/>
  <c r="AQ69" i="29"/>
  <c r="BC69" i="29" s="1"/>
  <c r="H12" i="19"/>
  <c r="R10" i="29"/>
  <c r="AD10" i="29" s="1"/>
  <c r="F9" i="8"/>
  <c r="AO9" i="8" s="1"/>
  <c r="H16" i="19"/>
  <c r="R14" i="29"/>
  <c r="AD14" i="29" s="1"/>
  <c r="F13" i="8"/>
  <c r="AO13" i="8" s="1"/>
  <c r="H20" i="19"/>
  <c r="R18" i="29"/>
  <c r="AD18" i="29" s="1"/>
  <c r="F17" i="8"/>
  <c r="AO17" i="8" s="1"/>
  <c r="R8" i="29"/>
  <c r="F7" i="8"/>
  <c r="H14" i="19"/>
  <c r="R12" i="29"/>
  <c r="AD12" i="29" s="1"/>
  <c r="F11" i="8"/>
  <c r="AO11" i="8" s="1"/>
  <c r="H18" i="19"/>
  <c r="R16" i="29"/>
  <c r="AD16" i="29" s="1"/>
  <c r="F15" i="8"/>
  <c r="AO15" i="8" s="1"/>
  <c r="AP69" i="29"/>
  <c r="BB69" i="29" s="1"/>
  <c r="BB8" i="29"/>
  <c r="AC8" i="29"/>
  <c r="Q69" i="29"/>
  <c r="AC69" i="29" s="1"/>
  <c r="I11" i="17"/>
  <c r="AO9" i="29"/>
  <c r="N8" i="8"/>
  <c r="AW8" i="8" s="1"/>
  <c r="I10" i="17"/>
  <c r="AO8" i="29"/>
  <c r="N7" i="8"/>
  <c r="I16" i="17"/>
  <c r="AO14" i="29"/>
  <c r="N13" i="8"/>
  <c r="AW13" i="8" s="1"/>
  <c r="I20" i="17"/>
  <c r="AO18" i="29"/>
  <c r="N17" i="8"/>
  <c r="AW17" i="8" s="1"/>
  <c r="AB12" i="29"/>
  <c r="BA12" i="29"/>
  <c r="AW12" i="29"/>
  <c r="AO17" i="29"/>
  <c r="N16" i="8"/>
  <c r="AW16" i="8" s="1"/>
  <c r="AB14" i="29"/>
  <c r="AB15" i="29"/>
  <c r="X15" i="29"/>
  <c r="AJ15" i="29" s="1"/>
  <c r="AB16" i="29"/>
  <c r="X16" i="29"/>
  <c r="AB17" i="29"/>
  <c r="X17" i="29"/>
  <c r="AJ17" i="29" s="1"/>
  <c r="AB18" i="29"/>
  <c r="AB19" i="29"/>
  <c r="X19" i="29"/>
  <c r="AB10" i="29"/>
  <c r="X10" i="29"/>
  <c r="AB11" i="29"/>
  <c r="X11" i="29"/>
  <c r="AJ11" i="29" s="1"/>
  <c r="P69" i="29"/>
  <c r="AB69" i="29" s="1"/>
  <c r="AB8" i="29"/>
  <c r="X8" i="29"/>
  <c r="I13" i="17"/>
  <c r="AO11" i="29"/>
  <c r="N10" i="8"/>
  <c r="AW10" i="8" s="1"/>
  <c r="I18" i="17"/>
  <c r="AO16" i="29"/>
  <c r="N15" i="8"/>
  <c r="AW15" i="8" s="1"/>
  <c r="AB9" i="29"/>
  <c r="X9" i="29"/>
  <c r="BA10" i="29"/>
  <c r="AW10" i="29"/>
  <c r="AO15" i="29"/>
  <c r="N14" i="8"/>
  <c r="AW14" i="8" s="1"/>
  <c r="AO19" i="29"/>
  <c r="N18" i="8"/>
  <c r="AW18" i="8" s="1"/>
  <c r="AB13" i="29"/>
  <c r="X13" i="29"/>
  <c r="AW13" i="29"/>
  <c r="BA13" i="29"/>
  <c r="O19" i="29"/>
  <c r="C18" i="8"/>
  <c r="H33" i="1"/>
  <c r="AN31" i="29" s="1"/>
  <c r="H31" i="1"/>
  <c r="M28" i="8" s="1"/>
  <c r="H29" i="1"/>
  <c r="AN44" i="29"/>
  <c r="M43" i="8"/>
  <c r="O44" i="29"/>
  <c r="C43" i="8"/>
  <c r="AN30" i="29"/>
  <c r="M29" i="8"/>
  <c r="O30" i="29"/>
  <c r="C29" i="8"/>
  <c r="AN28" i="29"/>
  <c r="M27" i="8"/>
  <c r="O28" i="29"/>
  <c r="C27" i="8"/>
  <c r="O26" i="29"/>
  <c r="C25" i="8"/>
  <c r="O55" i="29"/>
  <c r="C54" i="8"/>
  <c r="O43" i="29"/>
  <c r="C42" i="8"/>
  <c r="M30" i="8"/>
  <c r="O31" i="29"/>
  <c r="C30" i="8"/>
  <c r="AN29" i="29"/>
  <c r="O29" i="29"/>
  <c r="C28" i="8"/>
  <c r="AN27" i="29"/>
  <c r="M26" i="8"/>
  <c r="O27" i="29"/>
  <c r="C26" i="8"/>
  <c r="H49" i="1"/>
  <c r="M46" i="8" s="1"/>
  <c r="H47" i="1"/>
  <c r="H41" i="1"/>
  <c r="H35" i="1"/>
  <c r="I35" i="1" s="1"/>
  <c r="O53" i="29"/>
  <c r="C52" i="8"/>
  <c r="O54" i="29"/>
  <c r="C53" i="8"/>
  <c r="O52" i="29"/>
  <c r="C51" i="8"/>
  <c r="O50" i="29"/>
  <c r="C49" i="8"/>
  <c r="O51" i="29"/>
  <c r="C50" i="8"/>
  <c r="O49" i="29"/>
  <c r="C48" i="8"/>
  <c r="AN47" i="29"/>
  <c r="O47" i="29"/>
  <c r="C46" i="8"/>
  <c r="AN45" i="29"/>
  <c r="M44" i="8"/>
  <c r="O45" i="29"/>
  <c r="C44" i="8"/>
  <c r="O48" i="29"/>
  <c r="C47" i="8"/>
  <c r="O46" i="29"/>
  <c r="C45" i="8"/>
  <c r="I49" i="1"/>
  <c r="I47" i="1"/>
  <c r="O66" i="29"/>
  <c r="C65" i="8"/>
  <c r="O63" i="29"/>
  <c r="C62" i="8"/>
  <c r="O62" i="29"/>
  <c r="C61" i="8"/>
  <c r="O60" i="29"/>
  <c r="C59" i="8"/>
  <c r="O58" i="29"/>
  <c r="C57" i="8"/>
  <c r="O65" i="29"/>
  <c r="C64" i="8"/>
  <c r="O64" i="29"/>
  <c r="C63" i="8"/>
  <c r="O61" i="29"/>
  <c r="C60" i="8"/>
  <c r="O59" i="29"/>
  <c r="C58" i="8"/>
  <c r="O57" i="29"/>
  <c r="C56" i="8"/>
  <c r="O56" i="29"/>
  <c r="C55" i="8"/>
  <c r="O41" i="29"/>
  <c r="C40" i="8"/>
  <c r="AN39" i="29"/>
  <c r="M38" i="8"/>
  <c r="O39" i="29"/>
  <c r="C38" i="8"/>
  <c r="O37" i="29"/>
  <c r="C36" i="8"/>
  <c r="O36" i="29"/>
  <c r="C35" i="8"/>
  <c r="O35" i="29"/>
  <c r="C34" i="8"/>
  <c r="O34" i="29"/>
  <c r="C33" i="8"/>
  <c r="O42" i="29"/>
  <c r="C41" i="8"/>
  <c r="O40" i="29"/>
  <c r="C39" i="8"/>
  <c r="O38" i="29"/>
  <c r="C37" i="8"/>
  <c r="AN36" i="29"/>
  <c r="M35" i="8"/>
  <c r="AN35" i="29"/>
  <c r="M34" i="8"/>
  <c r="AN34" i="29"/>
  <c r="M33" i="8"/>
  <c r="O33" i="29"/>
  <c r="C32" i="8"/>
  <c r="O32" i="29"/>
  <c r="C31" i="8"/>
  <c r="H44" i="1"/>
  <c r="H42" i="1"/>
  <c r="I41" i="1"/>
  <c r="I38" i="1"/>
  <c r="I37" i="1"/>
  <c r="I36" i="1"/>
  <c r="H27" i="1"/>
  <c r="I27" i="1" s="1"/>
  <c r="O25" i="29"/>
  <c r="C24" i="8"/>
  <c r="O24" i="29"/>
  <c r="C23" i="8"/>
  <c r="O23" i="29"/>
  <c r="C22" i="8"/>
  <c r="O22" i="29"/>
  <c r="C21" i="8"/>
  <c r="O21" i="29"/>
  <c r="C20" i="8"/>
  <c r="O18" i="29"/>
  <c r="C17" i="8"/>
  <c r="O16" i="29"/>
  <c r="C15" i="8"/>
  <c r="O14" i="29"/>
  <c r="C13" i="8"/>
  <c r="O12" i="29"/>
  <c r="C11" i="8"/>
  <c r="O17" i="29"/>
  <c r="C16" i="8"/>
  <c r="O15" i="29"/>
  <c r="C14" i="8"/>
  <c r="O13" i="29"/>
  <c r="C12" i="8"/>
  <c r="O11" i="29"/>
  <c r="C10" i="8"/>
  <c r="O10" i="29"/>
  <c r="C9" i="8"/>
  <c r="O9" i="29"/>
  <c r="C8" i="8"/>
  <c r="O8" i="29"/>
  <c r="C69" i="29" s="1"/>
  <c r="C7" i="8"/>
  <c r="B32" i="29"/>
  <c r="B21" i="29"/>
  <c r="B32" i="8"/>
  <c r="AK31" i="8"/>
  <c r="AU31" i="8" s="1"/>
  <c r="BE31" i="8" s="1"/>
  <c r="BE69" i="8"/>
  <c r="AU69" i="8"/>
  <c r="X15" i="8"/>
  <c r="X8" i="8"/>
  <c r="X9" i="8"/>
  <c r="B20" i="8"/>
  <c r="AK19" i="8"/>
  <c r="AU19" i="8" s="1"/>
  <c r="BE19" i="8" s="1"/>
  <c r="BE68" i="8"/>
  <c r="AU68" i="8"/>
  <c r="AU70" i="8"/>
  <c r="BE70" i="8"/>
  <c r="AB14" i="8"/>
  <c r="BK14" i="8" s="1"/>
  <c r="X7" i="8"/>
  <c r="CN22" i="27"/>
  <c r="CN24" i="27"/>
  <c r="CN26" i="27"/>
  <c r="CN28" i="27"/>
  <c r="CN30" i="27"/>
  <c r="CN32" i="27"/>
  <c r="I13" i="26"/>
  <c r="C73" i="27"/>
  <c r="C45" i="27"/>
  <c r="C44" i="27"/>
  <c r="C43" i="27"/>
  <c r="C42" i="27"/>
  <c r="C41" i="27"/>
  <c r="C40" i="27"/>
  <c r="C39" i="27"/>
  <c r="C38" i="27"/>
  <c r="C37" i="27"/>
  <c r="C36" i="27"/>
  <c r="C35" i="27"/>
  <c r="C34" i="27"/>
  <c r="CN23" i="27"/>
  <c r="CN25" i="27"/>
  <c r="CN27" i="27"/>
  <c r="CN29" i="27"/>
  <c r="CN31" i="27"/>
  <c r="CN33" i="27"/>
  <c r="C73" i="26"/>
  <c r="C45" i="26"/>
  <c r="C44" i="26"/>
  <c r="C43" i="26"/>
  <c r="C42" i="26"/>
  <c r="C41" i="26"/>
  <c r="C40" i="26"/>
  <c r="C39" i="26"/>
  <c r="C38" i="26"/>
  <c r="C37" i="26"/>
  <c r="C36" i="26"/>
  <c r="C35" i="26"/>
  <c r="C34" i="26"/>
  <c r="CN22" i="26"/>
  <c r="CN24" i="26"/>
  <c r="CN26" i="26"/>
  <c r="CN28" i="26"/>
  <c r="CN30" i="26"/>
  <c r="CN32" i="26"/>
  <c r="I108" i="26"/>
  <c r="I103" i="25"/>
  <c r="I107" i="26"/>
  <c r="I103" i="26"/>
  <c r="I98" i="26"/>
  <c r="I102" i="25"/>
  <c r="I97" i="26"/>
  <c r="I18" i="26"/>
  <c r="I14" i="26"/>
  <c r="I99" i="26"/>
  <c r="I101" i="25"/>
  <c r="I104" i="26"/>
  <c r="I100" i="26"/>
  <c r="I104" i="25"/>
  <c r="I97" i="25"/>
  <c r="I19" i="26"/>
  <c r="I15" i="26"/>
  <c r="I11" i="26"/>
  <c r="CN23" i="26"/>
  <c r="CN25" i="26"/>
  <c r="CN27" i="26"/>
  <c r="CN29" i="26"/>
  <c r="CN31" i="26"/>
  <c r="CN33" i="26"/>
  <c r="I10" i="26"/>
  <c r="I107" i="25"/>
  <c r="I99" i="25"/>
  <c r="I105" i="26"/>
  <c r="I101" i="26"/>
  <c r="I106" i="25"/>
  <c r="I98" i="25"/>
  <c r="I20" i="26"/>
  <c r="I16" i="26"/>
  <c r="I12" i="26"/>
  <c r="I105" i="25"/>
  <c r="I106" i="26"/>
  <c r="I102" i="26"/>
  <c r="I108" i="25"/>
  <c r="I100" i="25"/>
  <c r="I21" i="26"/>
  <c r="I17" i="26"/>
  <c r="I14" i="25"/>
  <c r="I19" i="25"/>
  <c r="I11" i="25"/>
  <c r="I16" i="25"/>
  <c r="I21" i="25"/>
  <c r="I13" i="25"/>
  <c r="I18" i="25"/>
  <c r="I10" i="25"/>
  <c r="I15" i="25"/>
  <c r="I20" i="25"/>
  <c r="I12" i="25"/>
  <c r="I17" i="25"/>
  <c r="C45" i="25"/>
  <c r="C44" i="25"/>
  <c r="C43" i="25"/>
  <c r="C42" i="25"/>
  <c r="C41" i="25"/>
  <c r="C40" i="25"/>
  <c r="C39" i="25"/>
  <c r="C38" i="25"/>
  <c r="C37" i="25"/>
  <c r="C36" i="25"/>
  <c r="C35" i="25"/>
  <c r="C34" i="25"/>
  <c r="C73" i="25"/>
  <c r="CN22" i="25"/>
  <c r="CN24" i="25"/>
  <c r="CN26" i="25"/>
  <c r="CN28" i="25"/>
  <c r="CN30" i="25"/>
  <c r="CN32" i="25"/>
  <c r="CN23" i="25"/>
  <c r="CN25" i="25"/>
  <c r="CN27" i="25"/>
  <c r="CN29" i="25"/>
  <c r="CN31" i="25"/>
  <c r="CN33" i="25"/>
  <c r="I97" i="23"/>
  <c r="I16" i="23"/>
  <c r="I107" i="23"/>
  <c r="I103" i="23"/>
  <c r="I99" i="23"/>
  <c r="I15" i="23"/>
  <c r="I18" i="23"/>
  <c r="I108" i="23"/>
  <c r="I104" i="23"/>
  <c r="I100" i="23"/>
  <c r="I20" i="23"/>
  <c r="I13" i="23"/>
  <c r="I21" i="23"/>
  <c r="I12" i="23"/>
  <c r="I105" i="23"/>
  <c r="I101" i="23"/>
  <c r="I19" i="23"/>
  <c r="I11" i="23"/>
  <c r="I10" i="23"/>
  <c r="I14" i="23"/>
  <c r="I106" i="23"/>
  <c r="I102" i="23"/>
  <c r="I98" i="23"/>
  <c r="CN22" i="23"/>
  <c r="CN24" i="23"/>
  <c r="CN26" i="23"/>
  <c r="CN28" i="23"/>
  <c r="CN30" i="23"/>
  <c r="CN32" i="23"/>
  <c r="C45" i="23"/>
  <c r="C44" i="23"/>
  <c r="C43" i="23"/>
  <c r="C42" i="23"/>
  <c r="C41" i="23"/>
  <c r="C40" i="23"/>
  <c r="C39" i="23"/>
  <c r="C38" i="23"/>
  <c r="C37" i="23"/>
  <c r="C36" i="23"/>
  <c r="C35" i="23"/>
  <c r="C34" i="23"/>
  <c r="C73" i="23"/>
  <c r="CN23" i="23"/>
  <c r="CN25" i="23"/>
  <c r="CN27" i="23"/>
  <c r="CN29" i="23"/>
  <c r="CN31" i="23"/>
  <c r="CN33" i="23"/>
  <c r="C45" i="22"/>
  <c r="C44" i="22"/>
  <c r="C43" i="22"/>
  <c r="C42" i="22"/>
  <c r="C41" i="22"/>
  <c r="C40" i="22"/>
  <c r="C39" i="22"/>
  <c r="C38" i="22"/>
  <c r="C37" i="22"/>
  <c r="C36" i="22"/>
  <c r="C35" i="22"/>
  <c r="C34" i="22"/>
  <c r="C73" i="22"/>
  <c r="CN22" i="22"/>
  <c r="CN24" i="22"/>
  <c r="CN26" i="22"/>
  <c r="CN28" i="22"/>
  <c r="CN30" i="22"/>
  <c r="CN32" i="22"/>
  <c r="I107" i="19"/>
  <c r="I105" i="19"/>
  <c r="I103" i="19"/>
  <c r="I101" i="19"/>
  <c r="I99" i="19"/>
  <c r="I97" i="19"/>
  <c r="I109" i="19" s="1"/>
  <c r="I108" i="22"/>
  <c r="I104" i="22"/>
  <c r="I100" i="22"/>
  <c r="I10" i="22"/>
  <c r="I14" i="22"/>
  <c r="I13" i="22"/>
  <c r="I105" i="22"/>
  <c r="I101" i="22"/>
  <c r="I20" i="22"/>
  <c r="I12" i="22"/>
  <c r="I15" i="22"/>
  <c r="I21" i="22"/>
  <c r="CN23" i="22"/>
  <c r="CN25" i="22"/>
  <c r="CN27" i="22"/>
  <c r="CN29" i="22"/>
  <c r="CN31" i="22"/>
  <c r="CN33" i="22"/>
  <c r="I108" i="19"/>
  <c r="I106" i="19"/>
  <c r="I104" i="19"/>
  <c r="I102" i="19"/>
  <c r="I100" i="19"/>
  <c r="I98" i="19"/>
  <c r="I97" i="22"/>
  <c r="I106" i="22"/>
  <c r="I102" i="22"/>
  <c r="I98" i="22"/>
  <c r="I18" i="22"/>
  <c r="I17" i="22"/>
  <c r="I107" i="22"/>
  <c r="I103" i="22"/>
  <c r="I99" i="22"/>
  <c r="I16" i="22"/>
  <c r="I19" i="22"/>
  <c r="I11" i="22"/>
  <c r="CN24" i="18"/>
  <c r="CN28" i="18"/>
  <c r="CN32" i="18"/>
  <c r="CN23" i="18"/>
  <c r="CN27" i="18"/>
  <c r="CN31" i="18"/>
  <c r="CN26" i="19"/>
  <c r="CN24" i="19"/>
  <c r="CN28" i="19"/>
  <c r="CN30" i="19"/>
  <c r="CN32" i="19"/>
  <c r="I21" i="19"/>
  <c r="I17" i="19"/>
  <c r="I13" i="19"/>
  <c r="I21" i="18"/>
  <c r="I17" i="18"/>
  <c r="I13" i="18"/>
  <c r="I18" i="19"/>
  <c r="I14" i="19"/>
  <c r="I10" i="19"/>
  <c r="I18" i="18"/>
  <c r="I14" i="18"/>
  <c r="I10" i="18"/>
  <c r="I71" i="18" s="1"/>
  <c r="I107" i="18"/>
  <c r="I105" i="18"/>
  <c r="I103" i="18"/>
  <c r="I101" i="18"/>
  <c r="I99" i="18"/>
  <c r="CN22" i="18"/>
  <c r="CN26" i="18"/>
  <c r="CN30" i="18"/>
  <c r="CN25" i="18"/>
  <c r="CN29" i="18"/>
  <c r="CN33" i="18"/>
  <c r="CN27" i="19"/>
  <c r="CN25" i="19"/>
  <c r="CN23" i="19"/>
  <c r="CN22" i="19"/>
  <c r="CN29" i="19"/>
  <c r="CN31" i="19"/>
  <c r="CN33" i="19"/>
  <c r="I19" i="19"/>
  <c r="I15" i="19"/>
  <c r="I11" i="19"/>
  <c r="I19" i="18"/>
  <c r="I15" i="18"/>
  <c r="I11" i="18"/>
  <c r="I20" i="19"/>
  <c r="I16" i="19"/>
  <c r="I12" i="19"/>
  <c r="I20" i="18"/>
  <c r="I16" i="18"/>
  <c r="I12" i="18"/>
  <c r="I97" i="18"/>
  <c r="I108" i="18"/>
  <c r="I106" i="18"/>
  <c r="I104" i="18"/>
  <c r="I102" i="18"/>
  <c r="I100" i="18"/>
  <c r="C73" i="19"/>
  <c r="C45" i="19"/>
  <c r="C44" i="19"/>
  <c r="C43" i="19"/>
  <c r="C42" i="19"/>
  <c r="C41" i="19"/>
  <c r="C40" i="19"/>
  <c r="C39" i="19"/>
  <c r="C38" i="19"/>
  <c r="C37" i="19"/>
  <c r="C36" i="19"/>
  <c r="C35" i="19"/>
  <c r="C34" i="19"/>
  <c r="H46" i="19"/>
  <c r="E75" i="19"/>
  <c r="E73" i="19"/>
  <c r="H34" i="19"/>
  <c r="E72" i="19"/>
  <c r="H72" i="19" s="1"/>
  <c r="H10" i="19"/>
  <c r="H58" i="19"/>
  <c r="E109" i="18"/>
  <c r="H97" i="18"/>
  <c r="F75" i="18"/>
  <c r="F71" i="18"/>
  <c r="C73" i="18"/>
  <c r="C45" i="18"/>
  <c r="C43" i="18"/>
  <c r="C41" i="18"/>
  <c r="C39" i="18"/>
  <c r="C37" i="18"/>
  <c r="C35" i="18"/>
  <c r="C44" i="18"/>
  <c r="C42" i="18"/>
  <c r="C40" i="18"/>
  <c r="C38" i="18"/>
  <c r="C36" i="18"/>
  <c r="C34" i="18"/>
  <c r="F109" i="18"/>
  <c r="G109" i="18" s="1"/>
  <c r="F74" i="18"/>
  <c r="F73" i="18"/>
  <c r="F72" i="18"/>
  <c r="H74" i="17"/>
  <c r="H75" i="17"/>
  <c r="F71" i="17"/>
  <c r="H109" i="17"/>
  <c r="I109" i="17" s="1"/>
  <c r="BE33" i="17"/>
  <c r="BE29" i="17"/>
  <c r="BE25" i="17"/>
  <c r="F73" i="17"/>
  <c r="F72" i="17"/>
  <c r="C44" i="17"/>
  <c r="C42" i="17"/>
  <c r="C40" i="17"/>
  <c r="C38" i="17"/>
  <c r="C36" i="17"/>
  <c r="C73" i="17"/>
  <c r="C45" i="17"/>
  <c r="C43" i="17"/>
  <c r="C41" i="17"/>
  <c r="C39" i="17"/>
  <c r="C35" i="17"/>
  <c r="C34" i="17"/>
  <c r="C37" i="17"/>
  <c r="BE31" i="17"/>
  <c r="BE27" i="17"/>
  <c r="BE23" i="17"/>
  <c r="F109" i="17"/>
  <c r="F75" i="17"/>
  <c r="F74" i="17"/>
  <c r="H73" i="17"/>
  <c r="CO71" i="1"/>
  <c r="BZ10" i="1"/>
  <c r="J10" i="1"/>
  <c r="BZ20" i="1"/>
  <c r="J20" i="1"/>
  <c r="BZ18" i="1"/>
  <c r="J18" i="1"/>
  <c r="BZ16" i="1"/>
  <c r="J16" i="1"/>
  <c r="BZ14" i="1"/>
  <c r="J14" i="1"/>
  <c r="BZ12" i="1"/>
  <c r="J12" i="1"/>
  <c r="BZ32" i="1"/>
  <c r="BZ30" i="1"/>
  <c r="BZ28" i="1"/>
  <c r="BZ26" i="1"/>
  <c r="BZ24" i="1"/>
  <c r="BZ43" i="1"/>
  <c r="BZ41" i="1"/>
  <c r="BZ39" i="1"/>
  <c r="BZ37" i="1"/>
  <c r="BZ35" i="1"/>
  <c r="BZ21" i="1"/>
  <c r="J21" i="1"/>
  <c r="BZ19" i="1"/>
  <c r="J19" i="1"/>
  <c r="BZ17" i="1"/>
  <c r="J17" i="1"/>
  <c r="BZ15" i="1"/>
  <c r="J15" i="1"/>
  <c r="BZ13" i="1"/>
  <c r="J13" i="1"/>
  <c r="BZ11" i="1"/>
  <c r="J11" i="1"/>
  <c r="BZ31" i="1"/>
  <c r="BZ29" i="1"/>
  <c r="BZ27" i="1"/>
  <c r="BZ25" i="1"/>
  <c r="BZ23" i="1"/>
  <c r="BZ44" i="1"/>
  <c r="BZ42" i="1"/>
  <c r="BZ40" i="1"/>
  <c r="BZ38" i="1"/>
  <c r="BZ36" i="1"/>
  <c r="BZ45" i="1"/>
  <c r="W18" i="13"/>
  <c r="Y17" i="13"/>
  <c r="AA17" i="13"/>
  <c r="AC17" i="13"/>
  <c r="AE17" i="13"/>
  <c r="X17" i="13"/>
  <c r="Z17" i="13"/>
  <c r="AB17" i="13"/>
  <c r="AD17" i="13"/>
  <c r="H34" i="1"/>
  <c r="I34" i="1" s="1"/>
  <c r="I46" i="1"/>
  <c r="C71" i="8"/>
  <c r="AL71" i="8" s="1"/>
  <c r="C70" i="8"/>
  <c r="AL70" i="8" s="1"/>
  <c r="H22" i="1"/>
  <c r="C69" i="8"/>
  <c r="AL69" i="8" s="1"/>
  <c r="B7" i="13"/>
  <c r="B72" i="29" s="1"/>
  <c r="T21" i="1"/>
  <c r="T19" i="1"/>
  <c r="T17" i="1"/>
  <c r="T15" i="1"/>
  <c r="T13" i="1"/>
  <c r="T11" i="1"/>
  <c r="T20" i="1"/>
  <c r="T18" i="1"/>
  <c r="T16" i="1"/>
  <c r="T14" i="1"/>
  <c r="T12" i="1"/>
  <c r="O21" i="1"/>
  <c r="O19" i="1"/>
  <c r="O17" i="1"/>
  <c r="O15" i="1"/>
  <c r="O13" i="1"/>
  <c r="T10" i="1"/>
  <c r="C72" i="8"/>
  <c r="AL72" i="8" s="1"/>
  <c r="J69" i="8"/>
  <c r="AS69" i="8" s="1"/>
  <c r="J70" i="8"/>
  <c r="AS70" i="8" s="1"/>
  <c r="J72" i="8"/>
  <c r="AS72" i="8" s="1"/>
  <c r="X72" i="1"/>
  <c r="AI71" i="1"/>
  <c r="AI75" i="1"/>
  <c r="X74" i="1"/>
  <c r="N74" i="1"/>
  <c r="X73" i="1"/>
  <c r="N73" i="1"/>
  <c r="H28" i="1"/>
  <c r="H26" i="1"/>
  <c r="H25" i="1"/>
  <c r="H23" i="1"/>
  <c r="N72" i="1"/>
  <c r="S72" i="1"/>
  <c r="S74" i="1"/>
  <c r="X71" i="1"/>
  <c r="X75" i="1"/>
  <c r="AI72" i="1"/>
  <c r="AI74" i="1"/>
  <c r="D73" i="1"/>
  <c r="J108" i="1"/>
  <c r="J106" i="1"/>
  <c r="J104" i="1"/>
  <c r="J102" i="1"/>
  <c r="J100" i="1"/>
  <c r="O10" i="1"/>
  <c r="S71" i="1"/>
  <c r="S73" i="1"/>
  <c r="S75" i="1"/>
  <c r="AI73" i="1"/>
  <c r="D72" i="1"/>
  <c r="D74" i="1"/>
  <c r="J97" i="1"/>
  <c r="N75" i="1"/>
  <c r="H10" i="1"/>
  <c r="N71" i="1"/>
  <c r="D71" i="1"/>
  <c r="D75" i="1"/>
  <c r="H24" i="1"/>
  <c r="H52" i="1"/>
  <c r="H50" i="1"/>
  <c r="H48" i="1"/>
  <c r="F31" i="1"/>
  <c r="F30" i="1"/>
  <c r="F68" i="1"/>
  <c r="F67" i="1"/>
  <c r="F66" i="1"/>
  <c r="F65" i="1"/>
  <c r="F64" i="1"/>
  <c r="F63" i="1"/>
  <c r="F62" i="1"/>
  <c r="F61" i="1"/>
  <c r="F60" i="1"/>
  <c r="F59" i="1"/>
  <c r="F58" i="1"/>
  <c r="F56" i="1"/>
  <c r="F55" i="1"/>
  <c r="F54" i="1"/>
  <c r="F53" i="1"/>
  <c r="F52" i="1"/>
  <c r="F51" i="1"/>
  <c r="F50" i="1"/>
  <c r="F49" i="1"/>
  <c r="F48" i="1"/>
  <c r="F47" i="1"/>
  <c r="F46" i="1"/>
  <c r="F44" i="1"/>
  <c r="F43" i="1"/>
  <c r="F42" i="1"/>
  <c r="F41" i="1"/>
  <c r="F40" i="1"/>
  <c r="F39" i="1"/>
  <c r="F38" i="1"/>
  <c r="F37" i="1"/>
  <c r="F69" i="1"/>
  <c r="F57" i="1"/>
  <c r="F45" i="1"/>
  <c r="F36" i="1"/>
  <c r="F35" i="1"/>
  <c r="F34" i="1"/>
  <c r="F33" i="1"/>
  <c r="F32" i="1"/>
  <c r="F29" i="1"/>
  <c r="F28" i="1"/>
  <c r="F27" i="1"/>
  <c r="F26" i="1"/>
  <c r="F25" i="1"/>
  <c r="F24" i="1"/>
  <c r="F23" i="1"/>
  <c r="H69" i="1"/>
  <c r="O69" i="1"/>
  <c r="G69" i="1"/>
  <c r="H68" i="1"/>
  <c r="O68" i="1"/>
  <c r="G68" i="1"/>
  <c r="H67" i="1"/>
  <c r="O67" i="1"/>
  <c r="G67" i="1"/>
  <c r="H66" i="1"/>
  <c r="O66" i="1"/>
  <c r="G66" i="1"/>
  <c r="H65" i="1"/>
  <c r="O65" i="1"/>
  <c r="G65" i="1"/>
  <c r="H64" i="1"/>
  <c r="O64" i="1"/>
  <c r="G64" i="1"/>
  <c r="H63" i="1"/>
  <c r="O63" i="1"/>
  <c r="G63" i="1"/>
  <c r="H62" i="1"/>
  <c r="O62" i="1"/>
  <c r="G62" i="1"/>
  <c r="H61" i="1"/>
  <c r="O61" i="1"/>
  <c r="G61" i="1"/>
  <c r="H60" i="1"/>
  <c r="O60" i="1"/>
  <c r="G60" i="1"/>
  <c r="H59" i="1"/>
  <c r="O59" i="1"/>
  <c r="G59" i="1"/>
  <c r="H58" i="1"/>
  <c r="O58" i="1"/>
  <c r="G58" i="1"/>
  <c r="H57" i="1"/>
  <c r="O57" i="1"/>
  <c r="G57" i="1"/>
  <c r="H56" i="1"/>
  <c r="O56" i="1"/>
  <c r="G56" i="1"/>
  <c r="H55" i="1"/>
  <c r="O55" i="1"/>
  <c r="G55" i="1"/>
  <c r="H54" i="1"/>
  <c r="O54" i="1"/>
  <c r="G54" i="1"/>
  <c r="H53" i="1"/>
  <c r="O53" i="1"/>
  <c r="G53" i="1"/>
  <c r="O52" i="1"/>
  <c r="G52" i="1"/>
  <c r="H51" i="1"/>
  <c r="O51" i="1"/>
  <c r="G51" i="1"/>
  <c r="O50" i="1"/>
  <c r="G50" i="1"/>
  <c r="O49" i="1"/>
  <c r="G49" i="1"/>
  <c r="O48" i="1"/>
  <c r="G48" i="1"/>
  <c r="O47" i="1"/>
  <c r="G47" i="1"/>
  <c r="O46" i="1"/>
  <c r="G46" i="1"/>
  <c r="H45" i="1"/>
  <c r="O45" i="1"/>
  <c r="G45" i="1"/>
  <c r="O44" i="1"/>
  <c r="G44" i="1"/>
  <c r="H43" i="1"/>
  <c r="O43" i="1"/>
  <c r="G43" i="1"/>
  <c r="O42" i="1"/>
  <c r="G42" i="1"/>
  <c r="O41" i="1"/>
  <c r="G41" i="1"/>
  <c r="H40" i="1"/>
  <c r="O40" i="1"/>
  <c r="G40" i="1"/>
  <c r="H39" i="1"/>
  <c r="O39" i="1"/>
  <c r="G39" i="1"/>
  <c r="O38" i="1"/>
  <c r="G38" i="1"/>
  <c r="O37" i="1"/>
  <c r="G37" i="1"/>
  <c r="O36" i="1"/>
  <c r="G36" i="1"/>
  <c r="O35" i="1"/>
  <c r="G35" i="1"/>
  <c r="O34" i="1"/>
  <c r="G34" i="1"/>
  <c r="O33" i="1"/>
  <c r="G33" i="1"/>
  <c r="O32" i="1"/>
  <c r="G32" i="1"/>
  <c r="O31" i="1"/>
  <c r="G31" i="1"/>
  <c r="O30" i="1"/>
  <c r="G30" i="1"/>
  <c r="O29" i="1"/>
  <c r="G29" i="1"/>
  <c r="O28" i="1"/>
  <c r="G28" i="1"/>
  <c r="O27" i="1"/>
  <c r="G27" i="1"/>
  <c r="G26" i="1"/>
  <c r="G25" i="1"/>
  <c r="G24" i="1"/>
  <c r="F22" i="1"/>
  <c r="G23" i="1"/>
  <c r="G22" i="1"/>
  <c r="H107" i="1"/>
  <c r="I107" i="1" s="1"/>
  <c r="H105" i="1"/>
  <c r="I105" i="1" s="1"/>
  <c r="H103" i="1"/>
  <c r="I103" i="1" s="1"/>
  <c r="H101" i="1"/>
  <c r="I101" i="1" s="1"/>
  <c r="H99" i="1"/>
  <c r="I99" i="1" s="1"/>
  <c r="H97" i="1"/>
  <c r="H21" i="1"/>
  <c r="H19" i="1"/>
  <c r="H17" i="1"/>
  <c r="H15" i="1"/>
  <c r="H13" i="1"/>
  <c r="H12" i="1"/>
  <c r="F11" i="1"/>
  <c r="T107" i="1"/>
  <c r="O105" i="1"/>
  <c r="O103" i="1"/>
  <c r="O101" i="1"/>
  <c r="O108" i="1"/>
  <c r="F107" i="1"/>
  <c r="G107" i="1"/>
  <c r="F105" i="1"/>
  <c r="G105" i="1"/>
  <c r="F104" i="1"/>
  <c r="D109" i="1"/>
  <c r="H104" i="1"/>
  <c r="I104" i="1" s="1"/>
  <c r="H102" i="1"/>
  <c r="I102" i="1" s="1"/>
  <c r="H100" i="1"/>
  <c r="I100" i="1" s="1"/>
  <c r="H98" i="1"/>
  <c r="I98" i="1" s="1"/>
  <c r="F97" i="1"/>
  <c r="F21" i="1"/>
  <c r="H20" i="1"/>
  <c r="F20" i="1"/>
  <c r="F19" i="1"/>
  <c r="H18" i="1"/>
  <c r="F18" i="1"/>
  <c r="F17" i="1"/>
  <c r="H16" i="1"/>
  <c r="F16" i="1"/>
  <c r="F15" i="1"/>
  <c r="H14" i="1"/>
  <c r="F14" i="1"/>
  <c r="F13" i="1"/>
  <c r="H11" i="1"/>
  <c r="O11" i="1"/>
  <c r="G11" i="1"/>
  <c r="F10" i="1"/>
  <c r="O106" i="1"/>
  <c r="F103" i="1"/>
  <c r="G103" i="1"/>
  <c r="F102" i="1"/>
  <c r="F101" i="1"/>
  <c r="G101" i="1"/>
  <c r="F100" i="1"/>
  <c r="O99" i="1"/>
  <c r="F99" i="1"/>
  <c r="G99" i="1"/>
  <c r="F98" i="1"/>
  <c r="G21" i="1"/>
  <c r="G19" i="1"/>
  <c r="G17" i="1"/>
  <c r="G15" i="1"/>
  <c r="G13" i="1"/>
  <c r="F12" i="1"/>
  <c r="G10" i="1"/>
  <c r="I97" i="1"/>
  <c r="T108" i="1"/>
  <c r="H108" i="1"/>
  <c r="I108" i="1" s="1"/>
  <c r="F108" i="1"/>
  <c r="O107" i="1"/>
  <c r="T106" i="1"/>
  <c r="H106" i="1"/>
  <c r="I106" i="1" s="1"/>
  <c r="F106" i="1"/>
  <c r="AI109" i="1"/>
  <c r="T105" i="1"/>
  <c r="Y104" i="1"/>
  <c r="O104" i="1"/>
  <c r="G104" i="1"/>
  <c r="T103" i="1"/>
  <c r="Y102" i="1"/>
  <c r="O102" i="1"/>
  <c r="G102" i="1"/>
  <c r="T101" i="1"/>
  <c r="Y100" i="1"/>
  <c r="O100" i="1"/>
  <c r="G100" i="1"/>
  <c r="T99" i="1"/>
  <c r="Y98" i="1"/>
  <c r="O98" i="1"/>
  <c r="G98" i="1"/>
  <c r="Y97" i="1"/>
  <c r="O97" i="1"/>
  <c r="G97" i="1"/>
  <c r="O20" i="1"/>
  <c r="G20" i="1"/>
  <c r="O18" i="1"/>
  <c r="G18" i="1"/>
  <c r="O16" i="1"/>
  <c r="G16" i="1"/>
  <c r="O14" i="1"/>
  <c r="G14" i="1"/>
  <c r="O12" i="1"/>
  <c r="G12" i="1"/>
  <c r="AG15" i="29" l="1"/>
  <c r="Y15" i="29"/>
  <c r="AK15" i="29" s="1"/>
  <c r="Y20" i="29"/>
  <c r="U70" i="29"/>
  <c r="AG70" i="29" s="1"/>
  <c r="AG20" i="29"/>
  <c r="AG38" i="29"/>
  <c r="Y38" i="29"/>
  <c r="AK38" i="29" s="1"/>
  <c r="AP19" i="8"/>
  <c r="G69" i="8"/>
  <c r="AP69" i="8" s="1"/>
  <c r="AG66" i="29"/>
  <c r="Y66" i="29"/>
  <c r="AK66" i="29" s="1"/>
  <c r="AG42" i="29"/>
  <c r="Y42" i="29"/>
  <c r="AK42" i="29" s="1"/>
  <c r="AG26" i="29"/>
  <c r="Y26" i="29"/>
  <c r="AK26" i="29" s="1"/>
  <c r="AG17" i="29"/>
  <c r="Y17" i="29"/>
  <c r="AK17" i="29" s="1"/>
  <c r="T70" i="29"/>
  <c r="AF70" i="29" s="1"/>
  <c r="AF20" i="29"/>
  <c r="AG43" i="29"/>
  <c r="Y43" i="29"/>
  <c r="AK43" i="29" s="1"/>
  <c r="S73" i="29"/>
  <c r="AE73" i="29" s="1"/>
  <c r="AE56" i="29"/>
  <c r="U72" i="29"/>
  <c r="AG72" i="29" s="1"/>
  <c r="AG44" i="29"/>
  <c r="Y44" i="29"/>
  <c r="AW31" i="8"/>
  <c r="N70" i="8"/>
  <c r="AW70" i="8" s="1"/>
  <c r="X54" i="29"/>
  <c r="AJ54" i="29" s="1"/>
  <c r="AG22" i="29"/>
  <c r="Y22" i="29"/>
  <c r="AK22" i="29" s="1"/>
  <c r="V70" i="29"/>
  <c r="AH70" i="29" s="1"/>
  <c r="AH20" i="29"/>
  <c r="AG16" i="29"/>
  <c r="Y16" i="29"/>
  <c r="AK16" i="29" s="1"/>
  <c r="AG58" i="29"/>
  <c r="Y58" i="29"/>
  <c r="AK58" i="29" s="1"/>
  <c r="AQ31" i="8"/>
  <c r="H70" i="8"/>
  <c r="AQ70" i="8" s="1"/>
  <c r="AO43" i="8"/>
  <c r="F71" i="8"/>
  <c r="AO71" i="8" s="1"/>
  <c r="AG27" i="29"/>
  <c r="Y27" i="29"/>
  <c r="AK27" i="29" s="1"/>
  <c r="AG62" i="29"/>
  <c r="Y62" i="29"/>
  <c r="AK62" i="29" s="1"/>
  <c r="V72" i="29"/>
  <c r="AH72" i="29" s="1"/>
  <c r="AH44" i="29"/>
  <c r="AG53" i="29"/>
  <c r="Y53" i="29"/>
  <c r="AK53" i="29" s="1"/>
  <c r="AG60" i="29"/>
  <c r="Y60" i="29"/>
  <c r="AK60" i="29" s="1"/>
  <c r="AO71" i="29"/>
  <c r="BA71" i="29" s="1"/>
  <c r="BA32" i="29"/>
  <c r="X12" i="29"/>
  <c r="AO7" i="8"/>
  <c r="F68" i="8"/>
  <c r="AO68" i="8" s="1"/>
  <c r="F69" i="8"/>
  <c r="AO69" i="8" s="1"/>
  <c r="X38" i="29"/>
  <c r="AJ38" i="29" s="1"/>
  <c r="AG50" i="29"/>
  <c r="Y50" i="29"/>
  <c r="AK50" i="29" s="1"/>
  <c r="AR55" i="8"/>
  <c r="I72" i="8"/>
  <c r="AR72" i="8" s="1"/>
  <c r="AG41" i="29"/>
  <c r="Y41" i="29"/>
  <c r="AK41" i="29" s="1"/>
  <c r="AF32" i="29"/>
  <c r="T71" i="29"/>
  <c r="AF71" i="29" s="1"/>
  <c r="AG33" i="29"/>
  <c r="Y33" i="29"/>
  <c r="AK33" i="29" s="1"/>
  <c r="AG47" i="29"/>
  <c r="Y47" i="29"/>
  <c r="AK47" i="29" s="1"/>
  <c r="AG10" i="29"/>
  <c r="Y10" i="29"/>
  <c r="AK10" i="29" s="1"/>
  <c r="AW19" i="8"/>
  <c r="N69" i="8"/>
  <c r="AW69" i="8" s="1"/>
  <c r="AG18" i="29"/>
  <c r="Y18" i="29"/>
  <c r="AK18" i="29" s="1"/>
  <c r="AG61" i="29"/>
  <c r="Y61" i="29"/>
  <c r="AK61" i="29" s="1"/>
  <c r="AP7" i="8"/>
  <c r="G68" i="8"/>
  <c r="AP68" i="8" s="1"/>
  <c r="AG13" i="29"/>
  <c r="Y13" i="29"/>
  <c r="AK13" i="29" s="1"/>
  <c r="AG65" i="29"/>
  <c r="Y65" i="29"/>
  <c r="AK65" i="29" s="1"/>
  <c r="AG19" i="29"/>
  <c r="Y19" i="29"/>
  <c r="AK19" i="29" s="1"/>
  <c r="F109" i="1"/>
  <c r="AN20" i="29"/>
  <c r="M19" i="8"/>
  <c r="V69" i="29"/>
  <c r="AH69" i="29" s="1"/>
  <c r="AH8" i="29"/>
  <c r="Y56" i="29"/>
  <c r="AG56" i="29"/>
  <c r="U73" i="29"/>
  <c r="AG73" i="29" s="1"/>
  <c r="AG25" i="29"/>
  <c r="Y25" i="29"/>
  <c r="AK25" i="29" s="1"/>
  <c r="AG12" i="29"/>
  <c r="Y12" i="29"/>
  <c r="AK12" i="29" s="1"/>
  <c r="AG51" i="29"/>
  <c r="Y51" i="29"/>
  <c r="AK51" i="29" s="1"/>
  <c r="BA20" i="29"/>
  <c r="AO70" i="29"/>
  <c r="BA70" i="29" s="1"/>
  <c r="AG64" i="29"/>
  <c r="Y64" i="29"/>
  <c r="AK64" i="29" s="1"/>
  <c r="AG14" i="29"/>
  <c r="Y14" i="29"/>
  <c r="AK14" i="29" s="1"/>
  <c r="AG52" i="29"/>
  <c r="Y52" i="29"/>
  <c r="AK52" i="29" s="1"/>
  <c r="AQ43" i="8"/>
  <c r="H71" i="8"/>
  <c r="AQ71" i="8" s="1"/>
  <c r="AP31" i="8"/>
  <c r="G70" i="8"/>
  <c r="AP70" i="8" s="1"/>
  <c r="AW55" i="8"/>
  <c r="N72" i="8"/>
  <c r="AW72" i="8" s="1"/>
  <c r="AG30" i="29"/>
  <c r="Y30" i="29"/>
  <c r="AK30" i="29" s="1"/>
  <c r="F72" i="1"/>
  <c r="X18" i="29"/>
  <c r="AJ18" i="29" s="1"/>
  <c r="X14" i="29"/>
  <c r="X58" i="29"/>
  <c r="AJ58" i="29" s="1"/>
  <c r="AG11" i="29"/>
  <c r="Y11" i="29"/>
  <c r="AK11" i="29" s="1"/>
  <c r="AG54" i="29"/>
  <c r="Y54" i="29"/>
  <c r="AK54" i="29" s="1"/>
  <c r="AG8" i="29"/>
  <c r="U69" i="29"/>
  <c r="AG69" i="29" s="1"/>
  <c r="Y8" i="29"/>
  <c r="AG9" i="29"/>
  <c r="Y9" i="29"/>
  <c r="AK9" i="29" s="1"/>
  <c r="AQ55" i="8"/>
  <c r="H72" i="8"/>
  <c r="AQ72" i="8" s="1"/>
  <c r="AG45" i="29"/>
  <c r="Y45" i="29"/>
  <c r="AK45" i="29" s="1"/>
  <c r="AG31" i="29"/>
  <c r="Y31" i="29"/>
  <c r="AK31" i="29" s="1"/>
  <c r="AE8" i="29"/>
  <c r="S69" i="29"/>
  <c r="AE69" i="29" s="1"/>
  <c r="AG49" i="29"/>
  <c r="Y49" i="29"/>
  <c r="AK49" i="29" s="1"/>
  <c r="T72" i="29"/>
  <c r="AF72" i="29" s="1"/>
  <c r="AF44" i="29"/>
  <c r="AG37" i="29"/>
  <c r="Y37" i="29"/>
  <c r="AK37" i="29" s="1"/>
  <c r="AO73" i="29"/>
  <c r="BA73" i="29" s="1"/>
  <c r="BA56" i="29"/>
  <c r="AR31" i="8"/>
  <c r="I70" i="8"/>
  <c r="AR70" i="8" s="1"/>
  <c r="AG48" i="29"/>
  <c r="Y48" i="29"/>
  <c r="AK48" i="29" s="1"/>
  <c r="AW43" i="8"/>
  <c r="N71" i="8"/>
  <c r="AW71" i="8" s="1"/>
  <c r="AR7" i="8"/>
  <c r="I68" i="8"/>
  <c r="AR68" i="8" s="1"/>
  <c r="AG59" i="29"/>
  <c r="Y59" i="29"/>
  <c r="AK59" i="29" s="1"/>
  <c r="T73" i="29"/>
  <c r="AF73" i="29" s="1"/>
  <c r="AF56" i="29"/>
  <c r="AP55" i="8"/>
  <c r="G72" i="8"/>
  <c r="AP72" i="8" s="1"/>
  <c r="AG63" i="29"/>
  <c r="Y63" i="29"/>
  <c r="AK63" i="29" s="1"/>
  <c r="AG35" i="29"/>
  <c r="Y35" i="29"/>
  <c r="AK35" i="29" s="1"/>
  <c r="V71" i="29"/>
  <c r="AH71" i="29" s="1"/>
  <c r="AH32" i="29"/>
  <c r="AE32" i="29"/>
  <c r="S71" i="29"/>
  <c r="AE71" i="29" s="1"/>
  <c r="AG28" i="29"/>
  <c r="Y28" i="29"/>
  <c r="AK28" i="29" s="1"/>
  <c r="AG46" i="29"/>
  <c r="Y46" i="29"/>
  <c r="AK46" i="29" s="1"/>
  <c r="M32" i="8"/>
  <c r="X34" i="29"/>
  <c r="AJ34" i="29" s="1"/>
  <c r="AG39" i="29"/>
  <c r="Y39" i="29"/>
  <c r="AK39" i="29" s="1"/>
  <c r="U71" i="29"/>
  <c r="AG71" i="29" s="1"/>
  <c r="AG32" i="29"/>
  <c r="Y32" i="29"/>
  <c r="AG67" i="29"/>
  <c r="Y67" i="29"/>
  <c r="AK67" i="29" s="1"/>
  <c r="AP43" i="8"/>
  <c r="G71" i="8"/>
  <c r="AP71" i="8" s="1"/>
  <c r="AG40" i="29"/>
  <c r="Y40" i="29"/>
  <c r="AK40" i="29" s="1"/>
  <c r="AO72" i="29"/>
  <c r="BA72" i="29" s="1"/>
  <c r="BA44" i="29"/>
  <c r="AQ7" i="8"/>
  <c r="H68" i="8"/>
  <c r="AQ68" i="8" s="1"/>
  <c r="AG57" i="29"/>
  <c r="Y57" i="29"/>
  <c r="AK57" i="29" s="1"/>
  <c r="AQ19" i="8"/>
  <c r="H69" i="8"/>
  <c r="AQ69" i="8" s="1"/>
  <c r="AG34" i="29"/>
  <c r="Y34" i="29"/>
  <c r="AK34" i="29" s="1"/>
  <c r="AN33" i="29"/>
  <c r="AG23" i="29"/>
  <c r="Y23" i="29"/>
  <c r="AK23" i="29" s="1"/>
  <c r="AG24" i="29"/>
  <c r="Y24" i="29"/>
  <c r="AK24" i="29" s="1"/>
  <c r="AG29" i="29"/>
  <c r="Y29" i="29"/>
  <c r="AK29" i="29" s="1"/>
  <c r="AE44" i="29"/>
  <c r="S72" i="29"/>
  <c r="AE72" i="29" s="1"/>
  <c r="AR19" i="8"/>
  <c r="I69" i="8"/>
  <c r="AR69" i="8" s="1"/>
  <c r="AG36" i="29"/>
  <c r="Y36" i="29"/>
  <c r="AK36" i="29" s="1"/>
  <c r="AH56" i="29"/>
  <c r="V73" i="29"/>
  <c r="AH73" i="29" s="1"/>
  <c r="AF8" i="29"/>
  <c r="T69" i="29"/>
  <c r="AF69" i="29" s="1"/>
  <c r="S70" i="29"/>
  <c r="AE70" i="29" s="1"/>
  <c r="AE20" i="29"/>
  <c r="AG21" i="29"/>
  <c r="Y21" i="29"/>
  <c r="AK21" i="29" s="1"/>
  <c r="AS43" i="8"/>
  <c r="J71" i="8"/>
  <c r="AS71" i="8" s="1"/>
  <c r="AR43" i="8"/>
  <c r="I71" i="8"/>
  <c r="AR71" i="8" s="1"/>
  <c r="AG55" i="29"/>
  <c r="Y55" i="29"/>
  <c r="AK55" i="29" s="1"/>
  <c r="AO19" i="8"/>
  <c r="L19" i="8"/>
  <c r="AJ56" i="29"/>
  <c r="X73" i="29"/>
  <c r="AJ73" i="29" s="1"/>
  <c r="X71" i="29"/>
  <c r="AJ71" i="29" s="1"/>
  <c r="AJ32" i="29"/>
  <c r="AD24" i="29"/>
  <c r="X24" i="29"/>
  <c r="AJ24" i="29" s="1"/>
  <c r="AD21" i="29"/>
  <c r="X21" i="29"/>
  <c r="AJ21" i="29" s="1"/>
  <c r="AD22" i="29"/>
  <c r="X22" i="29"/>
  <c r="AJ22" i="29" s="1"/>
  <c r="R70" i="29"/>
  <c r="AD70" i="29" s="1"/>
  <c r="AD20" i="29"/>
  <c r="Z20" i="29"/>
  <c r="AL20" i="29" s="1"/>
  <c r="X20" i="29"/>
  <c r="AJ44" i="29"/>
  <c r="X72" i="29"/>
  <c r="AJ72" i="29" s="1"/>
  <c r="BI20" i="29"/>
  <c r="AW70" i="29"/>
  <c r="BI70" i="29" s="1"/>
  <c r="AW71" i="29"/>
  <c r="BI71" i="29" s="1"/>
  <c r="BI32" i="29"/>
  <c r="BI56" i="29"/>
  <c r="AW73" i="29"/>
  <c r="BI73" i="29" s="1"/>
  <c r="AW72" i="29"/>
  <c r="BI72" i="29" s="1"/>
  <c r="BI44" i="29"/>
  <c r="R69" i="29"/>
  <c r="AD69" i="29" s="1"/>
  <c r="AD8" i="29"/>
  <c r="AJ13" i="29"/>
  <c r="AJ9" i="29"/>
  <c r="BA11" i="29"/>
  <c r="AW11" i="29"/>
  <c r="BI11" i="29" s="1"/>
  <c r="X69" i="29"/>
  <c r="AJ8" i="29"/>
  <c r="BA17" i="29"/>
  <c r="AW17" i="29"/>
  <c r="BI17" i="29" s="1"/>
  <c r="AW18" i="29"/>
  <c r="BI18" i="29" s="1"/>
  <c r="BA18" i="29"/>
  <c r="AO69" i="29"/>
  <c r="BA69" i="29" s="1"/>
  <c r="AW8" i="29"/>
  <c r="BA8" i="29"/>
  <c r="BA19" i="29"/>
  <c r="AW19" i="29"/>
  <c r="BA15" i="29"/>
  <c r="AW15" i="29"/>
  <c r="BI15" i="29" s="1"/>
  <c r="BA16" i="29"/>
  <c r="AW16" i="29"/>
  <c r="BI10" i="29"/>
  <c r="AJ19" i="29"/>
  <c r="AJ16" i="29"/>
  <c r="AJ14" i="29"/>
  <c r="AJ12" i="29"/>
  <c r="BA14" i="29"/>
  <c r="AW14" i="29"/>
  <c r="AW7" i="8"/>
  <c r="N68" i="8"/>
  <c r="AW68" i="8" s="1"/>
  <c r="AW9" i="29"/>
  <c r="BI9" i="29" s="1"/>
  <c r="BA9" i="29"/>
  <c r="BI13" i="29"/>
  <c r="BI12" i="29"/>
  <c r="AA19" i="29"/>
  <c r="Z19" i="29"/>
  <c r="AL19" i="29" s="1"/>
  <c r="AN19" i="29"/>
  <c r="M18" i="8"/>
  <c r="AL18" i="8"/>
  <c r="L18" i="8"/>
  <c r="AN67" i="29"/>
  <c r="M66" i="8"/>
  <c r="M24" i="8"/>
  <c r="AN43" i="29"/>
  <c r="M42" i="8"/>
  <c r="AN55" i="29"/>
  <c r="M54" i="8"/>
  <c r="AA27" i="29"/>
  <c r="Z27" i="29"/>
  <c r="AL27" i="29" s="1"/>
  <c r="AY27" i="29"/>
  <c r="BK27" i="29" s="1"/>
  <c r="AZ27" i="29"/>
  <c r="AA29" i="29"/>
  <c r="Z29" i="29"/>
  <c r="AL29" i="29" s="1"/>
  <c r="AY29" i="29"/>
  <c r="BK29" i="29" s="1"/>
  <c r="AZ29" i="29"/>
  <c r="AA31" i="29"/>
  <c r="Z31" i="29"/>
  <c r="AL31" i="29" s="1"/>
  <c r="AY31" i="29"/>
  <c r="BK31" i="29" s="1"/>
  <c r="AZ31" i="29"/>
  <c r="AA43" i="29"/>
  <c r="Z43" i="29"/>
  <c r="AL43" i="29" s="1"/>
  <c r="AA55" i="29"/>
  <c r="Z55" i="29"/>
  <c r="AL55" i="29" s="1"/>
  <c r="AA26" i="29"/>
  <c r="Z26" i="29"/>
  <c r="AL26" i="29" s="1"/>
  <c r="AA28" i="29"/>
  <c r="Z28" i="29"/>
  <c r="AL28" i="29" s="1"/>
  <c r="AY28" i="29"/>
  <c r="BK28" i="29" s="1"/>
  <c r="AZ28" i="29"/>
  <c r="AA30" i="29"/>
  <c r="Z30" i="29"/>
  <c r="AL30" i="29" s="1"/>
  <c r="AY30" i="29"/>
  <c r="BK30" i="29" s="1"/>
  <c r="AZ30" i="29"/>
  <c r="AA44" i="29"/>
  <c r="Z44" i="29"/>
  <c r="AL44" i="29" s="1"/>
  <c r="AY44" i="29"/>
  <c r="BK44" i="29" s="1"/>
  <c r="AZ44" i="29"/>
  <c r="AN26" i="29"/>
  <c r="M25" i="8"/>
  <c r="AL26" i="8"/>
  <c r="L26" i="8"/>
  <c r="AV26" i="8"/>
  <c r="V26" i="8"/>
  <c r="AL28" i="8"/>
  <c r="L28" i="8"/>
  <c r="AV28" i="8"/>
  <c r="V28" i="8"/>
  <c r="AL30" i="8"/>
  <c r="L30" i="8"/>
  <c r="AV30" i="8"/>
  <c r="V30" i="8"/>
  <c r="AL42" i="8"/>
  <c r="L42" i="8"/>
  <c r="AL54" i="8"/>
  <c r="L54" i="8"/>
  <c r="AL25" i="8"/>
  <c r="L25" i="8"/>
  <c r="AL27" i="8"/>
  <c r="L27" i="8"/>
  <c r="AV27" i="8"/>
  <c r="V27" i="8"/>
  <c r="AL29" i="8"/>
  <c r="L29" i="8"/>
  <c r="AV29" i="8"/>
  <c r="V29" i="8"/>
  <c r="AL43" i="8"/>
  <c r="L43" i="8"/>
  <c r="AV43" i="8"/>
  <c r="V43" i="8"/>
  <c r="AN25" i="29"/>
  <c r="AN54" i="29"/>
  <c r="M53" i="8"/>
  <c r="I56" i="1"/>
  <c r="AA54" i="29"/>
  <c r="Z54" i="29"/>
  <c r="AL54" i="29" s="1"/>
  <c r="AA53" i="29"/>
  <c r="Z53" i="29"/>
  <c r="AL53" i="29" s="1"/>
  <c r="AN53" i="29"/>
  <c r="M52" i="8"/>
  <c r="I55" i="1"/>
  <c r="AL53" i="8"/>
  <c r="L53" i="8"/>
  <c r="AL52" i="8"/>
  <c r="L52" i="8"/>
  <c r="AN52" i="29"/>
  <c r="M51" i="8"/>
  <c r="I54" i="1"/>
  <c r="AA51" i="29"/>
  <c r="Z51" i="29"/>
  <c r="AL51" i="29" s="1"/>
  <c r="AA50" i="29"/>
  <c r="Z50" i="29"/>
  <c r="AL50" i="29" s="1"/>
  <c r="AA52" i="29"/>
  <c r="Z52" i="29"/>
  <c r="AL52" i="29" s="1"/>
  <c r="AN51" i="29"/>
  <c r="M50" i="8"/>
  <c r="I53" i="1"/>
  <c r="AN50" i="29"/>
  <c r="M49" i="8"/>
  <c r="I52" i="1"/>
  <c r="AL50" i="8"/>
  <c r="L50" i="8"/>
  <c r="AL49" i="8"/>
  <c r="L49" i="8"/>
  <c r="AL51" i="8"/>
  <c r="L51" i="8"/>
  <c r="AN46" i="29"/>
  <c r="M45" i="8"/>
  <c r="I48" i="1"/>
  <c r="AA46" i="29"/>
  <c r="Z46" i="29"/>
  <c r="AL46" i="29" s="1"/>
  <c r="AA48" i="29"/>
  <c r="Z48" i="29"/>
  <c r="AL48" i="29" s="1"/>
  <c r="AA45" i="29"/>
  <c r="O72" i="29"/>
  <c r="AA72" i="29" s="1"/>
  <c r="Z45" i="29"/>
  <c r="AY45" i="29"/>
  <c r="AZ45" i="29"/>
  <c r="AA47" i="29"/>
  <c r="Z47" i="29"/>
  <c r="AL47" i="29" s="1"/>
  <c r="AY47" i="29"/>
  <c r="BK47" i="29" s="1"/>
  <c r="AZ47" i="29"/>
  <c r="AA49" i="29"/>
  <c r="Z49" i="29"/>
  <c r="AL49" i="29" s="1"/>
  <c r="AN49" i="29"/>
  <c r="M48" i="8"/>
  <c r="I51" i="1"/>
  <c r="AN48" i="29"/>
  <c r="M47" i="8"/>
  <c r="I50" i="1"/>
  <c r="AL45" i="8"/>
  <c r="L45" i="8"/>
  <c r="AL47" i="8"/>
  <c r="L47" i="8"/>
  <c r="AL44" i="8"/>
  <c r="L44" i="8"/>
  <c r="AV44" i="8"/>
  <c r="V44" i="8"/>
  <c r="AL46" i="8"/>
  <c r="L46" i="8"/>
  <c r="AV46" i="8"/>
  <c r="V46" i="8"/>
  <c r="AL48" i="8"/>
  <c r="L48" i="8"/>
  <c r="AN56" i="29"/>
  <c r="M55" i="8"/>
  <c r="AN58" i="29"/>
  <c r="M57" i="8"/>
  <c r="I60" i="1"/>
  <c r="AN60" i="29"/>
  <c r="M59" i="8"/>
  <c r="I62" i="1"/>
  <c r="AN62" i="29"/>
  <c r="M61" i="8"/>
  <c r="AN64" i="29"/>
  <c r="M63" i="8"/>
  <c r="AN66" i="29"/>
  <c r="M65" i="8"/>
  <c r="I68" i="1"/>
  <c r="O73" i="29"/>
  <c r="AA73" i="29" s="1"/>
  <c r="Z56" i="29"/>
  <c r="AA56" i="29"/>
  <c r="AA57" i="29"/>
  <c r="Z57" i="29"/>
  <c r="AL57" i="29" s="1"/>
  <c r="AA59" i="29"/>
  <c r="Z59" i="29"/>
  <c r="AL59" i="29" s="1"/>
  <c r="AA61" i="29"/>
  <c r="Z61" i="29"/>
  <c r="AL61" i="29" s="1"/>
  <c r="AA64" i="29"/>
  <c r="Z64" i="29"/>
  <c r="AL64" i="29" s="1"/>
  <c r="AA65" i="29"/>
  <c r="Z65" i="29"/>
  <c r="AL65" i="29" s="1"/>
  <c r="AA58" i="29"/>
  <c r="Z58" i="29"/>
  <c r="AL58" i="29" s="1"/>
  <c r="AA60" i="29"/>
  <c r="Z60" i="29"/>
  <c r="AL60" i="29" s="1"/>
  <c r="AA62" i="29"/>
  <c r="Z62" i="29"/>
  <c r="AL62" i="29" s="1"/>
  <c r="AA63" i="29"/>
  <c r="Z63" i="29"/>
  <c r="AL63" i="29" s="1"/>
  <c r="AA66" i="29"/>
  <c r="Z66" i="29"/>
  <c r="AL66" i="29" s="1"/>
  <c r="AN57" i="29"/>
  <c r="M56" i="8"/>
  <c r="I59" i="1"/>
  <c r="AN59" i="29"/>
  <c r="M58" i="8"/>
  <c r="I61" i="1"/>
  <c r="AN61" i="29"/>
  <c r="M60" i="8"/>
  <c r="I63" i="1"/>
  <c r="AN63" i="29"/>
  <c r="M62" i="8"/>
  <c r="I65" i="1"/>
  <c r="AN65" i="29"/>
  <c r="M64" i="8"/>
  <c r="I67" i="1"/>
  <c r="AL55" i="8"/>
  <c r="L55" i="8"/>
  <c r="AL56" i="8"/>
  <c r="L56" i="8"/>
  <c r="AL58" i="8"/>
  <c r="L58" i="8"/>
  <c r="AL60" i="8"/>
  <c r="L60" i="8"/>
  <c r="AL63" i="8"/>
  <c r="L63" i="8"/>
  <c r="AL64" i="8"/>
  <c r="L64" i="8"/>
  <c r="AL57" i="8"/>
  <c r="L57" i="8"/>
  <c r="AL59" i="8"/>
  <c r="L59" i="8"/>
  <c r="AL61" i="8"/>
  <c r="L61" i="8"/>
  <c r="AL62" i="8"/>
  <c r="L62" i="8"/>
  <c r="AL65" i="8"/>
  <c r="L65" i="8"/>
  <c r="AN37" i="29"/>
  <c r="M36" i="8"/>
  <c r="I39" i="1"/>
  <c r="AN41" i="29"/>
  <c r="M40" i="8"/>
  <c r="I43" i="1"/>
  <c r="AN42" i="29"/>
  <c r="M41" i="8"/>
  <c r="I44" i="1"/>
  <c r="Z32" i="29"/>
  <c r="O71" i="29"/>
  <c r="AA71" i="29" s="1"/>
  <c r="AA32" i="29"/>
  <c r="AA33" i="29"/>
  <c r="Z33" i="29"/>
  <c r="AL33" i="29" s="1"/>
  <c r="AY33" i="29"/>
  <c r="BK33" i="29" s="1"/>
  <c r="AZ33" i="29"/>
  <c r="AZ34" i="29"/>
  <c r="AY34" i="29"/>
  <c r="BK34" i="29" s="1"/>
  <c r="AY35" i="29"/>
  <c r="BK35" i="29" s="1"/>
  <c r="AZ35" i="29"/>
  <c r="AY36" i="29"/>
  <c r="BK36" i="29" s="1"/>
  <c r="AZ36" i="29"/>
  <c r="AA38" i="29"/>
  <c r="Z38" i="29"/>
  <c r="AL38" i="29" s="1"/>
  <c r="AA40" i="29"/>
  <c r="Z40" i="29"/>
  <c r="AL40" i="29" s="1"/>
  <c r="AA42" i="29"/>
  <c r="Z42" i="29"/>
  <c r="AL42" i="29" s="1"/>
  <c r="AA34" i="29"/>
  <c r="Z34" i="29"/>
  <c r="AL34" i="29" s="1"/>
  <c r="AA35" i="29"/>
  <c r="Z35" i="29"/>
  <c r="AL35" i="29" s="1"/>
  <c r="AA36" i="29"/>
  <c r="Z36" i="29"/>
  <c r="AL36" i="29" s="1"/>
  <c r="AA37" i="29"/>
  <c r="Z37" i="29"/>
  <c r="AL37" i="29" s="1"/>
  <c r="AA39" i="29"/>
  <c r="Z39" i="29"/>
  <c r="AL39" i="29" s="1"/>
  <c r="AY39" i="29"/>
  <c r="BK39" i="29" s="1"/>
  <c r="AZ39" i="29"/>
  <c r="AA41" i="29"/>
  <c r="Z41" i="29"/>
  <c r="AL41" i="29" s="1"/>
  <c r="AN38" i="29"/>
  <c r="M37" i="8"/>
  <c r="I40" i="1"/>
  <c r="AN32" i="29"/>
  <c r="M31" i="8"/>
  <c r="AN40" i="29"/>
  <c r="M39" i="8"/>
  <c r="I42" i="1"/>
  <c r="AL31" i="8"/>
  <c r="L31" i="8"/>
  <c r="AL32" i="8"/>
  <c r="L32" i="8"/>
  <c r="AV32" i="8"/>
  <c r="V32" i="8"/>
  <c r="AV33" i="8"/>
  <c r="V33" i="8"/>
  <c r="AV34" i="8"/>
  <c r="V34" i="8"/>
  <c r="AV35" i="8"/>
  <c r="V35" i="8"/>
  <c r="AL37" i="8"/>
  <c r="L37" i="8"/>
  <c r="AL39" i="8"/>
  <c r="L39" i="8"/>
  <c r="AL41" i="8"/>
  <c r="L41" i="8"/>
  <c r="AL33" i="8"/>
  <c r="L33" i="8"/>
  <c r="AL34" i="8"/>
  <c r="L34" i="8"/>
  <c r="AL35" i="8"/>
  <c r="L35" i="8"/>
  <c r="AL36" i="8"/>
  <c r="L36" i="8"/>
  <c r="AL38" i="8"/>
  <c r="L38" i="8"/>
  <c r="AV38" i="8"/>
  <c r="V38" i="8"/>
  <c r="AL40" i="8"/>
  <c r="L40" i="8"/>
  <c r="AA25" i="29"/>
  <c r="Z25" i="29"/>
  <c r="AL25" i="29" s="1"/>
  <c r="AZ25" i="29"/>
  <c r="AY25" i="29"/>
  <c r="BK25" i="29" s="1"/>
  <c r="AL24" i="8"/>
  <c r="L24" i="8"/>
  <c r="V24" i="8"/>
  <c r="AV24" i="8"/>
  <c r="AN24" i="29"/>
  <c r="M23" i="8"/>
  <c r="I26" i="1"/>
  <c r="AA24" i="29"/>
  <c r="Z24" i="29"/>
  <c r="AL24" i="29" s="1"/>
  <c r="AL23" i="8"/>
  <c r="L23" i="8"/>
  <c r="AA23" i="29"/>
  <c r="Z23" i="29"/>
  <c r="AL23" i="29" s="1"/>
  <c r="AN23" i="29"/>
  <c r="M22" i="8"/>
  <c r="I25" i="1"/>
  <c r="AL22" i="8"/>
  <c r="L22" i="8"/>
  <c r="AA22" i="29"/>
  <c r="Z22" i="29"/>
  <c r="AL22" i="29" s="1"/>
  <c r="AN22" i="29"/>
  <c r="M21" i="8"/>
  <c r="I24" i="1"/>
  <c r="AL21" i="8"/>
  <c r="L21" i="8"/>
  <c r="AA21" i="29"/>
  <c r="O70" i="29"/>
  <c r="AA70" i="29" s="1"/>
  <c r="Z21" i="29"/>
  <c r="AN21" i="29"/>
  <c r="M20" i="8"/>
  <c r="I23" i="1"/>
  <c r="AL20" i="8"/>
  <c r="L20" i="8"/>
  <c r="AN12" i="29"/>
  <c r="M11" i="8"/>
  <c r="AN16" i="29"/>
  <c r="M15" i="8"/>
  <c r="AN13" i="29"/>
  <c r="M12" i="8"/>
  <c r="AN17" i="29"/>
  <c r="M16" i="8"/>
  <c r="AA11" i="29"/>
  <c r="Z11" i="29"/>
  <c r="AL11" i="29" s="1"/>
  <c r="AA13" i="29"/>
  <c r="Z13" i="29"/>
  <c r="AL13" i="29" s="1"/>
  <c r="AA15" i="29"/>
  <c r="Z15" i="29"/>
  <c r="AL15" i="29" s="1"/>
  <c r="AA17" i="29"/>
  <c r="Z17" i="29"/>
  <c r="AL17" i="29" s="1"/>
  <c r="AA12" i="29"/>
  <c r="Z12" i="29"/>
  <c r="AL12" i="29" s="1"/>
  <c r="AA14" i="29"/>
  <c r="Z14" i="29"/>
  <c r="AL14" i="29" s="1"/>
  <c r="AA16" i="29"/>
  <c r="Z16" i="29"/>
  <c r="AL16" i="29" s="1"/>
  <c r="AA18" i="29"/>
  <c r="Z18" i="29"/>
  <c r="AL18" i="29" s="1"/>
  <c r="AN14" i="29"/>
  <c r="M13" i="8"/>
  <c r="AN18" i="29"/>
  <c r="M17" i="8"/>
  <c r="AN11" i="29"/>
  <c r="M10" i="8"/>
  <c r="AN15" i="29"/>
  <c r="M14" i="8"/>
  <c r="AL10" i="8"/>
  <c r="L10" i="8"/>
  <c r="AL12" i="8"/>
  <c r="L12" i="8"/>
  <c r="AL14" i="8"/>
  <c r="L14" i="8"/>
  <c r="AL16" i="8"/>
  <c r="L16" i="8"/>
  <c r="AL11" i="8"/>
  <c r="L11" i="8"/>
  <c r="AL13" i="8"/>
  <c r="L13" i="8"/>
  <c r="AL15" i="8"/>
  <c r="L15" i="8"/>
  <c r="AL17" i="8"/>
  <c r="L17" i="8"/>
  <c r="AN10" i="29"/>
  <c r="M9" i="8"/>
  <c r="AA10" i="29"/>
  <c r="Z10" i="29"/>
  <c r="AL10" i="29" s="1"/>
  <c r="AL9" i="8"/>
  <c r="L9" i="8"/>
  <c r="AA9" i="29"/>
  <c r="Z9" i="29"/>
  <c r="AL9" i="29" s="1"/>
  <c r="AN9" i="29"/>
  <c r="M8" i="8"/>
  <c r="AL8" i="8"/>
  <c r="L8" i="8"/>
  <c r="AN8" i="29"/>
  <c r="M7" i="8"/>
  <c r="Z8" i="29"/>
  <c r="O69" i="29"/>
  <c r="AA69" i="29" s="1"/>
  <c r="AA8" i="29"/>
  <c r="AL7" i="8"/>
  <c r="L7" i="8"/>
  <c r="B44" i="29"/>
  <c r="B22" i="29"/>
  <c r="B33" i="29"/>
  <c r="W8" i="8"/>
  <c r="BF8" i="8" s="1"/>
  <c r="W10" i="8"/>
  <c r="BF10" i="8" s="1"/>
  <c r="W12" i="8"/>
  <c r="BF12" i="8" s="1"/>
  <c r="W14" i="8"/>
  <c r="BF14" i="8" s="1"/>
  <c r="W16" i="8"/>
  <c r="BF16" i="8" s="1"/>
  <c r="W18" i="8"/>
  <c r="BF18" i="8" s="1"/>
  <c r="Y9" i="8"/>
  <c r="BH9" i="8" s="1"/>
  <c r="Y17" i="8"/>
  <c r="BH17" i="8" s="1"/>
  <c r="Z13" i="8"/>
  <c r="BI13" i="8" s="1"/>
  <c r="Y8" i="8"/>
  <c r="BH8" i="8" s="1"/>
  <c r="Y16" i="8"/>
  <c r="BH16" i="8" s="1"/>
  <c r="Z12" i="8"/>
  <c r="BI12" i="8" s="1"/>
  <c r="Y11" i="8"/>
  <c r="BH11" i="8" s="1"/>
  <c r="Z7" i="8"/>
  <c r="BI7" i="8" s="1"/>
  <c r="Z15" i="8"/>
  <c r="BI15" i="8" s="1"/>
  <c r="Y14" i="8"/>
  <c r="BH14" i="8" s="1"/>
  <c r="Z10" i="8"/>
  <c r="BI10" i="8" s="1"/>
  <c r="Z18" i="8"/>
  <c r="BI18" i="8" s="1"/>
  <c r="AA16" i="8"/>
  <c r="BJ16" i="8" s="1"/>
  <c r="AA15" i="8"/>
  <c r="BJ15" i="8" s="1"/>
  <c r="AA12" i="8"/>
  <c r="BJ12" i="8" s="1"/>
  <c r="AA17" i="8"/>
  <c r="BJ17" i="8" s="1"/>
  <c r="AA11" i="8"/>
  <c r="BJ11" i="8" s="1"/>
  <c r="AB11" i="8"/>
  <c r="BK11" i="8" s="1"/>
  <c r="AB8" i="8"/>
  <c r="BK8" i="8" s="1"/>
  <c r="AB9" i="8"/>
  <c r="BK9" i="8" s="1"/>
  <c r="AB10" i="8"/>
  <c r="BK10" i="8" s="1"/>
  <c r="AB12" i="8"/>
  <c r="BK12" i="8" s="1"/>
  <c r="AB13" i="8"/>
  <c r="BK13" i="8" s="1"/>
  <c r="AC9" i="8"/>
  <c r="BL9" i="8" s="1"/>
  <c r="AC12" i="8"/>
  <c r="BL12" i="8" s="1"/>
  <c r="AC15" i="8"/>
  <c r="BL15" i="8" s="1"/>
  <c r="AC18" i="8"/>
  <c r="BL18" i="8" s="1"/>
  <c r="AC8" i="8"/>
  <c r="BL8" i="8" s="1"/>
  <c r="AC11" i="8"/>
  <c r="BL11" i="8" s="1"/>
  <c r="AD18" i="8"/>
  <c r="BM18" i="8" s="1"/>
  <c r="AD9" i="8"/>
  <c r="BM9" i="8" s="1"/>
  <c r="AD17" i="8"/>
  <c r="BM17" i="8" s="1"/>
  <c r="AD8" i="8"/>
  <c r="BM8" i="8" s="1"/>
  <c r="AD16" i="8"/>
  <c r="BM16" i="8" s="1"/>
  <c r="AD15" i="8"/>
  <c r="BM15" i="8" s="1"/>
  <c r="AD10" i="8"/>
  <c r="BM10" i="8" s="1"/>
  <c r="B21" i="8"/>
  <c r="AK20" i="8"/>
  <c r="AU20" i="8" s="1"/>
  <c r="BE20" i="8" s="1"/>
  <c r="B33" i="8"/>
  <c r="AK32" i="8"/>
  <c r="AU32" i="8" s="1"/>
  <c r="BE32" i="8" s="1"/>
  <c r="W9" i="8"/>
  <c r="BF9" i="8" s="1"/>
  <c r="W11" i="8"/>
  <c r="BF11" i="8" s="1"/>
  <c r="W13" i="8"/>
  <c r="BF13" i="8" s="1"/>
  <c r="W15" i="8"/>
  <c r="BF15" i="8" s="1"/>
  <c r="W17" i="8"/>
  <c r="BF17" i="8" s="1"/>
  <c r="W7" i="8"/>
  <c r="BF7" i="8" s="1"/>
  <c r="Y13" i="8"/>
  <c r="BH13" i="8" s="1"/>
  <c r="Z9" i="8"/>
  <c r="BI9" i="8" s="1"/>
  <c r="Z17" i="8"/>
  <c r="BI17" i="8" s="1"/>
  <c r="Y12" i="8"/>
  <c r="BH12" i="8" s="1"/>
  <c r="Z8" i="8"/>
  <c r="BI8" i="8" s="1"/>
  <c r="Z16" i="8"/>
  <c r="BI16" i="8" s="1"/>
  <c r="Y7" i="8"/>
  <c r="Y15" i="8"/>
  <c r="BH15" i="8" s="1"/>
  <c r="Z11" i="8"/>
  <c r="BI11" i="8" s="1"/>
  <c r="Y10" i="8"/>
  <c r="BH10" i="8" s="1"/>
  <c r="Y18" i="8"/>
  <c r="BH18" i="8" s="1"/>
  <c r="Z14" i="8"/>
  <c r="BI14" i="8" s="1"/>
  <c r="AA8" i="8"/>
  <c r="BJ8" i="8" s="1"/>
  <c r="AA13" i="8"/>
  <c r="BJ13" i="8" s="1"/>
  <c r="AA14" i="8"/>
  <c r="BJ14" i="8" s="1"/>
  <c r="AA18" i="8"/>
  <c r="BJ18" i="8" s="1"/>
  <c r="AA9" i="8"/>
  <c r="BJ9" i="8" s="1"/>
  <c r="AA10" i="8"/>
  <c r="BJ10" i="8" s="1"/>
  <c r="AA7" i="8"/>
  <c r="AB7" i="8"/>
  <c r="AB16" i="8"/>
  <c r="BK16" i="8" s="1"/>
  <c r="AB18" i="8"/>
  <c r="BK18" i="8" s="1"/>
  <c r="AB17" i="8"/>
  <c r="BK17" i="8" s="1"/>
  <c r="AB15" i="8"/>
  <c r="BK15" i="8" s="1"/>
  <c r="AC14" i="8"/>
  <c r="BL14" i="8" s="1"/>
  <c r="AC17" i="8"/>
  <c r="BL17" i="8" s="1"/>
  <c r="AC7" i="8"/>
  <c r="AC10" i="8"/>
  <c r="BL10" i="8" s="1"/>
  <c r="AC13" i="8"/>
  <c r="BL13" i="8" s="1"/>
  <c r="AC16" i="8"/>
  <c r="BL16" i="8" s="1"/>
  <c r="AD14" i="8"/>
  <c r="BM14" i="8" s="1"/>
  <c r="AD13" i="8"/>
  <c r="BM13" i="8" s="1"/>
  <c r="AD7" i="8"/>
  <c r="AD12" i="8"/>
  <c r="BM12" i="8" s="1"/>
  <c r="AD11" i="8"/>
  <c r="BM11" i="8" s="1"/>
  <c r="BG11" i="8"/>
  <c r="AF11" i="8"/>
  <c r="BG17" i="8"/>
  <c r="BG13" i="8"/>
  <c r="BG10" i="8"/>
  <c r="BG18" i="8"/>
  <c r="BG14" i="8"/>
  <c r="AF14" i="8"/>
  <c r="BG7" i="8"/>
  <c r="AF7" i="8"/>
  <c r="X68" i="8"/>
  <c r="BG68" i="8" s="1"/>
  <c r="BG9" i="8"/>
  <c r="AF9" i="8"/>
  <c r="BG16" i="8"/>
  <c r="AF16" i="8"/>
  <c r="BG12" i="8"/>
  <c r="AF12" i="8"/>
  <c r="BG8" i="8"/>
  <c r="AF8" i="8"/>
  <c r="AG8" i="8" s="1"/>
  <c r="BG15" i="8"/>
  <c r="AF15" i="8"/>
  <c r="CN35" i="27"/>
  <c r="CN37" i="27"/>
  <c r="CN39" i="27"/>
  <c r="CN41" i="27"/>
  <c r="CN43" i="27"/>
  <c r="CN45" i="27"/>
  <c r="I109" i="27"/>
  <c r="C74" i="27"/>
  <c r="C57" i="27"/>
  <c r="C56" i="27"/>
  <c r="C55" i="27"/>
  <c r="C54" i="27"/>
  <c r="C53" i="27"/>
  <c r="C52" i="27"/>
  <c r="C51" i="27"/>
  <c r="C50" i="27"/>
  <c r="C49" i="27"/>
  <c r="C48" i="27"/>
  <c r="C47" i="27"/>
  <c r="C46" i="27"/>
  <c r="CN34" i="27"/>
  <c r="CN36" i="27"/>
  <c r="CN38" i="27"/>
  <c r="CN40" i="27"/>
  <c r="CN42" i="27"/>
  <c r="CN44" i="27"/>
  <c r="I71" i="27"/>
  <c r="I72" i="27"/>
  <c r="C74" i="26"/>
  <c r="C57" i="26"/>
  <c r="C56" i="26"/>
  <c r="C55" i="26"/>
  <c r="C54" i="26"/>
  <c r="C53" i="26"/>
  <c r="C52" i="26"/>
  <c r="C51" i="26"/>
  <c r="C50" i="26"/>
  <c r="C49" i="26"/>
  <c r="C48" i="26"/>
  <c r="C47" i="26"/>
  <c r="C46" i="26"/>
  <c r="CN34" i="26"/>
  <c r="CN36" i="26"/>
  <c r="CN38" i="26"/>
  <c r="CN40" i="26"/>
  <c r="CN42" i="26"/>
  <c r="CN44" i="26"/>
  <c r="CN35" i="26"/>
  <c r="CN37" i="26"/>
  <c r="CN39" i="26"/>
  <c r="CN41" i="26"/>
  <c r="CN43" i="26"/>
  <c r="CN45" i="26"/>
  <c r="I71" i="26"/>
  <c r="I109" i="26"/>
  <c r="C74" i="25"/>
  <c r="C57" i="25"/>
  <c r="C56" i="25"/>
  <c r="C55" i="25"/>
  <c r="C54" i="25"/>
  <c r="C53" i="25"/>
  <c r="C52" i="25"/>
  <c r="C51" i="25"/>
  <c r="C50" i="25"/>
  <c r="C49" i="25"/>
  <c r="C48" i="25"/>
  <c r="C47" i="25"/>
  <c r="C46" i="25"/>
  <c r="CN35" i="25"/>
  <c r="CN37" i="25"/>
  <c r="CN39" i="25"/>
  <c r="CN41" i="25"/>
  <c r="CN43" i="25"/>
  <c r="CN45" i="25"/>
  <c r="I71" i="25"/>
  <c r="CN34" i="25"/>
  <c r="CN36" i="25"/>
  <c r="CN38" i="25"/>
  <c r="CN40" i="25"/>
  <c r="CN42" i="25"/>
  <c r="CN44" i="25"/>
  <c r="I109" i="25"/>
  <c r="CN35" i="23"/>
  <c r="CN37" i="23"/>
  <c r="CN39" i="23"/>
  <c r="CN41" i="23"/>
  <c r="CN43" i="23"/>
  <c r="CN45" i="23"/>
  <c r="I71" i="23"/>
  <c r="C74" i="23"/>
  <c r="C57" i="23"/>
  <c r="C56" i="23"/>
  <c r="C55" i="23"/>
  <c r="C54" i="23"/>
  <c r="C53" i="23"/>
  <c r="C52" i="23"/>
  <c r="C51" i="23"/>
  <c r="C50" i="23"/>
  <c r="C49" i="23"/>
  <c r="C48" i="23"/>
  <c r="C47" i="23"/>
  <c r="C46" i="23"/>
  <c r="CN34" i="23"/>
  <c r="CN36" i="23"/>
  <c r="CN38" i="23"/>
  <c r="CN40" i="23"/>
  <c r="CN42" i="23"/>
  <c r="CN44" i="23"/>
  <c r="I109" i="23"/>
  <c r="CN35" i="22"/>
  <c r="CN37" i="22"/>
  <c r="CN39" i="22"/>
  <c r="CN41" i="22"/>
  <c r="CN43" i="22"/>
  <c r="CN45" i="22"/>
  <c r="I71" i="22"/>
  <c r="C74" i="22"/>
  <c r="C57" i="22"/>
  <c r="C56" i="22"/>
  <c r="C55" i="22"/>
  <c r="C54" i="22"/>
  <c r="C53" i="22"/>
  <c r="C52" i="22"/>
  <c r="C51" i="22"/>
  <c r="C50" i="22"/>
  <c r="C49" i="22"/>
  <c r="C48" i="22"/>
  <c r="C47" i="22"/>
  <c r="C46" i="22"/>
  <c r="CN34" i="22"/>
  <c r="CN36" i="22"/>
  <c r="CN38" i="22"/>
  <c r="CN40" i="22"/>
  <c r="CN42" i="22"/>
  <c r="CN44" i="22"/>
  <c r="I109" i="22"/>
  <c r="I109" i="18"/>
  <c r="C74" i="19"/>
  <c r="C57" i="19"/>
  <c r="C56" i="19"/>
  <c r="C55" i="19"/>
  <c r="C54" i="19"/>
  <c r="C53" i="19"/>
  <c r="C52" i="19"/>
  <c r="C51" i="19"/>
  <c r="C50" i="19"/>
  <c r="C49" i="19"/>
  <c r="C48" i="19"/>
  <c r="C47" i="19"/>
  <c r="C46" i="19"/>
  <c r="CN34" i="19"/>
  <c r="CN36" i="19"/>
  <c r="CN38" i="19"/>
  <c r="CN40" i="19"/>
  <c r="CN42" i="19"/>
  <c r="CN44" i="19"/>
  <c r="I71" i="19"/>
  <c r="CN35" i="19"/>
  <c r="CN37" i="19"/>
  <c r="CN39" i="19"/>
  <c r="CN41" i="19"/>
  <c r="CN43" i="19"/>
  <c r="CN45" i="19"/>
  <c r="G71" i="18"/>
  <c r="H71" i="18"/>
  <c r="H109" i="18"/>
  <c r="C57" i="18"/>
  <c r="C55" i="18"/>
  <c r="C53" i="18"/>
  <c r="C51" i="18"/>
  <c r="C49" i="18"/>
  <c r="C47" i="18"/>
  <c r="C74" i="18"/>
  <c r="C56" i="18"/>
  <c r="C54" i="18"/>
  <c r="C52" i="18"/>
  <c r="C50" i="18"/>
  <c r="C48" i="18"/>
  <c r="C46" i="18"/>
  <c r="CN36" i="18"/>
  <c r="CN40" i="18"/>
  <c r="CN44" i="18"/>
  <c r="CN37" i="18"/>
  <c r="CN41" i="18"/>
  <c r="CN45" i="18"/>
  <c r="CN34" i="18"/>
  <c r="CN38" i="18"/>
  <c r="CN42" i="18"/>
  <c r="CN35" i="18"/>
  <c r="CN39" i="18"/>
  <c r="CN43" i="18"/>
  <c r="M70" i="8"/>
  <c r="AV70" i="8" s="1"/>
  <c r="M71" i="8"/>
  <c r="AV71" i="8" s="1"/>
  <c r="M69" i="8"/>
  <c r="AV69" i="8" s="1"/>
  <c r="J109" i="17"/>
  <c r="BE37" i="17"/>
  <c r="BE35" i="17"/>
  <c r="BE41" i="17"/>
  <c r="BE45" i="17"/>
  <c r="BE36" i="17"/>
  <c r="BE40" i="17"/>
  <c r="BE44" i="17"/>
  <c r="J71" i="17"/>
  <c r="C56" i="17"/>
  <c r="C54" i="17"/>
  <c r="C52" i="17"/>
  <c r="C50" i="17"/>
  <c r="C48" i="17"/>
  <c r="C46" i="17"/>
  <c r="C74" i="17"/>
  <c r="C57" i="17"/>
  <c r="C55" i="17"/>
  <c r="C53" i="17"/>
  <c r="C51" i="17"/>
  <c r="C49" i="17"/>
  <c r="C47" i="17"/>
  <c r="BE34" i="17"/>
  <c r="BE39" i="17"/>
  <c r="BE43" i="17"/>
  <c r="BE38" i="17"/>
  <c r="BE42" i="17"/>
  <c r="F71" i="1"/>
  <c r="W19" i="13"/>
  <c r="J34" i="1" s="1"/>
  <c r="Z18" i="13"/>
  <c r="AB18" i="13"/>
  <c r="AD18" i="13"/>
  <c r="Y18" i="13"/>
  <c r="AA18" i="13"/>
  <c r="AC18" i="13"/>
  <c r="AE18" i="13"/>
  <c r="X18" i="13"/>
  <c r="J45" i="1"/>
  <c r="J36" i="1"/>
  <c r="J38" i="1"/>
  <c r="J40" i="1"/>
  <c r="J42" i="1"/>
  <c r="J44" i="1"/>
  <c r="J35" i="1"/>
  <c r="J37" i="1"/>
  <c r="J39" i="1"/>
  <c r="J41" i="1"/>
  <c r="I58" i="1"/>
  <c r="I22" i="1"/>
  <c r="B8" i="13"/>
  <c r="B73" i="29" s="1"/>
  <c r="B43" i="8"/>
  <c r="C74" i="1"/>
  <c r="C47" i="1"/>
  <c r="C49" i="1"/>
  <c r="C51" i="1"/>
  <c r="C53" i="1"/>
  <c r="C55" i="1"/>
  <c r="C57" i="1"/>
  <c r="B71" i="8"/>
  <c r="AK71" i="8" s="1"/>
  <c r="C48" i="1"/>
  <c r="C50" i="1"/>
  <c r="C52" i="1"/>
  <c r="C54" i="1"/>
  <c r="C56" i="1"/>
  <c r="C46" i="1"/>
  <c r="I14" i="1"/>
  <c r="I18" i="1"/>
  <c r="I12" i="1"/>
  <c r="I15" i="1"/>
  <c r="I19" i="1"/>
  <c r="I11" i="1"/>
  <c r="I16" i="1"/>
  <c r="I20" i="1"/>
  <c r="I13" i="1"/>
  <c r="I17" i="1"/>
  <c r="I21" i="1"/>
  <c r="I66" i="1"/>
  <c r="I10" i="1"/>
  <c r="M68" i="8"/>
  <c r="AV68" i="8" s="1"/>
  <c r="W68" i="8"/>
  <c r="BF68" i="8" s="1"/>
  <c r="J68" i="8"/>
  <c r="AS68" i="8" s="1"/>
  <c r="G73" i="1"/>
  <c r="H73" i="1"/>
  <c r="I73" i="1" s="1"/>
  <c r="G74" i="1"/>
  <c r="G75" i="1"/>
  <c r="H74" i="1"/>
  <c r="I74" i="1" s="1"/>
  <c r="H72" i="1"/>
  <c r="I72" i="1" s="1"/>
  <c r="F73" i="1"/>
  <c r="F74" i="1"/>
  <c r="H71" i="1"/>
  <c r="I71" i="1" s="1"/>
  <c r="G71" i="1"/>
  <c r="G72" i="1"/>
  <c r="F75" i="1"/>
  <c r="J71" i="1"/>
  <c r="I64" i="1"/>
  <c r="H75" i="1"/>
  <c r="I75" i="1" s="1"/>
  <c r="G109" i="1"/>
  <c r="L68" i="8"/>
  <c r="C68" i="8"/>
  <c r="AL68" i="8" s="1"/>
  <c r="H109" i="1"/>
  <c r="J109" i="1"/>
  <c r="AG7" i="8" l="1"/>
  <c r="AG14" i="8"/>
  <c r="AG12" i="8"/>
  <c r="AG16" i="8"/>
  <c r="AG11" i="8"/>
  <c r="AG15" i="8"/>
  <c r="AZ20" i="29"/>
  <c r="AY20" i="29"/>
  <c r="BK20" i="29" s="1"/>
  <c r="Y69" i="29"/>
  <c r="AK69" i="29" s="1"/>
  <c r="AK8" i="29"/>
  <c r="BL7" i="8"/>
  <c r="AC68" i="8"/>
  <c r="BL68" i="8" s="1"/>
  <c r="AK56" i="29"/>
  <c r="Y73" i="29"/>
  <c r="AK73" i="29" s="1"/>
  <c r="BM7" i="8"/>
  <c r="AD68" i="8"/>
  <c r="BM68" i="8" s="1"/>
  <c r="AK20" i="29"/>
  <c r="Y70" i="29"/>
  <c r="AK70" i="29" s="1"/>
  <c r="AK32" i="29"/>
  <c r="Y71" i="29"/>
  <c r="AK71" i="29" s="1"/>
  <c r="AK44" i="29"/>
  <c r="Y72" i="29"/>
  <c r="AK72" i="29" s="1"/>
  <c r="AV19" i="8"/>
  <c r="V19" i="8"/>
  <c r="AJ20" i="29"/>
  <c r="X70" i="29"/>
  <c r="AJ70" i="29" s="1"/>
  <c r="Z68" i="8"/>
  <c r="BI68" i="8" s="1"/>
  <c r="AJ10" i="29"/>
  <c r="BI16" i="29"/>
  <c r="BI19" i="29"/>
  <c r="AW69" i="29"/>
  <c r="BI8" i="29"/>
  <c r="BI14" i="29"/>
  <c r="L69" i="29"/>
  <c r="J33" i="1"/>
  <c r="W30" i="8" s="1"/>
  <c r="J22" i="1"/>
  <c r="J43" i="1"/>
  <c r="W40" i="8" s="1"/>
  <c r="J25" i="1"/>
  <c r="W22" i="8" s="1"/>
  <c r="BF22" i="8" s="1"/>
  <c r="J29" i="1"/>
  <c r="W26" i="8" s="1"/>
  <c r="J28" i="17"/>
  <c r="X25" i="8" s="1"/>
  <c r="BG25" i="8" s="1"/>
  <c r="J22" i="17"/>
  <c r="J31" i="17"/>
  <c r="X28" i="8" s="1"/>
  <c r="BG28" i="8" s="1"/>
  <c r="J33" i="17"/>
  <c r="X30" i="8" s="1"/>
  <c r="I31" i="19"/>
  <c r="Z28" i="8" s="1"/>
  <c r="BI28" i="8" s="1"/>
  <c r="I22" i="19"/>
  <c r="I25" i="19"/>
  <c r="Z22" i="8" s="1"/>
  <c r="BI22" i="8" s="1"/>
  <c r="I33" i="18"/>
  <c r="Y30" i="8" s="1"/>
  <c r="BH30" i="8" s="1"/>
  <c r="I25" i="18"/>
  <c r="Y22" i="8" s="1"/>
  <c r="BH22" i="8" s="1"/>
  <c r="I26" i="18"/>
  <c r="Y23" i="8" s="1"/>
  <c r="BH23" i="8" s="1"/>
  <c r="I32" i="23"/>
  <c r="AB29" i="8" s="1"/>
  <c r="BK29" i="8" s="1"/>
  <c r="I24" i="23"/>
  <c r="AB21" i="8" s="1"/>
  <c r="BK21" i="8" s="1"/>
  <c r="I29" i="23"/>
  <c r="AB26" i="8" s="1"/>
  <c r="BK26" i="8" s="1"/>
  <c r="I30" i="25"/>
  <c r="AC27" i="8" s="1"/>
  <c r="BL27" i="8" s="1"/>
  <c r="I22" i="25"/>
  <c r="I27" i="25"/>
  <c r="AC24" i="8" s="1"/>
  <c r="BL24" i="8" s="1"/>
  <c r="I33" i="26"/>
  <c r="AD30" i="8" s="1"/>
  <c r="BM30" i="8" s="1"/>
  <c r="I29" i="26"/>
  <c r="AD26" i="8" s="1"/>
  <c r="BM26" i="8" s="1"/>
  <c r="I25" i="26"/>
  <c r="AD22" i="8" s="1"/>
  <c r="BM22" i="8" s="1"/>
  <c r="I32" i="26"/>
  <c r="AD29" i="8" s="1"/>
  <c r="BM29" i="8" s="1"/>
  <c r="I28" i="26"/>
  <c r="AD25" i="8" s="1"/>
  <c r="BM25" i="8" s="1"/>
  <c r="I24" i="26"/>
  <c r="AD21" i="8" s="1"/>
  <c r="BM21" i="8" s="1"/>
  <c r="J24" i="1"/>
  <c r="W21" i="8" s="1"/>
  <c r="BF21" i="8" s="1"/>
  <c r="J28" i="1"/>
  <c r="W25" i="8" s="1"/>
  <c r="J32" i="1"/>
  <c r="W29" i="8" s="1"/>
  <c r="BF29" i="8" s="1"/>
  <c r="J24" i="17"/>
  <c r="X21" i="8" s="1"/>
  <c r="J27" i="17"/>
  <c r="X24" i="8" s="1"/>
  <c r="BG24" i="8" s="1"/>
  <c r="I32" i="19"/>
  <c r="Z29" i="8" s="1"/>
  <c r="BI29" i="8" s="1"/>
  <c r="I28" i="19"/>
  <c r="Z25" i="8" s="1"/>
  <c r="BI25" i="8" s="1"/>
  <c r="I26" i="19"/>
  <c r="Z23" i="8" s="1"/>
  <c r="BI23" i="8" s="1"/>
  <c r="I27" i="18"/>
  <c r="Y24" i="8" s="1"/>
  <c r="BH24" i="8" s="1"/>
  <c r="I32" i="18"/>
  <c r="Y29" i="8" s="1"/>
  <c r="BH29" i="8" s="1"/>
  <c r="I24" i="18"/>
  <c r="Y21" i="8" s="1"/>
  <c r="BH21" i="8" s="1"/>
  <c r="I31" i="22"/>
  <c r="AA28" i="8" s="1"/>
  <c r="BJ28" i="8" s="1"/>
  <c r="I27" i="22"/>
  <c r="AA24" i="8" s="1"/>
  <c r="BJ24" i="8" s="1"/>
  <c r="I23" i="22"/>
  <c r="AA20" i="8" s="1"/>
  <c r="BJ20" i="8" s="1"/>
  <c r="I30" i="22"/>
  <c r="AA27" i="8" s="1"/>
  <c r="BJ27" i="8" s="1"/>
  <c r="I26" i="22"/>
  <c r="AA23" i="8" s="1"/>
  <c r="BJ23" i="8" s="1"/>
  <c r="I22" i="22"/>
  <c r="I26" i="23"/>
  <c r="AB23" i="8" s="1"/>
  <c r="BK23" i="8" s="1"/>
  <c r="I31" i="23"/>
  <c r="AB28" i="8" s="1"/>
  <c r="BK28" i="8" s="1"/>
  <c r="I23" i="23"/>
  <c r="AB20" i="8" s="1"/>
  <c r="BK20" i="8" s="1"/>
  <c r="I28" i="25"/>
  <c r="AC25" i="8" s="1"/>
  <c r="BL25" i="8" s="1"/>
  <c r="I33" i="25"/>
  <c r="AC30" i="8" s="1"/>
  <c r="BL30" i="8" s="1"/>
  <c r="I34" i="26"/>
  <c r="AD31" i="8" s="1"/>
  <c r="I36" i="26"/>
  <c r="I38" i="26"/>
  <c r="AD35" i="8" s="1"/>
  <c r="BM35" i="8" s="1"/>
  <c r="I40" i="26"/>
  <c r="I42" i="26"/>
  <c r="AD39" i="8" s="1"/>
  <c r="BM39" i="8" s="1"/>
  <c r="I44" i="26"/>
  <c r="I34" i="25"/>
  <c r="AC31" i="8" s="1"/>
  <c r="I38" i="25"/>
  <c r="I42" i="25"/>
  <c r="AC39" i="8" s="1"/>
  <c r="BL39" i="8" s="1"/>
  <c r="I35" i="25"/>
  <c r="I39" i="25"/>
  <c r="AC36" i="8" s="1"/>
  <c r="BL36" i="8" s="1"/>
  <c r="I43" i="25"/>
  <c r="I34" i="23"/>
  <c r="AB31" i="8" s="1"/>
  <c r="I38" i="23"/>
  <c r="I42" i="23"/>
  <c r="AB39" i="8" s="1"/>
  <c r="BK39" i="8" s="1"/>
  <c r="I35" i="23"/>
  <c r="I39" i="23"/>
  <c r="AB36" i="8" s="1"/>
  <c r="BK36" i="8" s="1"/>
  <c r="I43" i="23"/>
  <c r="I34" i="22"/>
  <c r="AA31" i="8" s="1"/>
  <c r="I36" i="22"/>
  <c r="I38" i="22"/>
  <c r="AA35" i="8" s="1"/>
  <c r="BJ35" i="8" s="1"/>
  <c r="I40" i="22"/>
  <c r="I42" i="22"/>
  <c r="AA39" i="8" s="1"/>
  <c r="BJ39" i="8" s="1"/>
  <c r="I44" i="22"/>
  <c r="I25" i="25"/>
  <c r="AC22" i="8" s="1"/>
  <c r="BL22" i="8" s="1"/>
  <c r="J23" i="1"/>
  <c r="W20" i="8" s="1"/>
  <c r="J27" i="1"/>
  <c r="W24" i="8" s="1"/>
  <c r="BF24" i="8" s="1"/>
  <c r="J31" i="1"/>
  <c r="W28" i="8" s="1"/>
  <c r="J30" i="17"/>
  <c r="X27" i="8" s="1"/>
  <c r="BG27" i="8" s="1"/>
  <c r="J23" i="17"/>
  <c r="X20" i="8" s="1"/>
  <c r="BG20" i="8" s="1"/>
  <c r="J25" i="17"/>
  <c r="X22" i="8" s="1"/>
  <c r="BG22" i="8" s="1"/>
  <c r="I33" i="19"/>
  <c r="Z30" i="8" s="1"/>
  <c r="BI30" i="8" s="1"/>
  <c r="I29" i="19"/>
  <c r="Z26" i="8" s="1"/>
  <c r="BI26" i="8" s="1"/>
  <c r="I23" i="19"/>
  <c r="Z20" i="8" s="1"/>
  <c r="BI20" i="8" s="1"/>
  <c r="I27" i="19"/>
  <c r="Z24" i="8" s="1"/>
  <c r="BI24" i="8" s="1"/>
  <c r="I29" i="18"/>
  <c r="Y26" i="8" s="1"/>
  <c r="BH26" i="8" s="1"/>
  <c r="I30" i="18"/>
  <c r="Y27" i="8" s="1"/>
  <c r="BH27" i="8" s="1"/>
  <c r="I22" i="18"/>
  <c r="I28" i="23"/>
  <c r="AB25" i="8" s="1"/>
  <c r="BK25" i="8" s="1"/>
  <c r="I33" i="23"/>
  <c r="AB30" i="8" s="1"/>
  <c r="BK30" i="8" s="1"/>
  <c r="I25" i="23"/>
  <c r="AB22" i="8" s="1"/>
  <c r="BK22" i="8" s="1"/>
  <c r="I26" i="25"/>
  <c r="AC23" i="8" s="1"/>
  <c r="BL23" i="8" s="1"/>
  <c r="I31" i="25"/>
  <c r="AC28" i="8" s="1"/>
  <c r="BL28" i="8" s="1"/>
  <c r="I23" i="25"/>
  <c r="AC20" i="8" s="1"/>
  <c r="BL20" i="8" s="1"/>
  <c r="I31" i="26"/>
  <c r="AD28" i="8" s="1"/>
  <c r="BM28" i="8" s="1"/>
  <c r="I27" i="26"/>
  <c r="AD24" i="8" s="1"/>
  <c r="BM24" i="8" s="1"/>
  <c r="I23" i="26"/>
  <c r="AD20" i="8" s="1"/>
  <c r="BM20" i="8" s="1"/>
  <c r="I30" i="26"/>
  <c r="AD27" i="8" s="1"/>
  <c r="BM27" i="8" s="1"/>
  <c r="I26" i="26"/>
  <c r="AD23" i="8" s="1"/>
  <c r="BM23" i="8" s="1"/>
  <c r="I22" i="26"/>
  <c r="J26" i="1"/>
  <c r="W23" i="8" s="1"/>
  <c r="BF23" i="8" s="1"/>
  <c r="J30" i="1"/>
  <c r="W27" i="8" s="1"/>
  <c r="BF27" i="8" s="1"/>
  <c r="J32" i="17"/>
  <c r="X29" i="8" s="1"/>
  <c r="AF29" i="8" s="1"/>
  <c r="J26" i="17"/>
  <c r="X23" i="8" s="1"/>
  <c r="BG23" i="8" s="1"/>
  <c r="J29" i="17"/>
  <c r="X26" i="8" s="1"/>
  <c r="BG26" i="8" s="1"/>
  <c r="I30" i="19"/>
  <c r="Z27" i="8" s="1"/>
  <c r="BI27" i="8" s="1"/>
  <c r="I24" i="19"/>
  <c r="Z21" i="8" s="1"/>
  <c r="BI21" i="8" s="1"/>
  <c r="I31" i="18"/>
  <c r="Y28" i="8" s="1"/>
  <c r="BH28" i="8" s="1"/>
  <c r="I23" i="18"/>
  <c r="Y20" i="8" s="1"/>
  <c r="BH20" i="8" s="1"/>
  <c r="I28" i="18"/>
  <c r="Y25" i="8" s="1"/>
  <c r="BH25" i="8" s="1"/>
  <c r="I33" i="22"/>
  <c r="AA30" i="8" s="1"/>
  <c r="BJ30" i="8" s="1"/>
  <c r="I29" i="22"/>
  <c r="AA26" i="8" s="1"/>
  <c r="BJ26" i="8" s="1"/>
  <c r="I25" i="22"/>
  <c r="AA22" i="8" s="1"/>
  <c r="BJ22" i="8" s="1"/>
  <c r="I32" i="22"/>
  <c r="AA29" i="8" s="1"/>
  <c r="BJ29" i="8" s="1"/>
  <c r="I28" i="22"/>
  <c r="AA25" i="8" s="1"/>
  <c r="BJ25" i="8" s="1"/>
  <c r="I24" i="22"/>
  <c r="AA21" i="8" s="1"/>
  <c r="BJ21" i="8" s="1"/>
  <c r="I30" i="23"/>
  <c r="AB27" i="8" s="1"/>
  <c r="BK27" i="8" s="1"/>
  <c r="I22" i="23"/>
  <c r="I27" i="23"/>
  <c r="AB24" i="8" s="1"/>
  <c r="BK24" i="8" s="1"/>
  <c r="I32" i="25"/>
  <c r="AC29" i="8" s="1"/>
  <c r="BL29" i="8" s="1"/>
  <c r="I24" i="25"/>
  <c r="AC21" i="8" s="1"/>
  <c r="BL21" i="8" s="1"/>
  <c r="I29" i="25"/>
  <c r="AC26" i="8" s="1"/>
  <c r="BL26" i="8" s="1"/>
  <c r="I35" i="26"/>
  <c r="AD32" i="8" s="1"/>
  <c r="BM32" i="8" s="1"/>
  <c r="I37" i="26"/>
  <c r="AD34" i="8" s="1"/>
  <c r="BM34" i="8" s="1"/>
  <c r="I39" i="26"/>
  <c r="AD36" i="8" s="1"/>
  <c r="BM36" i="8" s="1"/>
  <c r="I41" i="26"/>
  <c r="AD38" i="8" s="1"/>
  <c r="BM38" i="8" s="1"/>
  <c r="I43" i="26"/>
  <c r="AD40" i="8" s="1"/>
  <c r="BM40" i="8" s="1"/>
  <c r="I45" i="26"/>
  <c r="AD42" i="8" s="1"/>
  <c r="BM42" i="8" s="1"/>
  <c r="I36" i="25"/>
  <c r="AC33" i="8" s="1"/>
  <c r="BL33" i="8" s="1"/>
  <c r="I40" i="25"/>
  <c r="I44" i="25"/>
  <c r="AC41" i="8" s="1"/>
  <c r="BL41" i="8" s="1"/>
  <c r="I37" i="25"/>
  <c r="AC34" i="8" s="1"/>
  <c r="BL34" i="8" s="1"/>
  <c r="I41" i="25"/>
  <c r="AC38" i="8" s="1"/>
  <c r="BL38" i="8" s="1"/>
  <c r="I45" i="25"/>
  <c r="I36" i="23"/>
  <c r="AB33" i="8" s="1"/>
  <c r="BK33" i="8" s="1"/>
  <c r="I40" i="23"/>
  <c r="AB37" i="8" s="1"/>
  <c r="BK37" i="8" s="1"/>
  <c r="I44" i="23"/>
  <c r="AB41" i="8" s="1"/>
  <c r="BK41" i="8" s="1"/>
  <c r="I37" i="23"/>
  <c r="AB34" i="8" s="1"/>
  <c r="BK34" i="8" s="1"/>
  <c r="I41" i="23"/>
  <c r="AB38" i="8" s="1"/>
  <c r="BK38" i="8" s="1"/>
  <c r="I45" i="23"/>
  <c r="AB42" i="8" s="1"/>
  <c r="BK42" i="8" s="1"/>
  <c r="I35" i="22"/>
  <c r="AA32" i="8" s="1"/>
  <c r="BJ32" i="8" s="1"/>
  <c r="I37" i="22"/>
  <c r="I39" i="22"/>
  <c r="AA36" i="8" s="1"/>
  <c r="BJ36" i="8" s="1"/>
  <c r="I41" i="22"/>
  <c r="AA38" i="8" s="1"/>
  <c r="BJ38" i="8" s="1"/>
  <c r="I43" i="22"/>
  <c r="AA40" i="8" s="1"/>
  <c r="BJ40" i="8" s="1"/>
  <c r="I45" i="22"/>
  <c r="AA42" i="8" s="1"/>
  <c r="BJ42" i="8" s="1"/>
  <c r="I36" i="18"/>
  <c r="Y33" i="8" s="1"/>
  <c r="BH33" i="8" s="1"/>
  <c r="J38" i="17"/>
  <c r="X35" i="8" s="1"/>
  <c r="J39" i="17"/>
  <c r="X36" i="8" s="1"/>
  <c r="J44" i="17"/>
  <c r="J36" i="17"/>
  <c r="X33" i="8" s="1"/>
  <c r="J41" i="17"/>
  <c r="X38" i="8" s="1"/>
  <c r="J37" i="17"/>
  <c r="X34" i="8" s="1"/>
  <c r="I45" i="19"/>
  <c r="Z42" i="8" s="1"/>
  <c r="BI42" i="8" s="1"/>
  <c r="I41" i="19"/>
  <c r="Z38" i="8" s="1"/>
  <c r="BI38" i="8" s="1"/>
  <c r="I37" i="19"/>
  <c r="I43" i="18"/>
  <c r="Y40" i="8" s="1"/>
  <c r="BH40" i="8" s="1"/>
  <c r="I35" i="18"/>
  <c r="Y32" i="8" s="1"/>
  <c r="BH32" i="8" s="1"/>
  <c r="I38" i="18"/>
  <c r="Y35" i="8" s="1"/>
  <c r="BH35" i="8" s="1"/>
  <c r="I44" i="19"/>
  <c r="Z41" i="8" s="1"/>
  <c r="BI41" i="8" s="1"/>
  <c r="I40" i="19"/>
  <c r="Z37" i="8" s="1"/>
  <c r="BI37" i="8" s="1"/>
  <c r="I36" i="19"/>
  <c r="Z33" i="8" s="1"/>
  <c r="BI33" i="8" s="1"/>
  <c r="I45" i="18"/>
  <c r="Y42" i="8" s="1"/>
  <c r="BH42" i="8" s="1"/>
  <c r="I37" i="18"/>
  <c r="Y34" i="8" s="1"/>
  <c r="BH34" i="8" s="1"/>
  <c r="I40" i="18"/>
  <c r="Y37" i="8" s="1"/>
  <c r="BH37" i="8" s="1"/>
  <c r="J42" i="17"/>
  <c r="X39" i="8" s="1"/>
  <c r="J43" i="17"/>
  <c r="X40" i="8" s="1"/>
  <c r="J34" i="17"/>
  <c r="X31" i="8" s="1"/>
  <c r="J40" i="17"/>
  <c r="X37" i="8" s="1"/>
  <c r="J45" i="17"/>
  <c r="X42" i="8" s="1"/>
  <c r="J35" i="17"/>
  <c r="X32" i="8" s="1"/>
  <c r="I43" i="19"/>
  <c r="Z40" i="8" s="1"/>
  <c r="BI40" i="8" s="1"/>
  <c r="I39" i="19"/>
  <c r="Z36" i="8" s="1"/>
  <c r="BI36" i="8" s="1"/>
  <c r="I35" i="19"/>
  <c r="Z32" i="8" s="1"/>
  <c r="BI32" i="8" s="1"/>
  <c r="I39" i="18"/>
  <c r="Y36" i="8" s="1"/>
  <c r="BH36" i="8" s="1"/>
  <c r="I42" i="18"/>
  <c r="Y39" i="8" s="1"/>
  <c r="BH39" i="8" s="1"/>
  <c r="I34" i="18"/>
  <c r="Y31" i="8" s="1"/>
  <c r="I42" i="19"/>
  <c r="Z39" i="8" s="1"/>
  <c r="BI39" i="8" s="1"/>
  <c r="I38" i="19"/>
  <c r="Z35" i="8" s="1"/>
  <c r="BI35" i="8" s="1"/>
  <c r="I34" i="19"/>
  <c r="Z31" i="8" s="1"/>
  <c r="I41" i="18"/>
  <c r="Y38" i="8" s="1"/>
  <c r="BH38" i="8" s="1"/>
  <c r="I44" i="18"/>
  <c r="Y41" i="8" s="1"/>
  <c r="BH41" i="8" s="1"/>
  <c r="L69" i="8"/>
  <c r="AY19" i="29"/>
  <c r="BK19" i="29" s="1"/>
  <c r="AZ19" i="29"/>
  <c r="AV18" i="8"/>
  <c r="V18" i="8"/>
  <c r="AG9" i="8"/>
  <c r="AY67" i="29"/>
  <c r="BK67" i="29" s="1"/>
  <c r="AZ67" i="29"/>
  <c r="AV66" i="8"/>
  <c r="V66" i="8"/>
  <c r="AY26" i="29"/>
  <c r="BK26" i="29" s="1"/>
  <c r="AZ26" i="29"/>
  <c r="AY55" i="29"/>
  <c r="BK55" i="29" s="1"/>
  <c r="AZ55" i="29"/>
  <c r="AY43" i="29"/>
  <c r="BK43" i="29" s="1"/>
  <c r="AZ43" i="29"/>
  <c r="AV25" i="8"/>
  <c r="V25" i="8"/>
  <c r="AV54" i="8"/>
  <c r="V54" i="8"/>
  <c r="AV42" i="8"/>
  <c r="V42" i="8"/>
  <c r="AV52" i="8"/>
  <c r="V52" i="8"/>
  <c r="AZ54" i="29"/>
  <c r="AY54" i="29"/>
  <c r="BK54" i="29" s="1"/>
  <c r="AY53" i="29"/>
  <c r="BK53" i="29" s="1"/>
  <c r="AZ53" i="29"/>
  <c r="AV53" i="8"/>
  <c r="V53" i="8"/>
  <c r="AY50" i="29"/>
  <c r="BK50" i="29" s="1"/>
  <c r="AZ50" i="29"/>
  <c r="AV50" i="8"/>
  <c r="V50" i="8"/>
  <c r="AZ52" i="29"/>
  <c r="AY52" i="29"/>
  <c r="BK52" i="29" s="1"/>
  <c r="AV49" i="8"/>
  <c r="V49" i="8"/>
  <c r="AY51" i="29"/>
  <c r="BK51" i="29" s="1"/>
  <c r="AZ51" i="29"/>
  <c r="AV51" i="8"/>
  <c r="V51" i="8"/>
  <c r="AY48" i="29"/>
  <c r="BK48" i="29" s="1"/>
  <c r="AZ48" i="29"/>
  <c r="AV48" i="8"/>
  <c r="V48" i="8"/>
  <c r="BK45" i="29"/>
  <c r="AZ46" i="29"/>
  <c r="AY46" i="29"/>
  <c r="BK46" i="29" s="1"/>
  <c r="L71" i="8"/>
  <c r="AV47" i="8"/>
  <c r="V47" i="8"/>
  <c r="AY49" i="29"/>
  <c r="BK49" i="29" s="1"/>
  <c r="AZ49" i="29"/>
  <c r="AL45" i="29"/>
  <c r="Z72" i="29"/>
  <c r="AL72" i="29" s="1"/>
  <c r="AV45" i="8"/>
  <c r="V45" i="8"/>
  <c r="AN72" i="29"/>
  <c r="AZ72" i="29" s="1"/>
  <c r="AY65" i="29"/>
  <c r="BK65" i="29" s="1"/>
  <c r="AZ65" i="29"/>
  <c r="AV62" i="8"/>
  <c r="V62" i="8"/>
  <c r="AY61" i="29"/>
  <c r="BK61" i="29" s="1"/>
  <c r="AZ61" i="29"/>
  <c r="AV58" i="8"/>
  <c r="V58" i="8"/>
  <c r="AY57" i="29"/>
  <c r="BK57" i="29" s="1"/>
  <c r="AZ57" i="29"/>
  <c r="AL56" i="29"/>
  <c r="Z73" i="29"/>
  <c r="AL73" i="29" s="1"/>
  <c r="AY66" i="29"/>
  <c r="BK66" i="29" s="1"/>
  <c r="AZ66" i="29"/>
  <c r="AY64" i="29"/>
  <c r="BK64" i="29" s="1"/>
  <c r="AZ64" i="29"/>
  <c r="AY62" i="29"/>
  <c r="BK62" i="29" s="1"/>
  <c r="AZ62" i="29"/>
  <c r="AV59" i="8"/>
  <c r="V59" i="8"/>
  <c r="AY58" i="29"/>
  <c r="BK58" i="29" s="1"/>
  <c r="AZ58" i="29"/>
  <c r="AN73" i="29"/>
  <c r="AZ73" i="29" s="1"/>
  <c r="AY56" i="29"/>
  <c r="AZ56" i="29"/>
  <c r="L72" i="8"/>
  <c r="AV64" i="8"/>
  <c r="V64" i="8"/>
  <c r="AY63" i="29"/>
  <c r="BK63" i="29" s="1"/>
  <c r="AZ63" i="29"/>
  <c r="AV60" i="8"/>
  <c r="V60" i="8"/>
  <c r="AY59" i="29"/>
  <c r="BK59" i="29" s="1"/>
  <c r="AZ59" i="29"/>
  <c r="AV56" i="8"/>
  <c r="V56" i="8"/>
  <c r="V72" i="8" s="1"/>
  <c r="AV65" i="8"/>
  <c r="V65" i="8"/>
  <c r="AV63" i="8"/>
  <c r="V63" i="8"/>
  <c r="AV61" i="8"/>
  <c r="V61" i="8"/>
  <c r="AY60" i="29"/>
  <c r="BK60" i="29" s="1"/>
  <c r="AZ60" i="29"/>
  <c r="AV57" i="8"/>
  <c r="V57" i="8"/>
  <c r="AV55" i="8"/>
  <c r="V55" i="8"/>
  <c r="AV39" i="8"/>
  <c r="V39" i="8"/>
  <c r="AV31" i="8"/>
  <c r="V31" i="8"/>
  <c r="AZ38" i="29"/>
  <c r="AY38" i="29"/>
  <c r="BK38" i="29" s="1"/>
  <c r="AZ42" i="29"/>
  <c r="AY42" i="29"/>
  <c r="BK42" i="29" s="1"/>
  <c r="AV40" i="8"/>
  <c r="V40" i="8"/>
  <c r="AY37" i="29"/>
  <c r="BK37" i="29" s="1"/>
  <c r="AZ37" i="29"/>
  <c r="AY40" i="29"/>
  <c r="BK40" i="29" s="1"/>
  <c r="AZ40" i="29"/>
  <c r="AN71" i="29"/>
  <c r="AZ71" i="29" s="1"/>
  <c r="AY32" i="29"/>
  <c r="AZ32" i="29"/>
  <c r="AV37" i="8"/>
  <c r="V37" i="8"/>
  <c r="Z71" i="29"/>
  <c r="AL71" i="29" s="1"/>
  <c r="AL32" i="29"/>
  <c r="AV41" i="8"/>
  <c r="V41" i="8"/>
  <c r="AY41" i="29"/>
  <c r="BK41" i="29" s="1"/>
  <c r="AZ41" i="29"/>
  <c r="AV36" i="8"/>
  <c r="V36" i="8"/>
  <c r="L70" i="8"/>
  <c r="AY24" i="29"/>
  <c r="BK24" i="29" s="1"/>
  <c r="AZ24" i="29"/>
  <c r="AV23" i="8"/>
  <c r="V23" i="8"/>
  <c r="AY23" i="29"/>
  <c r="BK23" i="29" s="1"/>
  <c r="AZ23" i="29"/>
  <c r="AV22" i="8"/>
  <c r="V22" i="8"/>
  <c r="AY22" i="29"/>
  <c r="BK22" i="29" s="1"/>
  <c r="AZ22" i="29"/>
  <c r="AV21" i="8"/>
  <c r="V21" i="8"/>
  <c r="AV20" i="8"/>
  <c r="V20" i="8"/>
  <c r="AL21" i="29"/>
  <c r="Z70" i="29"/>
  <c r="AL70" i="29" s="1"/>
  <c r="AN70" i="29"/>
  <c r="AZ70" i="29" s="1"/>
  <c r="AY21" i="29"/>
  <c r="AZ21" i="29"/>
  <c r="AV14" i="8"/>
  <c r="V14" i="8"/>
  <c r="AZ11" i="29"/>
  <c r="AY11" i="29"/>
  <c r="BK11" i="29" s="1"/>
  <c r="AZ18" i="29"/>
  <c r="AY18" i="29"/>
  <c r="BK18" i="29" s="1"/>
  <c r="AZ14" i="29"/>
  <c r="AY14" i="29"/>
  <c r="BK14" i="29" s="1"/>
  <c r="AZ17" i="29"/>
  <c r="AY17" i="29"/>
  <c r="BK17" i="29" s="1"/>
  <c r="AZ13" i="29"/>
  <c r="AY13" i="29"/>
  <c r="BK13" i="29" s="1"/>
  <c r="AZ16" i="29"/>
  <c r="AY16" i="29"/>
  <c r="BK16" i="29" s="1"/>
  <c r="AZ12" i="29"/>
  <c r="AY12" i="29"/>
  <c r="BK12" i="29" s="1"/>
  <c r="AZ15" i="29"/>
  <c r="AY15" i="29"/>
  <c r="BK15" i="29" s="1"/>
  <c r="AV10" i="8"/>
  <c r="V10" i="8"/>
  <c r="AV17" i="8"/>
  <c r="V17" i="8"/>
  <c r="AV13" i="8"/>
  <c r="V13" i="8"/>
  <c r="AV16" i="8"/>
  <c r="V16" i="8"/>
  <c r="AV12" i="8"/>
  <c r="V12" i="8"/>
  <c r="AV15" i="8"/>
  <c r="V15" i="8"/>
  <c r="AV11" i="8"/>
  <c r="V11" i="8"/>
  <c r="AY10" i="29"/>
  <c r="BK10" i="29" s="1"/>
  <c r="AZ10" i="29"/>
  <c r="AV9" i="8"/>
  <c r="V9" i="8"/>
  <c r="AZ9" i="29"/>
  <c r="AY9" i="29"/>
  <c r="BK9" i="29" s="1"/>
  <c r="AV8" i="8"/>
  <c r="V8" i="8"/>
  <c r="AL8" i="29"/>
  <c r="Z69" i="29"/>
  <c r="AL69" i="29" s="1"/>
  <c r="AN69" i="29"/>
  <c r="AZ69" i="29" s="1"/>
  <c r="AZ8" i="29"/>
  <c r="AY8" i="29"/>
  <c r="AV7" i="8"/>
  <c r="V7" i="8"/>
  <c r="B34" i="29"/>
  <c r="B23" i="29"/>
  <c r="B45" i="29"/>
  <c r="AF18" i="8"/>
  <c r="AG18" i="8" s="1"/>
  <c r="AF10" i="8"/>
  <c r="AG10" i="8" s="1"/>
  <c r="AF13" i="8"/>
  <c r="AG13" i="8" s="1"/>
  <c r="AF17" i="8"/>
  <c r="AG17" i="8" s="1"/>
  <c r="B56" i="29"/>
  <c r="BE71" i="8"/>
  <c r="AU71" i="8"/>
  <c r="B44" i="8"/>
  <c r="AK43" i="8"/>
  <c r="AU43" i="8" s="1"/>
  <c r="BE43" i="8" s="1"/>
  <c r="W36" i="8"/>
  <c r="W32" i="8"/>
  <c r="BF32" i="8" s="1"/>
  <c r="W39" i="8"/>
  <c r="W35" i="8"/>
  <c r="W42" i="8"/>
  <c r="W31" i="8"/>
  <c r="X41" i="8"/>
  <c r="Z34" i="8"/>
  <c r="BI34" i="8" s="1"/>
  <c r="AA41" i="8"/>
  <c r="BJ41" i="8" s="1"/>
  <c r="AA37" i="8"/>
  <c r="BJ37" i="8" s="1"/>
  <c r="AA33" i="8"/>
  <c r="BJ33" i="8" s="1"/>
  <c r="AB40" i="8"/>
  <c r="BK40" i="8" s="1"/>
  <c r="AB32" i="8"/>
  <c r="BK32" i="8" s="1"/>
  <c r="AB35" i="8"/>
  <c r="BK35" i="8" s="1"/>
  <c r="AC40" i="8"/>
  <c r="BL40" i="8" s="1"/>
  <c r="AC32" i="8"/>
  <c r="BL32" i="8" s="1"/>
  <c r="AC35" i="8"/>
  <c r="BL35" i="8" s="1"/>
  <c r="AD41" i="8"/>
  <c r="BM41" i="8" s="1"/>
  <c r="AD37" i="8"/>
  <c r="BM37" i="8" s="1"/>
  <c r="AD33" i="8"/>
  <c r="BM33" i="8" s="1"/>
  <c r="BK7" i="8"/>
  <c r="AB68" i="8"/>
  <c r="BK68" i="8" s="1"/>
  <c r="BJ7" i="8"/>
  <c r="AA68" i="8"/>
  <c r="BJ68" i="8" s="1"/>
  <c r="BH7" i="8"/>
  <c r="Y68" i="8"/>
  <c r="BH68" i="8" s="1"/>
  <c r="BG21" i="8"/>
  <c r="AF21" i="8"/>
  <c r="BF25" i="8"/>
  <c r="BF30" i="8"/>
  <c r="W38" i="8"/>
  <c r="BF38" i="8" s="1"/>
  <c r="W34" i="8"/>
  <c r="W41" i="8"/>
  <c r="W37" i="8"/>
  <c r="BF37" i="8" s="1"/>
  <c r="W33" i="8"/>
  <c r="AA34" i="8"/>
  <c r="BJ34" i="8" s="1"/>
  <c r="AC42" i="8"/>
  <c r="BL42" i="8" s="1"/>
  <c r="AC37" i="8"/>
  <c r="BL37" i="8" s="1"/>
  <c r="B34" i="8"/>
  <c r="AK33" i="8"/>
  <c r="AU33" i="8" s="1"/>
  <c r="BE33" i="8" s="1"/>
  <c r="B22" i="8"/>
  <c r="AK21" i="8"/>
  <c r="AU21" i="8" s="1"/>
  <c r="BE21" i="8" s="1"/>
  <c r="BG30" i="8"/>
  <c r="AF30" i="8"/>
  <c r="AG30" i="8" s="1"/>
  <c r="AF28" i="8"/>
  <c r="AG28" i="8" s="1"/>
  <c r="AF20" i="8"/>
  <c r="AG20" i="8" s="1"/>
  <c r="BF28" i="8"/>
  <c r="BF26" i="8"/>
  <c r="AG26" i="8"/>
  <c r="BF20" i="8"/>
  <c r="BF40" i="8"/>
  <c r="C75" i="27"/>
  <c r="C69" i="27"/>
  <c r="C68" i="27"/>
  <c r="C67" i="27"/>
  <c r="C66" i="27"/>
  <c r="C65" i="27"/>
  <c r="C64" i="27"/>
  <c r="C63" i="27"/>
  <c r="C62" i="27"/>
  <c r="C61" i="27"/>
  <c r="C60" i="27"/>
  <c r="C59" i="27"/>
  <c r="C58" i="27"/>
  <c r="CN47" i="27"/>
  <c r="CN49" i="27"/>
  <c r="CN51" i="27"/>
  <c r="CN53" i="27"/>
  <c r="CN55" i="27"/>
  <c r="CN57" i="27"/>
  <c r="CN46" i="27"/>
  <c r="CN48" i="27"/>
  <c r="CN50" i="27"/>
  <c r="CN52" i="27"/>
  <c r="CN54" i="27"/>
  <c r="CN56" i="27"/>
  <c r="I73" i="27"/>
  <c r="C75" i="26"/>
  <c r="C69" i="26"/>
  <c r="C68" i="26"/>
  <c r="C67" i="26"/>
  <c r="C66" i="26"/>
  <c r="C65" i="26"/>
  <c r="C64" i="26"/>
  <c r="C63" i="26"/>
  <c r="C62" i="26"/>
  <c r="C61" i="26"/>
  <c r="C60" i="26"/>
  <c r="C59" i="26"/>
  <c r="C58" i="26"/>
  <c r="CN46" i="26"/>
  <c r="I46" i="26"/>
  <c r="CN48" i="26"/>
  <c r="I48" i="26"/>
  <c r="CN50" i="26"/>
  <c r="I50" i="26"/>
  <c r="CN52" i="26"/>
  <c r="I52" i="26"/>
  <c r="CN54" i="26"/>
  <c r="I54" i="26"/>
  <c r="CN56" i="26"/>
  <c r="I56" i="26"/>
  <c r="CN47" i="26"/>
  <c r="I47" i="26"/>
  <c r="CN49" i="26"/>
  <c r="I49" i="26"/>
  <c r="CN51" i="26"/>
  <c r="I51" i="26"/>
  <c r="CN53" i="26"/>
  <c r="I53" i="26"/>
  <c r="CN55" i="26"/>
  <c r="I55" i="26"/>
  <c r="CN57" i="26"/>
  <c r="I57" i="26"/>
  <c r="I46" i="25"/>
  <c r="I48" i="25"/>
  <c r="I50" i="25"/>
  <c r="I52" i="25"/>
  <c r="I54" i="25"/>
  <c r="I56" i="25"/>
  <c r="I47" i="25"/>
  <c r="I49" i="25"/>
  <c r="I51" i="25"/>
  <c r="I53" i="25"/>
  <c r="I55" i="25"/>
  <c r="I57" i="25"/>
  <c r="C69" i="25"/>
  <c r="C68" i="25"/>
  <c r="C67" i="25"/>
  <c r="C66" i="25"/>
  <c r="C65" i="25"/>
  <c r="C64" i="25"/>
  <c r="C63" i="25"/>
  <c r="C62" i="25"/>
  <c r="C61" i="25"/>
  <c r="C60" i="25"/>
  <c r="C59" i="25"/>
  <c r="C58" i="25"/>
  <c r="C75" i="25"/>
  <c r="CN46" i="25"/>
  <c r="CN48" i="25"/>
  <c r="CN50" i="25"/>
  <c r="CN52" i="25"/>
  <c r="CN54" i="25"/>
  <c r="CN56" i="25"/>
  <c r="CN47" i="25"/>
  <c r="CN49" i="25"/>
  <c r="CN51" i="25"/>
  <c r="CN53" i="25"/>
  <c r="CN55" i="25"/>
  <c r="CN57" i="25"/>
  <c r="I47" i="23"/>
  <c r="I49" i="23"/>
  <c r="I51" i="23"/>
  <c r="I53" i="23"/>
  <c r="I55" i="23"/>
  <c r="I57" i="23"/>
  <c r="I46" i="23"/>
  <c r="I48" i="23"/>
  <c r="I50" i="23"/>
  <c r="I52" i="23"/>
  <c r="I54" i="23"/>
  <c r="I56" i="23"/>
  <c r="C69" i="23"/>
  <c r="C68" i="23"/>
  <c r="C67" i="23"/>
  <c r="C66" i="23"/>
  <c r="C65" i="23"/>
  <c r="C64" i="23"/>
  <c r="C63" i="23"/>
  <c r="C62" i="23"/>
  <c r="C61" i="23"/>
  <c r="C60" i="23"/>
  <c r="C59" i="23"/>
  <c r="C58" i="23"/>
  <c r="C75" i="23"/>
  <c r="CN47" i="23"/>
  <c r="CN49" i="23"/>
  <c r="CN51" i="23"/>
  <c r="CN53" i="23"/>
  <c r="CN55" i="23"/>
  <c r="CN57" i="23"/>
  <c r="CN46" i="23"/>
  <c r="CN48" i="23"/>
  <c r="CN50" i="23"/>
  <c r="CN52" i="23"/>
  <c r="CN54" i="23"/>
  <c r="CN56" i="23"/>
  <c r="C69" i="22"/>
  <c r="C68" i="22"/>
  <c r="C67" i="22"/>
  <c r="C66" i="22"/>
  <c r="C65" i="22"/>
  <c r="C64" i="22"/>
  <c r="C63" i="22"/>
  <c r="C62" i="22"/>
  <c r="C61" i="22"/>
  <c r="C60" i="22"/>
  <c r="C59" i="22"/>
  <c r="C58" i="22"/>
  <c r="C75" i="22"/>
  <c r="CN46" i="22"/>
  <c r="I46" i="22"/>
  <c r="CN48" i="22"/>
  <c r="I48" i="22"/>
  <c r="CN50" i="22"/>
  <c r="I50" i="22"/>
  <c r="CN52" i="22"/>
  <c r="I52" i="22"/>
  <c r="CN54" i="22"/>
  <c r="I54" i="22"/>
  <c r="CN56" i="22"/>
  <c r="I56" i="22"/>
  <c r="CN47" i="22"/>
  <c r="I47" i="22"/>
  <c r="CN49" i="22"/>
  <c r="I49" i="22"/>
  <c r="CN51" i="22"/>
  <c r="I51" i="22"/>
  <c r="CN53" i="22"/>
  <c r="I53" i="22"/>
  <c r="CN55" i="22"/>
  <c r="I55" i="22"/>
  <c r="CN57" i="22"/>
  <c r="I57" i="22"/>
  <c r="I48" i="18"/>
  <c r="I52" i="18"/>
  <c r="I56" i="18"/>
  <c r="I47" i="18"/>
  <c r="I51" i="18"/>
  <c r="I55" i="18"/>
  <c r="I47" i="19"/>
  <c r="I49" i="19"/>
  <c r="I51" i="19"/>
  <c r="I53" i="19"/>
  <c r="I55" i="19"/>
  <c r="I57" i="19"/>
  <c r="I46" i="18"/>
  <c r="I50" i="18"/>
  <c r="I54" i="18"/>
  <c r="I49" i="18"/>
  <c r="I53" i="18"/>
  <c r="I57" i="18"/>
  <c r="I46" i="19"/>
  <c r="I48" i="19"/>
  <c r="I50" i="19"/>
  <c r="I52" i="19"/>
  <c r="I54" i="19"/>
  <c r="I56" i="19"/>
  <c r="CN46" i="19"/>
  <c r="CN48" i="19"/>
  <c r="CN50" i="19"/>
  <c r="CN52" i="19"/>
  <c r="CN54" i="19"/>
  <c r="CN56" i="19"/>
  <c r="C75" i="19"/>
  <c r="C69" i="19"/>
  <c r="C68" i="19"/>
  <c r="C67" i="19"/>
  <c r="C66" i="19"/>
  <c r="C65" i="19"/>
  <c r="C64" i="19"/>
  <c r="C63" i="19"/>
  <c r="C62" i="19"/>
  <c r="C61" i="19"/>
  <c r="C60" i="19"/>
  <c r="C59" i="19"/>
  <c r="C58" i="19"/>
  <c r="CN47" i="19"/>
  <c r="CN49" i="19"/>
  <c r="CN51" i="19"/>
  <c r="CN53" i="19"/>
  <c r="CN55" i="19"/>
  <c r="CN57" i="19"/>
  <c r="C75" i="18"/>
  <c r="C69" i="18"/>
  <c r="C67" i="18"/>
  <c r="C65" i="18"/>
  <c r="C63" i="18"/>
  <c r="C61" i="18"/>
  <c r="C59" i="18"/>
  <c r="C68" i="18"/>
  <c r="C66" i="18"/>
  <c r="C64" i="18"/>
  <c r="C62" i="18"/>
  <c r="C60" i="18"/>
  <c r="C58" i="18"/>
  <c r="CN46" i="18"/>
  <c r="CN50" i="18"/>
  <c r="CN54" i="18"/>
  <c r="CN49" i="18"/>
  <c r="CN53" i="18"/>
  <c r="CN57" i="18"/>
  <c r="J49" i="17"/>
  <c r="J53" i="17"/>
  <c r="J57" i="17"/>
  <c r="J46" i="17"/>
  <c r="J50" i="17"/>
  <c r="J54" i="17"/>
  <c r="CN48" i="18"/>
  <c r="CN52" i="18"/>
  <c r="CN56" i="18"/>
  <c r="CN47" i="18"/>
  <c r="CN51" i="18"/>
  <c r="CN55" i="18"/>
  <c r="J47" i="17"/>
  <c r="J51" i="17"/>
  <c r="J55" i="17"/>
  <c r="J48" i="17"/>
  <c r="J52" i="17"/>
  <c r="J56" i="17"/>
  <c r="BE47" i="17"/>
  <c r="BE51" i="17"/>
  <c r="BE55" i="17"/>
  <c r="BE48" i="17"/>
  <c r="BE52" i="17"/>
  <c r="BE56" i="17"/>
  <c r="C68" i="17"/>
  <c r="C66" i="17"/>
  <c r="C64" i="17"/>
  <c r="C62" i="17"/>
  <c r="C60" i="17"/>
  <c r="C58" i="17"/>
  <c r="C75" i="17"/>
  <c r="C69" i="17"/>
  <c r="C67" i="17"/>
  <c r="C65" i="17"/>
  <c r="C63" i="17"/>
  <c r="C61" i="17"/>
  <c r="C59" i="17"/>
  <c r="BE49" i="17"/>
  <c r="BE53" i="17"/>
  <c r="BE57" i="17"/>
  <c r="BE46" i="17"/>
  <c r="BE50" i="17"/>
  <c r="BE54" i="17"/>
  <c r="BZ46" i="1"/>
  <c r="J46" i="1"/>
  <c r="BZ54" i="1"/>
  <c r="J54" i="1"/>
  <c r="BZ50" i="1"/>
  <c r="J50" i="1"/>
  <c r="BZ55" i="1"/>
  <c r="J55" i="1"/>
  <c r="BZ51" i="1"/>
  <c r="J51" i="1"/>
  <c r="BZ47" i="1"/>
  <c r="J47" i="1"/>
  <c r="Y19" i="13"/>
  <c r="AA19" i="13"/>
  <c r="AC19" i="13"/>
  <c r="AE19" i="13"/>
  <c r="X19" i="13"/>
  <c r="Z19" i="13"/>
  <c r="AB19" i="13"/>
  <c r="AD19" i="13"/>
  <c r="BZ56" i="1"/>
  <c r="J56" i="1"/>
  <c r="BZ52" i="1"/>
  <c r="J52" i="1"/>
  <c r="BZ48" i="1"/>
  <c r="J48" i="1"/>
  <c r="BZ57" i="1"/>
  <c r="J57" i="1"/>
  <c r="BZ53" i="1"/>
  <c r="J53" i="1"/>
  <c r="BZ49" i="1"/>
  <c r="J49" i="1"/>
  <c r="J73" i="1"/>
  <c r="B72" i="8"/>
  <c r="AK72" i="8" s="1"/>
  <c r="C59" i="1"/>
  <c r="C61" i="1"/>
  <c r="C63" i="1"/>
  <c r="C65" i="1"/>
  <c r="C67" i="1"/>
  <c r="C69" i="1"/>
  <c r="B55" i="8"/>
  <c r="C75" i="1"/>
  <c r="C60" i="1"/>
  <c r="C62" i="1"/>
  <c r="C64" i="1"/>
  <c r="C66" i="1"/>
  <c r="C68" i="1"/>
  <c r="C58" i="1"/>
  <c r="M72" i="8"/>
  <c r="AV72" i="8" s="1"/>
  <c r="AF68" i="8"/>
  <c r="AG68" i="8"/>
  <c r="U68" i="8"/>
  <c r="BD68" i="8" s="1"/>
  <c r="I109" i="1"/>
  <c r="J73" i="17" l="1"/>
  <c r="AF25" i="8"/>
  <c r="AG25" i="8" s="1"/>
  <c r="AG29" i="8"/>
  <c r="I73" i="23"/>
  <c r="AF27" i="8"/>
  <c r="AG27" i="8" s="1"/>
  <c r="BG29" i="8"/>
  <c r="AF23" i="8"/>
  <c r="AF26" i="8"/>
  <c r="I73" i="19"/>
  <c r="I73" i="25"/>
  <c r="AF24" i="8"/>
  <c r="I73" i="18"/>
  <c r="AF22" i="8"/>
  <c r="I73" i="26"/>
  <c r="AG22" i="8"/>
  <c r="AG21" i="8"/>
  <c r="BM31" i="8"/>
  <c r="AD70" i="8"/>
  <c r="BM70" i="8" s="1"/>
  <c r="V69" i="8"/>
  <c r="I73" i="22"/>
  <c r="AG23" i="8"/>
  <c r="AG24" i="8"/>
  <c r="V71" i="8"/>
  <c r="BL31" i="8"/>
  <c r="AC70" i="8"/>
  <c r="BL70" i="8" s="1"/>
  <c r="BI69" i="29"/>
  <c r="AJ69" i="29"/>
  <c r="AB19" i="8"/>
  <c r="I72" i="23"/>
  <c r="AD19" i="8"/>
  <c r="I72" i="26"/>
  <c r="Y19" i="8"/>
  <c r="I72" i="18"/>
  <c r="Z19" i="8"/>
  <c r="I72" i="19"/>
  <c r="X19" i="8"/>
  <c r="J72" i="17"/>
  <c r="AA19" i="8"/>
  <c r="I72" i="22"/>
  <c r="AC19" i="8"/>
  <c r="I72" i="25"/>
  <c r="W19" i="8"/>
  <c r="AG19" i="8" s="1"/>
  <c r="AG69" i="8" s="1"/>
  <c r="J72" i="1"/>
  <c r="V68" i="8"/>
  <c r="AY72" i="29"/>
  <c r="BK72" i="29" s="1"/>
  <c r="BK56" i="29"/>
  <c r="AY73" i="29"/>
  <c r="BK73" i="29" s="1"/>
  <c r="BK32" i="29"/>
  <c r="AY71" i="29"/>
  <c r="BK71" i="29" s="1"/>
  <c r="V70" i="8"/>
  <c r="BK21" i="29"/>
  <c r="AY70" i="29"/>
  <c r="BK70" i="29" s="1"/>
  <c r="BK8" i="29"/>
  <c r="AY69" i="29"/>
  <c r="BK69" i="29" s="1"/>
  <c r="B57" i="29"/>
  <c r="B46" i="29"/>
  <c r="B24" i="29"/>
  <c r="B35" i="29"/>
  <c r="B56" i="8"/>
  <c r="AK55" i="8"/>
  <c r="AU55" i="8" s="1"/>
  <c r="BE55" i="8" s="1"/>
  <c r="X53" i="8"/>
  <c r="X45" i="8"/>
  <c r="X48" i="8"/>
  <c r="X51" i="8"/>
  <c r="X43" i="8"/>
  <c r="X50" i="8"/>
  <c r="Z51" i="8"/>
  <c r="BI51" i="8" s="1"/>
  <c r="Z47" i="8"/>
  <c r="BI47" i="8" s="1"/>
  <c r="Z43" i="8"/>
  <c r="Y50" i="8"/>
  <c r="BH50" i="8" s="1"/>
  <c r="Y51" i="8"/>
  <c r="BH51" i="8" s="1"/>
  <c r="Y43" i="8"/>
  <c r="Z52" i="8"/>
  <c r="BI52" i="8" s="1"/>
  <c r="Z48" i="8"/>
  <c r="BI48" i="8" s="1"/>
  <c r="Z44" i="8"/>
  <c r="BI44" i="8" s="1"/>
  <c r="Y48" i="8"/>
  <c r="BH48" i="8" s="1"/>
  <c r="Y53" i="8"/>
  <c r="BH53" i="8" s="1"/>
  <c r="Y45" i="8"/>
  <c r="BH45" i="8" s="1"/>
  <c r="AA53" i="8"/>
  <c r="BJ53" i="8" s="1"/>
  <c r="AA51" i="8"/>
  <c r="BJ51" i="8" s="1"/>
  <c r="AA49" i="8"/>
  <c r="BJ49" i="8" s="1"/>
  <c r="AA47" i="8"/>
  <c r="BJ47" i="8" s="1"/>
  <c r="AA45" i="8"/>
  <c r="BJ45" i="8" s="1"/>
  <c r="AA43" i="8"/>
  <c r="AB51" i="8"/>
  <c r="BK51" i="8" s="1"/>
  <c r="AB47" i="8"/>
  <c r="BK47" i="8" s="1"/>
  <c r="AB43" i="8"/>
  <c r="AB52" i="8"/>
  <c r="BK52" i="8" s="1"/>
  <c r="AB48" i="8"/>
  <c r="BK48" i="8" s="1"/>
  <c r="AB44" i="8"/>
  <c r="BK44" i="8" s="1"/>
  <c r="AC52" i="8"/>
  <c r="BL52" i="8" s="1"/>
  <c r="AC48" i="8"/>
  <c r="BL48" i="8" s="1"/>
  <c r="AC44" i="8"/>
  <c r="BL44" i="8" s="1"/>
  <c r="AC51" i="8"/>
  <c r="BL51" i="8" s="1"/>
  <c r="AC47" i="8"/>
  <c r="BL47" i="8" s="1"/>
  <c r="AC43" i="8"/>
  <c r="AD53" i="8"/>
  <c r="BM53" i="8" s="1"/>
  <c r="AD51" i="8"/>
  <c r="BM51" i="8" s="1"/>
  <c r="AD49" i="8"/>
  <c r="BM49" i="8" s="1"/>
  <c r="AD47" i="8"/>
  <c r="BM47" i="8" s="1"/>
  <c r="AD45" i="8"/>
  <c r="BM45" i="8" s="1"/>
  <c r="AD43" i="8"/>
  <c r="BK31" i="8"/>
  <c r="AB70" i="8"/>
  <c r="BK70" i="8" s="1"/>
  <c r="BJ31" i="8"/>
  <c r="AA70" i="8"/>
  <c r="BJ70" i="8" s="1"/>
  <c r="BG34" i="8"/>
  <c r="AF34" i="8"/>
  <c r="BG38" i="8"/>
  <c r="AF38" i="8"/>
  <c r="AG38" i="8" s="1"/>
  <c r="BG33" i="8"/>
  <c r="AF33" i="8"/>
  <c r="BG41" i="8"/>
  <c r="AF41" i="8"/>
  <c r="BG36" i="8"/>
  <c r="AF36" i="8"/>
  <c r="AG36" i="8" s="1"/>
  <c r="BG35" i="8"/>
  <c r="AF35" i="8"/>
  <c r="BF31" i="8"/>
  <c r="BF42" i="8"/>
  <c r="BF35" i="8"/>
  <c r="AG35" i="8"/>
  <c r="BF39" i="8"/>
  <c r="BF36" i="8"/>
  <c r="AU72" i="8"/>
  <c r="BE72" i="8"/>
  <c r="W46" i="8"/>
  <c r="BF46" i="8" s="1"/>
  <c r="W50" i="8"/>
  <c r="BF50" i="8" s="1"/>
  <c r="W54" i="8"/>
  <c r="W45" i="8"/>
  <c r="W49" i="8"/>
  <c r="BF49" i="8" s="1"/>
  <c r="W53" i="8"/>
  <c r="W44" i="8"/>
  <c r="W48" i="8"/>
  <c r="W52" i="8"/>
  <c r="W47" i="8"/>
  <c r="W51" i="8"/>
  <c r="W43" i="8"/>
  <c r="X49" i="8"/>
  <c r="X52" i="8"/>
  <c r="X44" i="8"/>
  <c r="X47" i="8"/>
  <c r="X54" i="8"/>
  <c r="X46" i="8"/>
  <c r="Z53" i="8"/>
  <c r="BI53" i="8" s="1"/>
  <c r="Z49" i="8"/>
  <c r="BI49" i="8" s="1"/>
  <c r="Z45" i="8"/>
  <c r="BI45" i="8" s="1"/>
  <c r="Y54" i="8"/>
  <c r="BH54" i="8" s="1"/>
  <c r="Y46" i="8"/>
  <c r="BH46" i="8" s="1"/>
  <c r="Y47" i="8"/>
  <c r="BH47" i="8" s="1"/>
  <c r="Z54" i="8"/>
  <c r="BI54" i="8" s="1"/>
  <c r="Z50" i="8"/>
  <c r="BI50" i="8" s="1"/>
  <c r="Z46" i="8"/>
  <c r="BI46" i="8" s="1"/>
  <c r="Y52" i="8"/>
  <c r="BH52" i="8" s="1"/>
  <c r="Y44" i="8"/>
  <c r="BH44" i="8" s="1"/>
  <c r="Y49" i="8"/>
  <c r="BH49" i="8" s="1"/>
  <c r="AA54" i="8"/>
  <c r="BJ54" i="8" s="1"/>
  <c r="AA52" i="8"/>
  <c r="BJ52" i="8" s="1"/>
  <c r="AA50" i="8"/>
  <c r="BJ50" i="8" s="1"/>
  <c r="AA48" i="8"/>
  <c r="BJ48" i="8" s="1"/>
  <c r="AA46" i="8"/>
  <c r="BJ46" i="8" s="1"/>
  <c r="AA44" i="8"/>
  <c r="BJ44" i="8" s="1"/>
  <c r="AB53" i="8"/>
  <c r="BK53" i="8" s="1"/>
  <c r="AB49" i="8"/>
  <c r="BK49" i="8" s="1"/>
  <c r="AB45" i="8"/>
  <c r="BK45" i="8" s="1"/>
  <c r="AB54" i="8"/>
  <c r="BK54" i="8" s="1"/>
  <c r="AB50" i="8"/>
  <c r="BK50" i="8" s="1"/>
  <c r="AB46" i="8"/>
  <c r="BK46" i="8" s="1"/>
  <c r="AC54" i="8"/>
  <c r="BL54" i="8" s="1"/>
  <c r="AC50" i="8"/>
  <c r="BL50" i="8" s="1"/>
  <c r="AC46" i="8"/>
  <c r="BL46" i="8" s="1"/>
  <c r="AC53" i="8"/>
  <c r="BL53" i="8" s="1"/>
  <c r="AC49" i="8"/>
  <c r="BL49" i="8" s="1"/>
  <c r="AC45" i="8"/>
  <c r="BL45" i="8" s="1"/>
  <c r="AD54" i="8"/>
  <c r="BM54" i="8" s="1"/>
  <c r="AD52" i="8"/>
  <c r="BM52" i="8" s="1"/>
  <c r="AD50" i="8"/>
  <c r="BM50" i="8" s="1"/>
  <c r="AD48" i="8"/>
  <c r="BM48" i="8" s="1"/>
  <c r="AD46" i="8"/>
  <c r="BM46" i="8" s="1"/>
  <c r="AD44" i="8"/>
  <c r="BM44" i="8" s="1"/>
  <c r="B23" i="8"/>
  <c r="AK22" i="8"/>
  <c r="AU22" i="8" s="1"/>
  <c r="BE22" i="8" s="1"/>
  <c r="B35" i="8"/>
  <c r="AK34" i="8"/>
  <c r="AU34" i="8" s="1"/>
  <c r="BE34" i="8" s="1"/>
  <c r="BI31" i="8"/>
  <c r="Z70" i="8"/>
  <c r="BI70" i="8" s="1"/>
  <c r="BH31" i="8"/>
  <c r="Y70" i="8"/>
  <c r="BH70" i="8" s="1"/>
  <c r="BG32" i="8"/>
  <c r="AF32" i="8"/>
  <c r="AG32" i="8" s="1"/>
  <c r="BG42" i="8"/>
  <c r="AF42" i="8"/>
  <c r="AG42" i="8" s="1"/>
  <c r="BG37" i="8"/>
  <c r="AF37" i="8"/>
  <c r="AG37" i="8" s="1"/>
  <c r="BG31" i="8"/>
  <c r="AF31" i="8"/>
  <c r="AF70" i="8" s="1"/>
  <c r="X70" i="8"/>
  <c r="BG70" i="8" s="1"/>
  <c r="BG40" i="8"/>
  <c r="AF40" i="8"/>
  <c r="AG40" i="8" s="1"/>
  <c r="BG39" i="8"/>
  <c r="AF39" i="8"/>
  <c r="AG39" i="8" s="1"/>
  <c r="BF33" i="8"/>
  <c r="AG33" i="8"/>
  <c r="BF41" i="8"/>
  <c r="AG41" i="8"/>
  <c r="BF34" i="8"/>
  <c r="AG34" i="8"/>
  <c r="B45" i="8"/>
  <c r="AK44" i="8"/>
  <c r="AU44" i="8" s="1"/>
  <c r="BE44" i="8" s="1"/>
  <c r="CN58" i="27"/>
  <c r="CZ15" i="27" s="1"/>
  <c r="CN60" i="27"/>
  <c r="CN62" i="27"/>
  <c r="CN64" i="27"/>
  <c r="CN66" i="27"/>
  <c r="CN68" i="27"/>
  <c r="I74" i="27"/>
  <c r="CN59" i="27"/>
  <c r="CN61" i="27"/>
  <c r="CN63" i="27"/>
  <c r="CN65" i="27"/>
  <c r="CN67" i="27"/>
  <c r="CN69" i="27"/>
  <c r="CN58" i="26"/>
  <c r="CT21" i="26" s="1"/>
  <c r="I58" i="26"/>
  <c r="CN60" i="26"/>
  <c r="I60" i="26"/>
  <c r="CN62" i="26"/>
  <c r="I62" i="26"/>
  <c r="CN64" i="26"/>
  <c r="I64" i="26"/>
  <c r="CN66" i="26"/>
  <c r="I66" i="26"/>
  <c r="CN68" i="26"/>
  <c r="I68" i="26"/>
  <c r="I74" i="26"/>
  <c r="CN59" i="26"/>
  <c r="I59" i="26"/>
  <c r="CN61" i="26"/>
  <c r="I61" i="26"/>
  <c r="CN63" i="26"/>
  <c r="I63" i="26"/>
  <c r="CN65" i="26"/>
  <c r="I65" i="26"/>
  <c r="CN67" i="26"/>
  <c r="I67" i="26"/>
  <c r="CN69" i="26"/>
  <c r="I69" i="26"/>
  <c r="I59" i="25"/>
  <c r="I61" i="25"/>
  <c r="I63" i="25"/>
  <c r="I65" i="25"/>
  <c r="I67" i="25"/>
  <c r="I69" i="25"/>
  <c r="I58" i="25"/>
  <c r="I60" i="25"/>
  <c r="I62" i="25"/>
  <c r="I64" i="25"/>
  <c r="I66" i="25"/>
  <c r="I68" i="25"/>
  <c r="CN59" i="25"/>
  <c r="CN61" i="25"/>
  <c r="CN63" i="25"/>
  <c r="CN65" i="25"/>
  <c r="CN67" i="25"/>
  <c r="CN69" i="25"/>
  <c r="I74" i="25"/>
  <c r="CN58" i="25"/>
  <c r="CN60" i="25"/>
  <c r="CN62" i="25"/>
  <c r="CN64" i="25"/>
  <c r="CN66" i="25"/>
  <c r="CN68" i="25"/>
  <c r="I59" i="23"/>
  <c r="I61" i="23"/>
  <c r="I63" i="23"/>
  <c r="I65" i="23"/>
  <c r="I67" i="23"/>
  <c r="I69" i="23"/>
  <c r="I58" i="23"/>
  <c r="I60" i="23"/>
  <c r="I62" i="23"/>
  <c r="I64" i="23"/>
  <c r="I66" i="23"/>
  <c r="I68" i="23"/>
  <c r="CN59" i="23"/>
  <c r="CN61" i="23"/>
  <c r="CN63" i="23"/>
  <c r="CN65" i="23"/>
  <c r="CN67" i="23"/>
  <c r="CN69" i="23"/>
  <c r="I74" i="23"/>
  <c r="CN58" i="23"/>
  <c r="CN60" i="23"/>
  <c r="CN62" i="23"/>
  <c r="CN64" i="23"/>
  <c r="CN66" i="23"/>
  <c r="CN68" i="23"/>
  <c r="CN59" i="22"/>
  <c r="I59" i="22"/>
  <c r="CN61" i="22"/>
  <c r="I61" i="22"/>
  <c r="CN63" i="22"/>
  <c r="I63" i="22"/>
  <c r="CN65" i="22"/>
  <c r="I65" i="22"/>
  <c r="CN67" i="22"/>
  <c r="I67" i="22"/>
  <c r="CN69" i="22"/>
  <c r="I69" i="22"/>
  <c r="I74" i="22"/>
  <c r="CN58" i="22"/>
  <c r="I58" i="22"/>
  <c r="CN60" i="22"/>
  <c r="I60" i="22"/>
  <c r="CN62" i="22"/>
  <c r="I62" i="22"/>
  <c r="CN64" i="22"/>
  <c r="I64" i="22"/>
  <c r="CN66" i="22"/>
  <c r="I66" i="22"/>
  <c r="CN68" i="22"/>
  <c r="I68" i="22"/>
  <c r="I60" i="18"/>
  <c r="I64" i="18"/>
  <c r="I68" i="18"/>
  <c r="I61" i="18"/>
  <c r="I65" i="18"/>
  <c r="I69" i="18"/>
  <c r="I58" i="19"/>
  <c r="I60" i="19"/>
  <c r="I62" i="19"/>
  <c r="I64" i="19"/>
  <c r="I66" i="19"/>
  <c r="I68" i="19"/>
  <c r="I58" i="18"/>
  <c r="I62" i="18"/>
  <c r="I66" i="18"/>
  <c r="I59" i="18"/>
  <c r="I63" i="18"/>
  <c r="I67" i="18"/>
  <c r="I59" i="19"/>
  <c r="I61" i="19"/>
  <c r="I63" i="19"/>
  <c r="I65" i="19"/>
  <c r="I67" i="19"/>
  <c r="I69" i="19"/>
  <c r="CN59" i="19"/>
  <c r="CN61" i="19"/>
  <c r="CN63" i="19"/>
  <c r="CN65" i="19"/>
  <c r="CN67" i="19"/>
  <c r="CN69" i="19"/>
  <c r="CN58" i="19"/>
  <c r="CN60" i="19"/>
  <c r="CN62" i="19"/>
  <c r="CN64" i="19"/>
  <c r="CN66" i="19"/>
  <c r="CN68" i="19"/>
  <c r="I74" i="19"/>
  <c r="CN58" i="18"/>
  <c r="CN62" i="18"/>
  <c r="CN66" i="18"/>
  <c r="CN59" i="18"/>
  <c r="CN63" i="18"/>
  <c r="CN67" i="18"/>
  <c r="J61" i="17"/>
  <c r="J65" i="17"/>
  <c r="J69" i="17"/>
  <c r="J58" i="17"/>
  <c r="J62" i="17"/>
  <c r="J66" i="17"/>
  <c r="I74" i="18"/>
  <c r="CN60" i="18"/>
  <c r="CN64" i="18"/>
  <c r="CN68" i="18"/>
  <c r="CN61" i="18"/>
  <c r="CN65" i="18"/>
  <c r="CN69" i="18"/>
  <c r="J59" i="17"/>
  <c r="J63" i="17"/>
  <c r="J67" i="17"/>
  <c r="J60" i="17"/>
  <c r="J64" i="17"/>
  <c r="J68" i="17"/>
  <c r="BE59" i="17"/>
  <c r="BE63" i="17"/>
  <c r="BE67" i="17"/>
  <c r="BE60" i="17"/>
  <c r="BE64" i="17"/>
  <c r="BE68" i="17"/>
  <c r="BE61" i="17"/>
  <c r="BE65" i="17"/>
  <c r="BE69" i="17"/>
  <c r="BE58" i="17"/>
  <c r="BE62" i="17"/>
  <c r="BE66" i="17"/>
  <c r="BG17" i="17" s="1"/>
  <c r="J74" i="17"/>
  <c r="BG11" i="17"/>
  <c r="BG19" i="17"/>
  <c r="BG21" i="17"/>
  <c r="BL10" i="17"/>
  <c r="BO11" i="17" s="1"/>
  <c r="BP11" i="17" s="1"/>
  <c r="BG14" i="17"/>
  <c r="BG16" i="17"/>
  <c r="BG18" i="17"/>
  <c r="BG20" i="17"/>
  <c r="BJ11" i="17"/>
  <c r="BJ12" i="17"/>
  <c r="BI15" i="17"/>
  <c r="BI17" i="17"/>
  <c r="BI19" i="17"/>
  <c r="BI21" i="17"/>
  <c r="BZ66" i="1"/>
  <c r="J66" i="1"/>
  <c r="BZ69" i="1"/>
  <c r="J69" i="1"/>
  <c r="BZ61" i="1"/>
  <c r="J61" i="1"/>
  <c r="BZ68" i="1"/>
  <c r="J68" i="1"/>
  <c r="BZ64" i="1"/>
  <c r="J64" i="1"/>
  <c r="BZ60" i="1"/>
  <c r="J60" i="1"/>
  <c r="BZ67" i="1"/>
  <c r="J67" i="1"/>
  <c r="BZ63" i="1"/>
  <c r="J63" i="1"/>
  <c r="BZ59" i="1"/>
  <c r="J59" i="1"/>
  <c r="BZ58" i="1"/>
  <c r="J58" i="1"/>
  <c r="BZ62" i="1"/>
  <c r="J62" i="1"/>
  <c r="BZ65" i="1"/>
  <c r="J65" i="1"/>
  <c r="W70" i="8"/>
  <c r="BF70" i="8" s="1"/>
  <c r="CH21" i="1"/>
  <c r="CH17" i="1"/>
  <c r="J74" i="1"/>
  <c r="CR19" i="1"/>
  <c r="CJ11" i="1"/>
  <c r="CE12" i="1"/>
  <c r="CN12" i="1"/>
  <c r="CJ13" i="1"/>
  <c r="CE14" i="1"/>
  <c r="CN14" i="1"/>
  <c r="CJ15" i="1"/>
  <c r="CE16" i="1"/>
  <c r="CN16" i="1"/>
  <c r="CJ17" i="1"/>
  <c r="CE18" i="1"/>
  <c r="CN18" i="1"/>
  <c r="CJ19" i="1"/>
  <c r="CE20" i="1"/>
  <c r="CN20" i="1"/>
  <c r="CJ21" i="1"/>
  <c r="CR10" i="1"/>
  <c r="CS10" i="1" s="1"/>
  <c r="CW10" i="1" s="1"/>
  <c r="CX10" i="1" s="1"/>
  <c r="CK10" i="1"/>
  <c r="CR14" i="1"/>
  <c r="CC11" i="1"/>
  <c r="CM11" i="1"/>
  <c r="CI12" i="1"/>
  <c r="CC13" i="1"/>
  <c r="CM13" i="1"/>
  <c r="CI14" i="1"/>
  <c r="CC15" i="1"/>
  <c r="CM15" i="1"/>
  <c r="CI16" i="1"/>
  <c r="CC17" i="1"/>
  <c r="CM17" i="1"/>
  <c r="CI18" i="1"/>
  <c r="CC19" i="1"/>
  <c r="CM19" i="1"/>
  <c r="CI20" i="1"/>
  <c r="CC21" i="1"/>
  <c r="CM21" i="1"/>
  <c r="CN10" i="1"/>
  <c r="CQ14" i="1"/>
  <c r="CQ10" i="1"/>
  <c r="CQ17" i="1"/>
  <c r="CH10" i="1"/>
  <c r="CH16" i="1"/>
  <c r="CH11" i="1"/>
  <c r="CH19" i="1"/>
  <c r="CR13" i="1"/>
  <c r="CR21" i="1"/>
  <c r="CL11" i="1"/>
  <c r="CG12" i="1"/>
  <c r="CP12" i="1"/>
  <c r="CL13" i="1"/>
  <c r="CG14" i="1"/>
  <c r="CP14" i="1"/>
  <c r="CL15" i="1"/>
  <c r="CG16" i="1"/>
  <c r="CP16" i="1"/>
  <c r="CL17" i="1"/>
  <c r="CG18" i="1"/>
  <c r="CP18" i="1"/>
  <c r="CL19" i="1"/>
  <c r="CG20" i="1"/>
  <c r="CP20" i="1"/>
  <c r="CL21" i="1"/>
  <c r="CC10" i="1"/>
  <c r="CF10" i="1"/>
  <c r="CR16" i="1"/>
  <c r="CF11" i="1"/>
  <c r="CO11" i="1"/>
  <c r="CK12" i="1"/>
  <c r="CF13" i="1"/>
  <c r="CO13" i="1"/>
  <c r="CK14" i="1"/>
  <c r="CF15" i="1"/>
  <c r="CO15" i="1"/>
  <c r="CK16" i="1"/>
  <c r="CF17" i="1"/>
  <c r="CO17" i="1"/>
  <c r="CK18" i="1"/>
  <c r="CF19" i="1"/>
  <c r="CO19" i="1"/>
  <c r="CK20" i="1"/>
  <c r="CF21" i="1"/>
  <c r="CO21" i="1"/>
  <c r="CL10" i="1"/>
  <c r="CQ20" i="1"/>
  <c r="CQ15" i="1"/>
  <c r="CP10" i="1"/>
  <c r="CH14" i="1"/>
  <c r="CG10" i="1"/>
  <c r="CR15" i="1"/>
  <c r="CE11" i="1"/>
  <c r="CN11" i="1"/>
  <c r="CJ12" i="1"/>
  <c r="CE13" i="1"/>
  <c r="CN13" i="1"/>
  <c r="CJ14" i="1"/>
  <c r="CE15" i="1"/>
  <c r="CN15" i="1"/>
  <c r="CJ16" i="1"/>
  <c r="CE17" i="1"/>
  <c r="CN17" i="1"/>
  <c r="CJ18" i="1"/>
  <c r="CE19" i="1"/>
  <c r="CN19" i="1"/>
  <c r="CJ20" i="1"/>
  <c r="CE21" i="1"/>
  <c r="CN21" i="1"/>
  <c r="CO10" i="1"/>
  <c r="CR11" i="1"/>
  <c r="CS11" i="1" s="1"/>
  <c r="CR18" i="1"/>
  <c r="CI11" i="1"/>
  <c r="CC12" i="1"/>
  <c r="CM12" i="1"/>
  <c r="CI13" i="1"/>
  <c r="CC14" i="1"/>
  <c r="CM14" i="1"/>
  <c r="CI15" i="1"/>
  <c r="CC16" i="1"/>
  <c r="CM16" i="1"/>
  <c r="CI17" i="1"/>
  <c r="CC18" i="1"/>
  <c r="CM18" i="1"/>
  <c r="CI19" i="1"/>
  <c r="CC20" i="1"/>
  <c r="CM20" i="1"/>
  <c r="CI21" i="1"/>
  <c r="CT10" i="1"/>
  <c r="CJ10" i="1"/>
  <c r="CQ18" i="1"/>
  <c r="CQ13" i="1"/>
  <c r="CQ21" i="1"/>
  <c r="CH12" i="1"/>
  <c r="CH20" i="1"/>
  <c r="CH15" i="1"/>
  <c r="CQ12" i="1"/>
  <c r="CR17" i="1"/>
  <c r="CG11" i="1"/>
  <c r="CP11" i="1"/>
  <c r="CL12" i="1"/>
  <c r="CG13" i="1"/>
  <c r="CP13" i="1"/>
  <c r="CL14" i="1"/>
  <c r="CG15" i="1"/>
  <c r="CP15" i="1"/>
  <c r="CL16" i="1"/>
  <c r="CG17" i="1"/>
  <c r="CP17" i="1"/>
  <c r="CL18" i="1"/>
  <c r="CG19" i="1"/>
  <c r="CP19" i="1"/>
  <c r="CL20" i="1"/>
  <c r="CG21" i="1"/>
  <c r="CP21" i="1"/>
  <c r="CM10" i="1"/>
  <c r="CR12" i="1"/>
  <c r="CR20" i="1"/>
  <c r="CK11" i="1"/>
  <c r="CF12" i="1"/>
  <c r="CO12" i="1"/>
  <c r="CK13" i="1"/>
  <c r="CF14" i="1"/>
  <c r="CO14" i="1"/>
  <c r="CK15" i="1"/>
  <c r="CF16" i="1"/>
  <c r="CO16" i="1"/>
  <c r="CK17" i="1"/>
  <c r="CF18" i="1"/>
  <c r="CO18" i="1"/>
  <c r="CK19" i="1"/>
  <c r="CF20" i="1"/>
  <c r="CO20" i="1"/>
  <c r="CK21" i="1"/>
  <c r="CE10" i="1"/>
  <c r="CQ16" i="1"/>
  <c r="CQ11" i="1"/>
  <c r="CQ19" i="1"/>
  <c r="CI10" i="1"/>
  <c r="CH18" i="1"/>
  <c r="CH13" i="1"/>
  <c r="BM19" i="8" l="1"/>
  <c r="AD69" i="8"/>
  <c r="BM69" i="8" s="1"/>
  <c r="BM43" i="8"/>
  <c r="AD71" i="8"/>
  <c r="BM71" i="8" s="1"/>
  <c r="BL43" i="8"/>
  <c r="AC71" i="8"/>
  <c r="BL71" i="8" s="1"/>
  <c r="BL19" i="8"/>
  <c r="AC69" i="8"/>
  <c r="BL69" i="8" s="1"/>
  <c r="AF19" i="8"/>
  <c r="AF69" i="8" s="1"/>
  <c r="BG19" i="8"/>
  <c r="X69" i="8"/>
  <c r="BG69" i="8" s="1"/>
  <c r="Z69" i="8"/>
  <c r="BI69" i="8" s="1"/>
  <c r="BI19" i="8"/>
  <c r="Y69" i="8"/>
  <c r="BH69" i="8" s="1"/>
  <c r="BH19" i="8"/>
  <c r="AB69" i="8"/>
  <c r="BK69" i="8" s="1"/>
  <c r="BK19" i="8"/>
  <c r="CQ19" i="26"/>
  <c r="CQ18" i="26"/>
  <c r="CR16" i="26"/>
  <c r="CR15" i="26"/>
  <c r="CS13" i="26"/>
  <c r="CR12" i="26"/>
  <c r="CQ10" i="26"/>
  <c r="CZ21" i="26"/>
  <c r="CZ20" i="26"/>
  <c r="CZ18" i="26"/>
  <c r="CP16" i="26"/>
  <c r="CP15" i="26"/>
  <c r="CQ13" i="26"/>
  <c r="CP12" i="26"/>
  <c r="CZ11" i="26"/>
  <c r="CX21" i="26"/>
  <c r="CR20" i="27"/>
  <c r="CS19" i="27"/>
  <c r="CR17" i="27"/>
  <c r="CT16" i="27"/>
  <c r="CU14" i="27"/>
  <c r="CS13" i="27"/>
  <c r="CR11" i="27"/>
  <c r="CQ10" i="27"/>
  <c r="CY21" i="27"/>
  <c r="CV19" i="27"/>
  <c r="CX18" i="27"/>
  <c r="CY16" i="27"/>
  <c r="CY15" i="27"/>
  <c r="CX13" i="27"/>
  <c r="CW12" i="27"/>
  <c r="CV10" i="27"/>
  <c r="CP20" i="26"/>
  <c r="CP18" i="26"/>
  <c r="CP17" i="26"/>
  <c r="CQ15" i="26"/>
  <c r="CQ14" i="26"/>
  <c r="CQ12" i="26"/>
  <c r="CP11" i="26"/>
  <c r="CZ10" i="26"/>
  <c r="CY20" i="26"/>
  <c r="CX19" i="26"/>
  <c r="CY17" i="26"/>
  <c r="CY16" i="26"/>
  <c r="CZ14" i="26"/>
  <c r="CZ13" i="26"/>
  <c r="CY11" i="26"/>
  <c r="CX10" i="26"/>
  <c r="CS21" i="27"/>
  <c r="CS20" i="27"/>
  <c r="CU18" i="27"/>
  <c r="CU17" i="27"/>
  <c r="CT15" i="27"/>
  <c r="CV14" i="27"/>
  <c r="CT12" i="27"/>
  <c r="CS11" i="27"/>
  <c r="CQ21" i="27"/>
  <c r="CX20" i="27"/>
  <c r="CY19" i="27"/>
  <c r="CX17" i="27"/>
  <c r="CZ16" i="27"/>
  <c r="CP14" i="27"/>
  <c r="CY13" i="27"/>
  <c r="CX11" i="27"/>
  <c r="CY21" i="26"/>
  <c r="CZ17" i="26"/>
  <c r="CY19" i="26"/>
  <c r="CY18" i="26"/>
  <c r="CZ16" i="26"/>
  <c r="CP14" i="26"/>
  <c r="CP13" i="26"/>
  <c r="CZ12" i="26"/>
  <c r="CY10" i="26"/>
  <c r="CW21" i="26"/>
  <c r="CW19" i="26"/>
  <c r="CW18" i="26"/>
  <c r="CX16" i="26"/>
  <c r="CX15" i="26"/>
  <c r="CY13" i="26"/>
  <c r="CX12" i="26"/>
  <c r="CW10" i="26"/>
  <c r="CU21" i="26"/>
  <c r="CV21" i="27"/>
  <c r="CT19" i="27"/>
  <c r="CV18" i="27"/>
  <c r="CW16" i="27"/>
  <c r="CW15" i="27"/>
  <c r="CV13" i="27"/>
  <c r="CU12" i="27"/>
  <c r="CT10" i="27"/>
  <c r="CT21" i="27"/>
  <c r="CY20" i="27"/>
  <c r="CP18" i="27"/>
  <c r="CQ16" i="27"/>
  <c r="CQ15" i="27"/>
  <c r="CP13" i="27"/>
  <c r="CZ12" i="27"/>
  <c r="CY11" i="27"/>
  <c r="CS20" i="26"/>
  <c r="CR19" i="26"/>
  <c r="CS17" i="26"/>
  <c r="CS16" i="26"/>
  <c r="CT14" i="26"/>
  <c r="CT13" i="26"/>
  <c r="CS11" i="26"/>
  <c r="CR10" i="26"/>
  <c r="CQ20" i="26"/>
  <c r="CP19" i="26"/>
  <c r="CQ17" i="26"/>
  <c r="CQ16" i="26"/>
  <c r="CR14" i="26"/>
  <c r="CR13" i="26"/>
  <c r="CQ11" i="26"/>
  <c r="CP10" i="26"/>
  <c r="CZ19" i="27"/>
  <c r="CV20" i="27"/>
  <c r="CW19" i="27"/>
  <c r="CV17" i="27"/>
  <c r="CX16" i="27"/>
  <c r="CY14" i="27"/>
  <c r="CW13" i="27"/>
  <c r="CV11" i="27"/>
  <c r="CU10" i="27"/>
  <c r="CP20" i="27"/>
  <c r="CQ19" i="27"/>
  <c r="CP17" i="27"/>
  <c r="CR16" i="27"/>
  <c r="CS14" i="27"/>
  <c r="CQ13" i="27"/>
  <c r="CP11" i="27"/>
  <c r="CZ10" i="27"/>
  <c r="CZ19" i="26"/>
  <c r="BF19" i="8"/>
  <c r="W69" i="8"/>
  <c r="BF69" i="8" s="1"/>
  <c r="AA69" i="8"/>
  <c r="BJ69" i="8" s="1"/>
  <c r="BJ19" i="8"/>
  <c r="CW20" i="26"/>
  <c r="CV19" i="26"/>
  <c r="CW17" i="26"/>
  <c r="CW16" i="26"/>
  <c r="CX14" i="26"/>
  <c r="CX13" i="26"/>
  <c r="CW11" i="26"/>
  <c r="CV10" i="26"/>
  <c r="CU20" i="26"/>
  <c r="CT19" i="26"/>
  <c r="CU17" i="26"/>
  <c r="CU16" i="26"/>
  <c r="CV14" i="26"/>
  <c r="CV13" i="26"/>
  <c r="CU11" i="26"/>
  <c r="CT10" i="26"/>
  <c r="CX21" i="27"/>
  <c r="CW20" i="27"/>
  <c r="CY18" i="27"/>
  <c r="CY17" i="27"/>
  <c r="CX15" i="27"/>
  <c r="CZ14" i="27"/>
  <c r="CX12" i="27"/>
  <c r="CW11" i="27"/>
  <c r="CU21" i="27"/>
  <c r="CQ20" i="27"/>
  <c r="CS18" i="27"/>
  <c r="CS17" i="27"/>
  <c r="CR15" i="27"/>
  <c r="CT14" i="27"/>
  <c r="CR12" i="27"/>
  <c r="CQ11" i="27"/>
  <c r="CZ15" i="26"/>
  <c r="CU19" i="26"/>
  <c r="CU18" i="26"/>
  <c r="CV16" i="26"/>
  <c r="CV15" i="26"/>
  <c r="CW13" i="26"/>
  <c r="CV12" i="26"/>
  <c r="CU10" i="26"/>
  <c r="CS21" i="26"/>
  <c r="CS19" i="26"/>
  <c r="CS18" i="26"/>
  <c r="CT16" i="26"/>
  <c r="CT15" i="26"/>
  <c r="CU13" i="26"/>
  <c r="CT12" i="26"/>
  <c r="CS10" i="26"/>
  <c r="CQ21" i="26"/>
  <c r="CW21" i="27"/>
  <c r="CX19" i="27"/>
  <c r="CZ18" i="27"/>
  <c r="CP16" i="27"/>
  <c r="CQ14" i="27"/>
  <c r="CZ13" i="27"/>
  <c r="CY12" i="27"/>
  <c r="CX10" i="27"/>
  <c r="CZ21" i="27"/>
  <c r="CR19" i="27"/>
  <c r="CT18" i="27"/>
  <c r="CU16" i="27"/>
  <c r="CU15" i="27"/>
  <c r="CT13" i="27"/>
  <c r="CS12" i="27"/>
  <c r="CR10" i="27"/>
  <c r="CW10" i="27"/>
  <c r="CT20" i="26"/>
  <c r="CT18" i="26"/>
  <c r="CT17" i="26"/>
  <c r="CU15" i="26"/>
  <c r="CU14" i="26"/>
  <c r="CU12" i="26"/>
  <c r="CT11" i="26"/>
  <c r="CR21" i="26"/>
  <c r="CR20" i="26"/>
  <c r="CR18" i="26"/>
  <c r="CR17" i="26"/>
  <c r="CS15" i="26"/>
  <c r="CS14" i="26"/>
  <c r="CS12" i="26"/>
  <c r="CR11" i="26"/>
  <c r="CP21" i="26"/>
  <c r="CZ17" i="27"/>
  <c r="CZ20" i="27"/>
  <c r="CQ18" i="27"/>
  <c r="CQ17" i="27"/>
  <c r="CP15" i="27"/>
  <c r="CR14" i="27"/>
  <c r="CP12" i="27"/>
  <c r="CZ11" i="27"/>
  <c r="CY10" i="27"/>
  <c r="CT20" i="27"/>
  <c r="CU19" i="27"/>
  <c r="CT17" i="27"/>
  <c r="CV16" i="27"/>
  <c r="CW14" i="27"/>
  <c r="CU13" i="27"/>
  <c r="CT11" i="27"/>
  <c r="CS10" i="27"/>
  <c r="CX20" i="26"/>
  <c r="CX18" i="26"/>
  <c r="CX17" i="26"/>
  <c r="CY15" i="26"/>
  <c r="CY14" i="26"/>
  <c r="CY12" i="26"/>
  <c r="CX11" i="26"/>
  <c r="CV21" i="26"/>
  <c r="CV20" i="26"/>
  <c r="CV18" i="26"/>
  <c r="CV17" i="26"/>
  <c r="CW15" i="26"/>
  <c r="CW14" i="26"/>
  <c r="CW12" i="26"/>
  <c r="CV11" i="26"/>
  <c r="CR21" i="27"/>
  <c r="CP19" i="27"/>
  <c r="CR18" i="27"/>
  <c r="CS16" i="27"/>
  <c r="CS15" i="27"/>
  <c r="CR13" i="27"/>
  <c r="CQ12" i="27"/>
  <c r="CP10" i="27"/>
  <c r="CP21" i="27"/>
  <c r="CU20" i="27"/>
  <c r="CW18" i="27"/>
  <c r="CW17" i="27"/>
  <c r="CV15" i="27"/>
  <c r="CX14" i="27"/>
  <c r="CV12" i="27"/>
  <c r="CU11" i="27"/>
  <c r="B58" i="29"/>
  <c r="B36" i="29"/>
  <c r="B25" i="29"/>
  <c r="B47" i="29"/>
  <c r="W62" i="8"/>
  <c r="W59" i="8"/>
  <c r="BF59" i="8" s="1"/>
  <c r="W55" i="8"/>
  <c r="W56" i="8"/>
  <c r="W60" i="8"/>
  <c r="W64" i="8"/>
  <c r="BF64" i="8" s="1"/>
  <c r="W57" i="8"/>
  <c r="W61" i="8"/>
  <c r="W65" i="8"/>
  <c r="BF65" i="8" s="1"/>
  <c r="W58" i="8"/>
  <c r="W66" i="8"/>
  <c r="BF66" i="8" s="1"/>
  <c r="W63" i="8"/>
  <c r="BF63" i="8" s="1"/>
  <c r="X61" i="8"/>
  <c r="X64" i="8"/>
  <c r="X56" i="8"/>
  <c r="X63" i="8"/>
  <c r="X55" i="8"/>
  <c r="X62" i="8"/>
  <c r="Z64" i="8"/>
  <c r="BI64" i="8" s="1"/>
  <c r="Z60" i="8"/>
  <c r="BI60" i="8" s="1"/>
  <c r="Z56" i="8"/>
  <c r="BI56" i="8" s="1"/>
  <c r="Y60" i="8"/>
  <c r="BH60" i="8" s="1"/>
  <c r="Y63" i="8"/>
  <c r="BH63" i="8" s="1"/>
  <c r="Y55" i="8"/>
  <c r="Z63" i="8"/>
  <c r="BI63" i="8" s="1"/>
  <c r="Z59" i="8"/>
  <c r="BI59" i="8" s="1"/>
  <c r="Z55" i="8"/>
  <c r="Y62" i="8"/>
  <c r="BH62" i="8" s="1"/>
  <c r="Y65" i="8"/>
  <c r="BH65" i="8" s="1"/>
  <c r="Y57" i="8"/>
  <c r="BH57" i="8" s="1"/>
  <c r="AA66" i="8"/>
  <c r="BJ66" i="8" s="1"/>
  <c r="AA64" i="8"/>
  <c r="BJ64" i="8" s="1"/>
  <c r="AA62" i="8"/>
  <c r="BJ62" i="8" s="1"/>
  <c r="AA60" i="8"/>
  <c r="BJ60" i="8" s="1"/>
  <c r="AA58" i="8"/>
  <c r="BJ58" i="8" s="1"/>
  <c r="AA56" i="8"/>
  <c r="BJ56" i="8" s="1"/>
  <c r="AB63" i="8"/>
  <c r="BK63" i="8" s="1"/>
  <c r="AB59" i="8"/>
  <c r="BK59" i="8" s="1"/>
  <c r="AB55" i="8"/>
  <c r="AB64" i="8"/>
  <c r="BK64" i="8" s="1"/>
  <c r="AB60" i="8"/>
  <c r="BK60" i="8" s="1"/>
  <c r="AB56" i="8"/>
  <c r="BK56" i="8" s="1"/>
  <c r="AC65" i="8"/>
  <c r="BL65" i="8" s="1"/>
  <c r="AC61" i="8"/>
  <c r="BL61" i="8" s="1"/>
  <c r="AC57" i="8"/>
  <c r="BL57" i="8" s="1"/>
  <c r="AC66" i="8"/>
  <c r="BL66" i="8" s="1"/>
  <c r="AC62" i="8"/>
  <c r="BL62" i="8" s="1"/>
  <c r="AC58" i="8"/>
  <c r="BL58" i="8" s="1"/>
  <c r="AD66" i="8"/>
  <c r="BM66" i="8" s="1"/>
  <c r="AD64" i="8"/>
  <c r="BM64" i="8" s="1"/>
  <c r="AD62" i="8"/>
  <c r="BM62" i="8" s="1"/>
  <c r="AD60" i="8"/>
  <c r="BM60" i="8" s="1"/>
  <c r="AD58" i="8"/>
  <c r="BM58" i="8" s="1"/>
  <c r="AD56" i="8"/>
  <c r="BM56" i="8" s="1"/>
  <c r="B46" i="8"/>
  <c r="AK45" i="8"/>
  <c r="AU45" i="8" s="1"/>
  <c r="BE45" i="8" s="1"/>
  <c r="B36" i="8"/>
  <c r="AK35" i="8"/>
  <c r="AU35" i="8" s="1"/>
  <c r="BE35" i="8" s="1"/>
  <c r="B24" i="8"/>
  <c r="AK23" i="8"/>
  <c r="AU23" i="8" s="1"/>
  <c r="BE23" i="8" s="1"/>
  <c r="B57" i="8"/>
  <c r="AK56" i="8"/>
  <c r="AU56" i="8" s="1"/>
  <c r="BE56" i="8" s="1"/>
  <c r="AG31" i="8"/>
  <c r="AG70" i="8" s="1"/>
  <c r="X65" i="8"/>
  <c r="X57" i="8"/>
  <c r="X60" i="8"/>
  <c r="X59" i="8"/>
  <c r="X66" i="8"/>
  <c r="X58" i="8"/>
  <c r="Z66" i="8"/>
  <c r="BI66" i="8" s="1"/>
  <c r="Z62" i="8"/>
  <c r="BI62" i="8" s="1"/>
  <c r="Z58" i="8"/>
  <c r="BI58" i="8" s="1"/>
  <c r="Y64" i="8"/>
  <c r="BH64" i="8" s="1"/>
  <c r="Y56" i="8"/>
  <c r="BH56" i="8" s="1"/>
  <c r="Y59" i="8"/>
  <c r="BH59" i="8" s="1"/>
  <c r="Z65" i="8"/>
  <c r="BI65" i="8" s="1"/>
  <c r="Z61" i="8"/>
  <c r="BI61" i="8" s="1"/>
  <c r="Z57" i="8"/>
  <c r="BI57" i="8" s="1"/>
  <c r="Y66" i="8"/>
  <c r="BH66" i="8" s="1"/>
  <c r="Y58" i="8"/>
  <c r="BH58" i="8" s="1"/>
  <c r="Y61" i="8"/>
  <c r="BH61" i="8" s="1"/>
  <c r="AA65" i="8"/>
  <c r="BJ65" i="8" s="1"/>
  <c r="AA63" i="8"/>
  <c r="BJ63" i="8" s="1"/>
  <c r="AA61" i="8"/>
  <c r="BJ61" i="8" s="1"/>
  <c r="AA59" i="8"/>
  <c r="BJ59" i="8" s="1"/>
  <c r="AA57" i="8"/>
  <c r="BJ57" i="8" s="1"/>
  <c r="AA55" i="8"/>
  <c r="AB65" i="8"/>
  <c r="BK65" i="8" s="1"/>
  <c r="AB61" i="8"/>
  <c r="BK61" i="8" s="1"/>
  <c r="AB57" i="8"/>
  <c r="BK57" i="8" s="1"/>
  <c r="AB66" i="8"/>
  <c r="BK66" i="8" s="1"/>
  <c r="AB62" i="8"/>
  <c r="BK62" i="8" s="1"/>
  <c r="AB58" i="8"/>
  <c r="BK58" i="8" s="1"/>
  <c r="AC63" i="8"/>
  <c r="BL63" i="8" s="1"/>
  <c r="AC59" i="8"/>
  <c r="BL59" i="8" s="1"/>
  <c r="AC55" i="8"/>
  <c r="AC64" i="8"/>
  <c r="BL64" i="8" s="1"/>
  <c r="AC60" i="8"/>
  <c r="BL60" i="8" s="1"/>
  <c r="AC56" i="8"/>
  <c r="BL56" i="8" s="1"/>
  <c r="AD65" i="8"/>
  <c r="BM65" i="8" s="1"/>
  <c r="AD63" i="8"/>
  <c r="BM63" i="8" s="1"/>
  <c r="AD61" i="8"/>
  <c r="BM61" i="8" s="1"/>
  <c r="AD59" i="8"/>
  <c r="BM59" i="8" s="1"/>
  <c r="AD57" i="8"/>
  <c r="BM57" i="8" s="1"/>
  <c r="AD55" i="8"/>
  <c r="BG46" i="8"/>
  <c r="AF46" i="8"/>
  <c r="AG46" i="8" s="1"/>
  <c r="BG54" i="8"/>
  <c r="AF54" i="8"/>
  <c r="BG47" i="8"/>
  <c r="AF47" i="8"/>
  <c r="AG47" i="8" s="1"/>
  <c r="BG44" i="8"/>
  <c r="AF44" i="8"/>
  <c r="AG44" i="8" s="1"/>
  <c r="BG52" i="8"/>
  <c r="AF52" i="8"/>
  <c r="AG52" i="8" s="1"/>
  <c r="BG49" i="8"/>
  <c r="AF49" i="8"/>
  <c r="AG49" i="8" s="1"/>
  <c r="BF43" i="8"/>
  <c r="BF51" i="8"/>
  <c r="BF47" i="8"/>
  <c r="BF52" i="8"/>
  <c r="BF48" i="8"/>
  <c r="BF44" i="8"/>
  <c r="BF53" i="8"/>
  <c r="BF45" i="8"/>
  <c r="BF54" i="8"/>
  <c r="AG54" i="8"/>
  <c r="BK43" i="8"/>
  <c r="AB71" i="8"/>
  <c r="BK71" i="8" s="1"/>
  <c r="BJ43" i="8"/>
  <c r="AA71" i="8"/>
  <c r="BJ71" i="8" s="1"/>
  <c r="BH43" i="8"/>
  <c r="Y71" i="8"/>
  <c r="BH71" i="8" s="1"/>
  <c r="BI43" i="8"/>
  <c r="Z71" i="8"/>
  <c r="BI71" i="8" s="1"/>
  <c r="BG50" i="8"/>
  <c r="AF50" i="8"/>
  <c r="AG50" i="8" s="1"/>
  <c r="BG43" i="8"/>
  <c r="AF43" i="8"/>
  <c r="X71" i="8"/>
  <c r="BG71" i="8" s="1"/>
  <c r="BG51" i="8"/>
  <c r="AF51" i="8"/>
  <c r="AG51" i="8" s="1"/>
  <c r="BG48" i="8"/>
  <c r="AF48" i="8"/>
  <c r="AG48" i="8" s="1"/>
  <c r="BG45" i="8"/>
  <c r="AF45" i="8"/>
  <c r="AG45" i="8" s="1"/>
  <c r="BG53" i="8"/>
  <c r="AF53" i="8"/>
  <c r="AG53" i="8" s="1"/>
  <c r="I75" i="27"/>
  <c r="I75" i="26"/>
  <c r="BG15" i="17"/>
  <c r="CZ15" i="18"/>
  <c r="CW20" i="23"/>
  <c r="CY11" i="19"/>
  <c r="CU10" i="22"/>
  <c r="CQ13" i="25"/>
  <c r="CZ11" i="25"/>
  <c r="CZ15" i="19"/>
  <c r="CP17" i="19"/>
  <c r="CQ19" i="19"/>
  <c r="CR10" i="19"/>
  <c r="CS12" i="19"/>
  <c r="CT16" i="19"/>
  <c r="CU18" i="19"/>
  <c r="CT11" i="19"/>
  <c r="CU13" i="19"/>
  <c r="CV17" i="19"/>
  <c r="CW19" i="19"/>
  <c r="CX10" i="19"/>
  <c r="CY12" i="19"/>
  <c r="CZ16" i="19"/>
  <c r="CP18" i="19"/>
  <c r="CQ20" i="19"/>
  <c r="CX13" i="19"/>
  <c r="CY15" i="19"/>
  <c r="CZ19" i="19"/>
  <c r="CP21" i="19"/>
  <c r="CQ10" i="19"/>
  <c r="CR14" i="19"/>
  <c r="CS16" i="19"/>
  <c r="CT20" i="19"/>
  <c r="CS11" i="19"/>
  <c r="CT15" i="19"/>
  <c r="CU17" i="19"/>
  <c r="CV21" i="19"/>
  <c r="CW10" i="19"/>
  <c r="CX14" i="19"/>
  <c r="CY16" i="19"/>
  <c r="CZ20" i="19"/>
  <c r="CQ19" i="23"/>
  <c r="CQ16" i="23"/>
  <c r="CP14" i="23"/>
  <c r="CZ12" i="23"/>
  <c r="CW17" i="23"/>
  <c r="CV15" i="23"/>
  <c r="CU11" i="23"/>
  <c r="CX20" i="23"/>
  <c r="CQ21" i="23"/>
  <c r="CR18" i="23"/>
  <c r="CQ14" i="23"/>
  <c r="CP12" i="23"/>
  <c r="CZ10" i="23"/>
  <c r="CW15" i="23"/>
  <c r="CV13" i="23"/>
  <c r="CZ19" i="23"/>
  <c r="CZ19" i="22"/>
  <c r="CQ15" i="22"/>
  <c r="CP13" i="22"/>
  <c r="CZ11" i="22"/>
  <c r="CQ16" i="22"/>
  <c r="CP14" i="22"/>
  <c r="CZ12" i="22"/>
  <c r="CQ20" i="22"/>
  <c r="CY21" i="22"/>
  <c r="CY17" i="22"/>
  <c r="CX15" i="22"/>
  <c r="CW11" i="22"/>
  <c r="CY18" i="22"/>
  <c r="CX16" i="22"/>
  <c r="CW12" i="22"/>
  <c r="CV10" i="22"/>
  <c r="CU20" i="25"/>
  <c r="CT17" i="25"/>
  <c r="CS15" i="25"/>
  <c r="CZ12" i="18"/>
  <c r="CW10" i="18"/>
  <c r="CX18" i="18"/>
  <c r="CV15" i="18"/>
  <c r="CT12" i="18"/>
  <c r="CY20" i="18"/>
  <c r="CY16" i="18"/>
  <c r="CY12" i="18"/>
  <c r="CY10" i="18"/>
  <c r="CQ18" i="18"/>
  <c r="CX19" i="18"/>
  <c r="CV16" i="18"/>
  <c r="CT13" i="18"/>
  <c r="CV10" i="18"/>
  <c r="CS18" i="18"/>
  <c r="CS14" i="18"/>
  <c r="CZ19" i="18"/>
  <c r="CQ21" i="18"/>
  <c r="CX20" i="18"/>
  <c r="CV17" i="18"/>
  <c r="CT14" i="18"/>
  <c r="CR11" i="18"/>
  <c r="CU19" i="18"/>
  <c r="CU15" i="18"/>
  <c r="CU11" i="18"/>
  <c r="CQ11" i="18"/>
  <c r="CX21" i="18"/>
  <c r="CV18" i="18"/>
  <c r="CT15" i="18"/>
  <c r="CR12" i="18"/>
  <c r="CW20" i="18"/>
  <c r="CW16" i="18"/>
  <c r="CW12" i="18"/>
  <c r="CU10" i="25"/>
  <c r="CV12" i="25"/>
  <c r="CW16" i="25"/>
  <c r="CX18" i="25"/>
  <c r="CT11" i="25"/>
  <c r="CU15" i="25"/>
  <c r="CV17" i="25"/>
  <c r="CW20" i="25"/>
  <c r="CP21" i="25"/>
  <c r="CU12" i="25"/>
  <c r="CV14" i="25"/>
  <c r="CW18" i="25"/>
  <c r="CS11" i="25"/>
  <c r="CQ10" i="25"/>
  <c r="CR12" i="25"/>
  <c r="CS16" i="25"/>
  <c r="CT18" i="25"/>
  <c r="CP11" i="25"/>
  <c r="CQ15" i="25"/>
  <c r="CR17" i="25"/>
  <c r="CS20" i="25"/>
  <c r="CX21" i="25"/>
  <c r="CQ12" i="25"/>
  <c r="CR14" i="25"/>
  <c r="CS18" i="25"/>
  <c r="CP19" i="23"/>
  <c r="CP18" i="23"/>
  <c r="CZ16" i="23"/>
  <c r="CY12" i="23"/>
  <c r="CX10" i="23"/>
  <c r="CU15" i="23"/>
  <c r="CT13" i="23"/>
  <c r="CV19" i="23"/>
  <c r="CT21" i="23"/>
  <c r="CQ18" i="23"/>
  <c r="CP16" i="23"/>
  <c r="CZ14" i="23"/>
  <c r="CY10" i="23"/>
  <c r="CV17" i="23"/>
  <c r="CU13" i="23"/>
  <c r="CT11" i="23"/>
  <c r="CS21" i="22"/>
  <c r="CS17" i="22"/>
  <c r="CR15" i="22"/>
  <c r="CQ11" i="22"/>
  <c r="CS18" i="22"/>
  <c r="CR16" i="22"/>
  <c r="CQ12" i="22"/>
  <c r="CP10" i="22"/>
  <c r="CX21" i="22"/>
  <c r="CV19" i="22"/>
  <c r="CZ17" i="22"/>
  <c r="CY13" i="22"/>
  <c r="CX11" i="22"/>
  <c r="CZ18" i="22"/>
  <c r="CY14" i="22"/>
  <c r="CX12" i="22"/>
  <c r="CR20" i="25"/>
  <c r="CV19" i="25"/>
  <c r="CU17" i="25"/>
  <c r="CT13" i="25"/>
  <c r="CV21" i="23"/>
  <c r="CV11" i="19"/>
  <c r="CW13" i="19"/>
  <c r="CX17" i="19"/>
  <c r="CY19" i="19"/>
  <c r="CZ10" i="19"/>
  <c r="CP12" i="19"/>
  <c r="CQ14" i="19"/>
  <c r="CR18" i="19"/>
  <c r="CS20" i="19"/>
  <c r="CR13" i="19"/>
  <c r="CS15" i="19"/>
  <c r="CT19" i="19"/>
  <c r="CU21" i="19"/>
  <c r="CV12" i="19"/>
  <c r="CW14" i="19"/>
  <c r="CX18" i="19"/>
  <c r="CY20" i="19"/>
  <c r="CU11" i="19"/>
  <c r="CV15" i="19"/>
  <c r="CW17" i="19"/>
  <c r="CX21" i="19"/>
  <c r="CY10" i="19"/>
  <c r="CZ14" i="19"/>
  <c r="CP16" i="19"/>
  <c r="CQ18" i="19"/>
  <c r="CP11" i="19"/>
  <c r="CQ13" i="19"/>
  <c r="CR17" i="19"/>
  <c r="CS19" i="19"/>
  <c r="CT10" i="19"/>
  <c r="CU12" i="19"/>
  <c r="CV16" i="19"/>
  <c r="CW18" i="19"/>
  <c r="CT20" i="23"/>
  <c r="CS21" i="23"/>
  <c r="CT18" i="23"/>
  <c r="CS14" i="23"/>
  <c r="CR12" i="23"/>
  <c r="CZ20" i="23"/>
  <c r="CY15" i="23"/>
  <c r="CX13" i="23"/>
  <c r="CR21" i="23"/>
  <c r="CV20" i="23"/>
  <c r="CU18" i="23"/>
  <c r="CT16" i="23"/>
  <c r="CS12" i="23"/>
  <c r="CR10" i="23"/>
  <c r="CZ17" i="23"/>
  <c r="CY13" i="23"/>
  <c r="CX11" i="23"/>
  <c r="CV20" i="22"/>
  <c r="CY19" i="22"/>
  <c r="CY15" i="22"/>
  <c r="CX13" i="22"/>
  <c r="CZ20" i="22"/>
  <c r="CY16" i="22"/>
  <c r="CX14" i="22"/>
  <c r="CW10" i="22"/>
  <c r="CY20" i="22"/>
  <c r="CP19" i="22"/>
  <c r="CV17" i="22"/>
  <c r="CU13" i="22"/>
  <c r="CT11" i="22"/>
  <c r="CV18" i="22"/>
  <c r="CU14" i="22"/>
  <c r="CT12" i="22"/>
  <c r="CZ20" i="25"/>
  <c r="CR19" i="25"/>
  <c r="CQ17" i="25"/>
  <c r="CP13" i="25"/>
  <c r="CZ20" i="18"/>
  <c r="CQ20" i="18"/>
  <c r="CV19" i="18"/>
  <c r="CT16" i="18"/>
  <c r="CR13" i="18"/>
  <c r="CY21" i="18"/>
  <c r="CY17" i="18"/>
  <c r="CY13" i="18"/>
  <c r="CZ17" i="18"/>
  <c r="CX10" i="18"/>
  <c r="CV20" i="18"/>
  <c r="CT17" i="18"/>
  <c r="CR14" i="18"/>
  <c r="CP11" i="18"/>
  <c r="CS19" i="18"/>
  <c r="CS15" i="18"/>
  <c r="CS11" i="18"/>
  <c r="CQ13" i="18"/>
  <c r="CV21" i="18"/>
  <c r="CT18" i="18"/>
  <c r="CR15" i="18"/>
  <c r="CP12" i="18"/>
  <c r="CU20" i="18"/>
  <c r="CU16" i="18"/>
  <c r="CU12" i="18"/>
  <c r="CZ18" i="18"/>
  <c r="CQ10" i="18"/>
  <c r="CT19" i="18"/>
  <c r="CR16" i="18"/>
  <c r="CP13" i="18"/>
  <c r="CW21" i="18"/>
  <c r="CW17" i="18"/>
  <c r="CW13" i="18"/>
  <c r="CS12" i="25"/>
  <c r="CT14" i="25"/>
  <c r="CU18" i="25"/>
  <c r="CQ11" i="25"/>
  <c r="CR13" i="25"/>
  <c r="CS17" i="25"/>
  <c r="CT19" i="25"/>
  <c r="CQ21" i="25"/>
  <c r="CR10" i="25"/>
  <c r="CS14" i="25"/>
  <c r="CT16" i="25"/>
  <c r="CR21" i="25"/>
  <c r="CY10" i="25"/>
  <c r="CZ12" i="25"/>
  <c r="CP14" i="25"/>
  <c r="CQ18" i="25"/>
  <c r="CX11" i="25"/>
  <c r="CY15" i="25"/>
  <c r="CZ17" i="25"/>
  <c r="CP19" i="25"/>
  <c r="CV20" i="25"/>
  <c r="CY12" i="25"/>
  <c r="CZ14" i="25"/>
  <c r="CP16" i="25"/>
  <c r="CW11" i="25"/>
  <c r="CR20" i="23"/>
  <c r="CS18" i="23"/>
  <c r="CR16" i="23"/>
  <c r="CQ12" i="23"/>
  <c r="CP10" i="23"/>
  <c r="CX17" i="23"/>
  <c r="CW13" i="23"/>
  <c r="CV11" i="23"/>
  <c r="CU20" i="23"/>
  <c r="CS19" i="23"/>
  <c r="CS16" i="23"/>
  <c r="CR14" i="23"/>
  <c r="CQ10" i="23"/>
  <c r="CY17" i="23"/>
  <c r="CX15" i="23"/>
  <c r="CW11" i="23"/>
  <c r="CT21" i="22"/>
  <c r="CU19" i="22"/>
  <c r="CU15" i="22"/>
  <c r="CT13" i="22"/>
  <c r="CV21" i="22"/>
  <c r="CU16" i="22"/>
  <c r="CT14" i="22"/>
  <c r="CS10" i="22"/>
  <c r="CU20" i="22"/>
  <c r="CT19" i="22"/>
  <c r="CR17" i="22"/>
  <c r="CQ13" i="22"/>
  <c r="CP11" i="22"/>
  <c r="CR18" i="22"/>
  <c r="CQ14" i="22"/>
  <c r="CP12" i="22"/>
  <c r="CT21" i="25"/>
  <c r="CY20" i="25"/>
  <c r="CX17" i="25"/>
  <c r="CW15" i="25"/>
  <c r="CW20" i="22"/>
  <c r="CT13" i="19"/>
  <c r="CU15" i="19"/>
  <c r="CV19" i="19"/>
  <c r="CW21" i="19"/>
  <c r="CX12" i="19"/>
  <c r="CY14" i="19"/>
  <c r="CZ18" i="19"/>
  <c r="CP20" i="19"/>
  <c r="CZ13" i="19"/>
  <c r="CP15" i="19"/>
  <c r="CQ17" i="19"/>
  <c r="CR21" i="19"/>
  <c r="CS10" i="19"/>
  <c r="CT14" i="19"/>
  <c r="CU16" i="19"/>
  <c r="CV20" i="19"/>
  <c r="CR11" i="19"/>
  <c r="CS13" i="19"/>
  <c r="CT17" i="19"/>
  <c r="CU19" i="19"/>
  <c r="CV10" i="19"/>
  <c r="CW12" i="19"/>
  <c r="CX16" i="19"/>
  <c r="CY18" i="19"/>
  <c r="CX11" i="19"/>
  <c r="CY13" i="19"/>
  <c r="CZ17" i="19"/>
  <c r="CP19" i="19"/>
  <c r="CQ21" i="19"/>
  <c r="CR12" i="19"/>
  <c r="CS14" i="19"/>
  <c r="CT18" i="19"/>
  <c r="CU20" i="19"/>
  <c r="CX19" i="23"/>
  <c r="CW18" i="23"/>
  <c r="CV16" i="23"/>
  <c r="CU12" i="23"/>
  <c r="CT10" i="23"/>
  <c r="CQ15" i="23"/>
  <c r="CP13" i="23"/>
  <c r="CZ11" i="23"/>
  <c r="CY20" i="23"/>
  <c r="CW19" i="23"/>
  <c r="CW16" i="23"/>
  <c r="CV14" i="23"/>
  <c r="CU10" i="23"/>
  <c r="CR17" i="23"/>
  <c r="CQ13" i="23"/>
  <c r="CP11" i="23"/>
  <c r="CW21" i="22"/>
  <c r="CW17" i="22"/>
  <c r="CV15" i="22"/>
  <c r="CU11" i="22"/>
  <c r="CW18" i="22"/>
  <c r="CV16" i="22"/>
  <c r="CU12" i="22"/>
  <c r="CT10" i="22"/>
  <c r="CP21" i="22"/>
  <c r="CS19" i="22"/>
  <c r="CS15" i="22"/>
  <c r="CR13" i="22"/>
  <c r="CR21" i="22"/>
  <c r="CS16" i="22"/>
  <c r="CR14" i="22"/>
  <c r="CQ10" i="22"/>
  <c r="CS21" i="25"/>
  <c r="CQ19" i="25"/>
  <c r="CY17" i="25"/>
  <c r="CX13" i="25"/>
  <c r="CQ12" i="18"/>
  <c r="CT20" i="18"/>
  <c r="CR17" i="18"/>
  <c r="CP14" i="18"/>
  <c r="CP10" i="18"/>
  <c r="CY18" i="18"/>
  <c r="CY14" i="18"/>
  <c r="CZ21" i="18"/>
  <c r="CQ15" i="18"/>
  <c r="CT21" i="18"/>
  <c r="CR18" i="18"/>
  <c r="CP15" i="18"/>
  <c r="CX11" i="18"/>
  <c r="CS20" i="18"/>
  <c r="CS16" i="18"/>
  <c r="CS12" i="18"/>
  <c r="CZ16" i="18"/>
  <c r="CS10" i="18"/>
  <c r="CR19" i="18"/>
  <c r="CP16" i="18"/>
  <c r="CX12" i="18"/>
  <c r="CU21" i="18"/>
  <c r="CU17" i="18"/>
  <c r="CU13" i="18"/>
  <c r="CZ13" i="18"/>
  <c r="CQ14" i="18"/>
  <c r="CR20" i="18"/>
  <c r="CP17" i="18"/>
  <c r="CX13" i="18"/>
  <c r="CR10" i="18"/>
  <c r="CW18" i="18"/>
  <c r="CW14" i="18"/>
  <c r="CP10" i="25"/>
  <c r="CQ14" i="25"/>
  <c r="CR16" i="25"/>
  <c r="CY11" i="25"/>
  <c r="CZ13" i="25"/>
  <c r="CP15" i="25"/>
  <c r="CS19" i="25"/>
  <c r="CY21" i="25"/>
  <c r="CZ10" i="25"/>
  <c r="CP12" i="25"/>
  <c r="CQ16" i="25"/>
  <c r="CR18" i="25"/>
  <c r="CY13" i="25"/>
  <c r="CW12" i="25"/>
  <c r="CX14" i="25"/>
  <c r="CY18" i="25"/>
  <c r="CU11" i="25"/>
  <c r="CV13" i="25"/>
  <c r="CW17" i="25"/>
  <c r="CZ19" i="25"/>
  <c r="CU21" i="25"/>
  <c r="CV10" i="25"/>
  <c r="CW14" i="25"/>
  <c r="CX16" i="25"/>
  <c r="CZ21" i="25"/>
  <c r="CX21" i="23"/>
  <c r="CU19" i="23"/>
  <c r="CU16" i="23"/>
  <c r="CT14" i="23"/>
  <c r="CS10" i="23"/>
  <c r="CP17" i="23"/>
  <c r="CZ15" i="23"/>
  <c r="CY11" i="23"/>
  <c r="CP20" i="23"/>
  <c r="CU21" i="23"/>
  <c r="CV18" i="23"/>
  <c r="CU14" i="23"/>
  <c r="CT12" i="23"/>
  <c r="CQ17" i="23"/>
  <c r="CP15" i="23"/>
  <c r="CZ13" i="23"/>
  <c r="CS20" i="22"/>
  <c r="CR19" i="22"/>
  <c r="CX17" i="22"/>
  <c r="CW13" i="22"/>
  <c r="CV11" i="22"/>
  <c r="CX18" i="22"/>
  <c r="CW14" i="22"/>
  <c r="CV12" i="22"/>
  <c r="CP20" i="22"/>
  <c r="CU21" i="22"/>
  <c r="CU17" i="22"/>
  <c r="CT15" i="22"/>
  <c r="CS11" i="22"/>
  <c r="CU18" i="22"/>
  <c r="CT16" i="22"/>
  <c r="CS12" i="22"/>
  <c r="CR10" i="22"/>
  <c r="CQ20" i="25"/>
  <c r="CP17" i="25"/>
  <c r="CZ15" i="25"/>
  <c r="CR11" i="25"/>
  <c r="CZ10" i="22"/>
  <c r="CQ11" i="19"/>
  <c r="CR15" i="19"/>
  <c r="CS17" i="19"/>
  <c r="CT21" i="19"/>
  <c r="CU10" i="19"/>
  <c r="CV14" i="19"/>
  <c r="CW16" i="19"/>
  <c r="CX20" i="19"/>
  <c r="CW11" i="19"/>
  <c r="CX15" i="19"/>
  <c r="CY17" i="19"/>
  <c r="CZ21" i="19"/>
  <c r="CP10" i="19"/>
  <c r="CQ12" i="19"/>
  <c r="CR16" i="19"/>
  <c r="CS18" i="19"/>
  <c r="CZ11" i="19"/>
  <c r="CP13" i="19"/>
  <c r="CQ15" i="19"/>
  <c r="CR19" i="19"/>
  <c r="CS21" i="19"/>
  <c r="CT12" i="19"/>
  <c r="CU14" i="19"/>
  <c r="CV18" i="19"/>
  <c r="CW20" i="19"/>
  <c r="CV13" i="19"/>
  <c r="CW15" i="19"/>
  <c r="CX19" i="19"/>
  <c r="CY21" i="19"/>
  <c r="CZ12" i="19"/>
  <c r="CP14" i="19"/>
  <c r="CQ16" i="19"/>
  <c r="CR20" i="19"/>
  <c r="CP21" i="23"/>
  <c r="CY19" i="23"/>
  <c r="CY16" i="23"/>
  <c r="CX14" i="23"/>
  <c r="CW10" i="23"/>
  <c r="CT17" i="23"/>
  <c r="CS13" i="23"/>
  <c r="CR11" i="23"/>
  <c r="CQ20" i="23"/>
  <c r="CY21" i="23"/>
  <c r="CY18" i="23"/>
  <c r="CY14" i="23"/>
  <c r="CX12" i="23"/>
  <c r="CU17" i="23"/>
  <c r="CT15" i="23"/>
  <c r="CS11" i="23"/>
  <c r="CT20" i="22"/>
  <c r="CX19" i="22"/>
  <c r="CT17" i="22"/>
  <c r="CS13" i="22"/>
  <c r="CR11" i="22"/>
  <c r="CT18" i="22"/>
  <c r="CS14" i="22"/>
  <c r="CR12" i="22"/>
  <c r="CX20" i="22"/>
  <c r="CQ21" i="22"/>
  <c r="CQ17" i="22"/>
  <c r="CP15" i="22"/>
  <c r="CZ13" i="22"/>
  <c r="CQ18" i="22"/>
  <c r="CP16" i="22"/>
  <c r="CZ14" i="22"/>
  <c r="CY10" i="22"/>
  <c r="CT20" i="25"/>
  <c r="CW19" i="25"/>
  <c r="CV15" i="25"/>
  <c r="CU13" i="25"/>
  <c r="CQ17" i="18"/>
  <c r="CR21" i="18"/>
  <c r="CP18" i="18"/>
  <c r="CX14" i="18"/>
  <c r="CV11" i="18"/>
  <c r="CY19" i="18"/>
  <c r="CY15" i="18"/>
  <c r="CY11" i="18"/>
  <c r="CZ14" i="18"/>
  <c r="CU10" i="18"/>
  <c r="CP19" i="18"/>
  <c r="CX15" i="18"/>
  <c r="CV12" i="18"/>
  <c r="CS21" i="18"/>
  <c r="CS17" i="18"/>
  <c r="CS13" i="18"/>
  <c r="CZ11" i="18"/>
  <c r="CQ16" i="18"/>
  <c r="CP20" i="18"/>
  <c r="CX16" i="18"/>
  <c r="CV13" i="18"/>
  <c r="CT10" i="18"/>
  <c r="CU18" i="18"/>
  <c r="CU14" i="18"/>
  <c r="CZ10" i="18"/>
  <c r="CQ19" i="18"/>
  <c r="CP21" i="18"/>
  <c r="CX17" i="18"/>
  <c r="CV14" i="18"/>
  <c r="CT11" i="18"/>
  <c r="CW19" i="18"/>
  <c r="CW15" i="18"/>
  <c r="CW11" i="18"/>
  <c r="CX10" i="25"/>
  <c r="CY14" i="25"/>
  <c r="CZ16" i="25"/>
  <c r="CP18" i="25"/>
  <c r="CW13" i="25"/>
  <c r="CX15" i="25"/>
  <c r="CY19" i="25"/>
  <c r="CP20" i="25"/>
  <c r="CW10" i="25"/>
  <c r="CX12" i="25"/>
  <c r="CY16" i="25"/>
  <c r="CZ18" i="25"/>
  <c r="CV11" i="25"/>
  <c r="CT10" i="25"/>
  <c r="CU14" i="25"/>
  <c r="CV16" i="25"/>
  <c r="CV21" i="25"/>
  <c r="CS13" i="25"/>
  <c r="CT15" i="25"/>
  <c r="CX19" i="25"/>
  <c r="CX20" i="25"/>
  <c r="CS10" i="25"/>
  <c r="CT12" i="25"/>
  <c r="CU16" i="25"/>
  <c r="CV18" i="25"/>
  <c r="CS20" i="23"/>
  <c r="CW21" i="23"/>
  <c r="CX18" i="23"/>
  <c r="CW14" i="23"/>
  <c r="CV12" i="23"/>
  <c r="CS17" i="23"/>
  <c r="CR15" i="23"/>
  <c r="CQ11" i="23"/>
  <c r="CZ21" i="23"/>
  <c r="CT19" i="23"/>
  <c r="CZ18" i="23"/>
  <c r="CX16" i="23"/>
  <c r="CW12" i="23"/>
  <c r="CV10" i="23"/>
  <c r="CS15" i="23"/>
  <c r="CR13" i="23"/>
  <c r="CR19" i="23"/>
  <c r="CQ19" i="22"/>
  <c r="CP17" i="22"/>
  <c r="CZ15" i="22"/>
  <c r="CY11" i="22"/>
  <c r="CP18" i="22"/>
  <c r="CZ16" i="22"/>
  <c r="CY12" i="22"/>
  <c r="CX10" i="22"/>
  <c r="CR20" i="22"/>
  <c r="CW19" i="22"/>
  <c r="CW15" i="22"/>
  <c r="CV13" i="22"/>
  <c r="CZ21" i="22"/>
  <c r="CW16" i="22"/>
  <c r="CV14" i="22"/>
  <c r="CW21" i="25"/>
  <c r="CU19" i="25"/>
  <c r="CR15" i="25"/>
  <c r="I75" i="25"/>
  <c r="I75" i="23"/>
  <c r="I75" i="22"/>
  <c r="I75" i="19"/>
  <c r="I75" i="18"/>
  <c r="BG13" i="17"/>
  <c r="BG10" i="17"/>
  <c r="BI10" i="17"/>
  <c r="BI18" i="17"/>
  <c r="BI14" i="17"/>
  <c r="BH10" i="17"/>
  <c r="BL11" i="17"/>
  <c r="BQ11" i="17" s="1"/>
  <c r="BR11" i="17" s="1"/>
  <c r="BH20" i="17"/>
  <c r="BH18" i="17"/>
  <c r="BH16" i="17"/>
  <c r="BH14" i="17"/>
  <c r="BJ20" i="17"/>
  <c r="BJ18" i="17"/>
  <c r="BJ16" i="17"/>
  <c r="BJ14" i="17"/>
  <c r="BI13" i="17"/>
  <c r="BG12" i="17"/>
  <c r="BH12" i="17"/>
  <c r="BI11" i="17"/>
  <c r="J75" i="17"/>
  <c r="BI20" i="17"/>
  <c r="BI16" i="17"/>
  <c r="BH13" i="17"/>
  <c r="BJ21" i="17"/>
  <c r="BJ19" i="17"/>
  <c r="BJ17" i="17"/>
  <c r="BJ15" i="17"/>
  <c r="BH21" i="17"/>
  <c r="BH19" i="17"/>
  <c r="BH17" i="17"/>
  <c r="BH15" i="17"/>
  <c r="BI12" i="17"/>
  <c r="BH11" i="17"/>
  <c r="BJ13" i="17"/>
  <c r="BJ10" i="17"/>
  <c r="BK10" i="17" s="1"/>
  <c r="BO10" i="17" s="1"/>
  <c r="BP10" i="17" s="1"/>
  <c r="W71" i="8"/>
  <c r="BF71" i="8" s="1"/>
  <c r="CW11" i="1"/>
  <c r="CX11" i="1" s="1"/>
  <c r="CT11" i="1"/>
  <c r="CS12" i="1"/>
  <c r="CY10" i="1"/>
  <c r="CZ10" i="1" s="1"/>
  <c r="J75" i="1"/>
  <c r="BL55" i="8" l="1"/>
  <c r="AC72" i="8"/>
  <c r="BL72" i="8" s="1"/>
  <c r="BM55" i="8"/>
  <c r="AD72" i="8"/>
  <c r="BM72" i="8" s="1"/>
  <c r="AF71" i="8"/>
  <c r="B59" i="29"/>
  <c r="B48" i="29"/>
  <c r="B26" i="29"/>
  <c r="B37" i="29"/>
  <c r="B58" i="8"/>
  <c r="AK57" i="8"/>
  <c r="AU57" i="8" s="1"/>
  <c r="BE57" i="8" s="1"/>
  <c r="B25" i="8"/>
  <c r="AK24" i="8"/>
  <c r="AU24" i="8" s="1"/>
  <c r="BE24" i="8" s="1"/>
  <c r="B37" i="8"/>
  <c r="AK36" i="8"/>
  <c r="AU36" i="8" s="1"/>
  <c r="BE36" i="8" s="1"/>
  <c r="B47" i="8"/>
  <c r="AK46" i="8"/>
  <c r="AU46" i="8" s="1"/>
  <c r="BE46" i="8" s="1"/>
  <c r="BJ55" i="8"/>
  <c r="AA72" i="8"/>
  <c r="BJ72" i="8" s="1"/>
  <c r="BG58" i="8"/>
  <c r="AF58" i="8"/>
  <c r="AG58" i="8" s="1"/>
  <c r="BG66" i="8"/>
  <c r="AF66" i="8"/>
  <c r="AG66" i="8" s="1"/>
  <c r="BG59" i="8"/>
  <c r="AF59" i="8"/>
  <c r="AG59" i="8" s="1"/>
  <c r="BG60" i="8"/>
  <c r="AF60" i="8"/>
  <c r="AG60" i="8" s="1"/>
  <c r="BG57" i="8"/>
  <c r="AF57" i="8"/>
  <c r="AG57" i="8" s="1"/>
  <c r="BG65" i="8"/>
  <c r="AF65" i="8"/>
  <c r="AG65" i="8" s="1"/>
  <c r="BK55" i="8"/>
  <c r="AB72" i="8"/>
  <c r="BK72" i="8" s="1"/>
  <c r="BI55" i="8"/>
  <c r="Z72" i="8"/>
  <c r="BI72" i="8" s="1"/>
  <c r="BH55" i="8"/>
  <c r="Y72" i="8"/>
  <c r="BH72" i="8" s="1"/>
  <c r="BG62" i="8"/>
  <c r="AF62" i="8"/>
  <c r="AG62" i="8" s="1"/>
  <c r="BG55" i="8"/>
  <c r="AF55" i="8"/>
  <c r="AF72" i="8" s="1"/>
  <c r="X72" i="8"/>
  <c r="BG72" i="8" s="1"/>
  <c r="BG63" i="8"/>
  <c r="AF63" i="8"/>
  <c r="AG63" i="8" s="1"/>
  <c r="BG56" i="8"/>
  <c r="AF56" i="8"/>
  <c r="BG64" i="8"/>
  <c r="AF64" i="8"/>
  <c r="AG64" i="8" s="1"/>
  <c r="BG61" i="8"/>
  <c r="AF61" i="8"/>
  <c r="BF58" i="8"/>
  <c r="BF61" i="8"/>
  <c r="AG61" i="8"/>
  <c r="BF57" i="8"/>
  <c r="BF60" i="8"/>
  <c r="BF56" i="8"/>
  <c r="AG56" i="8"/>
  <c r="BF55" i="8"/>
  <c r="BF62" i="8"/>
  <c r="AG43" i="8"/>
  <c r="AG71" i="8" s="1"/>
  <c r="BL12" i="17"/>
  <c r="BL13" i="17" s="1"/>
  <c r="BK11" i="17"/>
  <c r="W72" i="8"/>
  <c r="BF72" i="8" s="1"/>
  <c r="CS13" i="1"/>
  <c r="DA10" i="1"/>
  <c r="DB10" i="1" s="1"/>
  <c r="CY11" i="1"/>
  <c r="CZ11" i="1" s="1"/>
  <c r="CT12" i="1"/>
  <c r="B60" i="29" l="1"/>
  <c r="B38" i="29"/>
  <c r="B27" i="29"/>
  <c r="B49" i="29"/>
  <c r="B48" i="8"/>
  <c r="AK47" i="8"/>
  <c r="AU47" i="8" s="1"/>
  <c r="BE47" i="8" s="1"/>
  <c r="B38" i="8"/>
  <c r="AK37" i="8"/>
  <c r="AU37" i="8" s="1"/>
  <c r="BE37" i="8" s="1"/>
  <c r="B26" i="8"/>
  <c r="AK25" i="8"/>
  <c r="AU25" i="8" s="1"/>
  <c r="BE25" i="8" s="1"/>
  <c r="B59" i="8"/>
  <c r="AK58" i="8"/>
  <c r="AU58" i="8" s="1"/>
  <c r="BE58" i="8" s="1"/>
  <c r="AG55" i="8"/>
  <c r="AG72" i="8" s="1"/>
  <c r="BS11" i="17"/>
  <c r="BT11" i="17" s="1"/>
  <c r="BU11" i="17"/>
  <c r="BV11" i="17" s="1"/>
  <c r="BL14" i="17"/>
  <c r="BQ10" i="17"/>
  <c r="BR10" i="17" s="1"/>
  <c r="BK12" i="17"/>
  <c r="DA11" i="1"/>
  <c r="DB11" i="1" s="1"/>
  <c r="CT13" i="1"/>
  <c r="CS14" i="1"/>
  <c r="DC10" i="1"/>
  <c r="DD10" i="1" s="1"/>
  <c r="B50" i="29" l="1"/>
  <c r="B28" i="29"/>
  <c r="B39" i="29"/>
  <c r="B61" i="29"/>
  <c r="B60" i="8"/>
  <c r="AK59" i="8"/>
  <c r="AU59" i="8" s="1"/>
  <c r="BE59" i="8" s="1"/>
  <c r="B27" i="8"/>
  <c r="AK26" i="8"/>
  <c r="AU26" i="8" s="1"/>
  <c r="BE26" i="8" s="1"/>
  <c r="B39" i="8"/>
  <c r="AK38" i="8"/>
  <c r="AU38" i="8" s="1"/>
  <c r="BE38" i="8" s="1"/>
  <c r="B49" i="8"/>
  <c r="AK48" i="8"/>
  <c r="AU48" i="8" s="1"/>
  <c r="BE48" i="8" s="1"/>
  <c r="BS10" i="17"/>
  <c r="BT10" i="17" s="1"/>
  <c r="BK13" i="17"/>
  <c r="BW11" i="17"/>
  <c r="BX11" i="17" s="1"/>
  <c r="BL15" i="17"/>
  <c r="CS15" i="1"/>
  <c r="DE10" i="1"/>
  <c r="DF10" i="1" s="1"/>
  <c r="DC11" i="1"/>
  <c r="DD11" i="1" s="1"/>
  <c r="CT14" i="1"/>
  <c r="B62" i="29" l="1"/>
  <c r="B40" i="29"/>
  <c r="B29" i="29"/>
  <c r="B51" i="29"/>
  <c r="B50" i="8"/>
  <c r="AK49" i="8"/>
  <c r="AU49" i="8" s="1"/>
  <c r="BE49" i="8" s="1"/>
  <c r="B40" i="8"/>
  <c r="AK39" i="8"/>
  <c r="AU39" i="8" s="1"/>
  <c r="BE39" i="8" s="1"/>
  <c r="B28" i="8"/>
  <c r="AK27" i="8"/>
  <c r="AU27" i="8" s="1"/>
  <c r="BE27" i="8" s="1"/>
  <c r="B61" i="8"/>
  <c r="AK60" i="8"/>
  <c r="AU60" i="8" s="1"/>
  <c r="BE60" i="8" s="1"/>
  <c r="BY11" i="17"/>
  <c r="BZ11" i="17" s="1"/>
  <c r="BL16" i="17"/>
  <c r="BU10" i="17"/>
  <c r="BV10" i="17" s="1"/>
  <c r="BK14" i="17"/>
  <c r="CT15" i="1"/>
  <c r="DE11" i="1"/>
  <c r="DF11" i="1" s="1"/>
  <c r="CS16" i="1"/>
  <c r="DG10" i="1"/>
  <c r="DH10" i="1" s="1"/>
  <c r="B52" i="29" l="1"/>
  <c r="B30" i="29"/>
  <c r="B41" i="29"/>
  <c r="B63" i="29"/>
  <c r="B62" i="8"/>
  <c r="AK61" i="8"/>
  <c r="AU61" i="8" s="1"/>
  <c r="BE61" i="8" s="1"/>
  <c r="B29" i="8"/>
  <c r="AK28" i="8"/>
  <c r="AU28" i="8" s="1"/>
  <c r="BE28" i="8" s="1"/>
  <c r="B41" i="8"/>
  <c r="AK40" i="8"/>
  <c r="AU40" i="8" s="1"/>
  <c r="BE40" i="8" s="1"/>
  <c r="B51" i="8"/>
  <c r="AK50" i="8"/>
  <c r="AU50" i="8" s="1"/>
  <c r="BE50" i="8" s="1"/>
  <c r="BW10" i="17"/>
  <c r="BX10" i="17" s="1"/>
  <c r="BK15" i="17"/>
  <c r="CA11" i="17"/>
  <c r="CB11" i="17" s="1"/>
  <c r="BL17" i="17"/>
  <c r="CS17" i="1"/>
  <c r="DI10" i="1"/>
  <c r="DJ10" i="1" s="1"/>
  <c r="DG11" i="1"/>
  <c r="DH11" i="1" s="1"/>
  <c r="CT16" i="1"/>
  <c r="B64" i="29" l="1"/>
  <c r="B42" i="29"/>
  <c r="B31" i="29"/>
  <c r="B53" i="29"/>
  <c r="B52" i="8"/>
  <c r="AK51" i="8"/>
  <c r="AU51" i="8" s="1"/>
  <c r="BE51" i="8" s="1"/>
  <c r="B42" i="8"/>
  <c r="AK42" i="8" s="1"/>
  <c r="AU42" i="8" s="1"/>
  <c r="BE42" i="8" s="1"/>
  <c r="AK41" i="8"/>
  <c r="AU41" i="8" s="1"/>
  <c r="BE41" i="8" s="1"/>
  <c r="B30" i="8"/>
  <c r="AK30" i="8" s="1"/>
  <c r="AU30" i="8" s="1"/>
  <c r="BE30" i="8" s="1"/>
  <c r="AK29" i="8"/>
  <c r="AU29" i="8" s="1"/>
  <c r="BE29" i="8" s="1"/>
  <c r="B63" i="8"/>
  <c r="AK62" i="8"/>
  <c r="AU62" i="8" s="1"/>
  <c r="BE62" i="8" s="1"/>
  <c r="CC11" i="17"/>
  <c r="CD11" i="17" s="1"/>
  <c r="BL18" i="17"/>
  <c r="BY10" i="17"/>
  <c r="BZ10" i="17" s="1"/>
  <c r="BK16" i="17"/>
  <c r="CS18" i="1"/>
  <c r="DK10" i="1"/>
  <c r="DL10" i="1" s="1"/>
  <c r="DI11" i="1"/>
  <c r="DJ11" i="1" s="1"/>
  <c r="CT17" i="1"/>
  <c r="B54" i="29" l="1"/>
  <c r="B43" i="29"/>
  <c r="B65" i="29"/>
  <c r="B64" i="8"/>
  <c r="AK63" i="8"/>
  <c r="AU63" i="8" s="1"/>
  <c r="BE63" i="8" s="1"/>
  <c r="B53" i="8"/>
  <c r="AK52" i="8"/>
  <c r="AU52" i="8" s="1"/>
  <c r="BE52" i="8" s="1"/>
  <c r="CA10" i="17"/>
  <c r="CB10" i="17" s="1"/>
  <c r="BK17" i="17"/>
  <c r="CE11" i="17"/>
  <c r="CF11" i="17" s="1"/>
  <c r="BL19" i="17"/>
  <c r="DK11" i="1"/>
  <c r="DL11" i="1" s="1"/>
  <c r="CT18" i="1"/>
  <c r="CS19" i="1"/>
  <c r="DM10" i="1"/>
  <c r="DN10" i="1" s="1"/>
  <c r="B66" i="29" l="1"/>
  <c r="B55" i="29"/>
  <c r="B54" i="8"/>
  <c r="AK54" i="8" s="1"/>
  <c r="AU54" i="8" s="1"/>
  <c r="BE54" i="8" s="1"/>
  <c r="AK53" i="8"/>
  <c r="AU53" i="8" s="1"/>
  <c r="BE53" i="8" s="1"/>
  <c r="B65" i="8"/>
  <c r="AK64" i="8"/>
  <c r="AU64" i="8" s="1"/>
  <c r="BE64" i="8" s="1"/>
  <c r="CG11" i="17"/>
  <c r="CH11" i="17" s="1"/>
  <c r="BL20" i="17"/>
  <c r="CC10" i="17"/>
  <c r="CD10" i="17" s="1"/>
  <c r="BK18" i="17"/>
  <c r="CS20" i="1"/>
  <c r="DO10" i="1"/>
  <c r="DP10" i="1" s="1"/>
  <c r="DM11" i="1"/>
  <c r="DN11" i="1" s="1"/>
  <c r="CT19" i="1"/>
  <c r="B67" i="29" l="1"/>
  <c r="B66" i="8"/>
  <c r="AK66" i="8" s="1"/>
  <c r="AU66" i="8" s="1"/>
  <c r="BE66" i="8" s="1"/>
  <c r="AK65" i="8"/>
  <c r="AU65" i="8" s="1"/>
  <c r="BE65" i="8" s="1"/>
  <c r="CE10" i="17"/>
  <c r="CF10" i="17" s="1"/>
  <c r="BK19" i="17"/>
  <c r="CI11" i="17"/>
  <c r="CJ11" i="17" s="1"/>
  <c r="BL21" i="17"/>
  <c r="CK11" i="17" s="1"/>
  <c r="CL11" i="17" s="1"/>
  <c r="DO11" i="1"/>
  <c r="DP11" i="1" s="1"/>
  <c r="CT20" i="1"/>
  <c r="CS21" i="1"/>
  <c r="DS10" i="1" s="1"/>
  <c r="DT10" i="1" s="1"/>
  <c r="DQ10" i="1"/>
  <c r="DR10" i="1" s="1"/>
  <c r="CG10" i="17" l="1"/>
  <c r="CH10" i="17" s="1"/>
  <c r="BK20" i="17"/>
  <c r="DQ11" i="1"/>
  <c r="DR11" i="1" s="1"/>
  <c r="CT21" i="1"/>
  <c r="DS11" i="1" s="1"/>
  <c r="DT11" i="1" s="1"/>
  <c r="CI10" i="17" l="1"/>
  <c r="CJ10" i="17" s="1"/>
  <c r="BK21" i="17"/>
  <c r="CK10" i="17" s="1"/>
  <c r="CL10"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liam p</author>
  </authors>
  <commentList>
    <comment ref="AC8" authorId="0" shapeId="0" xr:uid="{00000000-0006-0000-0300-000001000000}">
      <text>
        <r>
          <rPr>
            <sz val="8"/>
            <color indexed="81"/>
            <rFont val="Tahoma"/>
            <family val="2"/>
          </rPr>
          <t>If you're incurring this charge, your actual MIC is greater than your contracted MIC.
If this charge is significant you should look to reduce your actual MIC or else contact your electricity supplier to discuss a higher MIC.</t>
        </r>
      </text>
    </comment>
    <comment ref="AD8" authorId="0" shapeId="0" xr:uid="{00000000-0006-0000-0300-000002000000}">
      <text>
        <r>
          <rPr>
            <sz val="8"/>
            <color indexed="81"/>
            <rFont val="Tahoma"/>
            <family val="2"/>
          </rPr>
          <t>If your Maximum Demand is &lt;&lt; MIC on an ongoing basis, then your contracted MIC may be too high.</t>
        </r>
      </text>
    </comment>
    <comment ref="AF8" authorId="0" shapeId="0" xr:uid="{00000000-0006-0000-0300-000003000000}">
      <text>
        <r>
          <rPr>
            <sz val="8"/>
            <color indexed="81"/>
            <rFont val="Tahoma"/>
            <family val="2"/>
          </rPr>
          <t>A low Power Factor (PF) results in Wattless Charges. These can be eliminated by the installation of PF correction capacitors.
If you are incurring Wattless Charges it is likely that you already have PF correction capacitors installed, but they may be damaged or the controls may require tuning.
You should contact your electrical contractor to confirm power factor correction capacitors are installed and are operating correctly.</t>
        </r>
      </text>
    </comment>
    <comment ref="AC95" authorId="0" shapeId="0" xr:uid="{00000000-0006-0000-0300-000004000000}">
      <text>
        <r>
          <rPr>
            <sz val="8"/>
            <color indexed="81"/>
            <rFont val="Tahoma"/>
            <family val="2"/>
          </rPr>
          <t>If you're incurring this charge, your actual MIC is greater than your contracted MIC.
If this charge is significant you should look to reduce your actual MIC or else contact your electricity supplier to discuss a higher MIC.</t>
        </r>
      </text>
    </comment>
    <comment ref="AD95" authorId="0" shapeId="0" xr:uid="{00000000-0006-0000-0300-000005000000}">
      <text>
        <r>
          <rPr>
            <sz val="8"/>
            <color indexed="81"/>
            <rFont val="Tahoma"/>
            <family val="2"/>
          </rPr>
          <t>If your Maximum Demand is &lt;&lt; MIC on an ongoing basis, then your contracted MIC may be too high.</t>
        </r>
      </text>
    </comment>
    <comment ref="AF95" authorId="0" shapeId="0" xr:uid="{00000000-0006-0000-0300-000006000000}">
      <text>
        <r>
          <rPr>
            <sz val="8"/>
            <color indexed="81"/>
            <rFont val="Tahoma"/>
            <family val="2"/>
          </rPr>
          <t>A low Power Factor (PF) results in Wattless Charges. These can be eliminated by the installation of PF correction capacitors.
If you are incurring Wattless Charges it is likely that you already have PF correction capacitors installed, but they may be damaged or the controls may require tuning.
You should contact your electrical contractor to confirm power factor correction capacitors are installed and are operating correctly.</t>
        </r>
      </text>
    </comment>
  </commentList>
</comments>
</file>

<file path=xl/sharedStrings.xml><?xml version="1.0" encoding="utf-8"?>
<sst xmlns="http://schemas.openxmlformats.org/spreadsheetml/2006/main" count="2867" uniqueCount="286">
  <si>
    <t>Jan</t>
  </si>
  <si>
    <t>Feb</t>
  </si>
  <si>
    <t>Mar</t>
  </si>
  <si>
    <t>Apr</t>
  </si>
  <si>
    <t>May</t>
  </si>
  <si>
    <t>Jun</t>
  </si>
  <si>
    <t>Jul</t>
  </si>
  <si>
    <t>Aug</t>
  </si>
  <si>
    <t>Sep</t>
  </si>
  <si>
    <t>Oct</t>
  </si>
  <si>
    <t>Nov</t>
  </si>
  <si>
    <t>Dec</t>
  </si>
  <si>
    <t>Day Units</t>
  </si>
  <si>
    <t>No. Units</t>
  </si>
  <si>
    <t>[kWh]</t>
  </si>
  <si>
    <t>[€]</t>
  </si>
  <si>
    <t>Night Units</t>
  </si>
  <si>
    <t>Cost / Unit</t>
  </si>
  <si>
    <t>Total Cost</t>
  </si>
  <si>
    <t>% Units</t>
  </si>
  <si>
    <t>% Cost</t>
  </si>
  <si>
    <t>[%]</t>
  </si>
  <si>
    <t>[kVA]</t>
  </si>
  <si>
    <t>[kW]</t>
  </si>
  <si>
    <t>Total</t>
  </si>
  <si>
    <t>Excess Capacity</t>
  </si>
  <si>
    <t>Excess Capacity Charge</t>
  </si>
  <si>
    <t>Total Other Charges</t>
  </si>
  <si>
    <t>Wattless Charge</t>
  </si>
  <si>
    <t>PSO Levy Charge</t>
  </si>
  <si>
    <t>Maximum Import Capacity</t>
  </si>
  <si>
    <t>Other Charges</t>
  </si>
  <si>
    <t>Average Unit Cost</t>
  </si>
  <si>
    <t>Total Unit Cost</t>
  </si>
  <si>
    <t>-</t>
  </si>
  <si>
    <t>Account No.:</t>
  </si>
  <si>
    <t>Day Consumption</t>
  </si>
  <si>
    <t>Night Consumption</t>
  </si>
  <si>
    <t>Total Consump-tion</t>
  </si>
  <si>
    <t>[€/kWh]</t>
  </si>
  <si>
    <t>[l]</t>
  </si>
  <si>
    <t>Quantity</t>
  </si>
  <si>
    <t>[€/l]</t>
  </si>
  <si>
    <t>Kerosene</t>
  </si>
  <si>
    <t>Electricity</t>
  </si>
  <si>
    <t>Natural Gas</t>
  </si>
  <si>
    <t>LPG</t>
  </si>
  <si>
    <t>GHG Emissions</t>
  </si>
  <si>
    <t>[tCO2]</t>
  </si>
  <si>
    <t>Consumption</t>
  </si>
  <si>
    <t>Total Energy</t>
  </si>
  <si>
    <t>Greenhouse Gas (GHG) Emissions</t>
  </si>
  <si>
    <t>Supplier:</t>
  </si>
  <si>
    <t>Tariff:</t>
  </si>
  <si>
    <t>Electricity Summary</t>
  </si>
  <si>
    <t>GPRN:</t>
  </si>
  <si>
    <t>MPRN:</t>
  </si>
  <si>
    <t>LPG Summary</t>
  </si>
  <si>
    <t>Natural Gas Summary</t>
  </si>
  <si>
    <t>Sample Tariff</t>
  </si>
  <si>
    <t>ABC</t>
  </si>
  <si>
    <t>Energy Cost</t>
  </si>
  <si>
    <t>Energy Consumption</t>
  </si>
  <si>
    <t>All Thermal</t>
  </si>
  <si>
    <t>Actual MD (kW)</t>
  </si>
  <si>
    <t>Contracted MIC (kVA)</t>
  </si>
  <si>
    <t>Actual</t>
  </si>
  <si>
    <t>Actual (Cumulative)</t>
  </si>
  <si>
    <t>Target (Cumulative)</t>
  </si>
  <si>
    <t>Weekend Units</t>
  </si>
  <si>
    <t>Day Units (Week)</t>
  </si>
  <si>
    <t>Night Units (Week)</t>
  </si>
  <si>
    <t>Total Cons-umption</t>
  </si>
  <si>
    <t>Target Cons-umption</t>
  </si>
  <si>
    <t>Maximum Demand (MD)</t>
  </si>
  <si>
    <t>Maximum Demand (MD) Charge</t>
  </si>
  <si>
    <t>Import or Service Capacity Charge</t>
  </si>
  <si>
    <t>Date</t>
  </si>
  <si>
    <t>Description of Modification(s)</t>
  </si>
  <si>
    <t>By</t>
  </si>
  <si>
    <t>Additional Comments</t>
  </si>
  <si>
    <t>LPÓC</t>
  </si>
  <si>
    <t>Version</t>
  </si>
  <si>
    <t>Energy MAP Tool Version History</t>
  </si>
  <si>
    <t>Addition of Regression Analysis graphs to EPI worksheet
Adjustment to 'Other Charges' column titles on Electricity worksheet
Elimination of Microsoft Excel graphing bug</t>
  </si>
  <si>
    <t>Addition of Version History worksheet</t>
  </si>
  <si>
    <t>Correction of bug on LPG &amp; Oil worksheets</t>
  </si>
  <si>
    <t>Energy Bill Tracker Tool - Natural Gas</t>
  </si>
  <si>
    <t xml:space="preserve">            </t>
  </si>
  <si>
    <t>MC</t>
  </si>
  <si>
    <t>change of logo from SEI to SEAI</t>
  </si>
  <si>
    <t>12345678901</t>
  </si>
  <si>
    <t>1234567</t>
  </si>
  <si>
    <t>Year</t>
  </si>
  <si>
    <t>Weekend Consumption</t>
  </si>
  <si>
    <t>Energy Bill Tracker Tool - Electricity</t>
  </si>
  <si>
    <t>Standing &amp; Other Charges</t>
  </si>
  <si>
    <t>Select a Year to Graph</t>
  </si>
  <si>
    <t>CO2 Emission Factors (kgCO2/kWh)</t>
  </si>
  <si>
    <t>Gasoil</t>
  </si>
  <si>
    <t xml:space="preserve">Light, Medium &amp; Heavy Fuel Oils </t>
  </si>
  <si>
    <t>The three sections below (columns K to Y) enable you to record your units in three 'blocks', e.g. day (week), night (week) and weekend.  However, many tariffs are NOT structured like this.  You can change the titles in cells K7, P7 &amp; U7 to better suit your tariff structure.  If you just use one (or two) block(s) of units, then just use one (or two) of the three sections below.</t>
  </si>
  <si>
    <t>PSO &amp; Other Taxes</t>
  </si>
  <si>
    <t>All Other Charge(s)</t>
  </si>
  <si>
    <t>Not all of the 'Other Charges' below are relevant to all tariffs - complete as much as is relevant and leave the rest blank.  If your bill has a charge that isn't listed below, include it in column AH 'All Other Charges'.  Note that the MIC entered in cell Z10 is automatically carried forward to the other months.  You can overwrite this if appropriate.</t>
  </si>
  <si>
    <t>Period</t>
  </si>
  <si>
    <t>Energy MAP</t>
  </si>
  <si>
    <t>Layout of this Tool</t>
  </si>
  <si>
    <t xml:space="preserve">  -  Green worksheets:  this is where you enter data</t>
  </si>
  <si>
    <t xml:space="preserve">  -  Red worksheets: For SEAI use only</t>
  </si>
  <si>
    <t>Using this Tool</t>
  </si>
  <si>
    <t>Additional Information &amp; Support</t>
  </si>
  <si>
    <t xml:space="preserve"> - There is extensive guidance on all twenty Energy MAP steps at www.seai.ie/energymap (click here)</t>
  </si>
  <si>
    <t xml:space="preserve"> - Click here to see SEAI's suite of supports to help public bodies reach their 33% energy-efficiency targets by 2020</t>
  </si>
  <si>
    <t xml:space="preserve"> - Click here to see SEAI's supports for SMEs and Large Industry</t>
  </si>
  <si>
    <t>Energy Bills Tracker Tool</t>
  </si>
  <si>
    <t>Year 1</t>
  </si>
  <si>
    <t>Year 2</t>
  </si>
  <si>
    <t>Year 3</t>
  </si>
  <si>
    <t>Year 4</t>
  </si>
  <si>
    <t>Year 5</t>
  </si>
  <si>
    <t>Petrol</t>
  </si>
  <si>
    <t>Enter the first year recorded in this tool</t>
  </si>
  <si>
    <t>Energy Bill Tracker Tool - Select Year</t>
  </si>
  <si>
    <t>BÓC</t>
  </si>
  <si>
    <t>2012 Review of Energy MAP 'Family'
Issued for internal review</t>
  </si>
  <si>
    <t>EXAMPLE</t>
  </si>
  <si>
    <t>Select a year to plot data (in the four graphs immediately below)</t>
  </si>
  <si>
    <t>Tool Year</t>
  </si>
  <si>
    <t>CO2 Emission Factors (tCO2/kWh)</t>
  </si>
  <si>
    <t>DO NOT DELETE OR EDIT</t>
  </si>
  <si>
    <t>Natural Gas Units</t>
  </si>
  <si>
    <t>Energy Bill Tracker Tool - LPG</t>
  </si>
  <si>
    <t>Monthly Cost</t>
  </si>
  <si>
    <t>12345</t>
  </si>
  <si>
    <t>NCV (kWh/Litre)</t>
  </si>
  <si>
    <t>Road Diesel</t>
  </si>
  <si>
    <t xml:space="preserve">Kerosene Type: </t>
  </si>
  <si>
    <t>Kerosene Summary</t>
  </si>
  <si>
    <t>Energy Bill Tracker Tool - Kerosene</t>
  </si>
  <si>
    <t>DO NOT EDIT</t>
  </si>
  <si>
    <t>LPG or liquefied petroleum gas is manufactured in oil refining, crude oil stabilisation and natural gas processing plants. It consists of propane and/or butane gases.  It is typically used in boilers (for space &amp; water heating) and for cooking.</t>
  </si>
  <si>
    <t>Kerosene is used as a heating oil.  It is also known as Paraffin or 28-Second Heating Oil.  It is reddish in colour.  It is typically used in boilers for space &amp; water heating.</t>
  </si>
  <si>
    <t>Energy Bill Tracker Tool - Marked Gasoil</t>
  </si>
  <si>
    <t>Gasoil or Marked Gasoil is used as a heating oil.  It is also referred to as Distillate or 35-Second Heating Oil or Green Diesel or Marked Diesel.  It is dyed green in colour and is typically used in boilers for space &amp; water heating.  It is also used in generators, mobile plant, construction machinery, agricultural machinery and marine engines.</t>
  </si>
  <si>
    <t>Marked Gasoil Summary</t>
  </si>
  <si>
    <t>Marked Gasoil Purchase #2</t>
  </si>
  <si>
    <t>Marked Gasoil Purchase #3</t>
  </si>
  <si>
    <t>Marked Gasoil Purchase #4</t>
  </si>
  <si>
    <t>Marked Gasoil Purchase #5</t>
  </si>
  <si>
    <t>Marked Gasoil Purchase #6</t>
  </si>
  <si>
    <t>Marked Gasoil Purchase #7</t>
  </si>
  <si>
    <t>Marked Gasoil Purchase #8</t>
  </si>
  <si>
    <t>Marked Gasoil Purchase #9</t>
  </si>
  <si>
    <t>Marked Gasoil Purchase #10</t>
  </si>
  <si>
    <t>Purchase #1</t>
  </si>
  <si>
    <t>Purchase #2</t>
  </si>
  <si>
    <t>Purchase #3</t>
  </si>
  <si>
    <t>Purchase #4</t>
  </si>
  <si>
    <t>Purchase #5</t>
  </si>
  <si>
    <t>Purchase #6</t>
  </si>
  <si>
    <t>Purchase #7</t>
  </si>
  <si>
    <t>Purchase #8</t>
  </si>
  <si>
    <t>Purchase #9</t>
  </si>
  <si>
    <t>Purchase #10</t>
  </si>
  <si>
    <t>Marked Gasoil Purchase #1</t>
  </si>
  <si>
    <t>Kerosene Purchase #1</t>
  </si>
  <si>
    <t>Kerosene Purchase #2</t>
  </si>
  <si>
    <t>Kerosene Purchase #3</t>
  </si>
  <si>
    <t>Kerosene Purchase #4</t>
  </si>
  <si>
    <t>Kerosene Purchase #5</t>
  </si>
  <si>
    <t>Kerosene Purchase #6</t>
  </si>
  <si>
    <t>Kerosene Purchase #7</t>
  </si>
  <si>
    <t>Kerosene Purchase #8</t>
  </si>
  <si>
    <t>Kerosene Purchase #9</t>
  </si>
  <si>
    <t>Kerosene Purchase #10</t>
  </si>
  <si>
    <t>Light, Medium &amp; Heavy Fuel Oils are a range of heavier, higher viscosity heating oils typically only used in very large ‘industrial’ boilers.  The vast majority of heating oil used by the commercial, public and SME sectors is either Kerosene or Gasoil.</t>
  </si>
  <si>
    <t>Energy Bill Tracker Tool - Light, Medium &amp; Heavy Fuel Oils</t>
  </si>
  <si>
    <t>Light, Medium &amp; Heavy Fuel Oils Summary</t>
  </si>
  <si>
    <t>Light, Medium &amp; Heavy Fuel Oils Purchase #1</t>
  </si>
  <si>
    <t>Light, Medium &amp; Heavy Fuel Oils Purchase #2</t>
  </si>
  <si>
    <t>Light, Medium &amp; Heavy Fuel Oils Purchase #3</t>
  </si>
  <si>
    <t>Light, Medium &amp; Heavy Fuel Oils Purchase #4</t>
  </si>
  <si>
    <t>Light, Medium &amp; Heavy Fuel Oils Purchase #5</t>
  </si>
  <si>
    <t>Light, Medium &amp; Heavy Fuel Oils Purchase #6</t>
  </si>
  <si>
    <t>Light, Medium &amp; Heavy Fuel Oils Purchase #7</t>
  </si>
  <si>
    <t>Light, Medium &amp; Heavy Fuel Oils Purchase #8</t>
  </si>
  <si>
    <t>Light, Medium &amp; Heavy Fuel Oils Purchase #9</t>
  </si>
  <si>
    <t>Light, Medium &amp; Heavy Fuel Oils Purchase #10</t>
  </si>
  <si>
    <t xml:space="preserve">Fuel Type: </t>
  </si>
  <si>
    <t>Energy Bill Tracker Tool - Road Diesel</t>
  </si>
  <si>
    <t>Road Diesel Summary</t>
  </si>
  <si>
    <t>Road Diesel Purchase #1</t>
  </si>
  <si>
    <t>Road Diesel Purchase #2</t>
  </si>
  <si>
    <t>Road Diesel Purchase #3</t>
  </si>
  <si>
    <t>Road Diesel Purchase #4</t>
  </si>
  <si>
    <t>Road Diesel Purchase #5</t>
  </si>
  <si>
    <t>Road Diesel Purchase #6</t>
  </si>
  <si>
    <t>Road Diesel Purchase #7</t>
  </si>
  <si>
    <t>Road Diesel Purchase #8</t>
  </si>
  <si>
    <t>Road Diesel Purchase #9</t>
  </si>
  <si>
    <t>Road Diesel Purchase #10</t>
  </si>
  <si>
    <t>Total Purchases</t>
  </si>
  <si>
    <t>LPG Purchase #1</t>
  </si>
  <si>
    <t>LPG Purchase #2</t>
  </si>
  <si>
    <t>LPG Purchase #3</t>
  </si>
  <si>
    <t>LPG Purchase #4</t>
  </si>
  <si>
    <t>LPG Purchase #5</t>
  </si>
  <si>
    <t>LPG Purchase #6</t>
  </si>
  <si>
    <t>LPG Purchase #7</t>
  </si>
  <si>
    <t>LPG Purchase #8</t>
  </si>
  <si>
    <t>LPG Purchase #9</t>
  </si>
  <si>
    <t>LPG Purchase #10</t>
  </si>
  <si>
    <t>Energy Bill Tracker Tool - Petrol</t>
  </si>
  <si>
    <t>Petrol Summary</t>
  </si>
  <si>
    <t>Petrol Purchase #1</t>
  </si>
  <si>
    <t>Petrol Purchase #2</t>
  </si>
  <si>
    <t>Petrol Purchase #3</t>
  </si>
  <si>
    <t>Petrol Purchase #4</t>
  </si>
  <si>
    <t>Petrol Purchase #5</t>
  </si>
  <si>
    <t>Petrol Purchase #6</t>
  </si>
  <si>
    <t>Petrol Purchase #7</t>
  </si>
  <si>
    <t>Petrol Purchase #8</t>
  </si>
  <si>
    <t>Petrol Purchase #9</t>
  </si>
  <si>
    <t>Petrol Purchase #10</t>
  </si>
  <si>
    <t>Petrol, which is also known as Gasoline or Motor Gasoline or Motor Spirit is used in nearly all petrol-engined road vehicles as well as in some mobile plant &amp; equipment and some marine engines.  It is clear in colour.  Conventional specifications of Petrol include small quantities of blended bioethanol.</t>
  </si>
  <si>
    <t>Road Diesel, which is also known as Auto Diesel, White Diesel or DERV is used in nearly all diesel-engined road vehicles.  It is clear in colour.  Conventional specifications for Road Diesel include small quantities of blended biodiesel.</t>
  </si>
  <si>
    <t>Fuel Type:</t>
  </si>
  <si>
    <t>Net Calorific Value:</t>
  </si>
  <si>
    <t>Purchase Units:</t>
  </si>
  <si>
    <t>CO2 Emission Factor:</t>
  </si>
  <si>
    <t>kgCO2/kWh</t>
  </si>
  <si>
    <t>Use this sheet to report consumption of other fuel types not included on other worksheets.  You need to enter data in the cells to the left for the calculations to work.</t>
  </si>
  <si>
    <t>Select a year to plot data (in the two graphs immediately below)</t>
  </si>
  <si>
    <t>Select a year to plot data (in the three graphs immediately below)</t>
  </si>
  <si>
    <t>Energy Bill Tracker Tool - Other Fuel (Specify)</t>
  </si>
  <si>
    <t>Wood Pellets</t>
  </si>
  <si>
    <t>kg</t>
  </si>
  <si>
    <t>Wood Chips Summary</t>
  </si>
  <si>
    <t xml:space="preserve"> &lt;&lt;&lt; EXAMPLE &gt;&gt;&gt; Wood Chips Purchase #1</t>
  </si>
  <si>
    <t xml:space="preserve"> &lt;&lt;&lt; EXAMPLE &gt;&gt;&gt; Wood Chips Purchase #2</t>
  </si>
  <si>
    <t xml:space="preserve"> &lt;&lt;&lt; EXAMPLE &gt;&gt;&gt; Wood Chips Purchase #3</t>
  </si>
  <si>
    <t xml:space="preserve"> &lt;&lt;&lt; EXAMPLE &gt;&gt;&gt; Wood Chips Purchase #4</t>
  </si>
  <si>
    <t xml:space="preserve"> &lt;&lt;&lt; EXAMPLE &gt;&gt;&gt; Wood Chips Purchase #5</t>
  </si>
  <si>
    <t xml:space="preserve"> &lt;&lt;&lt; EXAMPLE &gt;&gt;&gt; Wood Chips Purchase #6</t>
  </si>
  <si>
    <t xml:space="preserve"> &lt;&lt;&lt; EXAMPLE &gt;&gt;&gt; Wood Chips Purchase #7</t>
  </si>
  <si>
    <t xml:space="preserve"> &lt;&lt;&lt; EXAMPLE &gt;&gt;&gt; Wood Chips Purchase #8</t>
  </si>
  <si>
    <t xml:space="preserve"> &lt;&lt;&lt; EXAMPLE &gt;&gt;&gt; Wood Chips Purchase #9</t>
  </si>
  <si>
    <t xml:space="preserve"> &lt;&lt;&lt; EXAMPLE &gt;&gt;&gt; Wood Chips Purchase #10</t>
  </si>
  <si>
    <t>[kg]</t>
  </si>
  <si>
    <t>[€/kg]</t>
  </si>
  <si>
    <t>Energy Bill Tracker Tool - Summary</t>
  </si>
  <si>
    <t>Marked Gasoil</t>
  </si>
  <si>
    <t>Fuel Oils</t>
  </si>
  <si>
    <t xml:space="preserve">DO NOT EDIT </t>
  </si>
  <si>
    <t>Addition of Intro Sheet &amp; additional energy type worksheets
Expansion to accommodate multiple years
Simplification of fields for electricity bills</t>
  </si>
  <si>
    <t>Energy Consumption EnPI</t>
  </si>
  <si>
    <t>All Transport</t>
  </si>
  <si>
    <t>Activity Metrics</t>
  </si>
  <si>
    <t>Energy Cost EnPI</t>
  </si>
  <si>
    <t>Energy Consumption EnPIs</t>
  </si>
  <si>
    <t>Energy Cost EnPIs</t>
  </si>
  <si>
    <t>Thermal or Transport?</t>
  </si>
  <si>
    <t>Thermal</t>
  </si>
  <si>
    <t>Transport</t>
  </si>
  <si>
    <t>Use this sheet to record consumption of fuel types not included on other worksheets.  You need to enter data in the cells to the left for the calculations to work.</t>
  </si>
  <si>
    <t>Total Direct (non-Electricity)</t>
  </si>
  <si>
    <t>Energy Bill Tracker Tool - Energy Performance Indicators</t>
  </si>
  <si>
    <t>EnPIs are expressed as 'kWh per X' or '€ per X', where X is an appropriate unit of activity or 'Activity Metric' that describes the output of your organisation and which drives energy consumption.  Activity Metrics can vary between sectors and between different energy/fuel tyes.  Examples include production output (e.g. tonnes, litres, units, widgets), process throughput, m3 pumped, km travelled, machine hours, labour hours, sleeper nights (hotels), telephone call minutes (call centres), no. of customers handled, full time equivalent employees. If you cannot identify an appropriate activity that describes your organisation's output, you could use an appropriate proxy such as total useful floor area (m2) , production capacity etc.</t>
  </si>
  <si>
    <t>All Energy</t>
  </si>
  <si>
    <t>Target All Energy</t>
  </si>
  <si>
    <t>Regressuion Analysis</t>
  </si>
  <si>
    <t>Define the Activity Metrics for each energy type (or just for All Energy) in the green cells in row 7 - it may be appropriate to have seperate EnPIs for electricity / thermal / different fuels.  Then complete the green cells below with details of the activity for each month - the energy consumption data is copied in automatically from other sheets. The data entered is automatically graphed below the tables.</t>
  </si>
  <si>
    <t xml:space="preserve">  -  Blue worksheets:  summary data</t>
  </si>
  <si>
    <t xml:space="preserve">  -  Red text - example data</t>
  </si>
  <si>
    <t>Enter data in the green cells only</t>
  </si>
  <si>
    <t>This tool can accommodate monthly data for up to 5 years - select the 5 year period in the 'Select Year' worksheet</t>
  </si>
  <si>
    <t>Enter your monthly bill data for each energy type in the relevant worksheet. If you use an energy type that doesn't have a designated worksheet, enter the data in the 'Other Fuels' worksheet.  All energy worksheets include worked examples and garphical presentations of your data.</t>
  </si>
  <si>
    <t>Review a tabular and graphical summary of your data in the 'Summary' worksheet</t>
  </si>
  <si>
    <t>Generate and track Energy Performance Indicators (EnPI) - for a specifici energy type and/or for all of your energy consumption - in the EnPI sheet.  EnPIs are depicted graphically and the worksheet also undertakes simple regression analysis.</t>
  </si>
  <si>
    <r>
      <t xml:space="preserve">The organisation should regularly analyse and trend its energy consumption in terms of energy used (kWh), cost and CO2 emissions.  Trends should be monitored and understood, i.e. the reasons for variations over time should be investigated and explained.  Trends should be reviewed regularly and compared against targets and with historical performance.  Analysis should address all forms of energy end-use within the organisation, i.e. electrical, thermal and transport.
The organisation should also develop a </t>
    </r>
    <r>
      <rPr>
        <b/>
        <sz val="11"/>
        <color theme="0"/>
        <rFont val="Calibri"/>
        <family val="2"/>
        <scheme val="minor"/>
      </rPr>
      <t>baseline</t>
    </r>
    <r>
      <rPr>
        <sz val="11"/>
        <color theme="0"/>
        <rFont val="Calibri"/>
        <family val="2"/>
        <scheme val="minor"/>
      </rPr>
      <t xml:space="preserve"> of energy performance against which future energy performance can be compared. The energy baseline should be established for a period that is representative of the organisation’s operation and/or a timeframe relevant for compliance (e.g. the baseline periods specified by the public sector monitoring &amp; reporting system). The Energy MAP baseline could be an absolute amount of energy used in a given period (e.g. kWh per year) or it could be expressed as an appropriate Energy Performance Indicator (EnPI).</t>
    </r>
  </si>
  <si>
    <t>Minor edits to text</t>
  </si>
  <si>
    <r>
      <rPr>
        <b/>
        <u/>
        <sz val="9"/>
        <color theme="0"/>
        <rFont val="Calibri"/>
        <family val="2"/>
        <scheme val="minor"/>
      </rPr>
      <t>Brief Explanation of Regression Analysis</t>
    </r>
    <r>
      <rPr>
        <b/>
        <sz val="9"/>
        <color theme="0"/>
        <rFont val="Calibri"/>
        <family val="2"/>
        <scheme val="minor"/>
      </rPr>
      <t xml:space="preserve">
</t>
    </r>
    <r>
      <rPr>
        <sz val="9"/>
        <color theme="0"/>
        <rFont val="Calibri"/>
        <family val="2"/>
        <scheme val="minor"/>
      </rPr>
      <t>Regression Analysis is a technique for analysing the relationship between multiple variables.  In this case, it is used to analyse the relationship between two variables:
 - Energy Consumption
 - Activity Metric</t>
    </r>
    <r>
      <rPr>
        <b/>
        <sz val="9"/>
        <color theme="0"/>
        <rFont val="Calibri"/>
        <family val="2"/>
        <scheme val="minor"/>
      </rPr>
      <t xml:space="preserve">
</t>
    </r>
    <r>
      <rPr>
        <sz val="9"/>
        <color theme="0"/>
        <rFont val="Calibri"/>
        <family val="2"/>
        <scheme val="minor"/>
      </rPr>
      <t xml:space="preserve">There are four seperate Regression Analyses shown to the right - one each for </t>
    </r>
    <r>
      <rPr>
        <b/>
        <sz val="9"/>
        <color theme="0"/>
        <rFont val="Calibri"/>
        <family val="2"/>
        <scheme val="minor"/>
      </rPr>
      <t>Electricity</t>
    </r>
    <r>
      <rPr>
        <sz val="9"/>
        <color theme="0"/>
        <rFont val="Calibri"/>
        <family val="2"/>
        <scheme val="minor"/>
      </rPr>
      <t xml:space="preserve">, </t>
    </r>
    <r>
      <rPr>
        <b/>
        <sz val="9"/>
        <color theme="0"/>
        <rFont val="Calibri"/>
        <family val="2"/>
        <scheme val="minor"/>
      </rPr>
      <t>All Thermal</t>
    </r>
    <r>
      <rPr>
        <sz val="9"/>
        <color theme="0"/>
        <rFont val="Calibri"/>
        <family val="2"/>
        <scheme val="minor"/>
      </rPr>
      <t xml:space="preserve">, </t>
    </r>
    <r>
      <rPr>
        <b/>
        <sz val="9"/>
        <color theme="0"/>
        <rFont val="Calibri"/>
        <family val="2"/>
        <scheme val="minor"/>
      </rPr>
      <t>All Transport</t>
    </r>
    <r>
      <rPr>
        <sz val="9"/>
        <color theme="0"/>
        <rFont val="Calibri"/>
        <family val="2"/>
        <scheme val="minor"/>
      </rPr>
      <t xml:space="preserve"> and </t>
    </r>
    <r>
      <rPr>
        <b/>
        <sz val="9"/>
        <color theme="0"/>
        <rFont val="Calibri"/>
        <family val="2"/>
        <scheme val="minor"/>
      </rPr>
      <t>Combined (All Energy)</t>
    </r>
    <r>
      <rPr>
        <sz val="9"/>
        <color theme="0"/>
        <rFont val="Calibri"/>
        <family val="2"/>
        <scheme val="minor"/>
      </rPr>
      <t xml:space="preserve">. In each case, the relevant monthly Energy Consumption is plotted against the relevant monthly Activity Metric.  The </t>
    </r>
    <r>
      <rPr>
        <b/>
        <sz val="9"/>
        <color theme="0"/>
        <rFont val="Calibri"/>
        <family val="2"/>
        <scheme val="minor"/>
      </rPr>
      <t>R squared</t>
    </r>
    <r>
      <rPr>
        <sz val="9"/>
        <color theme="0"/>
        <rFont val="Calibri"/>
        <family val="2"/>
        <scheme val="minor"/>
      </rPr>
      <t xml:space="preserve"> values show the % of the variation in Energy Consumption that </t>
    </r>
    <r>
      <rPr>
        <b/>
        <sz val="9"/>
        <color theme="0"/>
        <rFont val="Calibri"/>
        <family val="2"/>
        <scheme val="minor"/>
      </rPr>
      <t>may</t>
    </r>
    <r>
      <rPr>
        <sz val="9"/>
        <color theme="0"/>
        <rFont val="Calibri"/>
        <family val="2"/>
        <scheme val="minor"/>
      </rPr>
      <t xml:space="preserve"> </t>
    </r>
    <r>
      <rPr>
        <b/>
        <sz val="9"/>
        <color theme="0"/>
        <rFont val="Calibri"/>
        <family val="2"/>
        <scheme val="minor"/>
      </rPr>
      <t xml:space="preserve">be </t>
    </r>
    <r>
      <rPr>
        <sz val="9"/>
        <color theme="0"/>
        <rFont val="Calibri"/>
        <family val="2"/>
        <scheme val="minor"/>
      </rPr>
      <t xml:space="preserve">explained by the variation in the Activity. For example, if R squared = 0.61, then 61% of consumption </t>
    </r>
    <r>
      <rPr>
        <b/>
        <sz val="9"/>
        <color theme="0"/>
        <rFont val="Calibri"/>
        <family val="2"/>
        <scheme val="minor"/>
      </rPr>
      <t>may be</t>
    </r>
    <r>
      <rPr>
        <sz val="9"/>
        <color theme="0"/>
        <rFont val="Calibri"/>
        <family val="2"/>
        <scheme val="minor"/>
      </rPr>
      <t xml:space="preserve"> explained by the variation in the activity. </t>
    </r>
  </si>
  <si>
    <t>If you want to copy charts out of this spreadsheet into a presentation or report, it is best to paste the charts into the report using the 'Paste Special' function in Word and selecting 'Bitmap' or 'JPEG' or 'Enhanced Metafile'.  This prevents the graphs in your report from inadvertently linking back to your spreadsheet.</t>
  </si>
  <si>
    <t>Issued for publication on SEAI website</t>
  </si>
  <si>
    <r>
      <t xml:space="preserve">This </t>
    </r>
    <r>
      <rPr>
        <u/>
        <sz val="11"/>
        <color theme="0"/>
        <rFont val="Calibri"/>
        <family val="2"/>
      </rPr>
      <t>Energy Bills Tracker</t>
    </r>
    <r>
      <rPr>
        <sz val="11"/>
        <color theme="0"/>
        <rFont val="Calibri"/>
        <family val="2"/>
      </rPr>
      <t xml:space="preserve"> tool is for recording and analysing energy consumption, energy costs, energy-related CO2 emissions and energy performance indicators on a monthly basis at facility level for up to five years - using the information on your bills.
</t>
    </r>
    <r>
      <rPr>
        <i/>
        <sz val="11"/>
        <color theme="0"/>
        <rFont val="Calibri"/>
        <family val="2"/>
      </rPr>
      <t>There is also a simplified version of this tool (entitled the Energy Bills Tracker Tool (Single Year)) available from the SEAI website that only accommodates monthly data for one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</si>
</sst>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quot;€&quot;#,##0"/>
    <numFmt numFmtId="165" formatCode="&quot;€&quot;#,##0.00"/>
    <numFmt numFmtId="166" formatCode="0.0"/>
    <numFmt numFmtId="167" formatCode="#,##0.0"/>
    <numFmt numFmtId="168" formatCode="#,##0.000000"/>
    <numFmt numFmtId="169" formatCode="&quot;€&quot;#,##0.0000"/>
    <numFmt numFmtId="170" formatCode="[$-409]dd\-mmm\-yy;@"/>
    <numFmt numFmtId="171" formatCode="#,##0.000"/>
    <numFmt numFmtId="172" formatCode="_-* #,##0_-;\-* #,##0_-;_-* &quot;-&quot;??_-;_-@_-"/>
    <numFmt numFmtId="173" formatCode="0.000000"/>
    <numFmt numFmtId="174" formatCode="_-* #,##0.0_-;\-* #,##0.0_-;_-* &quot;-&quot;??_-;_-@_-"/>
    <numFmt numFmtId="175" formatCode="_-* #,##0.000_-;\-* #,##0.000_-;_-* &quot;-&quot;??_-;_-@_-"/>
  </numFmts>
  <fonts count="54" x14ac:knownFonts="1">
    <font>
      <sz val="10"/>
      <name val="Arial"/>
    </font>
    <font>
      <sz val="11"/>
      <color theme="1"/>
      <name val="Calibri"/>
      <family val="2"/>
      <scheme val="minor"/>
    </font>
    <font>
      <sz val="8"/>
      <name val="Arial"/>
      <family val="2"/>
    </font>
    <font>
      <u/>
      <sz val="10"/>
      <color indexed="12"/>
      <name val="Arial"/>
      <family val="2"/>
    </font>
    <font>
      <b/>
      <sz val="8"/>
      <color indexed="9"/>
      <name val="Arial"/>
      <family val="2"/>
    </font>
    <font>
      <sz val="8"/>
      <color indexed="81"/>
      <name val="Tahoma"/>
      <family val="2"/>
    </font>
    <font>
      <sz val="10"/>
      <name val="Arial"/>
      <family val="2"/>
    </font>
    <font>
      <sz val="9"/>
      <name val="Times New Roman"/>
      <family val="1"/>
    </font>
    <font>
      <sz val="10"/>
      <name val="Arial"/>
      <family val="2"/>
    </font>
    <font>
      <u/>
      <sz val="11"/>
      <color theme="10"/>
      <name val="Calibri"/>
      <family val="2"/>
    </font>
    <font>
      <sz val="10"/>
      <name val="Arial Cyr"/>
      <charset val="204"/>
    </font>
    <font>
      <b/>
      <sz val="9"/>
      <name val="Times New Roman"/>
      <family val="1"/>
    </font>
    <font>
      <sz val="9"/>
      <color indexed="8"/>
      <name val="Times New Roman"/>
      <family val="1"/>
    </font>
    <font>
      <sz val="12"/>
      <color indexed="8"/>
      <name val="Times New Roman"/>
      <family val="1"/>
    </font>
    <font>
      <sz val="11"/>
      <color indexed="8"/>
      <name val="Arial"/>
      <family val="2"/>
    </font>
    <font>
      <b/>
      <sz val="12"/>
      <name val="Times New Roman"/>
      <family val="1"/>
    </font>
    <font>
      <b/>
      <sz val="12"/>
      <color indexed="8"/>
      <name val="Times New Roman"/>
      <family val="1"/>
    </font>
    <font>
      <u/>
      <sz val="10"/>
      <color indexed="12"/>
      <name val="Times New Roman"/>
      <family val="1"/>
    </font>
    <font>
      <sz val="10"/>
      <name val="Myriad Pro"/>
    </font>
    <font>
      <sz val="9"/>
      <name val="Calibri"/>
      <family val="2"/>
      <scheme val="minor"/>
    </font>
    <font>
      <sz val="9"/>
      <color indexed="9"/>
      <name val="Calibri"/>
      <family val="2"/>
      <scheme val="minor"/>
    </font>
    <font>
      <b/>
      <sz val="9"/>
      <color indexed="21"/>
      <name val="Calibri"/>
      <family val="2"/>
      <scheme val="minor"/>
    </font>
    <font>
      <sz val="9"/>
      <color indexed="55"/>
      <name val="Calibri"/>
      <family val="2"/>
      <scheme val="minor"/>
    </font>
    <font>
      <b/>
      <u/>
      <sz val="9"/>
      <name val="Calibri"/>
      <family val="2"/>
      <scheme val="minor"/>
    </font>
    <font>
      <b/>
      <sz val="9"/>
      <name val="Calibri"/>
      <family val="2"/>
      <scheme val="minor"/>
    </font>
    <font>
      <b/>
      <sz val="9"/>
      <color indexed="55"/>
      <name val="Calibri"/>
      <family val="2"/>
      <scheme val="minor"/>
    </font>
    <font>
      <b/>
      <sz val="9"/>
      <color indexed="9"/>
      <name val="Calibri"/>
      <family val="2"/>
      <scheme val="minor"/>
    </font>
    <font>
      <b/>
      <sz val="9"/>
      <color theme="0"/>
      <name val="Calibri"/>
      <family val="2"/>
      <scheme val="minor"/>
    </font>
    <font>
      <i/>
      <sz val="9"/>
      <color rgb="FFFF0000"/>
      <name val="Calibri"/>
      <family val="2"/>
      <scheme val="minor"/>
    </font>
    <font>
      <b/>
      <i/>
      <u/>
      <sz val="9"/>
      <color indexed="10"/>
      <name val="Calibri"/>
      <family val="2"/>
      <scheme val="minor"/>
    </font>
    <font>
      <sz val="11"/>
      <color theme="0"/>
      <name val="Calibri"/>
      <family val="2"/>
      <scheme val="minor"/>
    </font>
    <font>
      <b/>
      <sz val="9"/>
      <color theme="3"/>
      <name val="Calibri"/>
      <family val="2"/>
      <scheme val="minor"/>
    </font>
    <font>
      <b/>
      <sz val="14"/>
      <color theme="3"/>
      <name val="Calibri"/>
      <family val="2"/>
      <scheme val="minor"/>
    </font>
    <font>
      <sz val="9"/>
      <color theme="0"/>
      <name val="Calibri"/>
      <family val="2"/>
      <scheme val="minor"/>
    </font>
    <font>
      <b/>
      <sz val="16"/>
      <color theme="3"/>
      <name val="Calibri"/>
      <family val="2"/>
      <scheme val="minor"/>
    </font>
    <font>
      <sz val="11"/>
      <color theme="0"/>
      <name val="Calibri"/>
      <family val="2"/>
    </font>
    <font>
      <b/>
      <u/>
      <sz val="11"/>
      <color theme="0"/>
      <name val="Calibri"/>
      <family val="2"/>
      <scheme val="minor"/>
    </font>
    <font>
      <sz val="11"/>
      <color rgb="FFFFFFFF"/>
      <name val="Calibri"/>
      <family val="2"/>
      <scheme val="minor"/>
    </font>
    <font>
      <sz val="10"/>
      <color theme="1"/>
      <name val="Calibri"/>
      <family val="2"/>
      <scheme val="minor"/>
    </font>
    <font>
      <sz val="11"/>
      <color rgb="FFC00000"/>
      <name val="Calibri"/>
      <family val="2"/>
      <scheme val="minor"/>
    </font>
    <font>
      <sz val="9"/>
      <color theme="3"/>
      <name val="Calibri"/>
      <family val="2"/>
      <scheme val="minor"/>
    </font>
    <font>
      <sz val="20"/>
      <color rgb="FFFF0000"/>
      <name val="Calibri"/>
      <family val="2"/>
      <scheme val="minor"/>
    </font>
    <font>
      <sz val="9"/>
      <color rgb="FFFF0000"/>
      <name val="Calibri"/>
      <family val="2"/>
      <scheme val="minor"/>
    </font>
    <font>
      <b/>
      <sz val="9"/>
      <color rgb="FFFF0000"/>
      <name val="Calibri"/>
      <family val="2"/>
      <scheme val="minor"/>
    </font>
    <font>
      <b/>
      <u/>
      <sz val="9"/>
      <color theme="0"/>
      <name val="Calibri"/>
      <family val="2"/>
      <scheme val="minor"/>
    </font>
    <font>
      <sz val="10"/>
      <name val="Arial"/>
      <family val="2"/>
    </font>
    <font>
      <b/>
      <sz val="20"/>
      <color rgb="FFFF0000"/>
      <name val="Calibri"/>
      <family val="2"/>
      <scheme val="minor"/>
    </font>
    <font>
      <i/>
      <sz val="9"/>
      <color theme="3"/>
      <name val="Calibri"/>
      <family val="2"/>
      <scheme val="minor"/>
    </font>
    <font>
      <b/>
      <i/>
      <u/>
      <sz val="9"/>
      <color theme="3"/>
      <name val="Calibri"/>
      <family val="2"/>
      <scheme val="minor"/>
    </font>
    <font>
      <b/>
      <u/>
      <sz val="9"/>
      <color indexed="21"/>
      <name val="Calibri"/>
      <family val="2"/>
      <scheme val="minor"/>
    </font>
    <font>
      <b/>
      <sz val="20"/>
      <color theme="0"/>
      <name val="Calibri"/>
      <family val="2"/>
      <scheme val="minor"/>
    </font>
    <font>
      <b/>
      <sz val="11"/>
      <color theme="0"/>
      <name val="Calibri"/>
      <family val="2"/>
      <scheme val="minor"/>
    </font>
    <font>
      <u/>
      <sz val="11"/>
      <color theme="0"/>
      <name val="Calibri"/>
      <family val="2"/>
    </font>
    <font>
      <i/>
      <sz val="11"/>
      <color theme="0"/>
      <name val="Calibri"/>
      <family val="2"/>
    </font>
  </fonts>
  <fills count="12">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15"/>
        <bgColor indexed="64"/>
      </patternFill>
    </fill>
    <fill>
      <patternFill patternType="solid">
        <fgColor indexed="55"/>
        <bgColor indexed="64"/>
      </patternFill>
    </fill>
    <fill>
      <patternFill patternType="solid">
        <fgColor theme="3"/>
        <bgColor indexed="64"/>
      </patternFill>
    </fill>
    <fill>
      <patternFill patternType="solid">
        <fgColor theme="6" tint="0.59999389629810485"/>
        <bgColor indexed="64"/>
      </patternFill>
    </fill>
    <fill>
      <patternFill patternType="solid">
        <fgColor theme="1"/>
        <bgColor indexed="64"/>
      </patternFill>
    </fill>
    <fill>
      <patternFill patternType="solid">
        <fgColor theme="3" tint="0.39997558519241921"/>
        <bgColor indexed="64"/>
      </patternFill>
    </fill>
    <fill>
      <patternFill patternType="solid">
        <fgColor theme="6" tint="0.7999816888943144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55"/>
      </right>
      <top style="thin">
        <color indexed="55"/>
      </top>
      <bottom style="thin">
        <color indexed="55"/>
      </bottom>
      <diagonal/>
    </border>
    <border>
      <left style="thin">
        <color indexed="64"/>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64"/>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thin">
        <color indexed="64"/>
      </right>
      <top/>
      <bottom style="thin">
        <color indexed="55"/>
      </bottom>
      <diagonal/>
    </border>
    <border>
      <left style="medium">
        <color indexed="21"/>
      </left>
      <right/>
      <top/>
      <bottom/>
      <diagonal/>
    </border>
    <border>
      <left/>
      <right/>
      <top/>
      <bottom style="thin">
        <color indexed="55"/>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top/>
      <bottom style="medium">
        <color indexed="64"/>
      </bottom>
      <diagonal/>
    </border>
    <border>
      <left style="thin">
        <color indexed="55"/>
      </left>
      <right style="thin">
        <color indexed="55"/>
      </right>
      <top/>
      <bottom/>
      <diagonal/>
    </border>
    <border>
      <left style="thin">
        <color indexed="64"/>
      </left>
      <right style="thin">
        <color indexed="55"/>
      </right>
      <top/>
      <bottom/>
      <diagonal/>
    </border>
    <border>
      <left/>
      <right style="thin">
        <color indexed="64"/>
      </right>
      <top style="thin">
        <color indexed="55"/>
      </top>
      <bottom style="medium">
        <color theme="0" tint="-0.34998626667073579"/>
      </bottom>
      <diagonal/>
    </border>
    <border>
      <left/>
      <right style="thin">
        <color indexed="64"/>
      </right>
      <top/>
      <bottom style="medium">
        <color theme="0" tint="-0.34998626667073579"/>
      </bottom>
      <diagonal/>
    </border>
    <border>
      <left/>
      <right style="thin">
        <color indexed="64"/>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top/>
      <bottom style="medium">
        <color theme="0" tint="-0.34998626667073579"/>
      </bottom>
      <diagonal/>
    </border>
    <border>
      <left/>
      <right/>
      <top style="thin">
        <color indexed="55"/>
      </top>
      <bottom style="medium">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3"/>
      </left>
      <right/>
      <top style="medium">
        <color theme="3"/>
      </top>
      <bottom/>
      <diagonal/>
    </border>
    <border>
      <left/>
      <right/>
      <top style="medium">
        <color theme="3"/>
      </top>
      <bottom/>
      <diagonal/>
    </border>
    <border>
      <left style="thin">
        <color indexed="55"/>
      </left>
      <right/>
      <top style="medium">
        <color theme="3"/>
      </top>
      <bottom style="thin">
        <color indexed="55"/>
      </bottom>
      <diagonal/>
    </border>
    <border>
      <left/>
      <right style="thin">
        <color indexed="55"/>
      </right>
      <top style="medium">
        <color theme="3"/>
      </top>
      <bottom style="thin">
        <color indexed="55"/>
      </bottom>
      <diagonal/>
    </border>
    <border>
      <left/>
      <right style="medium">
        <color theme="3"/>
      </right>
      <top style="medium">
        <color theme="3"/>
      </top>
      <bottom style="thin">
        <color indexed="55"/>
      </bottom>
      <diagonal/>
    </border>
    <border>
      <left style="medium">
        <color theme="3"/>
      </left>
      <right/>
      <top/>
      <bottom style="medium">
        <color theme="3"/>
      </bottom>
      <diagonal/>
    </border>
    <border>
      <left/>
      <right/>
      <top/>
      <bottom style="medium">
        <color theme="3"/>
      </bottom>
      <diagonal/>
    </border>
    <border>
      <left style="thin">
        <color indexed="55"/>
      </left>
      <right/>
      <top style="thin">
        <color indexed="55"/>
      </top>
      <bottom style="medium">
        <color theme="3"/>
      </bottom>
      <diagonal/>
    </border>
    <border>
      <left/>
      <right style="thin">
        <color indexed="55"/>
      </right>
      <top style="thin">
        <color indexed="55"/>
      </top>
      <bottom style="medium">
        <color theme="3"/>
      </bottom>
      <diagonal/>
    </border>
    <border>
      <left/>
      <right style="medium">
        <color theme="3"/>
      </right>
      <top style="thin">
        <color indexed="55"/>
      </top>
      <bottom style="medium">
        <color theme="3"/>
      </bottom>
      <diagonal/>
    </border>
    <border>
      <left style="thin">
        <color indexed="55"/>
      </left>
      <right style="thin">
        <color indexed="64"/>
      </right>
      <top/>
      <bottom/>
      <diagonal/>
    </border>
    <border>
      <left style="medium">
        <color theme="3"/>
      </left>
      <right style="thin">
        <color indexed="55"/>
      </right>
      <top style="medium">
        <color theme="3"/>
      </top>
      <bottom style="medium">
        <color theme="3"/>
      </bottom>
      <diagonal/>
    </border>
    <border>
      <left style="thin">
        <color indexed="55"/>
      </left>
      <right style="thin">
        <color indexed="55"/>
      </right>
      <top style="medium">
        <color theme="3"/>
      </top>
      <bottom style="medium">
        <color theme="3"/>
      </bottom>
      <diagonal/>
    </border>
    <border>
      <left style="thin">
        <color indexed="55"/>
      </left>
      <right style="thin">
        <color indexed="64"/>
      </right>
      <top style="medium">
        <color theme="3"/>
      </top>
      <bottom style="medium">
        <color theme="3"/>
      </bottom>
      <diagonal/>
    </border>
    <border>
      <left style="thin">
        <color indexed="64"/>
      </left>
      <right style="thin">
        <color indexed="55"/>
      </right>
      <top style="medium">
        <color theme="3"/>
      </top>
      <bottom style="medium">
        <color theme="3"/>
      </bottom>
      <diagonal/>
    </border>
    <border>
      <left style="thin">
        <color indexed="55"/>
      </left>
      <right style="medium">
        <color theme="3"/>
      </right>
      <top style="medium">
        <color theme="3"/>
      </top>
      <bottom style="medium">
        <color theme="3"/>
      </bottom>
      <diagonal/>
    </border>
    <border>
      <left style="medium">
        <color theme="3"/>
      </left>
      <right/>
      <top style="medium">
        <color theme="3"/>
      </top>
      <bottom style="medium">
        <color theme="0" tint="-0.34998626667073579"/>
      </bottom>
      <diagonal/>
    </border>
    <border>
      <left/>
      <right/>
      <top style="medium">
        <color theme="3"/>
      </top>
      <bottom style="medium">
        <color theme="0" tint="-0.34998626667073579"/>
      </bottom>
      <diagonal/>
    </border>
    <border>
      <left style="medium">
        <color theme="3"/>
      </left>
      <right/>
      <top style="medium">
        <color theme="0" tint="-0.34998626667073579"/>
      </top>
      <bottom style="medium">
        <color theme="0" tint="-0.34998626667073579"/>
      </bottom>
      <diagonal/>
    </border>
    <border>
      <left style="medium">
        <color theme="3"/>
      </left>
      <right/>
      <top/>
      <bottom style="medium">
        <color theme="0" tint="-0.34998626667073579"/>
      </bottom>
      <diagonal/>
    </border>
    <border>
      <left style="medium">
        <color theme="3"/>
      </left>
      <right/>
      <top style="medium">
        <color theme="0" tint="-0.34998626667073579"/>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top style="medium">
        <color theme="0" tint="-0.34998626667073579"/>
      </top>
      <bottom style="medium">
        <color theme="3"/>
      </bottom>
      <diagonal/>
    </border>
    <border>
      <left style="medium">
        <color theme="3"/>
      </left>
      <right style="thin">
        <color theme="0" tint="-0.24994659260841701"/>
      </right>
      <top style="medium">
        <color theme="3"/>
      </top>
      <bottom style="thin">
        <color theme="0" tint="-0.24994659260841701"/>
      </bottom>
      <diagonal/>
    </border>
    <border>
      <left style="thin">
        <color theme="0" tint="-0.24994659260841701"/>
      </left>
      <right style="thin">
        <color theme="0" tint="-0.24994659260841701"/>
      </right>
      <top style="medium">
        <color theme="3"/>
      </top>
      <bottom style="thin">
        <color theme="0" tint="-0.24994659260841701"/>
      </bottom>
      <diagonal/>
    </border>
    <border>
      <left style="thin">
        <color theme="0" tint="-0.24994659260841701"/>
      </left>
      <right style="medium">
        <color theme="3"/>
      </right>
      <top style="medium">
        <color theme="3"/>
      </top>
      <bottom style="thin">
        <color theme="0" tint="-0.24994659260841701"/>
      </bottom>
      <diagonal/>
    </border>
    <border>
      <left style="thin">
        <color theme="0" tint="-0.24994659260841701"/>
      </left>
      <right style="medium">
        <color theme="3"/>
      </right>
      <top style="thin">
        <color theme="0" tint="-0.24994659260841701"/>
      </top>
      <bottom style="thin">
        <color theme="0" tint="-0.24994659260841701"/>
      </bottom>
      <diagonal/>
    </border>
    <border>
      <left style="medium">
        <color theme="3"/>
      </left>
      <right/>
      <top/>
      <bottom style="thin">
        <color indexed="55"/>
      </bottom>
      <diagonal/>
    </border>
    <border>
      <left style="thin">
        <color indexed="55"/>
      </left>
      <right style="medium">
        <color theme="3"/>
      </right>
      <top/>
      <bottom style="thin">
        <color indexed="55"/>
      </bottom>
      <diagonal/>
    </border>
    <border>
      <left style="medium">
        <color theme="3"/>
      </left>
      <right/>
      <top style="thin">
        <color indexed="55"/>
      </top>
      <bottom style="thin">
        <color indexed="55"/>
      </bottom>
      <diagonal/>
    </border>
    <border>
      <left style="thin">
        <color indexed="55"/>
      </left>
      <right style="medium">
        <color theme="3"/>
      </right>
      <top style="thin">
        <color indexed="55"/>
      </top>
      <bottom style="thin">
        <color indexed="55"/>
      </bottom>
      <diagonal/>
    </border>
    <border>
      <left style="medium">
        <color theme="3"/>
      </left>
      <right/>
      <top style="thin">
        <color indexed="55"/>
      </top>
      <bottom style="medium">
        <color theme="0" tint="-0.34998626667073579"/>
      </bottom>
      <diagonal/>
    </border>
    <border>
      <left style="thin">
        <color indexed="55"/>
      </left>
      <right style="medium">
        <color theme="3"/>
      </right>
      <top/>
      <bottom/>
      <diagonal/>
    </border>
    <border>
      <left style="thin">
        <color indexed="55"/>
      </left>
      <right style="medium">
        <color theme="3"/>
      </right>
      <top style="thin">
        <color indexed="55"/>
      </top>
      <bottom/>
      <diagonal/>
    </border>
    <border>
      <left style="medium">
        <color theme="3"/>
      </left>
      <right/>
      <top style="thin">
        <color indexed="55"/>
      </top>
      <bottom style="medium">
        <color theme="3"/>
      </bottom>
      <diagonal/>
    </border>
    <border>
      <left/>
      <right style="thin">
        <color indexed="64"/>
      </right>
      <top style="thin">
        <color indexed="55"/>
      </top>
      <bottom style="medium">
        <color theme="3"/>
      </bottom>
      <diagonal/>
    </border>
    <border>
      <left style="thin">
        <color indexed="64"/>
      </left>
      <right style="thin">
        <color indexed="55"/>
      </right>
      <top style="thin">
        <color indexed="55"/>
      </top>
      <bottom style="medium">
        <color theme="3"/>
      </bottom>
      <diagonal/>
    </border>
    <border>
      <left style="thin">
        <color indexed="55"/>
      </left>
      <right style="thin">
        <color indexed="55"/>
      </right>
      <top style="thin">
        <color indexed="55"/>
      </top>
      <bottom style="medium">
        <color theme="3"/>
      </bottom>
      <diagonal/>
    </border>
    <border>
      <left style="thin">
        <color indexed="55"/>
      </left>
      <right style="thin">
        <color indexed="64"/>
      </right>
      <top style="thin">
        <color indexed="55"/>
      </top>
      <bottom style="medium">
        <color theme="3"/>
      </bottom>
      <diagonal/>
    </border>
    <border>
      <left style="thin">
        <color indexed="55"/>
      </left>
      <right style="medium">
        <color theme="3"/>
      </right>
      <top style="thin">
        <color indexed="55"/>
      </top>
      <bottom style="medium">
        <color theme="3"/>
      </bottom>
      <diagonal/>
    </border>
    <border>
      <left style="medium">
        <color theme="3"/>
      </left>
      <right/>
      <top/>
      <bottom/>
      <diagonal/>
    </border>
    <border>
      <left style="medium">
        <color theme="3"/>
      </left>
      <right/>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3"/>
      </right>
      <top style="thin">
        <color theme="0" tint="-0.24994659260841701"/>
      </top>
      <bottom/>
      <diagonal/>
    </border>
    <border>
      <left style="medium">
        <color theme="3"/>
      </left>
      <right style="thin">
        <color indexed="55"/>
      </right>
      <top style="medium">
        <color theme="3"/>
      </top>
      <bottom style="thin">
        <color indexed="55"/>
      </bottom>
      <diagonal/>
    </border>
    <border>
      <left style="thin">
        <color indexed="64"/>
      </left>
      <right style="thin">
        <color indexed="55"/>
      </right>
      <top style="medium">
        <color theme="3"/>
      </top>
      <bottom style="thin">
        <color indexed="55"/>
      </bottom>
      <diagonal/>
    </border>
    <border>
      <left style="thin">
        <color indexed="55"/>
      </left>
      <right style="thin">
        <color indexed="55"/>
      </right>
      <top style="medium">
        <color theme="3"/>
      </top>
      <bottom style="thin">
        <color indexed="55"/>
      </bottom>
      <diagonal/>
    </border>
    <border>
      <left style="thin">
        <color indexed="55"/>
      </left>
      <right style="thin">
        <color indexed="64"/>
      </right>
      <top style="medium">
        <color theme="3"/>
      </top>
      <bottom style="thin">
        <color indexed="55"/>
      </bottom>
      <diagonal/>
    </border>
    <border>
      <left style="thin">
        <color indexed="55"/>
      </left>
      <right style="medium">
        <color theme="3"/>
      </right>
      <top style="medium">
        <color theme="3"/>
      </top>
      <bottom style="thin">
        <color indexed="55"/>
      </bottom>
      <diagonal/>
    </border>
    <border>
      <left style="medium">
        <color theme="3"/>
      </left>
      <right style="thin">
        <color indexed="55"/>
      </right>
      <top/>
      <bottom style="thin">
        <color indexed="55"/>
      </bottom>
      <diagonal/>
    </border>
    <border>
      <left style="medium">
        <color theme="3"/>
      </left>
      <right style="thin">
        <color indexed="55"/>
      </right>
      <top style="thin">
        <color indexed="55"/>
      </top>
      <bottom style="medium">
        <color theme="3"/>
      </bottom>
      <diagonal/>
    </border>
    <border>
      <left style="thin">
        <color indexed="64"/>
      </left>
      <right style="thin">
        <color indexed="55"/>
      </right>
      <top style="medium">
        <color theme="3"/>
      </top>
      <bottom/>
      <diagonal/>
    </border>
    <border>
      <left style="thin">
        <color indexed="55"/>
      </left>
      <right style="thin">
        <color indexed="55"/>
      </right>
      <top style="medium">
        <color theme="3"/>
      </top>
      <bottom/>
      <diagonal/>
    </border>
    <border>
      <left style="thin">
        <color indexed="55"/>
      </left>
      <right style="medium">
        <color theme="3"/>
      </right>
      <top style="medium">
        <color theme="3"/>
      </top>
      <bottom/>
      <diagonal/>
    </border>
    <border>
      <left style="medium">
        <color theme="3"/>
      </left>
      <right/>
      <top style="thin">
        <color indexed="55"/>
      </top>
      <bottom/>
      <diagonal/>
    </border>
    <border>
      <left/>
      <right style="thin">
        <color indexed="64"/>
      </right>
      <top style="thin">
        <color indexed="55"/>
      </top>
      <bottom/>
      <diagonal/>
    </border>
    <border>
      <left style="medium">
        <color theme="3"/>
      </left>
      <right/>
      <top style="medium">
        <color theme="0" tint="-0.24994659260841701"/>
      </top>
      <bottom style="medium">
        <color theme="3"/>
      </bottom>
      <diagonal/>
    </border>
    <border>
      <left style="thin">
        <color indexed="55"/>
      </left>
      <right style="thin">
        <color indexed="55"/>
      </right>
      <top/>
      <bottom style="medium">
        <color theme="3"/>
      </bottom>
      <diagonal/>
    </border>
    <border>
      <left style="thin">
        <color indexed="55"/>
      </left>
      <right style="thin">
        <color indexed="64"/>
      </right>
      <top/>
      <bottom style="medium">
        <color theme="3"/>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n">
        <color theme="0" tint="-0.24994659260841701"/>
      </left>
      <right style="thin">
        <color theme="0" tint="-0.24994659260841701"/>
      </right>
      <top/>
      <bottom/>
      <diagonal/>
    </border>
    <border>
      <left style="medium">
        <color theme="3"/>
      </left>
      <right style="thin">
        <color indexed="55"/>
      </right>
      <top style="medium">
        <color theme="3"/>
      </top>
      <bottom style="thin">
        <color theme="3"/>
      </bottom>
      <diagonal/>
    </border>
    <border>
      <left/>
      <right style="medium">
        <color theme="3"/>
      </right>
      <top style="medium">
        <color theme="3"/>
      </top>
      <bottom style="thin">
        <color theme="3"/>
      </bottom>
      <diagonal/>
    </border>
    <border>
      <left style="thin">
        <color indexed="55"/>
      </left>
      <right style="medium">
        <color theme="3"/>
      </right>
      <top/>
      <bottom style="medium">
        <color theme="3"/>
      </bottom>
      <diagonal/>
    </border>
    <border>
      <left style="medium">
        <color theme="3"/>
      </left>
      <right style="thin">
        <color indexed="55"/>
      </right>
      <top style="thin">
        <color theme="0" tint="-0.34998626667073579"/>
      </top>
      <bottom style="thin">
        <color theme="0" tint="-0.34998626667073579"/>
      </bottom>
      <diagonal/>
    </border>
    <border>
      <left style="thin">
        <color theme="0"/>
      </left>
      <right style="thin">
        <color theme="0"/>
      </right>
      <top style="thin">
        <color theme="0" tint="-0.24994659260841701"/>
      </top>
      <bottom/>
      <diagonal/>
    </border>
    <border>
      <left style="thin">
        <color theme="0"/>
      </left>
      <right style="thin">
        <color theme="0"/>
      </right>
      <top/>
      <bottom/>
      <diagonal/>
    </border>
    <border>
      <left style="thin">
        <color theme="0"/>
      </left>
      <right style="thin">
        <color theme="0"/>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style="thin">
        <color theme="0" tint="-0.24994659260841701"/>
      </top>
      <bottom/>
      <diagonal/>
    </border>
    <border>
      <left style="thin">
        <color theme="0" tint="-4.9989318521683403E-2"/>
      </left>
      <right style="thin">
        <color theme="0" tint="-4.9989318521683403E-2"/>
      </right>
      <top/>
      <bottom/>
      <diagonal/>
    </border>
    <border>
      <left/>
      <right/>
      <top style="thin">
        <color indexed="55"/>
      </top>
      <bottom style="medium">
        <color theme="3"/>
      </bottom>
      <diagonal/>
    </border>
    <border>
      <left style="medium">
        <color theme="3"/>
      </left>
      <right style="thin">
        <color indexed="55"/>
      </right>
      <top/>
      <bottom style="medium">
        <color theme="3"/>
      </bottom>
      <diagonal/>
    </border>
    <border>
      <left style="thin">
        <color indexed="64"/>
      </left>
      <right style="thin">
        <color indexed="55"/>
      </right>
      <top/>
      <bottom style="medium">
        <color theme="3"/>
      </bottom>
      <diagonal/>
    </border>
    <border>
      <left style="thin">
        <color theme="0" tint="-0.24994659260841701"/>
      </left>
      <right style="thin">
        <color theme="0" tint="-0.24994659260841701"/>
      </right>
      <top style="thin">
        <color theme="0" tint="-0.24994659260841701"/>
      </top>
      <bottom style="medium">
        <color theme="3"/>
      </bottom>
      <diagonal/>
    </border>
    <border>
      <left style="thin">
        <color theme="0" tint="-0.24994659260841701"/>
      </left>
      <right style="medium">
        <color theme="3"/>
      </right>
      <top style="thin">
        <color theme="0" tint="-0.24994659260841701"/>
      </top>
      <bottom style="medium">
        <color theme="3"/>
      </bottom>
      <diagonal/>
    </border>
    <border>
      <left style="medium">
        <color theme="3"/>
      </left>
      <right style="thin">
        <color indexed="55"/>
      </right>
      <top/>
      <bottom/>
      <diagonal/>
    </border>
    <border>
      <left/>
      <right/>
      <top style="medium">
        <color theme="0" tint="-0.24994659260841701"/>
      </top>
      <bottom style="medium">
        <color theme="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3"/>
      </left>
      <right style="thin">
        <color indexed="55"/>
      </right>
      <top style="thin">
        <color indexed="55"/>
      </top>
      <bottom style="thin">
        <color indexed="55"/>
      </bottom>
      <diagonal/>
    </border>
    <border>
      <left/>
      <right/>
      <top style="double">
        <color rgb="FFFF0000"/>
      </top>
      <bottom/>
      <diagonal/>
    </border>
    <border>
      <left/>
      <right style="medium">
        <color theme="3"/>
      </right>
      <top style="medium">
        <color theme="3"/>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medium">
        <color theme="3"/>
      </left>
      <right style="thin">
        <color theme="0" tint="-0.24994659260841701"/>
      </right>
      <top style="thin">
        <color theme="0" tint="-0.24994659260841701"/>
      </top>
      <bottom style="thin">
        <color theme="0" tint="-0.24994659260841701"/>
      </bottom>
      <diagonal/>
    </border>
    <border>
      <left style="medium">
        <color theme="3"/>
      </left>
      <right style="thin">
        <color theme="0" tint="-0.24994659260841701"/>
      </right>
      <top style="thin">
        <color theme="0" tint="-0.24994659260841701"/>
      </top>
      <bottom style="medium">
        <color theme="3"/>
      </bottom>
      <diagonal/>
    </border>
    <border>
      <left/>
      <right style="thin">
        <color theme="0" tint="-0.24994659260841701"/>
      </right>
      <top style="medium">
        <color theme="3"/>
      </top>
      <bottom/>
      <diagonal/>
    </border>
    <border>
      <left style="medium">
        <color theme="3"/>
      </left>
      <right/>
      <top style="thin">
        <color theme="0" tint="-0.24994659260841701"/>
      </top>
      <bottom style="thin">
        <color theme="0" tint="-0.24994659260841701"/>
      </bottom>
      <diagonal/>
    </border>
    <border>
      <left style="medium">
        <color theme="3"/>
      </left>
      <right/>
      <top style="thin">
        <color theme="0" tint="-0.24994659260841701"/>
      </top>
      <bottom style="medium">
        <color theme="3"/>
      </bottom>
      <diagonal/>
    </border>
    <border>
      <left/>
      <right/>
      <top style="thin">
        <color theme="0" tint="-0.24994659260841701"/>
      </top>
      <bottom style="medium">
        <color theme="3"/>
      </bottom>
      <diagonal/>
    </border>
    <border>
      <left/>
      <right style="thin">
        <color theme="0" tint="-0.24994659260841701"/>
      </right>
      <top style="medium">
        <color theme="3"/>
      </top>
      <bottom style="thin">
        <color theme="0" tint="-0.24994659260841701"/>
      </bottom>
      <diagonal/>
    </border>
    <border>
      <left/>
      <right style="thin">
        <color theme="0" tint="-0.24994659260841701"/>
      </right>
      <top style="thin">
        <color theme="0" tint="-0.24994659260841701"/>
      </top>
      <bottom style="medium">
        <color theme="3"/>
      </bottom>
      <diagonal/>
    </border>
    <border>
      <left style="thin">
        <color theme="0" tint="-0.24994659260841701"/>
      </left>
      <right style="medium">
        <color theme="0" tint="-0.24994659260841701"/>
      </right>
      <top style="medium">
        <color theme="3"/>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style="medium">
        <color theme="3"/>
      </right>
      <top style="medium">
        <color theme="3"/>
      </top>
      <bottom style="medium">
        <color theme="3"/>
      </bottom>
      <diagonal/>
    </border>
    <border>
      <left style="thin">
        <color indexed="55"/>
      </left>
      <right/>
      <top style="medium">
        <color theme="3"/>
      </top>
      <bottom style="medium">
        <color theme="3"/>
      </bottom>
      <diagonal/>
    </border>
    <border>
      <left/>
      <right style="medium">
        <color theme="3"/>
      </right>
      <top/>
      <bottom/>
      <diagonal/>
    </border>
    <border>
      <left/>
      <right style="medium">
        <color theme="3"/>
      </right>
      <top/>
      <bottom style="medium">
        <color theme="3"/>
      </bottom>
      <diagonal/>
    </border>
    <border>
      <left style="medium">
        <color theme="3"/>
      </left>
      <right/>
      <top style="medium">
        <color theme="0" tint="-0.24994659260841701"/>
      </top>
      <bottom/>
      <diagonal/>
    </border>
    <border>
      <left/>
      <right style="thin">
        <color indexed="64"/>
      </right>
      <top style="medium">
        <color theme="0" tint="-0.24994659260841701"/>
      </top>
      <bottom/>
      <diagonal/>
    </border>
    <border>
      <left/>
      <right/>
      <top style="medium">
        <color theme="0" tint="-0.24994659260841701"/>
      </top>
      <bottom/>
      <diagonal/>
    </border>
    <border>
      <left style="medium">
        <color theme="3"/>
      </left>
      <right style="thin">
        <color indexed="55"/>
      </right>
      <top style="medium">
        <color theme="3"/>
      </top>
      <bottom/>
      <diagonal/>
    </border>
    <border>
      <left style="thin">
        <color indexed="55"/>
      </left>
      <right style="thin">
        <color indexed="64"/>
      </right>
      <top style="medium">
        <color theme="3"/>
      </top>
      <bottom/>
      <diagonal/>
    </border>
    <border>
      <left style="thin">
        <color theme="0" tint="-0.24994659260841701"/>
      </left>
      <right/>
      <top style="medium">
        <color theme="3"/>
      </top>
      <bottom style="thin">
        <color theme="0" tint="-0.24994659260841701"/>
      </bottom>
      <diagonal/>
    </border>
    <border>
      <left style="thin">
        <color theme="0" tint="-0.24994659260841701"/>
      </left>
      <right/>
      <top style="thin">
        <color theme="0" tint="-0.24994659260841701"/>
      </top>
      <bottom style="medium">
        <color theme="3"/>
      </bottom>
      <diagonal/>
    </border>
    <border>
      <left/>
      <right/>
      <top style="medium">
        <color theme="3"/>
      </top>
      <bottom style="thin">
        <color theme="0" tint="-0.24994659260841701"/>
      </bottom>
      <diagonal/>
    </border>
    <border>
      <left style="thin">
        <color theme="0" tint="-0.24994659260841701"/>
      </left>
      <right/>
      <top style="medium">
        <color theme="3"/>
      </top>
      <bottom/>
      <diagonal/>
    </border>
    <border>
      <left style="thin">
        <color theme="0" tint="-0.24994659260841701"/>
      </left>
      <right/>
      <top/>
      <bottom style="medium">
        <color theme="3"/>
      </bottom>
      <diagonal/>
    </border>
    <border>
      <left style="thin">
        <color theme="0" tint="-0.24994659260841701"/>
      </left>
      <right style="medium">
        <color theme="3"/>
      </right>
      <top style="medium">
        <color theme="3"/>
      </top>
      <bottom/>
      <diagonal/>
    </border>
    <border>
      <left style="thin">
        <color theme="0" tint="-0.24994659260841701"/>
      </left>
      <right style="thin">
        <color theme="0" tint="-0.24994659260841701"/>
      </right>
      <top style="medium">
        <color theme="3"/>
      </top>
      <bottom/>
      <diagonal/>
    </border>
    <border>
      <left style="medium">
        <color theme="3"/>
      </left>
      <right/>
      <top style="medium">
        <color theme="3"/>
      </top>
      <bottom style="thin">
        <color theme="0" tint="-0.24994659260841701"/>
      </bottom>
      <diagonal/>
    </border>
    <border>
      <left style="thin">
        <color theme="0" tint="-0.24994659260841701"/>
      </left>
      <right style="thin">
        <color indexed="55"/>
      </right>
      <top style="medium">
        <color theme="3"/>
      </top>
      <bottom style="medium">
        <color theme="3"/>
      </bottom>
      <diagonal/>
    </border>
    <border>
      <left/>
      <right style="thin">
        <color indexed="55"/>
      </right>
      <top style="medium">
        <color theme="3"/>
      </top>
      <bottom/>
      <diagonal/>
    </border>
    <border>
      <left/>
      <right style="thin">
        <color indexed="55"/>
      </right>
      <top/>
      <bottom style="medium">
        <color theme="3"/>
      </bottom>
      <diagonal/>
    </border>
    <border>
      <left/>
      <right style="medium">
        <color theme="0" tint="-0.24994659260841701"/>
      </right>
      <top style="medium">
        <color theme="3"/>
      </top>
      <bottom style="thin">
        <color theme="0" tint="-0.24994659260841701"/>
      </bottom>
      <diagonal/>
    </border>
  </borders>
  <cellStyleXfs count="45">
    <xf numFmtId="0" fontId="0" fillId="0" borderId="0"/>
    <xf numFmtId="49" fontId="7" fillId="0" borderId="1" applyNumberFormat="0" applyFont="0" applyFill="0" applyBorder="0" applyProtection="0">
      <alignment horizontal="left" vertical="center" indent="2"/>
    </xf>
    <xf numFmtId="0" fontId="3" fillId="0" borderId="0" applyNumberFormat="0" applyFill="0" applyBorder="0" applyAlignment="0" applyProtection="0">
      <alignment vertical="top"/>
      <protection locked="0"/>
    </xf>
    <xf numFmtId="43" fontId="8" fillId="0" borderId="0" applyFont="0" applyFill="0" applyBorder="0" applyAlignment="0" applyProtection="0"/>
    <xf numFmtId="0" fontId="1" fillId="0" borderId="0"/>
    <xf numFmtId="0" fontId="9" fillId="0" borderId="0" applyNumberFormat="0" applyFill="0" applyBorder="0" applyAlignment="0" applyProtection="0">
      <alignment vertical="top"/>
      <protection locked="0"/>
    </xf>
    <xf numFmtId="0" fontId="2" fillId="0" borderId="0"/>
    <xf numFmtId="0" fontId="10" fillId="0" borderId="0" applyNumberFormat="0" applyFont="0" applyFill="0" applyBorder="0" applyProtection="0">
      <alignment horizontal="left" vertical="center" indent="5"/>
    </xf>
    <xf numFmtId="0" fontId="11" fillId="2" borderId="0" applyBorder="0" applyAlignment="0"/>
    <xf numFmtId="0" fontId="7" fillId="2" borderId="0" applyBorder="0">
      <alignment horizontal="right" vertical="center"/>
    </xf>
    <xf numFmtId="4" fontId="7" fillId="3" borderId="0" applyBorder="0">
      <alignment horizontal="right" vertical="center"/>
    </xf>
    <xf numFmtId="4" fontId="7" fillId="3" borderId="0" applyBorder="0">
      <alignment horizontal="right" vertical="center"/>
    </xf>
    <xf numFmtId="0" fontId="12" fillId="3" borderId="1">
      <alignment horizontal="right" vertical="center"/>
    </xf>
    <xf numFmtId="0" fontId="13" fillId="3" borderId="1">
      <alignment horizontal="right" vertical="center"/>
    </xf>
    <xf numFmtId="0" fontId="12" fillId="4" borderId="1">
      <alignment horizontal="right" vertical="center"/>
    </xf>
    <xf numFmtId="0" fontId="12" fillId="4" borderId="1">
      <alignment horizontal="right" vertical="center"/>
    </xf>
    <xf numFmtId="0" fontId="12" fillId="4" borderId="12">
      <alignment horizontal="right" vertical="center"/>
    </xf>
    <xf numFmtId="0" fontId="12" fillId="4" borderId="13">
      <alignment horizontal="right" vertical="center"/>
    </xf>
    <xf numFmtId="0" fontId="12" fillId="4" borderId="14">
      <alignment horizontal="right" vertical="center"/>
    </xf>
    <xf numFmtId="43" fontId="6" fillId="0" borderId="0" applyFont="0" applyFill="0" applyBorder="0" applyAlignment="0" applyProtection="0"/>
    <xf numFmtId="0" fontId="12" fillId="0" borderId="0" applyNumberFormat="0">
      <alignment horizontal="right"/>
    </xf>
    <xf numFmtId="0" fontId="7" fillId="4" borderId="15">
      <alignment horizontal="left" vertical="center" wrapText="1" indent="2"/>
    </xf>
    <xf numFmtId="0" fontId="7" fillId="0" borderId="15">
      <alignment horizontal="left" vertical="center" wrapText="1" indent="2"/>
    </xf>
    <xf numFmtId="0" fontId="7" fillId="3" borderId="13">
      <alignment horizontal="left" vertical="center"/>
    </xf>
    <xf numFmtId="0" fontId="12" fillId="0" borderId="16">
      <alignment horizontal="left" vertical="top" wrapText="1"/>
    </xf>
    <xf numFmtId="0" fontId="14" fillId="5" borderId="17">
      <alignment horizontal="center" vertical="center" wrapText="1"/>
    </xf>
    <xf numFmtId="0" fontId="6" fillId="0" borderId="18"/>
    <xf numFmtId="0" fontId="10" fillId="0" borderId="19"/>
    <xf numFmtId="0" fontId="15" fillId="0" borderId="0" applyNumberFormat="0" applyFill="0" applyBorder="0" applyAlignment="0" applyProtection="0"/>
    <xf numFmtId="4" fontId="7" fillId="0" borderId="0" applyBorder="0">
      <alignment horizontal="right" vertical="center"/>
    </xf>
    <xf numFmtId="0" fontId="7" fillId="0" borderId="1">
      <alignment horizontal="right" vertical="center"/>
    </xf>
    <xf numFmtId="1" fontId="16" fillId="3" borderId="0" applyBorder="0">
      <alignment horizontal="right" vertical="center"/>
    </xf>
    <xf numFmtId="4" fontId="7" fillId="0" borderId="0" applyFill="0" applyBorder="0" applyProtection="0">
      <alignment horizontal="right" vertical="center"/>
    </xf>
    <xf numFmtId="0" fontId="11" fillId="0" borderId="0" applyNumberFormat="0" applyFill="0" applyBorder="0" applyProtection="0">
      <alignment horizontal="left" vertical="center"/>
    </xf>
    <xf numFmtId="0" fontId="7" fillId="0" borderId="1" applyNumberFormat="0" applyFill="0" applyAlignment="0" applyProtection="0"/>
    <xf numFmtId="0" fontId="10" fillId="6" borderId="0" applyNumberFormat="0" applyFont="0" applyBorder="0" applyAlignment="0" applyProtection="0"/>
    <xf numFmtId="9" fontId="6" fillId="0" borderId="0" applyFont="0" applyFill="0" applyBorder="0" applyAlignment="0" applyProtection="0"/>
    <xf numFmtId="0" fontId="7" fillId="6" borderId="1"/>
    <xf numFmtId="0" fontId="6" fillId="0" borderId="0"/>
    <xf numFmtId="0" fontId="17" fillId="0" borderId="0" applyNumberFormat="0" applyFill="0" applyBorder="0" applyAlignment="0" applyProtection="0"/>
    <xf numFmtId="0" fontId="7" fillId="0" borderId="0"/>
    <xf numFmtId="0" fontId="18" fillId="0" borderId="0"/>
    <xf numFmtId="9" fontId="8" fillId="0" borderId="0" applyFont="0" applyFill="0" applyBorder="0" applyAlignment="0" applyProtection="0"/>
    <xf numFmtId="0" fontId="6" fillId="0" borderId="0"/>
    <xf numFmtId="44" fontId="45" fillId="0" borderId="0" applyFont="0" applyFill="0" applyBorder="0" applyAlignment="0" applyProtection="0"/>
  </cellStyleXfs>
  <cellXfs count="741">
    <xf numFmtId="0" fontId="0" fillId="0" borderId="0" xfId="0"/>
    <xf numFmtId="0" fontId="19" fillId="0" borderId="0" xfId="0" applyFont="1" applyFill="1" applyAlignment="1">
      <alignment horizontal="center"/>
    </xf>
    <xf numFmtId="0" fontId="19" fillId="0" borderId="0" xfId="0" applyFont="1" applyFill="1"/>
    <xf numFmtId="0" fontId="20" fillId="0" borderId="0" xfId="0" applyFont="1" applyFill="1"/>
    <xf numFmtId="0" fontId="21" fillId="0" borderId="0" xfId="0" applyFont="1" applyFill="1" applyAlignment="1">
      <alignment vertical="center"/>
    </xf>
    <xf numFmtId="0" fontId="19" fillId="0" borderId="0" xfId="0" applyFont="1" applyAlignment="1"/>
    <xf numFmtId="0" fontId="19" fillId="0" borderId="0" xfId="0" applyFont="1" applyFill="1" applyBorder="1" applyAlignment="1">
      <alignment horizontal="left"/>
    </xf>
    <xf numFmtId="0" fontId="22" fillId="0" borderId="0" xfId="0" applyFont="1" applyFill="1"/>
    <xf numFmtId="0" fontId="23" fillId="0" borderId="0" xfId="0" applyFont="1" applyFill="1" applyAlignment="1">
      <alignment vertical="top"/>
    </xf>
    <xf numFmtId="0" fontId="19" fillId="0" borderId="0" xfId="0" applyFont="1" applyAlignment="1">
      <alignment horizontal="center" vertical="center"/>
    </xf>
    <xf numFmtId="0" fontId="19" fillId="0" borderId="0" xfId="0" applyFont="1" applyAlignment="1">
      <alignment vertical="center"/>
    </xf>
    <xf numFmtId="0" fontId="19" fillId="0" borderId="0" xfId="0" applyFont="1" applyFill="1" applyAlignment="1">
      <alignment vertical="center"/>
    </xf>
    <xf numFmtId="0" fontId="22" fillId="0" borderId="0" xfId="0" applyFont="1" applyFill="1" applyAlignment="1">
      <alignment vertical="center"/>
    </xf>
    <xf numFmtId="0" fontId="25" fillId="0" borderId="0" xfId="0" applyFont="1" applyFill="1" applyAlignment="1">
      <alignment vertical="center"/>
    </xf>
    <xf numFmtId="0" fontId="19" fillId="0" borderId="0" xfId="0" applyFont="1" applyBorder="1" applyAlignment="1">
      <alignment vertical="center"/>
    </xf>
    <xf numFmtId="0" fontId="19" fillId="0" borderId="10" xfId="0" applyFont="1" applyFill="1" applyBorder="1" applyAlignment="1">
      <alignment vertical="center"/>
    </xf>
    <xf numFmtId="0" fontId="19" fillId="0" borderId="0" xfId="0" applyFont="1" applyFill="1" applyBorder="1" applyAlignment="1">
      <alignment vertical="center"/>
    </xf>
    <xf numFmtId="0" fontId="24" fillId="0" borderId="0" xfId="0" applyFont="1" applyFill="1" applyBorder="1" applyAlignment="1">
      <alignment horizontal="right" vertical="center"/>
    </xf>
    <xf numFmtId="168" fontId="19" fillId="0" borderId="0" xfId="0" applyNumberFormat="1" applyFont="1" applyFill="1" applyBorder="1" applyAlignment="1">
      <alignment horizontal="left" vertical="center"/>
    </xf>
    <xf numFmtId="0" fontId="21" fillId="0" borderId="0" xfId="0" applyFont="1" applyFill="1" applyBorder="1" applyAlignment="1">
      <alignment vertical="center"/>
    </xf>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vertical="center"/>
    </xf>
    <xf numFmtId="0" fontId="23" fillId="0" borderId="0" xfId="0" applyFont="1" applyFill="1" applyAlignment="1">
      <alignment vertical="center"/>
    </xf>
    <xf numFmtId="0" fontId="24" fillId="0" borderId="0" xfId="0" applyFont="1" applyFill="1" applyAlignment="1">
      <alignment vertical="center"/>
    </xf>
    <xf numFmtId="0" fontId="24" fillId="0" borderId="0" xfId="0" applyFont="1" applyFill="1" applyAlignment="1">
      <alignment horizontal="center" vertical="center" wrapText="1"/>
    </xf>
    <xf numFmtId="0" fontId="24" fillId="0" borderId="0" xfId="0" applyFont="1" applyFill="1" applyAlignment="1">
      <alignment horizontal="center"/>
    </xf>
    <xf numFmtId="0" fontId="25" fillId="0" borderId="0" xfId="0" applyFont="1" applyFill="1"/>
    <xf numFmtId="0" fontId="24" fillId="0" borderId="0" xfId="0" applyFont="1" applyFill="1" applyAlignment="1">
      <alignment horizontal="right"/>
    </xf>
    <xf numFmtId="0" fontId="25" fillId="0" borderId="0" xfId="0" applyFont="1" applyFill="1" applyAlignment="1">
      <alignment horizontal="right"/>
    </xf>
    <xf numFmtId="0" fontId="22" fillId="0" borderId="0" xfId="0" applyFont="1" applyFill="1" applyAlignment="1">
      <alignment horizontal="right"/>
    </xf>
    <xf numFmtId="0" fontId="19" fillId="0" borderId="0" xfId="0" applyFont="1" applyAlignment="1">
      <alignment horizontal="center"/>
    </xf>
    <xf numFmtId="0" fontId="19" fillId="0" borderId="0" xfId="0" applyFont="1" applyFill="1" applyAlignment="1">
      <alignment horizontal="center" vertical="center"/>
    </xf>
    <xf numFmtId="0" fontId="26" fillId="0" borderId="0" xfId="0" applyFont="1" applyFill="1" applyBorder="1" applyAlignment="1">
      <alignment horizontal="center"/>
    </xf>
    <xf numFmtId="0" fontId="19" fillId="0" borderId="0" xfId="0" applyFont="1" applyFill="1" applyBorder="1" applyAlignment="1">
      <alignment horizontal="center" vertical="center"/>
    </xf>
    <xf numFmtId="3" fontId="19" fillId="0" borderId="0" xfId="0" applyNumberFormat="1" applyFont="1" applyFill="1" applyBorder="1"/>
    <xf numFmtId="164" fontId="19" fillId="0" borderId="0" xfId="0" applyNumberFormat="1" applyFont="1" applyFill="1" applyBorder="1" applyAlignment="1">
      <alignment horizontal="right"/>
    </xf>
    <xf numFmtId="169" fontId="19" fillId="0" borderId="0" xfId="0" applyNumberFormat="1" applyFont="1" applyFill="1" applyBorder="1" applyAlignment="1">
      <alignment horizontal="right"/>
    </xf>
    <xf numFmtId="167" fontId="19" fillId="0" borderId="0" xfId="0" applyNumberFormat="1" applyFont="1" applyFill="1" applyBorder="1"/>
    <xf numFmtId="9" fontId="19" fillId="0" borderId="0" xfId="0" applyNumberFormat="1" applyFont="1" applyFill="1" applyBorder="1"/>
    <xf numFmtId="169" fontId="19" fillId="0" borderId="0" xfId="0" applyNumberFormat="1" applyFont="1" applyFill="1" applyBorder="1"/>
    <xf numFmtId="164" fontId="19" fillId="0" borderId="0" xfId="0" applyNumberFormat="1" applyFont="1" applyFill="1" applyBorder="1"/>
    <xf numFmtId="0" fontId="19" fillId="0" borderId="0" xfId="0" applyFont="1" applyFill="1" applyBorder="1"/>
    <xf numFmtId="0" fontId="22" fillId="0" borderId="0" xfId="0" applyFont="1" applyFill="1" applyBorder="1"/>
    <xf numFmtId="0" fontId="25" fillId="0" borderId="0" xfId="0" applyFont="1" applyFill="1" applyBorder="1"/>
    <xf numFmtId="3" fontId="19" fillId="0" borderId="7" xfId="0" applyNumberFormat="1" applyFont="1" applyFill="1" applyBorder="1" applyAlignment="1">
      <alignment vertical="center"/>
    </xf>
    <xf numFmtId="164" fontId="19" fillId="0" borderId="8" xfId="0" applyNumberFormat="1" applyFont="1" applyBorder="1" applyAlignment="1">
      <alignment horizontal="right" vertical="center"/>
    </xf>
    <xf numFmtId="169" fontId="19" fillId="0" borderId="8" xfId="0" applyNumberFormat="1" applyFont="1" applyBorder="1" applyAlignment="1">
      <alignment horizontal="right" vertical="center"/>
    </xf>
    <xf numFmtId="167" fontId="19" fillId="0" borderId="9" xfId="0" applyNumberFormat="1" applyFont="1" applyFill="1" applyBorder="1" applyAlignment="1">
      <alignment vertical="center"/>
    </xf>
    <xf numFmtId="9" fontId="19" fillId="0" borderId="8" xfId="0" applyNumberFormat="1" applyFont="1" applyBorder="1" applyAlignment="1">
      <alignment vertical="center"/>
    </xf>
    <xf numFmtId="164" fontId="19" fillId="0" borderId="8" xfId="0" applyNumberFormat="1" applyFont="1" applyBorder="1" applyAlignment="1">
      <alignment vertical="center"/>
    </xf>
    <xf numFmtId="9" fontId="19" fillId="0" borderId="9" xfId="0" applyNumberFormat="1" applyFont="1" applyBorder="1" applyAlignment="1">
      <alignment vertical="center"/>
    </xf>
    <xf numFmtId="0" fontId="24" fillId="0" borderId="0" xfId="0" applyFont="1" applyFill="1" applyAlignment="1">
      <alignment horizontal="right" vertical="center"/>
    </xf>
    <xf numFmtId="0" fontId="25" fillId="0" borderId="0" xfId="0" applyFont="1" applyFill="1" applyAlignment="1">
      <alignment horizontal="right" vertical="center"/>
    </xf>
    <xf numFmtId="0" fontId="22" fillId="0" borderId="0" xfId="0" applyFont="1" applyFill="1" applyAlignment="1">
      <alignment horizontal="right" vertical="center"/>
    </xf>
    <xf numFmtId="0" fontId="24" fillId="0" borderId="0" xfId="0" applyFont="1" applyFill="1" applyBorder="1" applyAlignment="1">
      <alignment horizontal="center"/>
    </xf>
    <xf numFmtId="3" fontId="24" fillId="0" borderId="0" xfId="0" applyNumberFormat="1" applyFont="1" applyFill="1" applyBorder="1" applyAlignment="1">
      <alignment horizontal="right"/>
    </xf>
    <xf numFmtId="164" fontId="24" fillId="0" borderId="0" xfId="0" applyNumberFormat="1" applyFont="1" applyFill="1" applyBorder="1" applyAlignment="1">
      <alignment horizontal="right"/>
    </xf>
    <xf numFmtId="0" fontId="24" fillId="0" borderId="0" xfId="0" applyFont="1" applyFill="1" applyBorder="1" applyAlignment="1">
      <alignment horizontal="right"/>
    </xf>
    <xf numFmtId="167" fontId="24" fillId="0" borderId="0" xfId="0" applyNumberFormat="1" applyFont="1" applyFill="1" applyBorder="1" applyAlignment="1">
      <alignment horizontal="right"/>
    </xf>
    <xf numFmtId="3" fontId="24" fillId="0" borderId="0" xfId="0" applyNumberFormat="1" applyFont="1" applyFill="1" applyBorder="1" applyAlignment="1">
      <alignment horizontal="right" vertical="center"/>
    </xf>
    <xf numFmtId="164" fontId="24" fillId="0" borderId="0" xfId="0" applyNumberFormat="1" applyFont="1" applyFill="1" applyBorder="1" applyAlignment="1">
      <alignment horizontal="right" vertical="center"/>
    </xf>
    <xf numFmtId="167" fontId="24" fillId="0" borderId="0" xfId="0" applyNumberFormat="1" applyFont="1" applyFill="1" applyBorder="1" applyAlignment="1">
      <alignment horizontal="right" vertical="center"/>
    </xf>
    <xf numFmtId="0" fontId="19" fillId="0" borderId="0" xfId="0" applyFont="1" applyAlignment="1">
      <alignment vertical="top"/>
    </xf>
    <xf numFmtId="0" fontId="26" fillId="7" borderId="11" xfId="0" applyFont="1" applyFill="1" applyBorder="1" applyAlignment="1">
      <alignment horizontal="center" vertical="center"/>
    </xf>
    <xf numFmtId="0" fontId="26" fillId="7" borderId="22" xfId="0" applyFont="1" applyFill="1" applyBorder="1" applyAlignment="1">
      <alignment horizontal="center" vertical="center"/>
    </xf>
    <xf numFmtId="0" fontId="26" fillId="7" borderId="28" xfId="0" applyFont="1" applyFill="1" applyBorder="1" applyAlignment="1">
      <alignment horizontal="center" vertical="center" wrapText="1"/>
    </xf>
    <xf numFmtId="0" fontId="26" fillId="7" borderId="28" xfId="0" applyFont="1" applyFill="1" applyBorder="1" applyAlignment="1">
      <alignment horizontal="center"/>
    </xf>
    <xf numFmtId="3" fontId="19" fillId="8" borderId="7" xfId="0" applyNumberFormat="1" applyFont="1" applyFill="1" applyBorder="1" applyAlignment="1">
      <alignment vertical="center"/>
    </xf>
    <xf numFmtId="0" fontId="32" fillId="0" borderId="0" xfId="0" applyFont="1" applyFill="1" applyAlignment="1">
      <alignment vertical="center"/>
    </xf>
    <xf numFmtId="3" fontId="19" fillId="8" borderId="21" xfId="0" applyNumberFormat="1" applyFont="1" applyFill="1" applyBorder="1" applyAlignment="1">
      <alignment vertical="center"/>
    </xf>
    <xf numFmtId="3" fontId="19" fillId="8" borderId="4" xfId="0" applyNumberFormat="1" applyFont="1" applyFill="1" applyBorder="1" applyAlignment="1">
      <alignment vertical="center"/>
    </xf>
    <xf numFmtId="164" fontId="19" fillId="8" borderId="20" xfId="0" applyNumberFormat="1" applyFont="1" applyFill="1" applyBorder="1" applyAlignment="1">
      <alignment vertical="center"/>
    </xf>
    <xf numFmtId="3" fontId="19" fillId="8" borderId="20" xfId="0" applyNumberFormat="1" applyFont="1" applyFill="1" applyBorder="1" applyAlignment="1">
      <alignment vertical="center"/>
    </xf>
    <xf numFmtId="164" fontId="19" fillId="8" borderId="5" xfId="0" applyNumberFormat="1" applyFont="1" applyFill="1" applyBorder="1" applyAlignment="1">
      <alignment vertical="center"/>
    </xf>
    <xf numFmtId="3" fontId="19" fillId="8" borderId="5" xfId="0" applyNumberFormat="1" applyFont="1" applyFill="1" applyBorder="1" applyAlignment="1">
      <alignment vertical="center"/>
    </xf>
    <xf numFmtId="169" fontId="19" fillId="8" borderId="8" xfId="0" applyNumberFormat="1" applyFont="1" applyFill="1" applyBorder="1" applyAlignment="1">
      <alignment vertical="center"/>
    </xf>
    <xf numFmtId="0" fontId="19" fillId="0" borderId="29" xfId="0" applyFont="1" applyBorder="1" applyAlignment="1">
      <alignment vertical="center"/>
    </xf>
    <xf numFmtId="0" fontId="31" fillId="0" borderId="30" xfId="0" applyFont="1" applyBorder="1" applyAlignment="1">
      <alignment horizontal="right" vertical="center"/>
    </xf>
    <xf numFmtId="0" fontId="24" fillId="0" borderId="30" xfId="0" applyFont="1" applyBorder="1" applyAlignment="1">
      <alignment horizontal="right" vertical="center"/>
    </xf>
    <xf numFmtId="0" fontId="24" fillId="0" borderId="30" xfId="0" applyFont="1" applyBorder="1" applyAlignment="1">
      <alignment horizontal="center" vertical="center"/>
    </xf>
    <xf numFmtId="0" fontId="19" fillId="0" borderId="34" xfId="0" applyFont="1" applyBorder="1" applyAlignment="1">
      <alignment vertical="center"/>
    </xf>
    <xf numFmtId="0" fontId="31" fillId="0" borderId="35" xfId="0" applyFont="1" applyBorder="1" applyAlignment="1">
      <alignment horizontal="right" vertical="center"/>
    </xf>
    <xf numFmtId="0" fontId="24" fillId="0" borderId="35" xfId="0" applyFont="1" applyBorder="1" applyAlignment="1">
      <alignment horizontal="right" vertical="center"/>
    </xf>
    <xf numFmtId="0" fontId="24" fillId="0" borderId="35" xfId="0" applyFont="1" applyBorder="1" applyAlignment="1">
      <alignment horizontal="center" vertical="center"/>
    </xf>
    <xf numFmtId="164" fontId="24" fillId="0" borderId="20" xfId="0" applyNumberFormat="1" applyFont="1" applyBorder="1" applyAlignment="1">
      <alignment horizontal="right" vertical="center"/>
    </xf>
    <xf numFmtId="172" fontId="24" fillId="0" borderId="20" xfId="3" applyNumberFormat="1" applyFont="1" applyBorder="1" applyAlignment="1">
      <alignment horizontal="right" vertical="center"/>
    </xf>
    <xf numFmtId="0" fontId="24" fillId="0" borderId="20" xfId="0" applyFont="1" applyBorder="1" applyAlignment="1">
      <alignment horizontal="right" vertical="center"/>
    </xf>
    <xf numFmtId="172" fontId="24" fillId="0" borderId="40" xfId="3" applyNumberFormat="1" applyFont="1" applyBorder="1" applyAlignment="1">
      <alignment horizontal="right" vertical="center"/>
    </xf>
    <xf numFmtId="172" fontId="24" fillId="0" borderId="41" xfId="3" applyNumberFormat="1" applyFont="1" applyBorder="1" applyAlignment="1">
      <alignment horizontal="right" vertical="center"/>
    </xf>
    <xf numFmtId="164" fontId="24" fillId="0" borderId="41" xfId="0" applyNumberFormat="1" applyFont="1" applyBorder="1" applyAlignment="1">
      <alignment horizontal="right" vertical="center"/>
    </xf>
    <xf numFmtId="169" fontId="24" fillId="0" borderId="41" xfId="0" applyNumberFormat="1" applyFont="1" applyBorder="1" applyAlignment="1">
      <alignment horizontal="right" vertical="center"/>
    </xf>
    <xf numFmtId="43" fontId="24" fillId="0" borderId="42" xfId="3" applyNumberFormat="1" applyFont="1" applyBorder="1" applyAlignment="1">
      <alignment horizontal="right" vertical="center"/>
    </xf>
    <xf numFmtId="0" fontId="24" fillId="0" borderId="41" xfId="0" applyFont="1" applyBorder="1" applyAlignment="1">
      <alignment horizontal="right" vertical="center"/>
    </xf>
    <xf numFmtId="0" fontId="24" fillId="0" borderId="42" xfId="0" applyFont="1" applyBorder="1" applyAlignment="1">
      <alignment horizontal="right" vertical="center"/>
    </xf>
    <xf numFmtId="3" fontId="24" fillId="0" borderId="43" xfId="0" applyNumberFormat="1" applyFont="1" applyBorder="1" applyAlignment="1">
      <alignment horizontal="right" vertical="center"/>
    </xf>
    <xf numFmtId="3" fontId="24" fillId="0" borderId="41" xfId="0" applyNumberFormat="1" applyFont="1" applyBorder="1" applyAlignment="1">
      <alignment horizontal="right" vertical="center"/>
    </xf>
    <xf numFmtId="164" fontId="24" fillId="0" borderId="44" xfId="0" applyNumberFormat="1" applyFont="1" applyBorder="1" applyAlignment="1">
      <alignment horizontal="right" vertical="center"/>
    </xf>
    <xf numFmtId="0" fontId="26" fillId="7" borderId="45" xfId="0" applyFont="1" applyFill="1" applyBorder="1" applyAlignment="1">
      <alignment horizontal="center" vertical="center"/>
    </xf>
    <xf numFmtId="0" fontId="26" fillId="7" borderId="46" xfId="0" applyFont="1" applyFill="1" applyBorder="1" applyAlignment="1">
      <alignment horizontal="center" vertical="center"/>
    </xf>
    <xf numFmtId="0" fontId="26" fillId="7" borderId="47" xfId="0" applyFont="1" applyFill="1" applyBorder="1" applyAlignment="1">
      <alignment horizontal="center" vertical="center"/>
    </xf>
    <xf numFmtId="0" fontId="26" fillId="7" borderId="24" xfId="0" applyFont="1" applyFill="1" applyBorder="1" applyAlignment="1">
      <alignment horizontal="center" vertical="center"/>
    </xf>
    <xf numFmtId="0" fontId="26" fillId="7" borderId="48"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49" xfId="0" applyFont="1" applyFill="1" applyBorder="1" applyAlignment="1">
      <alignment horizontal="center" vertical="center"/>
    </xf>
    <xf numFmtId="0" fontId="27" fillId="7" borderId="50" xfId="0" applyFont="1" applyFill="1" applyBorder="1" applyAlignment="1">
      <alignment horizontal="left" vertical="center"/>
    </xf>
    <xf numFmtId="0" fontId="27" fillId="7" borderId="51" xfId="0" applyFont="1" applyFill="1" applyBorder="1" applyAlignment="1">
      <alignment horizontal="center" vertical="center"/>
    </xf>
    <xf numFmtId="3" fontId="27" fillId="7" borderId="51" xfId="0" applyNumberFormat="1" applyFont="1" applyFill="1" applyBorder="1" applyAlignment="1">
      <alignment horizontal="right" vertical="center"/>
    </xf>
    <xf numFmtId="1" fontId="19" fillId="8" borderId="44" xfId="0" applyNumberFormat="1" applyFont="1" applyFill="1" applyBorder="1" applyAlignment="1">
      <alignment vertical="center"/>
    </xf>
    <xf numFmtId="0" fontId="26" fillId="7" borderId="25" xfId="0" applyFont="1" applyFill="1" applyBorder="1" applyAlignment="1">
      <alignment horizontal="center" vertical="center"/>
    </xf>
    <xf numFmtId="169" fontId="24" fillId="0" borderId="20" xfId="0" applyNumberFormat="1" applyFont="1" applyBorder="1" applyAlignment="1">
      <alignment horizontal="right" vertical="center"/>
    </xf>
    <xf numFmtId="43" fontId="24" fillId="0" borderId="39" xfId="3" applyNumberFormat="1" applyFont="1" applyBorder="1" applyAlignment="1">
      <alignment horizontal="right" vertical="center"/>
    </xf>
    <xf numFmtId="0" fontId="26" fillId="7" borderId="52" xfId="0" applyFont="1" applyFill="1" applyBorder="1" applyAlignment="1">
      <alignment horizontal="center" vertical="center"/>
    </xf>
    <xf numFmtId="0" fontId="26" fillId="7" borderId="53" xfId="0" applyFont="1" applyFill="1" applyBorder="1" applyAlignment="1">
      <alignment horizontal="centerContinuous" vertical="center"/>
    </xf>
    <xf numFmtId="0" fontId="26" fillId="7" borderId="54" xfId="0" applyFont="1" applyFill="1" applyBorder="1" applyAlignment="1">
      <alignment horizontal="centerContinuous" vertical="center"/>
    </xf>
    <xf numFmtId="0" fontId="26" fillId="7" borderId="55" xfId="0" applyFont="1" applyFill="1" applyBorder="1" applyAlignment="1">
      <alignment horizontal="centerContinuous" vertical="center"/>
    </xf>
    <xf numFmtId="0" fontId="26" fillId="7" borderId="56" xfId="0" applyFont="1" applyFill="1" applyBorder="1" applyAlignment="1">
      <alignment horizontal="center" vertical="center" wrapText="1"/>
    </xf>
    <xf numFmtId="0" fontId="26" fillId="7" borderId="56" xfId="0" applyFont="1" applyFill="1" applyBorder="1" applyAlignment="1">
      <alignment horizontal="center"/>
    </xf>
    <xf numFmtId="0" fontId="26" fillId="7" borderId="57" xfId="0" applyFont="1" applyFill="1" applyBorder="1" applyAlignment="1">
      <alignment horizontal="center" vertical="center"/>
    </xf>
    <xf numFmtId="0" fontId="26" fillId="7" borderId="59" xfId="0" applyFont="1" applyFill="1" applyBorder="1" applyAlignment="1">
      <alignment horizontal="center" vertical="center"/>
    </xf>
    <xf numFmtId="164" fontId="19" fillId="0" borderId="60" xfId="0" applyNumberFormat="1" applyFont="1" applyBorder="1" applyAlignment="1">
      <alignment vertical="center"/>
    </xf>
    <xf numFmtId="0" fontId="26" fillId="7" borderId="61" xfId="0" applyFont="1" applyFill="1" applyBorder="1" applyAlignment="1">
      <alignment horizontal="center" vertical="center"/>
    </xf>
    <xf numFmtId="164" fontId="19" fillId="0" borderId="62" xfId="0" applyNumberFormat="1" applyFont="1" applyBorder="1" applyAlignment="1">
      <alignment vertical="center"/>
    </xf>
    <xf numFmtId="164" fontId="19" fillId="0" borderId="63" xfId="0" applyNumberFormat="1" applyFont="1" applyBorder="1" applyAlignment="1">
      <alignment vertical="center"/>
    </xf>
    <xf numFmtId="0" fontId="26" fillId="7" borderId="64" xfId="0" applyFont="1" applyFill="1" applyBorder="1" applyAlignment="1">
      <alignment horizontal="center" vertical="center"/>
    </xf>
    <xf numFmtId="0" fontId="26" fillId="7" borderId="65" xfId="0" applyFont="1" applyFill="1" applyBorder="1" applyAlignment="1">
      <alignment horizontal="center" vertical="center"/>
    </xf>
    <xf numFmtId="3" fontId="19" fillId="0" borderId="66" xfId="0" applyNumberFormat="1" applyFont="1" applyFill="1" applyBorder="1" applyAlignment="1">
      <alignment vertical="center"/>
    </xf>
    <xf numFmtId="3" fontId="19" fillId="8" borderId="66" xfId="0" applyNumberFormat="1" applyFont="1" applyFill="1" applyBorder="1" applyAlignment="1">
      <alignment vertical="center"/>
    </xf>
    <xf numFmtId="164" fontId="19" fillId="0" borderId="67" xfId="0" applyNumberFormat="1" applyFont="1" applyBorder="1" applyAlignment="1">
      <alignment horizontal="right" vertical="center"/>
    </xf>
    <xf numFmtId="169" fontId="19" fillId="0" borderId="67" xfId="0" applyNumberFormat="1" applyFont="1" applyBorder="1" applyAlignment="1">
      <alignment horizontal="right" vertical="center"/>
    </xf>
    <xf numFmtId="167" fontId="19" fillId="0" borderId="68" xfId="0" applyNumberFormat="1" applyFont="1" applyFill="1" applyBorder="1" applyAlignment="1">
      <alignment vertical="center"/>
    </xf>
    <xf numFmtId="9" fontId="19" fillId="0" borderId="67" xfId="0" applyNumberFormat="1" applyFont="1" applyBorder="1" applyAlignment="1">
      <alignment vertical="center"/>
    </xf>
    <xf numFmtId="169" fontId="19" fillId="8" borderId="67" xfId="0" applyNumberFormat="1" applyFont="1" applyFill="1" applyBorder="1" applyAlignment="1">
      <alignment vertical="center"/>
    </xf>
    <xf numFmtId="164" fontId="19" fillId="0" borderId="67" xfId="0" applyNumberFormat="1" applyFont="1" applyBorder="1" applyAlignment="1">
      <alignment vertical="center"/>
    </xf>
    <xf numFmtId="9" fontId="19" fillId="0" borderId="68" xfId="0" applyNumberFormat="1" applyFont="1" applyBorder="1" applyAlignment="1">
      <alignment vertical="center"/>
    </xf>
    <xf numFmtId="164" fontId="19" fillId="8" borderId="67" xfId="0" applyNumberFormat="1" applyFont="1" applyFill="1" applyBorder="1" applyAlignment="1">
      <alignment vertical="center"/>
    </xf>
    <xf numFmtId="3" fontId="19" fillId="8" borderId="67" xfId="0" applyNumberFormat="1" applyFont="1" applyFill="1" applyBorder="1" applyAlignment="1">
      <alignment vertical="center"/>
    </xf>
    <xf numFmtId="164" fontId="19" fillId="0" borderId="69" xfId="0" applyNumberFormat="1" applyFont="1" applyBorder="1" applyAlignment="1">
      <alignment vertical="center"/>
    </xf>
    <xf numFmtId="0" fontId="26" fillId="7" borderId="27" xfId="0" applyFont="1" applyFill="1" applyBorder="1" applyAlignment="1">
      <alignment horizontal="center" vertical="center"/>
    </xf>
    <xf numFmtId="0" fontId="26" fillId="7" borderId="73" xfId="0" applyFont="1" applyFill="1" applyBorder="1" applyAlignment="1">
      <alignment horizontal="center"/>
    </xf>
    <xf numFmtId="0" fontId="26" fillId="7" borderId="74" xfId="0" applyFont="1" applyFill="1" applyBorder="1" applyAlignment="1">
      <alignment horizontal="center"/>
    </xf>
    <xf numFmtId="3" fontId="19" fillId="0" borderId="75" xfId="0" applyNumberFormat="1" applyFont="1" applyFill="1" applyBorder="1" applyAlignment="1">
      <alignment vertical="center"/>
    </xf>
    <xf numFmtId="3" fontId="19" fillId="8" borderId="76" xfId="0" applyNumberFormat="1" applyFont="1" applyFill="1" applyBorder="1" applyAlignment="1">
      <alignment vertical="center"/>
    </xf>
    <xf numFmtId="164" fontId="19" fillId="0" borderId="77" xfId="0" applyNumberFormat="1" applyFont="1" applyBorder="1" applyAlignment="1">
      <alignment horizontal="right" vertical="center"/>
    </xf>
    <xf numFmtId="169" fontId="19" fillId="0" borderId="77" xfId="0" applyNumberFormat="1" applyFont="1" applyBorder="1" applyAlignment="1">
      <alignment horizontal="right" vertical="center"/>
    </xf>
    <xf numFmtId="167" fontId="19" fillId="0" borderId="78" xfId="0" applyNumberFormat="1" applyFont="1" applyFill="1" applyBorder="1" applyAlignment="1">
      <alignment vertical="center"/>
    </xf>
    <xf numFmtId="9" fontId="19" fillId="0" borderId="77" xfId="0" applyNumberFormat="1" applyFont="1" applyBorder="1" applyAlignment="1">
      <alignment vertical="center"/>
    </xf>
    <xf numFmtId="169" fontId="19" fillId="8" borderId="77" xfId="0" applyNumberFormat="1" applyFont="1" applyFill="1" applyBorder="1" applyAlignment="1">
      <alignment vertical="center"/>
    </xf>
    <xf numFmtId="164" fontId="19" fillId="0" borderId="77" xfId="0" applyNumberFormat="1" applyFont="1" applyBorder="1" applyAlignment="1">
      <alignment vertical="center"/>
    </xf>
    <xf numFmtId="9" fontId="19" fillId="0" borderId="78" xfId="0" applyNumberFormat="1" applyFont="1" applyBorder="1" applyAlignment="1">
      <alignment vertical="center"/>
    </xf>
    <xf numFmtId="164" fontId="19" fillId="0" borderId="79" xfId="0" applyNumberFormat="1" applyFont="1" applyBorder="1" applyAlignment="1">
      <alignment vertical="center"/>
    </xf>
    <xf numFmtId="3" fontId="19" fillId="0" borderId="80" xfId="0" applyNumberFormat="1" applyFont="1" applyFill="1" applyBorder="1" applyAlignment="1">
      <alignment vertical="center"/>
    </xf>
    <xf numFmtId="3" fontId="19" fillId="0" borderId="81" xfId="0" applyNumberFormat="1" applyFont="1" applyFill="1" applyBorder="1" applyAlignment="1">
      <alignment vertical="center"/>
    </xf>
    <xf numFmtId="3" fontId="19" fillId="0" borderId="4" xfId="0" applyNumberFormat="1" applyFont="1" applyFill="1" applyBorder="1" applyAlignment="1">
      <alignment vertical="center"/>
    </xf>
    <xf numFmtId="164" fontId="19" fillId="0" borderId="5" xfId="0" applyNumberFormat="1" applyFont="1" applyBorder="1" applyAlignment="1">
      <alignment horizontal="right" vertical="center"/>
    </xf>
    <xf numFmtId="169" fontId="19" fillId="0" borderId="5" xfId="0" applyNumberFormat="1" applyFont="1" applyBorder="1" applyAlignment="1">
      <alignment horizontal="right" vertical="center"/>
    </xf>
    <xf numFmtId="9" fontId="19" fillId="0" borderId="5" xfId="0" applyNumberFormat="1" applyFont="1" applyBorder="1" applyAlignment="1">
      <alignment vertical="center"/>
    </xf>
    <xf numFmtId="169" fontId="19" fillId="8" borderId="5" xfId="0" applyNumberFormat="1" applyFont="1" applyFill="1" applyBorder="1" applyAlignment="1">
      <alignment vertical="center"/>
    </xf>
    <xf numFmtId="164" fontId="19" fillId="0" borderId="5" xfId="0" applyNumberFormat="1" applyFont="1" applyBorder="1" applyAlignment="1">
      <alignment vertical="center"/>
    </xf>
    <xf numFmtId="9" fontId="19" fillId="0" borderId="6" xfId="0" applyNumberFormat="1" applyFont="1" applyBorder="1" applyAlignment="1">
      <alignment vertical="center"/>
    </xf>
    <xf numFmtId="164" fontId="19" fillId="8" borderId="83" xfId="0" applyNumberFormat="1" applyFont="1" applyFill="1" applyBorder="1" applyAlignment="1">
      <alignment vertical="center"/>
    </xf>
    <xf numFmtId="3" fontId="19" fillId="8" borderId="83" xfId="0" applyNumberFormat="1" applyFont="1" applyFill="1" applyBorder="1" applyAlignment="1">
      <alignment vertical="center"/>
    </xf>
    <xf numFmtId="164" fontId="19" fillId="0" borderId="84" xfId="0" applyNumberFormat="1" applyFont="1" applyBorder="1" applyAlignment="1">
      <alignment vertical="center"/>
    </xf>
    <xf numFmtId="0" fontId="26" fillId="7" borderId="85" xfId="0" applyFont="1" applyFill="1" applyBorder="1" applyAlignment="1">
      <alignment horizontal="center" vertical="center"/>
    </xf>
    <xf numFmtId="0" fontId="26" fillId="7" borderId="86" xfId="0" applyFont="1" applyFill="1" applyBorder="1" applyAlignment="1">
      <alignment horizontal="center" vertical="center"/>
    </xf>
    <xf numFmtId="0" fontId="26" fillId="7" borderId="87" xfId="0" applyFont="1" applyFill="1" applyBorder="1" applyAlignment="1">
      <alignment horizontal="center" vertical="center"/>
    </xf>
    <xf numFmtId="1" fontId="24" fillId="0" borderId="0" xfId="0" applyNumberFormat="1" applyFont="1" applyFill="1" applyAlignment="1">
      <alignment vertical="center"/>
    </xf>
    <xf numFmtId="0" fontId="25" fillId="0" borderId="0" xfId="0" applyFont="1" applyFill="1" applyAlignment="1">
      <alignment horizontal="center" vertical="center" wrapText="1"/>
    </xf>
    <xf numFmtId="0" fontId="25" fillId="0" borderId="0" xfId="0" applyFont="1" applyFill="1" applyAlignment="1">
      <alignment horizontal="center"/>
    </xf>
    <xf numFmtId="164" fontId="24" fillId="0" borderId="0" xfId="0" applyNumberFormat="1" applyFont="1" applyFill="1" applyAlignment="1">
      <alignment horizontal="right" vertical="center"/>
    </xf>
    <xf numFmtId="172" fontId="24" fillId="0" borderId="0" xfId="3" applyNumberFormat="1" applyFont="1" applyFill="1" applyAlignment="1">
      <alignment horizontal="right" vertical="center"/>
    </xf>
    <xf numFmtId="3" fontId="22" fillId="0" borderId="0" xfId="0" applyNumberFormat="1" applyFont="1" applyFill="1"/>
    <xf numFmtId="164" fontId="22" fillId="0" borderId="0" xfId="0" applyNumberFormat="1" applyFont="1" applyFill="1"/>
    <xf numFmtId="0" fontId="27" fillId="9" borderId="0" xfId="0" applyFont="1" applyFill="1" applyBorder="1" applyAlignment="1">
      <alignment horizontal="center" vertical="center" wrapText="1"/>
    </xf>
    <xf numFmtId="0" fontId="27" fillId="9" borderId="0" xfId="0" applyFont="1" applyFill="1" applyBorder="1" applyAlignment="1">
      <alignment horizontal="center"/>
    </xf>
    <xf numFmtId="1" fontId="33" fillId="9" borderId="0" xfId="0" applyNumberFormat="1" applyFont="1" applyFill="1" applyBorder="1" applyAlignment="1">
      <alignment vertical="center"/>
    </xf>
    <xf numFmtId="3" fontId="33" fillId="9" borderId="0" xfId="0" applyNumberFormat="1" applyFont="1" applyFill="1" applyBorder="1" applyAlignment="1">
      <alignment vertical="center"/>
    </xf>
    <xf numFmtId="164" fontId="33" fillId="9" borderId="0" xfId="0" applyNumberFormat="1" applyFont="1" applyFill="1" applyBorder="1" applyAlignment="1">
      <alignment vertical="center"/>
    </xf>
    <xf numFmtId="0" fontId="33" fillId="9" borderId="0" xfId="0" applyFont="1" applyFill="1" applyBorder="1" applyAlignment="1">
      <alignment vertical="center"/>
    </xf>
    <xf numFmtId="0" fontId="33" fillId="9" borderId="0" xfId="0" applyFont="1" applyFill="1" applyBorder="1"/>
    <xf numFmtId="3" fontId="33" fillId="9" borderId="0" xfId="0" applyNumberFormat="1" applyFont="1" applyFill="1" applyBorder="1"/>
    <xf numFmtId="164" fontId="33" fillId="9" borderId="0" xfId="0" applyNumberFormat="1" applyFont="1" applyFill="1" applyBorder="1"/>
    <xf numFmtId="0" fontId="27" fillId="9" borderId="0" xfId="0" applyFont="1" applyFill="1" applyBorder="1" applyAlignment="1">
      <alignment horizontal="right" vertical="center"/>
    </xf>
    <xf numFmtId="164" fontId="27" fillId="9" borderId="0" xfId="0" applyNumberFormat="1" applyFont="1" applyFill="1" applyBorder="1" applyAlignment="1">
      <alignment horizontal="right" vertical="center"/>
    </xf>
    <xf numFmtId="172" fontId="27" fillId="9" borderId="0" xfId="3" applyNumberFormat="1" applyFont="1" applyFill="1" applyBorder="1" applyAlignment="1">
      <alignment horizontal="right" vertical="center"/>
    </xf>
    <xf numFmtId="0" fontId="27" fillId="9" borderId="0" xfId="0" applyFont="1" applyFill="1" applyBorder="1" applyAlignment="1">
      <alignment vertical="center"/>
    </xf>
    <xf numFmtId="1" fontId="27" fillId="9" borderId="0" xfId="0" applyNumberFormat="1" applyFont="1" applyFill="1" applyBorder="1" applyAlignment="1">
      <alignment vertical="center"/>
    </xf>
    <xf numFmtId="0" fontId="6" fillId="0" borderId="0" xfId="43"/>
    <xf numFmtId="0" fontId="6" fillId="0" borderId="90" xfId="43" applyBorder="1"/>
    <xf numFmtId="0" fontId="6" fillId="0" borderId="91" xfId="43" applyBorder="1"/>
    <xf numFmtId="0" fontId="6" fillId="0" borderId="92" xfId="43" applyBorder="1"/>
    <xf numFmtId="0" fontId="6" fillId="0" borderId="93" xfId="43" applyBorder="1"/>
    <xf numFmtId="0" fontId="6" fillId="0" borderId="0" xfId="43" applyBorder="1"/>
    <xf numFmtId="0" fontId="6" fillId="0" borderId="94" xfId="43" applyBorder="1"/>
    <xf numFmtId="0" fontId="6" fillId="0" borderId="93" xfId="43" applyBorder="1" applyAlignment="1">
      <alignment vertical="center"/>
    </xf>
    <xf numFmtId="0" fontId="6" fillId="0" borderId="94" xfId="43" applyBorder="1" applyAlignment="1">
      <alignment vertical="center"/>
    </xf>
    <xf numFmtId="0" fontId="6" fillId="0" borderId="0" xfId="43" applyAlignment="1">
      <alignment vertical="center"/>
    </xf>
    <xf numFmtId="0" fontId="36" fillId="7" borderId="0" xfId="43" applyFont="1" applyFill="1" applyBorder="1" applyAlignment="1">
      <alignment vertical="center"/>
    </xf>
    <xf numFmtId="0" fontId="30" fillId="7" borderId="0" xfId="43" applyFont="1" applyFill="1" applyBorder="1" applyAlignment="1">
      <alignment vertical="center"/>
    </xf>
    <xf numFmtId="0" fontId="6" fillId="0" borderId="95" xfId="43" applyBorder="1"/>
    <xf numFmtId="0" fontId="38" fillId="0" borderId="96" xfId="43" applyFont="1" applyBorder="1"/>
    <xf numFmtId="0" fontId="6" fillId="0" borderId="96" xfId="43" applyBorder="1"/>
    <xf numFmtId="0" fontId="6" fillId="0" borderId="97" xfId="43" applyBorder="1"/>
    <xf numFmtId="0" fontId="39" fillId="0" borderId="0" xfId="43" applyFont="1"/>
    <xf numFmtId="171" fontId="33" fillId="9" borderId="0" xfId="4" applyNumberFormat="1" applyFont="1" applyFill="1" applyBorder="1" applyAlignment="1" applyProtection="1">
      <alignment vertical="center" wrapText="1"/>
    </xf>
    <xf numFmtId="171" fontId="33" fillId="9" borderId="72" xfId="4" applyNumberFormat="1" applyFont="1" applyFill="1" applyBorder="1" applyAlignment="1" applyProtection="1">
      <alignment vertical="center" wrapText="1"/>
    </xf>
    <xf numFmtId="171" fontId="33" fillId="9" borderId="98" xfId="4" applyNumberFormat="1" applyFont="1" applyFill="1" applyBorder="1" applyAlignment="1" applyProtection="1">
      <alignment vertical="center" wrapText="1"/>
    </xf>
    <xf numFmtId="0" fontId="19" fillId="0" borderId="0" xfId="0" applyFont="1" applyFill="1" applyAlignment="1" applyProtection="1">
      <alignment horizontal="center"/>
    </xf>
    <xf numFmtId="0" fontId="32" fillId="0" borderId="0" xfId="0" applyFont="1" applyFill="1" applyAlignment="1" applyProtection="1">
      <alignment vertical="center"/>
    </xf>
    <xf numFmtId="0" fontId="19" fillId="0" borderId="0" xfId="0" applyFont="1" applyFill="1" applyProtection="1"/>
    <xf numFmtId="0" fontId="20" fillId="0" borderId="0" xfId="0" applyFont="1" applyFill="1" applyProtection="1"/>
    <xf numFmtId="0" fontId="19" fillId="0" borderId="0" xfId="0" applyFont="1" applyAlignment="1" applyProtection="1"/>
    <xf numFmtId="0" fontId="19" fillId="0" borderId="0" xfId="0" applyFont="1" applyFill="1" applyBorder="1" applyAlignment="1" applyProtection="1">
      <alignment horizontal="left"/>
    </xf>
    <xf numFmtId="0" fontId="22" fillId="0" borderId="0" xfId="0" applyFont="1" applyFill="1" applyProtection="1"/>
    <xf numFmtId="0" fontId="19" fillId="0" borderId="0" xfId="0" applyFont="1" applyProtection="1"/>
    <xf numFmtId="0" fontId="4" fillId="7" borderId="99" xfId="43" applyFont="1" applyFill="1" applyBorder="1" applyAlignment="1" applyProtection="1">
      <alignment horizontal="centerContinuous" vertical="center" wrapText="1"/>
    </xf>
    <xf numFmtId="0" fontId="4" fillId="7" borderId="100" xfId="43" applyFont="1" applyFill="1" applyBorder="1" applyAlignment="1" applyProtection="1">
      <alignment horizontal="centerContinuous" vertical="center" wrapText="1"/>
    </xf>
    <xf numFmtId="0" fontId="27" fillId="9" borderId="28" xfId="0" applyFont="1" applyFill="1" applyBorder="1" applyAlignment="1" applyProtection="1">
      <alignment horizontal="center" vertical="center" wrapText="1"/>
    </xf>
    <xf numFmtId="0" fontId="19" fillId="0" borderId="70" xfId="0" applyFont="1" applyBorder="1" applyAlignment="1" applyProtection="1">
      <alignment vertical="center"/>
    </xf>
    <xf numFmtId="1" fontId="2" fillId="8" borderId="58" xfId="0" applyNumberFormat="1" applyFont="1" applyFill="1" applyBorder="1" applyAlignment="1" applyProtection="1">
      <alignment vertical="center"/>
      <protection locked="0"/>
    </xf>
    <xf numFmtId="0" fontId="19" fillId="0" borderId="0" xfId="0" applyFont="1" applyAlignment="1" applyProtection="1">
      <alignment vertical="center"/>
    </xf>
    <xf numFmtId="0" fontId="19" fillId="0" borderId="102" xfId="0" applyFont="1" applyBorder="1" applyAlignment="1" applyProtection="1">
      <alignment vertical="center"/>
    </xf>
    <xf numFmtId="1" fontId="2" fillId="0" borderId="58" xfId="0" applyNumberFormat="1" applyFont="1" applyFill="1" applyBorder="1" applyAlignment="1" applyProtection="1">
      <alignment vertical="center"/>
    </xf>
    <xf numFmtId="0" fontId="19" fillId="0" borderId="34" xfId="0" applyFont="1" applyBorder="1" applyAlignment="1" applyProtection="1">
      <alignment vertical="center"/>
    </xf>
    <xf numFmtId="1" fontId="2" fillId="0" borderId="101" xfId="0" applyNumberFormat="1" applyFont="1" applyFill="1" applyBorder="1" applyAlignment="1" applyProtection="1">
      <alignment vertical="center"/>
    </xf>
    <xf numFmtId="170" fontId="19" fillId="0" borderId="0" xfId="0" applyNumberFormat="1" applyFont="1" applyAlignment="1">
      <alignment horizontal="center" vertical="top"/>
    </xf>
    <xf numFmtId="0" fontId="19" fillId="0" borderId="0" xfId="0" applyFont="1" applyAlignment="1">
      <alignment vertical="top" wrapText="1"/>
    </xf>
    <xf numFmtId="0" fontId="19" fillId="0" borderId="0" xfId="0" applyFont="1" applyAlignment="1">
      <alignment horizontal="center" vertical="top"/>
    </xf>
    <xf numFmtId="0" fontId="26" fillId="7" borderId="2" xfId="0" applyFont="1" applyFill="1" applyBorder="1" applyAlignment="1">
      <alignment horizontal="centerContinuous" vertical="center"/>
    </xf>
    <xf numFmtId="0" fontId="26" fillId="7" borderId="2" xfId="0" applyFont="1" applyFill="1" applyBorder="1" applyAlignment="1">
      <alignment horizontal="center" vertical="center" wrapText="1"/>
    </xf>
    <xf numFmtId="166" fontId="40" fillId="0" borderId="8" xfId="0" applyNumberFormat="1" applyFont="1" applyFill="1" applyBorder="1" applyAlignment="1">
      <alignment horizontal="center" vertical="center" wrapText="1"/>
    </xf>
    <xf numFmtId="0" fontId="40" fillId="0" borderId="8" xfId="0" applyFont="1" applyFill="1" applyBorder="1" applyAlignment="1">
      <alignment vertical="center" wrapText="1"/>
    </xf>
    <xf numFmtId="0" fontId="40" fillId="0" borderId="8" xfId="0" applyFont="1" applyFill="1" applyBorder="1" applyAlignment="1">
      <alignment horizontal="center" vertical="center" wrapText="1"/>
    </xf>
    <xf numFmtId="14" fontId="40" fillId="0" borderId="8" xfId="0" applyNumberFormat="1" applyFont="1" applyFill="1" applyBorder="1" applyAlignment="1">
      <alignment horizontal="center" vertical="center" wrapText="1"/>
    </xf>
    <xf numFmtId="166" fontId="40" fillId="0" borderId="2" xfId="0" applyNumberFormat="1" applyFont="1" applyFill="1" applyBorder="1" applyAlignment="1">
      <alignment horizontal="center" vertical="center" wrapText="1"/>
    </xf>
    <xf numFmtId="0" fontId="40" fillId="0" borderId="2" xfId="0" applyFont="1" applyFill="1" applyBorder="1" applyAlignment="1">
      <alignment vertical="center" wrapText="1"/>
    </xf>
    <xf numFmtId="14" fontId="40" fillId="0" borderId="2" xfId="0" applyNumberFormat="1" applyFont="1" applyFill="1" applyBorder="1" applyAlignment="1">
      <alignment horizontal="center" vertical="center" wrapText="1"/>
    </xf>
    <xf numFmtId="0" fontId="40" fillId="0" borderId="2" xfId="0" applyFont="1" applyFill="1" applyBorder="1" applyAlignment="1">
      <alignment horizontal="center" vertical="center" wrapText="1"/>
    </xf>
    <xf numFmtId="3" fontId="42" fillId="0" borderId="7" xfId="0" applyNumberFormat="1" applyFont="1" applyFill="1" applyBorder="1" applyAlignment="1">
      <alignment vertical="center"/>
    </xf>
    <xf numFmtId="3" fontId="42" fillId="8" borderId="7" xfId="0" applyNumberFormat="1" applyFont="1" applyFill="1" applyBorder="1" applyAlignment="1">
      <alignment vertical="center"/>
    </xf>
    <xf numFmtId="164" fontId="42" fillId="0" borderId="8" xfId="0" applyNumberFormat="1" applyFont="1" applyBorder="1" applyAlignment="1">
      <alignment horizontal="right" vertical="center"/>
    </xf>
    <xf numFmtId="169" fontId="42" fillId="0" borderId="8" xfId="0" applyNumberFormat="1" applyFont="1" applyBorder="1" applyAlignment="1">
      <alignment horizontal="right" vertical="center"/>
    </xf>
    <xf numFmtId="167" fontId="42" fillId="0" borderId="9" xfId="0" applyNumberFormat="1" applyFont="1" applyFill="1" applyBorder="1" applyAlignment="1">
      <alignment vertical="center"/>
    </xf>
    <xf numFmtId="3" fontId="42" fillId="8" borderId="21" xfId="0" applyNumberFormat="1" applyFont="1" applyFill="1" applyBorder="1" applyAlignment="1">
      <alignment vertical="center"/>
    </xf>
    <xf numFmtId="9" fontId="42" fillId="0" borderId="8" xfId="0" applyNumberFormat="1" applyFont="1" applyBorder="1" applyAlignment="1">
      <alignment vertical="center"/>
    </xf>
    <xf numFmtId="169" fontId="42" fillId="8" borderId="8" xfId="0" applyNumberFormat="1" applyFont="1" applyFill="1" applyBorder="1" applyAlignment="1">
      <alignment vertical="center"/>
    </xf>
    <xf numFmtId="164" fontId="42" fillId="0" borderId="8" xfId="0" applyNumberFormat="1" applyFont="1" applyBorder="1" applyAlignment="1">
      <alignment vertical="center"/>
    </xf>
    <xf numFmtId="9" fontId="42" fillId="0" borderId="9" xfId="0" applyNumberFormat="1" applyFont="1" applyBorder="1" applyAlignment="1">
      <alignment vertical="center"/>
    </xf>
    <xf numFmtId="164" fontId="42" fillId="8" borderId="20" xfId="0" applyNumberFormat="1" applyFont="1" applyFill="1" applyBorder="1" applyAlignment="1">
      <alignment vertical="center"/>
    </xf>
    <xf numFmtId="3" fontId="42" fillId="8" borderId="20" xfId="0" applyNumberFormat="1" applyFont="1" applyFill="1" applyBorder="1" applyAlignment="1">
      <alignment vertical="center"/>
    </xf>
    <xf numFmtId="164" fontId="42" fillId="0" borderId="62" xfId="0" applyNumberFormat="1" applyFont="1" applyBorder="1" applyAlignment="1">
      <alignment vertical="center"/>
    </xf>
    <xf numFmtId="3" fontId="42" fillId="8" borderId="4" xfId="0" applyNumberFormat="1" applyFont="1" applyFill="1" applyBorder="1" applyAlignment="1">
      <alignment vertical="center"/>
    </xf>
    <xf numFmtId="164" fontId="42" fillId="8" borderId="5" xfId="0" applyNumberFormat="1" applyFont="1" applyFill="1" applyBorder="1" applyAlignment="1">
      <alignment vertical="center"/>
    </xf>
    <xf numFmtId="3" fontId="42" fillId="8" borderId="5" xfId="0" applyNumberFormat="1" applyFont="1" applyFill="1" applyBorder="1" applyAlignment="1">
      <alignment vertical="center"/>
    </xf>
    <xf numFmtId="164" fontId="42" fillId="0" borderId="63" xfId="0" applyNumberFormat="1" applyFont="1" applyBorder="1" applyAlignment="1">
      <alignment vertical="center"/>
    </xf>
    <xf numFmtId="3" fontId="42" fillId="0" borderId="66" xfId="0" applyNumberFormat="1" applyFont="1" applyFill="1" applyBorder="1" applyAlignment="1">
      <alignment vertical="center"/>
    </xf>
    <xf numFmtId="3" fontId="42" fillId="8" borderId="66" xfId="0" applyNumberFormat="1" applyFont="1" applyFill="1" applyBorder="1" applyAlignment="1">
      <alignment vertical="center"/>
    </xf>
    <xf numFmtId="164" fontId="42" fillId="0" borderId="67" xfId="0" applyNumberFormat="1" applyFont="1" applyBorder="1" applyAlignment="1">
      <alignment horizontal="right" vertical="center"/>
    </xf>
    <xf numFmtId="169" fontId="42" fillId="0" borderId="67" xfId="0" applyNumberFormat="1" applyFont="1" applyBorder="1" applyAlignment="1">
      <alignment horizontal="right" vertical="center"/>
    </xf>
    <xf numFmtId="167" fontId="42" fillId="0" borderId="68" xfId="0" applyNumberFormat="1" applyFont="1" applyFill="1" applyBorder="1" applyAlignment="1">
      <alignment vertical="center"/>
    </xf>
    <xf numFmtId="9" fontId="42" fillId="0" borderId="67" xfId="0" applyNumberFormat="1" applyFont="1" applyBorder="1" applyAlignment="1">
      <alignment vertical="center"/>
    </xf>
    <xf numFmtId="169" fontId="42" fillId="8" borderId="67" xfId="0" applyNumberFormat="1" applyFont="1" applyFill="1" applyBorder="1" applyAlignment="1">
      <alignment vertical="center"/>
    </xf>
    <xf numFmtId="164" fontId="42" fillId="0" borderId="67" xfId="0" applyNumberFormat="1" applyFont="1" applyBorder="1" applyAlignment="1">
      <alignment vertical="center"/>
    </xf>
    <xf numFmtId="9" fontId="42" fillId="0" borderId="68" xfId="0" applyNumberFormat="1" applyFont="1" applyBorder="1" applyAlignment="1">
      <alignment vertical="center"/>
    </xf>
    <xf numFmtId="164" fontId="42" fillId="8" borderId="67" xfId="0" applyNumberFormat="1" applyFont="1" applyFill="1" applyBorder="1" applyAlignment="1">
      <alignment vertical="center"/>
    </xf>
    <xf numFmtId="3" fontId="42" fillId="8" borderId="67" xfId="0" applyNumberFormat="1" applyFont="1" applyFill="1" applyBorder="1" applyAlignment="1">
      <alignment vertical="center"/>
    </xf>
    <xf numFmtId="164" fontId="42" fillId="0" borderId="69" xfId="0" applyNumberFormat="1" applyFont="1" applyBorder="1" applyAlignment="1">
      <alignment vertical="center"/>
    </xf>
    <xf numFmtId="172" fontId="43" fillId="0" borderId="41" xfId="3" applyNumberFormat="1" applyFont="1" applyBorder="1" applyAlignment="1">
      <alignment horizontal="right" vertical="center"/>
    </xf>
    <xf numFmtId="164" fontId="43" fillId="0" borderId="41" xfId="0" applyNumberFormat="1" applyFont="1" applyBorder="1" applyAlignment="1">
      <alignment horizontal="right" vertical="center"/>
    </xf>
    <xf numFmtId="0" fontId="19" fillId="0" borderId="0" xfId="0" applyFont="1" applyAlignment="1"/>
    <xf numFmtId="0" fontId="19" fillId="0" borderId="0" xfId="0" applyFont="1" applyAlignment="1"/>
    <xf numFmtId="0" fontId="33" fillId="9" borderId="103" xfId="0" applyFont="1" applyFill="1" applyBorder="1" applyAlignment="1" applyProtection="1">
      <alignment horizontal="center"/>
    </xf>
    <xf numFmtId="0" fontId="33" fillId="9" borderId="104" xfId="0" applyFont="1" applyFill="1" applyBorder="1" applyAlignment="1" applyProtection="1">
      <alignment horizontal="center"/>
    </xf>
    <xf numFmtId="0" fontId="33" fillId="9" borderId="105" xfId="0" applyFont="1" applyFill="1" applyBorder="1" applyAlignment="1" applyProtection="1">
      <alignment horizontal="center"/>
    </xf>
    <xf numFmtId="0" fontId="33" fillId="9" borderId="108" xfId="0" applyFont="1" applyFill="1" applyBorder="1" applyProtection="1"/>
    <xf numFmtId="0" fontId="33" fillId="9" borderId="109" xfId="0" applyFont="1" applyFill="1" applyBorder="1" applyProtection="1"/>
    <xf numFmtId="0" fontId="33" fillId="9" borderId="110" xfId="0" applyFont="1" applyFill="1" applyBorder="1" applyProtection="1"/>
    <xf numFmtId="0" fontId="33" fillId="9" borderId="111" xfId="0" applyFont="1" applyFill="1" applyBorder="1" applyProtection="1"/>
    <xf numFmtId="0" fontId="33" fillId="9" borderId="112" xfId="0" applyFont="1" applyFill="1" applyBorder="1" applyProtection="1"/>
    <xf numFmtId="0" fontId="27" fillId="9" borderId="0" xfId="0" applyFont="1" applyFill="1" applyBorder="1" applyAlignment="1" applyProtection="1">
      <alignment horizontal="center"/>
    </xf>
    <xf numFmtId="173" fontId="33" fillId="9" borderId="113" xfId="0" applyNumberFormat="1" applyFont="1" applyFill="1" applyBorder="1" applyProtection="1"/>
    <xf numFmtId="173" fontId="33" fillId="9" borderId="114" xfId="0" applyNumberFormat="1" applyFont="1" applyFill="1" applyBorder="1" applyProtection="1"/>
    <xf numFmtId="0" fontId="44" fillId="9" borderId="0" xfId="0" applyFont="1" applyFill="1" applyProtection="1"/>
    <xf numFmtId="0" fontId="19" fillId="9" borderId="0" xfId="0" applyFont="1" applyFill="1" applyProtection="1"/>
    <xf numFmtId="0" fontId="44" fillId="9" borderId="0" xfId="0" applyFont="1" applyFill="1" applyAlignment="1" applyProtection="1">
      <alignment horizontal="center"/>
    </xf>
    <xf numFmtId="3" fontId="19" fillId="0" borderId="3" xfId="0" applyNumberFormat="1" applyFont="1" applyFill="1" applyBorder="1" applyAlignment="1">
      <alignment vertical="center"/>
    </xf>
    <xf numFmtId="3" fontId="19" fillId="0" borderId="82" xfId="0" applyNumberFormat="1" applyFont="1" applyFill="1" applyBorder="1" applyAlignment="1">
      <alignment vertical="center"/>
    </xf>
    <xf numFmtId="3" fontId="19" fillId="0" borderId="21" xfId="0" applyNumberFormat="1" applyFont="1" applyFill="1" applyBorder="1" applyAlignment="1">
      <alignment vertical="center"/>
    </xf>
    <xf numFmtId="3" fontId="42" fillId="0" borderId="3" xfId="0" applyNumberFormat="1" applyFont="1" applyFill="1" applyBorder="1" applyAlignment="1">
      <alignment vertical="center"/>
    </xf>
    <xf numFmtId="0" fontId="19" fillId="0" borderId="0" xfId="0" applyFont="1" applyAlignment="1"/>
    <xf numFmtId="164" fontId="19" fillId="8" borderId="8" xfId="0" applyNumberFormat="1" applyFont="1" applyFill="1" applyBorder="1" applyAlignment="1">
      <alignment vertical="center"/>
    </xf>
    <xf numFmtId="169" fontId="19" fillId="0" borderId="78" xfId="0" applyNumberFormat="1" applyFont="1" applyBorder="1" applyAlignment="1">
      <alignment vertical="center"/>
    </xf>
    <xf numFmtId="169" fontId="19" fillId="0" borderId="9" xfId="0" applyNumberFormat="1" applyFont="1" applyBorder="1" applyAlignment="1">
      <alignment vertical="center"/>
    </xf>
    <xf numFmtId="169" fontId="19" fillId="0" borderId="68" xfId="0" applyNumberFormat="1" applyFont="1" applyBorder="1" applyAlignment="1">
      <alignment vertical="center"/>
    </xf>
    <xf numFmtId="0" fontId="26" fillId="7" borderId="55" xfId="0" applyFont="1" applyFill="1" applyBorder="1" applyAlignment="1">
      <alignment horizontal="centerContinuous" vertical="center" wrapText="1"/>
    </xf>
    <xf numFmtId="164" fontId="19" fillId="8" borderId="63" xfId="0" applyNumberFormat="1" applyFont="1" applyFill="1" applyBorder="1" applyAlignment="1">
      <alignment vertical="center"/>
    </xf>
    <xf numFmtId="0" fontId="26" fillId="7" borderId="115" xfId="0" applyFont="1" applyFill="1" applyBorder="1" applyAlignment="1">
      <alignment horizontal="center" vertical="center"/>
    </xf>
    <xf numFmtId="3" fontId="19" fillId="0" borderId="116" xfId="0" applyNumberFormat="1" applyFont="1" applyFill="1" applyBorder="1" applyAlignment="1">
      <alignment vertical="center"/>
    </xf>
    <xf numFmtId="3" fontId="19" fillId="8" borderId="117" xfId="0" applyNumberFormat="1" applyFont="1" applyFill="1" applyBorder="1" applyAlignment="1">
      <alignment vertical="center"/>
    </xf>
    <xf numFmtId="164" fontId="19" fillId="0" borderId="88" xfId="0" applyNumberFormat="1" applyFont="1" applyBorder="1" applyAlignment="1">
      <alignment horizontal="right" vertical="center"/>
    </xf>
    <xf numFmtId="169" fontId="19" fillId="0" borderId="88" xfId="0" applyNumberFormat="1" applyFont="1" applyBorder="1" applyAlignment="1">
      <alignment horizontal="right" vertical="center"/>
    </xf>
    <xf numFmtId="167" fontId="19" fillId="0" borderId="89" xfId="0" applyNumberFormat="1" applyFont="1" applyFill="1" applyBorder="1" applyAlignment="1">
      <alignment vertical="center"/>
    </xf>
    <xf numFmtId="164" fontId="19" fillId="8" borderId="88" xfId="0" applyNumberFormat="1" applyFont="1" applyFill="1" applyBorder="1" applyAlignment="1">
      <alignment vertical="center"/>
    </xf>
    <xf numFmtId="169" fontId="19" fillId="0" borderId="89" xfId="0" applyNumberFormat="1" applyFont="1" applyBorder="1" applyAlignment="1">
      <alignment vertical="center"/>
    </xf>
    <xf numFmtId="164" fontId="19" fillId="8" borderId="69" xfId="0" applyNumberFormat="1" applyFont="1" applyFill="1" applyBorder="1" applyAlignment="1">
      <alignment vertical="center"/>
    </xf>
    <xf numFmtId="0" fontId="26" fillId="7" borderId="118" xfId="0" applyFont="1" applyFill="1" applyBorder="1" applyAlignment="1">
      <alignment horizontal="center"/>
    </xf>
    <xf numFmtId="0" fontId="26" fillId="7" borderId="119" xfId="0" applyFont="1" applyFill="1" applyBorder="1" applyAlignment="1">
      <alignment horizontal="center"/>
    </xf>
    <xf numFmtId="3" fontId="19" fillId="8" borderId="82" xfId="0" applyNumberFormat="1" applyFont="1" applyFill="1" applyBorder="1" applyAlignment="1">
      <alignment vertical="center"/>
    </xf>
    <xf numFmtId="164" fontId="19" fillId="8" borderId="77" xfId="0" applyNumberFormat="1" applyFont="1" applyFill="1" applyBorder="1" applyAlignment="1">
      <alignment vertical="center"/>
    </xf>
    <xf numFmtId="164" fontId="19" fillId="8" borderId="84" xfId="0" applyNumberFormat="1" applyFont="1" applyFill="1" applyBorder="1" applyAlignment="1">
      <alignment vertical="center"/>
    </xf>
    <xf numFmtId="3" fontId="19" fillId="0" borderId="120" xfId="0" applyNumberFormat="1" applyFont="1" applyFill="1" applyBorder="1" applyAlignment="1">
      <alignment vertical="center"/>
    </xf>
    <xf numFmtId="164" fontId="19" fillId="0" borderId="20" xfId="0" applyNumberFormat="1" applyFont="1" applyBorder="1" applyAlignment="1">
      <alignment horizontal="right" vertical="center"/>
    </xf>
    <xf numFmtId="169" fontId="19" fillId="0" borderId="20" xfId="0" applyNumberFormat="1" applyFont="1" applyBorder="1" applyAlignment="1">
      <alignment horizontal="right" vertical="center"/>
    </xf>
    <xf numFmtId="167" fontId="19" fillId="0" borderId="39" xfId="0" applyNumberFormat="1" applyFont="1" applyFill="1" applyBorder="1" applyAlignment="1">
      <alignment vertical="center"/>
    </xf>
    <xf numFmtId="169" fontId="19" fillId="0" borderId="39" xfId="0" applyNumberFormat="1" applyFont="1" applyBorder="1" applyAlignment="1">
      <alignment vertical="center"/>
    </xf>
    <xf numFmtId="3" fontId="42" fillId="0" borderId="75" xfId="0" applyNumberFormat="1" applyFont="1" applyFill="1" applyBorder="1" applyAlignment="1">
      <alignment vertical="center"/>
    </xf>
    <xf numFmtId="164" fontId="42" fillId="0" borderId="77" xfId="0" applyNumberFormat="1" applyFont="1" applyBorder="1" applyAlignment="1">
      <alignment horizontal="right" vertical="center"/>
    </xf>
    <xf numFmtId="3" fontId="42" fillId="8" borderId="76" xfId="0" applyNumberFormat="1" applyFont="1" applyFill="1" applyBorder="1" applyAlignment="1">
      <alignment vertical="center"/>
    </xf>
    <xf numFmtId="169" fontId="42" fillId="0" borderId="77" xfId="0" applyNumberFormat="1" applyFont="1" applyBorder="1" applyAlignment="1">
      <alignment horizontal="right" vertical="center"/>
    </xf>
    <xf numFmtId="167" fontId="42" fillId="0" borderId="78" xfId="0" applyNumberFormat="1" applyFont="1" applyFill="1" applyBorder="1" applyAlignment="1">
      <alignment vertical="center"/>
    </xf>
    <xf numFmtId="3" fontId="42" fillId="8" borderId="82" xfId="0" applyNumberFormat="1" applyFont="1" applyFill="1" applyBorder="1" applyAlignment="1">
      <alignment vertical="center"/>
    </xf>
    <xf numFmtId="164" fontId="42" fillId="8" borderId="77" xfId="0" applyNumberFormat="1" applyFont="1" applyFill="1" applyBorder="1" applyAlignment="1">
      <alignment vertical="center"/>
    </xf>
    <xf numFmtId="169" fontId="42" fillId="0" borderId="78" xfId="0" applyNumberFormat="1" applyFont="1" applyBorder="1" applyAlignment="1">
      <alignment vertical="center"/>
    </xf>
    <xf numFmtId="164" fontId="42" fillId="8" borderId="84" xfId="0" applyNumberFormat="1" applyFont="1" applyFill="1" applyBorder="1" applyAlignment="1">
      <alignment vertical="center"/>
    </xf>
    <xf numFmtId="3" fontId="42" fillId="0" borderId="80" xfId="0" applyNumberFormat="1" applyFont="1" applyFill="1" applyBorder="1" applyAlignment="1">
      <alignment vertical="center"/>
    </xf>
    <xf numFmtId="164" fontId="42" fillId="8" borderId="8" xfId="0" applyNumberFormat="1" applyFont="1" applyFill="1" applyBorder="1" applyAlignment="1">
      <alignment vertical="center"/>
    </xf>
    <xf numFmtId="169" fontId="42" fillId="0" borderId="9" xfId="0" applyNumberFormat="1" applyFont="1" applyBorder="1" applyAlignment="1">
      <alignment vertical="center"/>
    </xf>
    <xf numFmtId="164" fontId="42" fillId="8" borderId="63" xfId="0" applyNumberFormat="1" applyFont="1" applyFill="1" applyBorder="1" applyAlignment="1">
      <alignment vertical="center"/>
    </xf>
    <xf numFmtId="3" fontId="42" fillId="0" borderId="120" xfId="0" applyNumberFormat="1" applyFont="1" applyFill="1" applyBorder="1" applyAlignment="1">
      <alignment vertical="center"/>
    </xf>
    <xf numFmtId="164" fontId="42" fillId="0" borderId="20" xfId="0" applyNumberFormat="1" applyFont="1" applyBorder="1" applyAlignment="1">
      <alignment horizontal="right" vertical="center"/>
    </xf>
    <xf numFmtId="169" fontId="42" fillId="0" borderId="20" xfId="0" applyNumberFormat="1" applyFont="1" applyBorder="1" applyAlignment="1">
      <alignment horizontal="right" vertical="center"/>
    </xf>
    <xf numFmtId="167" fontId="42" fillId="0" borderId="39" xfId="0" applyNumberFormat="1" applyFont="1" applyFill="1" applyBorder="1" applyAlignment="1">
      <alignment vertical="center"/>
    </xf>
    <xf numFmtId="169" fontId="42" fillId="0" borderId="39" xfId="0" applyNumberFormat="1" applyFont="1" applyBorder="1" applyAlignment="1">
      <alignment vertical="center"/>
    </xf>
    <xf numFmtId="0" fontId="26" fillId="7" borderId="121" xfId="0" applyFont="1" applyFill="1" applyBorder="1" applyAlignment="1">
      <alignment horizontal="center" vertical="center"/>
    </xf>
    <xf numFmtId="172" fontId="43" fillId="0" borderId="40" xfId="3" applyNumberFormat="1" applyFont="1" applyBorder="1" applyAlignment="1">
      <alignment horizontal="right" vertical="center"/>
    </xf>
    <xf numFmtId="169" fontId="43" fillId="0" borderId="41" xfId="0" applyNumberFormat="1" applyFont="1" applyBorder="1" applyAlignment="1">
      <alignment horizontal="right" vertical="center"/>
    </xf>
    <xf numFmtId="43" fontId="43" fillId="0" borderId="42" xfId="3" applyNumberFormat="1" applyFont="1" applyBorder="1" applyAlignment="1">
      <alignment horizontal="right" vertical="center"/>
    </xf>
    <xf numFmtId="169" fontId="43" fillId="0" borderId="42" xfId="0" applyNumberFormat="1" applyFont="1" applyBorder="1" applyAlignment="1">
      <alignment horizontal="right" vertical="center"/>
    </xf>
    <xf numFmtId="169" fontId="24" fillId="0" borderId="42" xfId="0" applyNumberFormat="1" applyFont="1" applyBorder="1" applyAlignment="1">
      <alignment horizontal="right" vertical="center"/>
    </xf>
    <xf numFmtId="0" fontId="26" fillId="7" borderId="123" xfId="0" applyFont="1" applyFill="1" applyBorder="1" applyAlignment="1">
      <alignment horizontal="center" vertical="center" wrapText="1"/>
    </xf>
    <xf numFmtId="172" fontId="19" fillId="0" borderId="77" xfId="3" applyNumberFormat="1" applyFont="1" applyBorder="1" applyAlignment="1">
      <alignment horizontal="right" vertical="center"/>
    </xf>
    <xf numFmtId="172" fontId="19" fillId="0" borderId="2" xfId="3" applyNumberFormat="1" applyFont="1" applyBorder="1" applyAlignment="1">
      <alignment horizontal="right" vertical="center"/>
    </xf>
    <xf numFmtId="172" fontId="42" fillId="0" borderId="2" xfId="3" applyNumberFormat="1" applyFont="1" applyBorder="1" applyAlignment="1">
      <alignment horizontal="right" vertical="center"/>
    </xf>
    <xf numFmtId="172" fontId="19" fillId="0" borderId="8" xfId="3" applyNumberFormat="1" applyFont="1" applyBorder="1" applyAlignment="1">
      <alignment horizontal="right" vertical="center"/>
    </xf>
    <xf numFmtId="172" fontId="19" fillId="0" borderId="67" xfId="3" applyNumberFormat="1" applyFont="1" applyBorder="1" applyAlignment="1">
      <alignment horizontal="right" vertical="center"/>
    </xf>
    <xf numFmtId="0" fontId="19" fillId="0" borderId="29" xfId="0" applyFont="1" applyBorder="1" applyAlignment="1">
      <alignment horizontal="center" vertical="center"/>
    </xf>
    <xf numFmtId="0" fontId="19" fillId="0" borderId="70" xfId="0" applyFont="1" applyBorder="1" applyAlignment="1">
      <alignment horizontal="center" vertical="center"/>
    </xf>
    <xf numFmtId="169" fontId="19" fillId="0" borderId="79" xfId="0" applyNumberFormat="1" applyFont="1" applyBorder="1" applyAlignment="1">
      <alignment vertical="center"/>
    </xf>
    <xf numFmtId="169" fontId="19" fillId="0" borderId="58" xfId="0" applyNumberFormat="1" applyFont="1" applyBorder="1" applyAlignment="1">
      <alignment vertical="center"/>
    </xf>
    <xf numFmtId="169" fontId="19" fillId="0" borderId="69" xfId="0" applyNumberFormat="1" applyFont="1" applyBorder="1" applyAlignment="1">
      <alignment vertical="center"/>
    </xf>
    <xf numFmtId="0" fontId="19" fillId="0" borderId="34" xfId="0" applyFont="1" applyBorder="1" applyAlignment="1">
      <alignment horizontal="center" vertical="center"/>
    </xf>
    <xf numFmtId="169" fontId="19" fillId="0" borderId="101" xfId="0" applyNumberFormat="1" applyFont="1" applyBorder="1" applyAlignment="1">
      <alignment vertical="center"/>
    </xf>
    <xf numFmtId="169" fontId="19" fillId="0" borderId="2" xfId="3" applyNumberFormat="1" applyFont="1" applyBorder="1" applyAlignment="1">
      <alignment horizontal="right" vertical="center"/>
    </xf>
    <xf numFmtId="169" fontId="19" fillId="0" borderId="67" xfId="3" applyNumberFormat="1" applyFont="1" applyBorder="1" applyAlignment="1">
      <alignment horizontal="right" vertical="center"/>
    </xf>
    <xf numFmtId="169" fontId="19" fillId="0" borderId="8" xfId="3" applyNumberFormat="1" applyFont="1" applyBorder="1" applyAlignment="1">
      <alignment horizontal="right" vertical="center"/>
    </xf>
    <xf numFmtId="164" fontId="19" fillId="0" borderId="2" xfId="3" applyNumberFormat="1" applyFont="1" applyBorder="1" applyAlignment="1">
      <alignment horizontal="right" vertical="center"/>
    </xf>
    <xf numFmtId="164" fontId="19" fillId="0" borderId="67" xfId="3" applyNumberFormat="1" applyFont="1" applyBorder="1" applyAlignment="1">
      <alignment horizontal="right" vertical="center"/>
    </xf>
    <xf numFmtId="164" fontId="19" fillId="0" borderId="8" xfId="3" applyNumberFormat="1" applyFont="1" applyBorder="1" applyAlignment="1">
      <alignment horizontal="right" vertical="center"/>
    </xf>
    <xf numFmtId="164" fontId="42" fillId="0" borderId="2" xfId="3" applyNumberFormat="1" applyFont="1" applyBorder="1" applyAlignment="1">
      <alignment horizontal="right" vertical="center"/>
    </xf>
    <xf numFmtId="169" fontId="42" fillId="0" borderId="2" xfId="3" applyNumberFormat="1" applyFont="1" applyBorder="1" applyAlignment="1">
      <alignment horizontal="right" vertical="center"/>
    </xf>
    <xf numFmtId="172" fontId="42" fillId="0" borderId="67" xfId="3" applyNumberFormat="1" applyFont="1" applyBorder="1" applyAlignment="1">
      <alignment horizontal="right" vertical="center"/>
    </xf>
    <xf numFmtId="164" fontId="42" fillId="0" borderId="67" xfId="3" applyNumberFormat="1" applyFont="1" applyBorder="1" applyAlignment="1">
      <alignment horizontal="right" vertical="center"/>
    </xf>
    <xf numFmtId="169" fontId="42" fillId="0" borderId="67" xfId="3" applyNumberFormat="1" applyFont="1" applyBorder="1" applyAlignment="1">
      <alignment horizontal="right" vertical="center"/>
    </xf>
    <xf numFmtId="0" fontId="28" fillId="0" borderId="0" xfId="0" applyFont="1" applyAlignment="1">
      <alignment vertical="top" wrapText="1"/>
    </xf>
    <xf numFmtId="172" fontId="19" fillId="0" borderId="75" xfId="3" applyNumberFormat="1" applyFont="1" applyBorder="1" applyAlignment="1">
      <alignment horizontal="right" vertical="center"/>
    </xf>
    <xf numFmtId="164" fontId="19" fillId="0" borderId="77" xfId="3" applyNumberFormat="1" applyFont="1" applyBorder="1" applyAlignment="1">
      <alignment horizontal="right" vertical="center"/>
    </xf>
    <xf numFmtId="169" fontId="19" fillId="0" borderId="77" xfId="3" applyNumberFormat="1" applyFont="1" applyBorder="1" applyAlignment="1">
      <alignment horizontal="right" vertical="center"/>
    </xf>
    <xf numFmtId="172" fontId="19" fillId="0" borderId="124" xfId="3" applyNumberFormat="1" applyFont="1" applyBorder="1" applyAlignment="1">
      <alignment horizontal="right" vertical="center"/>
    </xf>
    <xf numFmtId="172" fontId="19" fillId="0" borderId="81" xfId="3" applyNumberFormat="1" applyFont="1" applyBorder="1" applyAlignment="1">
      <alignment horizontal="right" vertical="center"/>
    </xf>
    <xf numFmtId="172" fontId="42" fillId="0" borderId="77" xfId="3" applyNumberFormat="1" applyFont="1" applyBorder="1" applyAlignment="1">
      <alignment horizontal="right" vertical="center"/>
    </xf>
    <xf numFmtId="169" fontId="42" fillId="0" borderId="79" xfId="0" applyNumberFormat="1" applyFont="1" applyBorder="1" applyAlignment="1">
      <alignment vertical="center"/>
    </xf>
    <xf numFmtId="169" fontId="42" fillId="0" borderId="58" xfId="0" applyNumberFormat="1" applyFont="1" applyBorder="1" applyAlignment="1">
      <alignment vertical="center"/>
    </xf>
    <xf numFmtId="169" fontId="42" fillId="0" borderId="68" xfId="0" applyNumberFormat="1" applyFont="1" applyBorder="1" applyAlignment="1">
      <alignment vertical="center"/>
    </xf>
    <xf numFmtId="169" fontId="42" fillId="0" borderId="69" xfId="0" applyNumberFormat="1" applyFont="1" applyBorder="1" applyAlignment="1">
      <alignment vertical="center"/>
    </xf>
    <xf numFmtId="0" fontId="19" fillId="0" borderId="125" xfId="0" applyFont="1" applyFill="1" applyBorder="1" applyAlignment="1">
      <alignment horizontal="center"/>
    </xf>
    <xf numFmtId="0" fontId="41" fillId="0" borderId="125" xfId="0" applyFont="1" applyFill="1" applyBorder="1" applyAlignment="1">
      <alignment horizontal="left"/>
    </xf>
    <xf numFmtId="0" fontId="24" fillId="0" borderId="125" xfId="0" applyFont="1" applyFill="1" applyBorder="1" applyAlignment="1">
      <alignment horizontal="center"/>
    </xf>
    <xf numFmtId="0" fontId="19" fillId="0" borderId="125" xfId="0" applyFont="1" applyFill="1" applyBorder="1"/>
    <xf numFmtId="0" fontId="22" fillId="0" borderId="125" xfId="0" applyFont="1" applyFill="1" applyBorder="1"/>
    <xf numFmtId="0" fontId="25" fillId="0" borderId="125" xfId="0" applyFont="1" applyFill="1" applyBorder="1"/>
    <xf numFmtId="172" fontId="42" fillId="0" borderId="75" xfId="3" applyNumberFormat="1" applyFont="1" applyBorder="1" applyAlignment="1">
      <alignment horizontal="right" vertical="center"/>
    </xf>
    <xf numFmtId="164" fontId="42" fillId="0" borderId="77" xfId="3" applyNumberFormat="1" applyFont="1" applyBorder="1" applyAlignment="1">
      <alignment horizontal="right" vertical="center"/>
    </xf>
    <xf numFmtId="169" fontId="42" fillId="0" borderId="77" xfId="3" applyNumberFormat="1" applyFont="1" applyBorder="1" applyAlignment="1">
      <alignment horizontal="right" vertical="center"/>
    </xf>
    <xf numFmtId="172" fontId="42" fillId="0" borderId="124" xfId="3" applyNumberFormat="1" applyFont="1" applyBorder="1" applyAlignment="1">
      <alignment horizontal="right" vertical="center"/>
    </xf>
    <xf numFmtId="172" fontId="42" fillId="0" borderId="81" xfId="3" applyNumberFormat="1" applyFont="1" applyBorder="1" applyAlignment="1">
      <alignment horizontal="right" vertical="center"/>
    </xf>
    <xf numFmtId="167" fontId="42" fillId="0" borderId="89" xfId="0" applyNumberFormat="1" applyFont="1" applyFill="1" applyBorder="1" applyAlignment="1">
      <alignment vertical="center"/>
    </xf>
    <xf numFmtId="164" fontId="47" fillId="0" borderId="0" xfId="0" applyNumberFormat="1" applyFont="1" applyFill="1" applyBorder="1" applyAlignment="1">
      <alignment horizontal="left" vertical="center"/>
    </xf>
    <xf numFmtId="175" fontId="19" fillId="8" borderId="77" xfId="3" applyNumberFormat="1" applyFont="1" applyFill="1" applyBorder="1" applyAlignment="1">
      <alignment horizontal="left" vertical="center"/>
    </xf>
    <xf numFmtId="175" fontId="19" fillId="8" borderId="67" xfId="3" applyNumberFormat="1" applyFont="1" applyFill="1" applyBorder="1" applyAlignment="1">
      <alignment horizontal="left" vertical="center"/>
    </xf>
    <xf numFmtId="0" fontId="26" fillId="7" borderId="118" xfId="0" applyNumberFormat="1" applyFont="1" applyFill="1" applyBorder="1" applyAlignment="1">
      <alignment horizontal="center"/>
    </xf>
    <xf numFmtId="0" fontId="24" fillId="0" borderId="0" xfId="0" applyFont="1" applyAlignment="1">
      <alignment horizontal="center" vertical="center"/>
    </xf>
    <xf numFmtId="0" fontId="49" fillId="0" borderId="0" xfId="2" applyFont="1" applyAlignment="1" applyProtection="1">
      <alignment horizontal="left" vertical="center"/>
    </xf>
    <xf numFmtId="0" fontId="49" fillId="0" borderId="0" xfId="2" applyFont="1" applyAlignment="1" applyProtection="1">
      <alignment horizontal="right" vertical="center"/>
    </xf>
    <xf numFmtId="0" fontId="22"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4" fillId="0" borderId="0" xfId="0" applyFont="1" applyAlignment="1">
      <alignment horizontal="center" vertical="center" wrapText="1"/>
    </xf>
    <xf numFmtId="0" fontId="26" fillId="0" borderId="0" xfId="0" applyFont="1" applyFill="1" applyBorder="1" applyAlignment="1">
      <alignment horizontal="center" vertical="center"/>
    </xf>
    <xf numFmtId="3" fontId="19" fillId="0" borderId="0" xfId="0" applyNumberFormat="1" applyFont="1" applyFill="1" applyBorder="1" applyAlignment="1">
      <alignment vertical="center"/>
    </xf>
    <xf numFmtId="164" fontId="19" fillId="0" borderId="0" xfId="0" applyNumberFormat="1" applyFont="1" applyFill="1" applyBorder="1" applyAlignment="1">
      <alignment horizontal="right" vertical="center"/>
    </xf>
    <xf numFmtId="167" fontId="19" fillId="0" borderId="0" xfId="0" applyNumberFormat="1" applyFont="1" applyFill="1" applyBorder="1" applyAlignment="1">
      <alignment vertical="center"/>
    </xf>
    <xf numFmtId="0" fontId="25" fillId="0" borderId="0" xfId="0" applyFont="1" applyFill="1" applyBorder="1" applyAlignment="1">
      <alignment vertical="center"/>
    </xf>
    <xf numFmtId="164" fontId="22" fillId="0" borderId="0" xfId="0" applyNumberFormat="1" applyFont="1" applyFill="1" applyBorder="1" applyAlignment="1">
      <alignment vertical="center"/>
    </xf>
    <xf numFmtId="3" fontId="22" fillId="0" borderId="0" xfId="0" applyNumberFormat="1" applyFont="1" applyFill="1" applyBorder="1" applyAlignment="1">
      <alignment vertical="center"/>
    </xf>
    <xf numFmtId="0" fontId="22" fillId="0" borderId="0" xfId="0" applyFont="1" applyFill="1" applyBorder="1" applyAlignment="1">
      <alignment vertical="center"/>
    </xf>
    <xf numFmtId="0" fontId="24" fillId="0" borderId="0" xfId="0" applyFont="1" applyAlignment="1">
      <alignment horizontal="right" vertical="center"/>
    </xf>
    <xf numFmtId="3" fontId="19" fillId="0" borderId="28" xfId="0" applyNumberFormat="1" applyFont="1" applyFill="1" applyBorder="1" applyAlignment="1">
      <alignment vertical="center"/>
    </xf>
    <xf numFmtId="164" fontId="19" fillId="0" borderId="28" xfId="0" applyNumberFormat="1" applyFont="1" applyBorder="1" applyAlignment="1">
      <alignment horizontal="right" vertical="center"/>
    </xf>
    <xf numFmtId="167" fontId="19" fillId="0" borderId="28" xfId="0" applyNumberFormat="1" applyFont="1" applyFill="1" applyBorder="1" applyAlignment="1">
      <alignment vertical="center"/>
    </xf>
    <xf numFmtId="0" fontId="26" fillId="7" borderId="73" xfId="0" applyFont="1" applyFill="1" applyBorder="1" applyAlignment="1">
      <alignment horizontal="center" vertical="center"/>
    </xf>
    <xf numFmtId="0" fontId="26" fillId="7" borderId="107" xfId="0" applyFont="1" applyFill="1" applyBorder="1" applyAlignment="1">
      <alignment horizontal="center" vertical="center"/>
    </xf>
    <xf numFmtId="49" fontId="26" fillId="7" borderId="28" xfId="0" applyNumberFormat="1" applyFont="1" applyFill="1" applyBorder="1" applyAlignment="1">
      <alignment horizontal="center" vertical="center" wrapText="1"/>
    </xf>
    <xf numFmtId="0" fontId="26" fillId="7" borderId="129" xfId="0" applyFont="1" applyFill="1" applyBorder="1" applyAlignment="1">
      <alignment horizontal="center" vertical="center"/>
    </xf>
    <xf numFmtId="3" fontId="19" fillId="0" borderId="53" xfId="0" applyNumberFormat="1" applyFont="1" applyFill="1" applyBorder="1" applyAlignment="1">
      <alignment vertical="center"/>
    </xf>
    <xf numFmtId="3" fontId="19" fillId="0" borderId="54" xfId="0" applyNumberFormat="1" applyFont="1" applyFill="1" applyBorder="1" applyAlignment="1">
      <alignment vertical="center"/>
    </xf>
    <xf numFmtId="164" fontId="19" fillId="0" borderId="54" xfId="0" applyNumberFormat="1" applyFont="1" applyBorder="1" applyAlignment="1">
      <alignment horizontal="right" vertical="center"/>
    </xf>
    <xf numFmtId="167" fontId="19" fillId="0" borderId="54" xfId="0" applyNumberFormat="1" applyFont="1" applyFill="1" applyBorder="1" applyAlignment="1">
      <alignment vertical="center"/>
    </xf>
    <xf numFmtId="3" fontId="19" fillId="0" borderId="130" xfId="0" applyNumberFormat="1" applyFont="1" applyFill="1" applyBorder="1" applyAlignment="1">
      <alignment vertical="center"/>
    </xf>
    <xf numFmtId="3" fontId="19" fillId="0" borderId="131" xfId="0" applyNumberFormat="1" applyFont="1" applyFill="1" applyBorder="1" applyAlignment="1">
      <alignment vertical="center"/>
    </xf>
    <xf numFmtId="3" fontId="19" fillId="0" borderId="118" xfId="0" applyNumberFormat="1" applyFont="1" applyFill="1" applyBorder="1" applyAlignment="1">
      <alignment vertical="center"/>
    </xf>
    <xf numFmtId="164" fontId="19" fillId="0" borderId="118" xfId="0" applyNumberFormat="1" applyFont="1" applyBorder="1" applyAlignment="1">
      <alignment horizontal="right" vertical="center"/>
    </xf>
    <xf numFmtId="167" fontId="19" fillId="0" borderId="118" xfId="0" applyNumberFormat="1" applyFont="1" applyFill="1" applyBorder="1" applyAlignment="1">
      <alignment vertical="center"/>
    </xf>
    <xf numFmtId="0" fontId="26" fillId="7" borderId="54" xfId="0" applyFont="1" applyFill="1" applyBorder="1" applyAlignment="1">
      <alignment horizontal="centerContinuous" vertical="center" wrapText="1"/>
    </xf>
    <xf numFmtId="0" fontId="26" fillId="7" borderId="74" xfId="0" applyFont="1" applyFill="1" applyBorder="1" applyAlignment="1">
      <alignment horizontal="center" vertical="center"/>
    </xf>
    <xf numFmtId="0" fontId="26" fillId="7" borderId="133" xfId="0" applyFont="1" applyFill="1" applyBorder="1" applyAlignment="1">
      <alignment horizontal="center" vertical="center"/>
    </xf>
    <xf numFmtId="0" fontId="26" fillId="7" borderId="134" xfId="0" applyFont="1" applyFill="1" applyBorder="1" applyAlignment="1">
      <alignment horizontal="center" vertical="center"/>
    </xf>
    <xf numFmtId="0" fontId="26" fillId="7" borderId="135" xfId="0" applyFont="1" applyFill="1" applyBorder="1" applyAlignment="1">
      <alignment horizontal="center" vertical="center"/>
    </xf>
    <xf numFmtId="0" fontId="26" fillId="7" borderId="136" xfId="0" applyFont="1" applyFill="1" applyBorder="1" applyAlignment="1">
      <alignment horizontal="centerContinuous" vertical="center" wrapText="1"/>
    </xf>
    <xf numFmtId="164" fontId="19" fillId="0" borderId="136" xfId="0" applyNumberFormat="1" applyFont="1" applyBorder="1" applyAlignment="1">
      <alignment horizontal="right" vertical="center"/>
    </xf>
    <xf numFmtId="164" fontId="19" fillId="0" borderId="123" xfId="0" applyNumberFormat="1" applyFont="1" applyBorder="1" applyAlignment="1">
      <alignment horizontal="right" vertical="center"/>
    </xf>
    <xf numFmtId="164" fontId="19" fillId="0" borderId="137" xfId="0" applyNumberFormat="1" applyFont="1" applyBorder="1" applyAlignment="1">
      <alignment horizontal="right" vertical="center"/>
    </xf>
    <xf numFmtId="0" fontId="26" fillId="7" borderId="138" xfId="0" applyFont="1" applyFill="1" applyBorder="1" applyAlignment="1">
      <alignment horizontal="centerContinuous" vertical="center"/>
    </xf>
    <xf numFmtId="0" fontId="26" fillId="7" borderId="139" xfId="0" applyFont="1" applyFill="1" applyBorder="1" applyAlignment="1">
      <alignment horizontal="center" vertical="center" wrapText="1"/>
    </xf>
    <xf numFmtId="0" fontId="26" fillId="7" borderId="140" xfId="0" applyFont="1" applyFill="1" applyBorder="1" applyAlignment="1">
      <alignment horizontal="center" vertical="center"/>
    </xf>
    <xf numFmtId="167" fontId="19" fillId="0" borderId="136" xfId="0" applyNumberFormat="1" applyFont="1" applyFill="1" applyBorder="1" applyAlignment="1">
      <alignment vertical="center"/>
    </xf>
    <xf numFmtId="167" fontId="19" fillId="0" borderId="123" xfId="0" applyNumberFormat="1" applyFont="1" applyFill="1" applyBorder="1" applyAlignment="1">
      <alignment vertical="center"/>
    </xf>
    <xf numFmtId="167" fontId="19" fillId="0" borderId="137" xfId="0" applyNumberFormat="1" applyFont="1" applyFill="1" applyBorder="1" applyAlignment="1">
      <alignment vertical="center"/>
    </xf>
    <xf numFmtId="0" fontId="26" fillId="7" borderId="26" xfId="0" applyFont="1" applyFill="1" applyBorder="1" applyAlignment="1">
      <alignment horizontal="center" vertical="center"/>
    </xf>
    <xf numFmtId="172" fontId="24" fillId="0" borderId="142" xfId="3" applyNumberFormat="1" applyFont="1" applyFill="1" applyBorder="1" applyAlignment="1">
      <alignment vertical="center"/>
    </xf>
    <xf numFmtId="164" fontId="24" fillId="0" borderId="51" xfId="0" applyNumberFormat="1" applyFont="1" applyFill="1" applyBorder="1" applyAlignment="1">
      <alignment vertical="center"/>
    </xf>
    <xf numFmtId="164" fontId="24" fillId="0" borderId="142" xfId="0" applyNumberFormat="1" applyFont="1" applyFill="1" applyBorder="1" applyAlignment="1">
      <alignment vertical="center"/>
    </xf>
    <xf numFmtId="174" fontId="24" fillId="0" borderId="142" xfId="3" applyNumberFormat="1" applyFont="1" applyFill="1" applyBorder="1" applyAlignment="1">
      <alignment vertical="center"/>
    </xf>
    <xf numFmtId="174" fontId="24" fillId="0" borderId="44" xfId="3" applyNumberFormat="1" applyFont="1" applyFill="1" applyBorder="1" applyAlignment="1">
      <alignment vertical="center"/>
    </xf>
    <xf numFmtId="172" fontId="24" fillId="0" borderId="44" xfId="3" applyNumberFormat="1" applyFont="1" applyFill="1" applyBorder="1" applyAlignment="1">
      <alignment vertical="center"/>
    </xf>
    <xf numFmtId="172" fontId="24" fillId="0" borderId="50" xfId="3" applyNumberFormat="1" applyFont="1" applyFill="1" applyBorder="1" applyAlignment="1">
      <alignment vertical="center"/>
    </xf>
    <xf numFmtId="172" fontId="24" fillId="0" borderId="41" xfId="3" applyNumberFormat="1" applyFont="1" applyFill="1" applyBorder="1" applyAlignment="1">
      <alignment vertical="center"/>
    </xf>
    <xf numFmtId="174" fontId="24" fillId="0" borderId="50" xfId="3" applyNumberFormat="1" applyFont="1" applyFill="1" applyBorder="1" applyAlignment="1">
      <alignment vertical="center"/>
    </xf>
    <xf numFmtId="0" fontId="32" fillId="0" borderId="0" xfId="0" applyFont="1" applyAlignment="1">
      <alignment vertical="center"/>
    </xf>
    <xf numFmtId="0" fontId="27" fillId="9" borderId="0" xfId="0" applyFont="1" applyFill="1" applyAlignment="1">
      <alignment vertical="center"/>
    </xf>
    <xf numFmtId="0" fontId="27" fillId="9" borderId="0" xfId="0" applyFont="1" applyFill="1" applyAlignment="1">
      <alignment horizontal="center" vertical="center"/>
    </xf>
    <xf numFmtId="172" fontId="33" fillId="9" borderId="0" xfId="3" applyNumberFormat="1" applyFont="1" applyFill="1" applyAlignment="1">
      <alignment vertical="center"/>
    </xf>
    <xf numFmtId="1" fontId="33" fillId="9" borderId="0" xfId="0" applyNumberFormat="1" applyFont="1" applyFill="1" applyAlignment="1">
      <alignment vertical="center"/>
    </xf>
    <xf numFmtId="164" fontId="33" fillId="9" borderId="0" xfId="44" applyNumberFormat="1" applyFont="1" applyFill="1" applyAlignment="1">
      <alignment vertical="center"/>
    </xf>
    <xf numFmtId="44" fontId="33" fillId="9" borderId="0" xfId="44" applyFont="1" applyFill="1" applyAlignment="1">
      <alignment vertical="center"/>
    </xf>
    <xf numFmtId="1" fontId="33" fillId="9" borderId="0" xfId="44" applyNumberFormat="1" applyFont="1" applyFill="1" applyAlignment="1">
      <alignment vertical="center"/>
    </xf>
    <xf numFmtId="0" fontId="24" fillId="10" borderId="0" xfId="0" applyFont="1" applyFill="1" applyBorder="1" applyAlignment="1">
      <alignment horizontal="center" vertical="center"/>
    </xf>
    <xf numFmtId="0" fontId="24" fillId="10" borderId="29" xfId="0" applyFont="1" applyFill="1" applyBorder="1" applyAlignment="1">
      <alignment horizontal="center" vertical="center"/>
    </xf>
    <xf numFmtId="0" fontId="24" fillId="10" borderId="30" xfId="0" applyFont="1" applyFill="1" applyBorder="1" applyAlignment="1">
      <alignment horizontal="center" vertical="center"/>
    </xf>
    <xf numFmtId="0" fontId="24" fillId="10" borderId="126" xfId="0" applyFont="1" applyFill="1" applyBorder="1" applyAlignment="1">
      <alignment horizontal="center" vertical="center"/>
    </xf>
    <xf numFmtId="0" fontId="24" fillId="10" borderId="70" xfId="0" applyFont="1" applyFill="1" applyBorder="1" applyAlignment="1">
      <alignment horizontal="center" vertical="center"/>
    </xf>
    <xf numFmtId="0" fontId="24" fillId="10" borderId="143" xfId="0" applyFont="1" applyFill="1" applyBorder="1" applyAlignment="1">
      <alignment horizontal="center" vertical="center"/>
    </xf>
    <xf numFmtId="0" fontId="24" fillId="10" borderId="34" xfId="0" applyFont="1" applyFill="1" applyBorder="1" applyAlignment="1">
      <alignment horizontal="center" vertical="center"/>
    </xf>
    <xf numFmtId="0" fontId="24" fillId="10" borderId="35" xfId="0" applyFont="1" applyFill="1" applyBorder="1" applyAlignment="1">
      <alignment horizontal="center" vertical="center"/>
    </xf>
    <xf numFmtId="0" fontId="24" fillId="10" borderId="144" xfId="0" applyFont="1" applyFill="1" applyBorder="1" applyAlignment="1">
      <alignment horizontal="center" vertical="center"/>
    </xf>
    <xf numFmtId="0" fontId="19" fillId="10" borderId="126" xfId="0" applyFont="1" applyFill="1" applyBorder="1" applyAlignment="1">
      <alignment vertical="center"/>
    </xf>
    <xf numFmtId="0" fontId="19" fillId="10" borderId="143" xfId="0" applyFont="1" applyFill="1" applyBorder="1" applyAlignment="1">
      <alignment vertical="center"/>
    </xf>
    <xf numFmtId="0" fontId="19" fillId="10" borderId="144" xfId="0" applyFont="1" applyFill="1" applyBorder="1" applyAlignment="1">
      <alignment vertical="center"/>
    </xf>
    <xf numFmtId="0" fontId="24" fillId="7" borderId="29" xfId="0" applyFont="1" applyFill="1" applyBorder="1" applyAlignment="1">
      <alignment horizontal="center" vertical="center"/>
    </xf>
    <xf numFmtId="0" fontId="24" fillId="7" borderId="30" xfId="0" applyFont="1" applyFill="1" applyBorder="1" applyAlignment="1">
      <alignment horizontal="center" vertical="center"/>
    </xf>
    <xf numFmtId="0" fontId="24" fillId="7" borderId="126" xfId="0" applyFont="1" applyFill="1" applyBorder="1" applyAlignment="1">
      <alignment horizontal="center" vertical="center"/>
    </xf>
    <xf numFmtId="0" fontId="19" fillId="7" borderId="126" xfId="0" applyFont="1" applyFill="1" applyBorder="1" applyAlignment="1">
      <alignment vertical="center"/>
    </xf>
    <xf numFmtId="0" fontId="24" fillId="7" borderId="70" xfId="0" applyFont="1" applyFill="1" applyBorder="1" applyAlignment="1">
      <alignment horizontal="center" vertical="center"/>
    </xf>
    <xf numFmtId="0" fontId="24" fillId="7" borderId="0" xfId="0" applyFont="1" applyFill="1" applyBorder="1" applyAlignment="1">
      <alignment horizontal="center" vertical="center"/>
    </xf>
    <xf numFmtId="0" fontId="24" fillId="7" borderId="143" xfId="0" applyFont="1" applyFill="1" applyBorder="1" applyAlignment="1">
      <alignment horizontal="center" vertical="center"/>
    </xf>
    <xf numFmtId="0" fontId="19" fillId="7" borderId="143" xfId="0" applyFont="1" applyFill="1" applyBorder="1" applyAlignment="1">
      <alignment vertical="center"/>
    </xf>
    <xf numFmtId="0" fontId="24" fillId="7" borderId="34" xfId="0" applyFont="1" applyFill="1" applyBorder="1" applyAlignment="1">
      <alignment horizontal="center" vertical="center"/>
    </xf>
    <xf numFmtId="0" fontId="24" fillId="7" borderId="35" xfId="0" applyFont="1" applyFill="1" applyBorder="1" applyAlignment="1">
      <alignment horizontal="center" vertical="center"/>
    </xf>
    <xf numFmtId="0" fontId="24" fillId="7" borderId="144" xfId="0" applyFont="1" applyFill="1" applyBorder="1" applyAlignment="1">
      <alignment horizontal="center" vertical="center"/>
    </xf>
    <xf numFmtId="0" fontId="19" fillId="7" borderId="144" xfId="0" applyFont="1" applyFill="1" applyBorder="1" applyAlignment="1">
      <alignment vertical="center"/>
    </xf>
    <xf numFmtId="0" fontId="24" fillId="9" borderId="0" xfId="0" applyFont="1" applyFill="1" applyAlignment="1">
      <alignment horizontal="center" vertical="center" wrapText="1"/>
    </xf>
    <xf numFmtId="0" fontId="25" fillId="9" borderId="0" xfId="0" applyFont="1" applyFill="1" applyAlignment="1">
      <alignment vertical="center"/>
    </xf>
    <xf numFmtId="3" fontId="24" fillId="0" borderId="55" xfId="0" applyNumberFormat="1" applyFont="1" applyFill="1" applyBorder="1" applyAlignment="1">
      <alignment vertical="center"/>
    </xf>
    <xf numFmtId="3" fontId="24" fillId="0" borderId="56" xfId="0" applyNumberFormat="1" applyFont="1" applyFill="1" applyBorder="1" applyAlignment="1">
      <alignment vertical="center"/>
    </xf>
    <xf numFmtId="3" fontId="24" fillId="0" borderId="119" xfId="0" applyNumberFormat="1" applyFont="1" applyFill="1" applyBorder="1" applyAlignment="1">
      <alignment vertical="center"/>
    </xf>
    <xf numFmtId="164" fontId="24" fillId="0" borderId="55" xfId="0" applyNumberFormat="1" applyFont="1" applyBorder="1" applyAlignment="1">
      <alignment horizontal="right" vertical="center"/>
    </xf>
    <xf numFmtId="164" fontId="24" fillId="0" borderId="56" xfId="0" applyNumberFormat="1" applyFont="1" applyBorder="1" applyAlignment="1">
      <alignment horizontal="right" vertical="center"/>
    </xf>
    <xf numFmtId="164" fontId="24" fillId="0" borderId="119" xfId="0" applyNumberFormat="1" applyFont="1" applyBorder="1" applyAlignment="1">
      <alignment horizontal="right" vertical="center"/>
    </xf>
    <xf numFmtId="167" fontId="24" fillId="0" borderId="54" xfId="0" applyNumberFormat="1" applyFont="1" applyFill="1" applyBorder="1" applyAlignment="1">
      <alignment vertical="center"/>
    </xf>
    <xf numFmtId="167" fontId="24" fillId="0" borderId="55" xfId="0" applyNumberFormat="1" applyFont="1" applyFill="1" applyBorder="1" applyAlignment="1">
      <alignment vertical="center"/>
    </xf>
    <xf numFmtId="167" fontId="24" fillId="0" borderId="28" xfId="0" applyNumberFormat="1" applyFont="1" applyFill="1" applyBorder="1" applyAlignment="1">
      <alignment vertical="center"/>
    </xf>
    <xf numFmtId="167" fontId="24" fillId="0" borderId="56" xfId="0" applyNumberFormat="1" applyFont="1" applyFill="1" applyBorder="1" applyAlignment="1">
      <alignment vertical="center"/>
    </xf>
    <xf numFmtId="167" fontId="24" fillId="0" borderId="118" xfId="0" applyNumberFormat="1" applyFont="1" applyFill="1" applyBorder="1" applyAlignment="1">
      <alignment vertical="center"/>
    </xf>
    <xf numFmtId="167" fontId="24" fillId="0" borderId="119" xfId="0" applyNumberFormat="1" applyFont="1" applyFill="1" applyBorder="1" applyAlignment="1">
      <alignment vertical="center"/>
    </xf>
    <xf numFmtId="3" fontId="24" fillId="10" borderId="30" xfId="0" applyNumberFormat="1" applyFont="1" applyFill="1" applyBorder="1" applyAlignment="1">
      <alignment horizontal="right"/>
    </xf>
    <xf numFmtId="164" fontId="24" fillId="10" borderId="30" xfId="0" applyNumberFormat="1" applyFont="1" applyFill="1" applyBorder="1" applyAlignment="1">
      <alignment horizontal="right"/>
    </xf>
    <xf numFmtId="0" fontId="24" fillId="10" borderId="30" xfId="0" applyFont="1" applyFill="1" applyBorder="1" applyAlignment="1">
      <alignment horizontal="right"/>
    </xf>
    <xf numFmtId="167" fontId="24" fillId="10" borderId="30" xfId="0" applyNumberFormat="1" applyFont="1" applyFill="1" applyBorder="1" applyAlignment="1">
      <alignment horizontal="right"/>
    </xf>
    <xf numFmtId="0" fontId="24" fillId="10" borderId="126" xfId="0" applyFont="1" applyFill="1" applyBorder="1" applyAlignment="1">
      <alignment horizontal="right"/>
    </xf>
    <xf numFmtId="3" fontId="24" fillId="10" borderId="0" xfId="0" applyNumberFormat="1" applyFont="1" applyFill="1" applyBorder="1" applyAlignment="1">
      <alignment horizontal="right"/>
    </xf>
    <xf numFmtId="164" fontId="24" fillId="10" borderId="0" xfId="0" applyNumberFormat="1" applyFont="1" applyFill="1" applyBorder="1" applyAlignment="1">
      <alignment horizontal="right"/>
    </xf>
    <xf numFmtId="0" fontId="24" fillId="10" borderId="0" xfId="0" applyFont="1" applyFill="1" applyBorder="1" applyAlignment="1">
      <alignment horizontal="right"/>
    </xf>
    <xf numFmtId="167" fontId="24" fillId="10" borderId="0" xfId="0" applyNumberFormat="1" applyFont="1" applyFill="1" applyBorder="1" applyAlignment="1">
      <alignment horizontal="right"/>
    </xf>
    <xf numFmtId="0" fontId="24" fillId="10" borderId="143" xfId="0" applyFont="1" applyFill="1" applyBorder="1" applyAlignment="1">
      <alignment horizontal="right"/>
    </xf>
    <xf numFmtId="3" fontId="24" fillId="10" borderId="35" xfId="0" applyNumberFormat="1" applyFont="1" applyFill="1" applyBorder="1" applyAlignment="1">
      <alignment horizontal="right"/>
    </xf>
    <xf numFmtId="164" fontId="24" fillId="10" borderId="35" xfId="0" applyNumberFormat="1" applyFont="1" applyFill="1" applyBorder="1" applyAlignment="1">
      <alignment horizontal="right"/>
    </xf>
    <xf numFmtId="0" fontId="24" fillId="10" borderId="35" xfId="0" applyFont="1" applyFill="1" applyBorder="1" applyAlignment="1">
      <alignment horizontal="right"/>
    </xf>
    <xf numFmtId="167" fontId="24" fillId="10" borderId="35" xfId="0" applyNumberFormat="1" applyFont="1" applyFill="1" applyBorder="1" applyAlignment="1">
      <alignment horizontal="right"/>
    </xf>
    <xf numFmtId="0" fontId="24" fillId="10" borderId="144" xfId="0" applyFont="1" applyFill="1" applyBorder="1" applyAlignment="1">
      <alignment horizontal="right"/>
    </xf>
    <xf numFmtId="3" fontId="24" fillId="7" borderId="0" xfId="0" applyNumberFormat="1" applyFont="1" applyFill="1" applyBorder="1" applyAlignment="1">
      <alignment horizontal="right"/>
    </xf>
    <xf numFmtId="164" fontId="24" fillId="7" borderId="0" xfId="0" applyNumberFormat="1" applyFont="1" applyFill="1" applyBorder="1" applyAlignment="1">
      <alignment horizontal="right"/>
    </xf>
    <xf numFmtId="0" fontId="24" fillId="7" borderId="0" xfId="0" applyFont="1" applyFill="1" applyBorder="1" applyAlignment="1">
      <alignment horizontal="right"/>
    </xf>
    <xf numFmtId="167" fontId="24" fillId="7" borderId="0" xfId="0" applyNumberFormat="1" applyFont="1" applyFill="1" applyBorder="1" applyAlignment="1">
      <alignment horizontal="right"/>
    </xf>
    <xf numFmtId="0" fontId="26" fillId="7" borderId="145" xfId="0" applyFont="1" applyFill="1" applyBorder="1" applyAlignment="1">
      <alignment horizontal="center" vertical="center"/>
    </xf>
    <xf numFmtId="0" fontId="26" fillId="7" borderId="146" xfId="0" applyFont="1" applyFill="1" applyBorder="1" applyAlignment="1">
      <alignment horizontal="center" vertical="center"/>
    </xf>
    <xf numFmtId="0" fontId="25" fillId="10" borderId="30" xfId="0" applyFont="1" applyFill="1" applyBorder="1" applyAlignment="1">
      <alignment horizontal="right"/>
    </xf>
    <xf numFmtId="0" fontId="25" fillId="10" borderId="126" xfId="0" applyFont="1" applyFill="1" applyBorder="1" applyAlignment="1">
      <alignment horizontal="right"/>
    </xf>
    <xf numFmtId="0" fontId="25" fillId="10" borderId="0" xfId="0" applyFont="1" applyFill="1" applyBorder="1" applyAlignment="1">
      <alignment horizontal="right"/>
    </xf>
    <xf numFmtId="0" fontId="25" fillId="10" borderId="143" xfId="0" applyFont="1" applyFill="1" applyBorder="1" applyAlignment="1">
      <alignment horizontal="right"/>
    </xf>
    <xf numFmtId="0" fontId="25" fillId="10" borderId="35" xfId="0" applyFont="1" applyFill="1" applyBorder="1" applyAlignment="1">
      <alignment horizontal="right"/>
    </xf>
    <xf numFmtId="0" fontId="25" fillId="10" borderId="144" xfId="0" applyFont="1" applyFill="1" applyBorder="1" applyAlignment="1">
      <alignment horizontal="right"/>
    </xf>
    <xf numFmtId="0" fontId="24" fillId="7" borderId="0" xfId="0" applyFont="1" applyFill="1" applyAlignment="1">
      <alignment horizontal="right"/>
    </xf>
    <xf numFmtId="0" fontId="25" fillId="7" borderId="0" xfId="0" applyFont="1" applyFill="1" applyAlignment="1">
      <alignment horizontal="right"/>
    </xf>
    <xf numFmtId="0" fontId="26" fillId="7" borderId="147" xfId="0" applyFont="1" applyFill="1" applyBorder="1" applyAlignment="1">
      <alignment horizontal="center" vertical="center"/>
    </xf>
    <xf numFmtId="172" fontId="43" fillId="0" borderId="148" xfId="3" applyNumberFormat="1" applyFont="1" applyBorder="1" applyAlignment="1">
      <alignment horizontal="right" vertical="center"/>
    </xf>
    <xf numFmtId="172" fontId="43" fillId="0" borderId="83" xfId="3" applyNumberFormat="1" applyFont="1" applyBorder="1" applyAlignment="1">
      <alignment horizontal="right" vertical="center"/>
    </xf>
    <xf numFmtId="164" fontId="43" fillId="0" borderId="83" xfId="0" applyNumberFormat="1" applyFont="1" applyBorder="1" applyAlignment="1">
      <alignment horizontal="right" vertical="center"/>
    </xf>
    <xf numFmtId="169" fontId="43" fillId="0" borderId="83" xfId="0" applyNumberFormat="1" applyFont="1" applyBorder="1" applyAlignment="1">
      <alignment horizontal="right" vertical="center"/>
    </xf>
    <xf numFmtId="43" fontId="43" fillId="0" borderId="149" xfId="3" applyNumberFormat="1" applyFont="1" applyBorder="1" applyAlignment="1">
      <alignment horizontal="right" vertical="center"/>
    </xf>
    <xf numFmtId="169" fontId="43" fillId="0" borderId="149" xfId="0" applyNumberFormat="1" applyFont="1" applyBorder="1" applyAlignment="1">
      <alignment horizontal="right" vertical="center"/>
    </xf>
    <xf numFmtId="164" fontId="43" fillId="0" borderId="84" xfId="0" applyNumberFormat="1" applyFont="1" applyBorder="1" applyAlignment="1">
      <alignment horizontal="right" vertical="center"/>
    </xf>
    <xf numFmtId="0" fontId="24" fillId="0" borderId="30" xfId="0" applyFont="1" applyFill="1" applyBorder="1" applyAlignment="1">
      <alignment horizontal="center"/>
    </xf>
    <xf numFmtId="0" fontId="19" fillId="0" borderId="30" xfId="0" applyFont="1" applyFill="1" applyBorder="1"/>
    <xf numFmtId="0" fontId="22" fillId="0" borderId="30" xfId="0" applyFont="1" applyFill="1" applyBorder="1"/>
    <xf numFmtId="0" fontId="22" fillId="0" borderId="126" xfId="0" applyFont="1" applyFill="1" applyBorder="1"/>
    <xf numFmtId="0" fontId="22" fillId="0" borderId="143" xfId="0" applyFont="1" applyFill="1" applyBorder="1"/>
    <xf numFmtId="0" fontId="24" fillId="0" borderId="35" xfId="0" applyFont="1" applyFill="1" applyBorder="1" applyAlignment="1">
      <alignment horizontal="center"/>
    </xf>
    <xf numFmtId="0" fontId="19" fillId="0" borderId="35" xfId="0" applyFont="1" applyFill="1" applyBorder="1"/>
    <xf numFmtId="0" fontId="22" fillId="0" borderId="35" xfId="0" applyFont="1" applyFill="1" applyBorder="1"/>
    <xf numFmtId="0" fontId="22" fillId="0" borderId="144" xfId="0" applyFont="1" applyFill="1" applyBorder="1"/>
    <xf numFmtId="172" fontId="43" fillId="0" borderId="20" xfId="3" applyNumberFormat="1" applyFont="1" applyBorder="1" applyAlignment="1">
      <alignment horizontal="right" vertical="center"/>
    </xf>
    <xf numFmtId="164" fontId="43" fillId="0" borderId="20" xfId="0" applyNumberFormat="1" applyFont="1" applyBorder="1" applyAlignment="1">
      <alignment horizontal="right" vertical="center"/>
    </xf>
    <xf numFmtId="169" fontId="43" fillId="0" borderId="20" xfId="0" applyNumberFormat="1" applyFont="1" applyBorder="1" applyAlignment="1">
      <alignment horizontal="right" vertical="center"/>
    </xf>
    <xf numFmtId="43" fontId="43" fillId="0" borderId="39" xfId="3" applyNumberFormat="1" applyFont="1" applyBorder="1" applyAlignment="1">
      <alignment horizontal="right" vertical="center"/>
    </xf>
    <xf numFmtId="0" fontId="43" fillId="0" borderId="83" xfId="0" applyFont="1" applyBorder="1" applyAlignment="1">
      <alignment horizontal="right" vertical="center"/>
    </xf>
    <xf numFmtId="0" fontId="43" fillId="0" borderId="149" xfId="0" applyFont="1" applyBorder="1" applyAlignment="1">
      <alignment horizontal="right" vertical="center"/>
    </xf>
    <xf numFmtId="3" fontId="43" fillId="0" borderId="82" xfId="0" applyNumberFormat="1" applyFont="1" applyBorder="1" applyAlignment="1">
      <alignment horizontal="right" vertical="center"/>
    </xf>
    <xf numFmtId="3" fontId="43" fillId="0" borderId="83" xfId="0" applyNumberFormat="1" applyFont="1" applyBorder="1" applyAlignment="1">
      <alignment horizontal="right" vertical="center"/>
    </xf>
    <xf numFmtId="0" fontId="19" fillId="0" borderId="126" xfId="0" applyFont="1" applyFill="1" applyBorder="1"/>
    <xf numFmtId="0" fontId="19" fillId="0" borderId="143" xfId="0" applyFont="1" applyFill="1" applyBorder="1"/>
    <xf numFmtId="0" fontId="19" fillId="0" borderId="144" xfId="0" applyFont="1" applyFill="1" applyBorder="1"/>
    <xf numFmtId="3" fontId="24" fillId="10" borderId="126" xfId="0" applyNumberFormat="1" applyFont="1" applyFill="1" applyBorder="1" applyAlignment="1">
      <alignment horizontal="right"/>
    </xf>
    <xf numFmtId="3" fontId="24" fillId="10" borderId="143" xfId="0" applyNumberFormat="1" applyFont="1" applyFill="1" applyBorder="1" applyAlignment="1">
      <alignment horizontal="right"/>
    </xf>
    <xf numFmtId="3" fontId="24" fillId="10" borderId="144" xfId="0" applyNumberFormat="1" applyFont="1" applyFill="1" applyBorder="1" applyAlignment="1">
      <alignment horizontal="right"/>
    </xf>
    <xf numFmtId="0" fontId="26" fillId="7" borderId="150" xfId="0" applyFont="1" applyFill="1" applyBorder="1" applyAlignment="1">
      <alignment horizontal="centerContinuous" vertical="center"/>
    </xf>
    <xf numFmtId="49" fontId="26" fillId="7" borderId="122" xfId="0" applyNumberFormat="1" applyFont="1" applyFill="1" applyBorder="1" applyAlignment="1">
      <alignment horizontal="center" vertical="center" wrapText="1"/>
    </xf>
    <xf numFmtId="0" fontId="26" fillId="7" borderId="152" xfId="0" applyFont="1" applyFill="1" applyBorder="1" applyAlignment="1">
      <alignment horizontal="centerContinuous" vertical="center"/>
    </xf>
    <xf numFmtId="0" fontId="26" fillId="7" borderId="129" xfId="0" applyFont="1" applyFill="1" applyBorder="1" applyAlignment="1">
      <alignment horizontal="center" vertical="center" wrapText="1"/>
    </xf>
    <xf numFmtId="172" fontId="24" fillId="0" borderId="51" xfId="3" applyNumberFormat="1" applyFont="1" applyFill="1" applyBorder="1" applyAlignment="1">
      <alignment vertical="center"/>
    </xf>
    <xf numFmtId="0" fontId="19" fillId="0" borderId="35" xfId="0" applyFont="1" applyBorder="1" applyAlignment="1">
      <alignment vertical="center"/>
    </xf>
    <xf numFmtId="165" fontId="19" fillId="0" borderId="54" xfId="0" applyNumberFormat="1" applyFont="1" applyBorder="1" applyAlignment="1">
      <alignment horizontal="right" vertical="center"/>
    </xf>
    <xf numFmtId="165" fontId="19" fillId="0" borderId="28" xfId="0" applyNumberFormat="1" applyFont="1" applyBorder="1" applyAlignment="1">
      <alignment horizontal="right" vertical="center"/>
    </xf>
    <xf numFmtId="165" fontId="19" fillId="0" borderId="118" xfId="0" applyNumberFormat="1" applyFont="1" applyBorder="1" applyAlignment="1">
      <alignment horizontal="right" vertical="center"/>
    </xf>
    <xf numFmtId="165" fontId="19" fillId="0" borderId="0" xfId="0" applyNumberFormat="1" applyFont="1" applyFill="1" applyBorder="1" applyAlignment="1">
      <alignment vertical="center"/>
    </xf>
    <xf numFmtId="165" fontId="24" fillId="0" borderId="50" xfId="0" applyNumberFormat="1" applyFont="1" applyFill="1" applyBorder="1" applyAlignment="1">
      <alignment vertical="center"/>
    </xf>
    <xf numFmtId="165" fontId="24" fillId="0" borderId="158" xfId="0" applyNumberFormat="1" applyFont="1" applyFill="1" applyBorder="1" applyAlignment="1">
      <alignment vertical="center"/>
    </xf>
    <xf numFmtId="165" fontId="24" fillId="0" borderId="141" xfId="0" applyNumberFormat="1" applyFont="1" applyFill="1" applyBorder="1" applyAlignment="1">
      <alignment vertical="center"/>
    </xf>
    <xf numFmtId="0" fontId="19" fillId="0" borderId="0" xfId="0" applyFont="1" applyAlignment="1">
      <alignment vertical="center"/>
    </xf>
    <xf numFmtId="0" fontId="19" fillId="0" borderId="31" xfId="0" applyNumberFormat="1" applyFont="1" applyFill="1" applyBorder="1" applyAlignment="1">
      <alignment horizontal="left" vertical="center"/>
    </xf>
    <xf numFmtId="0" fontId="19" fillId="0" borderId="33" xfId="0" applyNumberFormat="1" applyFont="1" applyFill="1" applyBorder="1" applyAlignment="1">
      <alignment horizontal="left" vertical="center"/>
    </xf>
    <xf numFmtId="0" fontId="19" fillId="0" borderId="36" xfId="0" applyNumberFormat="1" applyFont="1" applyFill="1" applyBorder="1" applyAlignment="1">
      <alignment horizontal="left" vertical="center"/>
    </xf>
    <xf numFmtId="0" fontId="19" fillId="0" borderId="38" xfId="0" applyNumberFormat="1" applyFont="1" applyFill="1" applyBorder="1" applyAlignment="1">
      <alignment horizontal="left" vertical="center"/>
    </xf>
    <xf numFmtId="0" fontId="47" fillId="0" borderId="0" xfId="43" applyFont="1" applyBorder="1" applyAlignment="1">
      <alignment horizontal="right"/>
    </xf>
    <xf numFmtId="0" fontId="19" fillId="0" borderId="0" xfId="0" applyFont="1" applyAlignment="1">
      <alignment vertical="center"/>
    </xf>
    <xf numFmtId="3" fontId="19" fillId="0" borderId="153" xfId="0" applyNumberFormat="1" applyFont="1" applyFill="1" applyBorder="1" applyAlignment="1">
      <alignment vertical="center"/>
    </xf>
    <xf numFmtId="3" fontId="19" fillId="0" borderId="55" xfId="0" applyNumberFormat="1" applyFont="1" applyFill="1" applyBorder="1" applyAlignment="1">
      <alignment vertical="center"/>
    </xf>
    <xf numFmtId="3" fontId="19" fillId="0" borderId="129" xfId="0" applyNumberFormat="1" applyFont="1" applyFill="1" applyBorder="1" applyAlignment="1">
      <alignment vertical="center"/>
    </xf>
    <xf numFmtId="164" fontId="19" fillId="0" borderId="156" xfId="0" applyNumberFormat="1" applyFont="1" applyBorder="1" applyAlignment="1">
      <alignment horizontal="right" vertical="center"/>
    </xf>
    <xf numFmtId="164" fontId="19" fillId="0" borderId="55" xfId="0" applyNumberFormat="1" applyFont="1" applyBorder="1" applyAlignment="1">
      <alignment horizontal="right" vertical="center"/>
    </xf>
    <xf numFmtId="165" fontId="19" fillId="0" borderId="129" xfId="0" applyNumberFormat="1" applyFont="1" applyFill="1" applyBorder="1" applyAlignment="1">
      <alignment vertical="center"/>
    </xf>
    <xf numFmtId="165" fontId="19" fillId="0" borderId="156" xfId="0" applyNumberFormat="1" applyFont="1" applyBorder="1" applyAlignment="1">
      <alignment horizontal="right" vertical="center"/>
    </xf>
    <xf numFmtId="165" fontId="19" fillId="0" borderId="55" xfId="0" applyNumberFormat="1" applyFont="1" applyBorder="1" applyAlignment="1">
      <alignment horizontal="right" vertical="center"/>
    </xf>
    <xf numFmtId="3" fontId="19" fillId="0" borderId="122" xfId="0" applyNumberFormat="1" applyFont="1" applyFill="1" applyBorder="1" applyAlignment="1">
      <alignment vertical="center"/>
    </xf>
    <xf numFmtId="3" fontId="19" fillId="0" borderId="56" xfId="0" applyNumberFormat="1" applyFont="1" applyFill="1" applyBorder="1" applyAlignment="1">
      <alignment vertical="center"/>
    </xf>
    <xf numFmtId="164" fontId="19" fillId="0" borderId="56" xfId="0" applyNumberFormat="1" applyFont="1" applyBorder="1" applyAlignment="1">
      <alignment horizontal="right" vertical="center"/>
    </xf>
    <xf numFmtId="165" fontId="19" fillId="0" borderId="56" xfId="0" applyNumberFormat="1" applyFont="1" applyBorder="1" applyAlignment="1">
      <alignment horizontal="right" vertical="center"/>
    </xf>
    <xf numFmtId="3" fontId="19" fillId="0" borderId="154" xfId="0" applyNumberFormat="1" applyFont="1" applyFill="1" applyBorder="1" applyAlignment="1">
      <alignment vertical="center"/>
    </xf>
    <xf numFmtId="3" fontId="19" fillId="0" borderId="119" xfId="0" applyNumberFormat="1" applyFont="1" applyFill="1" applyBorder="1" applyAlignment="1">
      <alignment vertical="center"/>
    </xf>
    <xf numFmtId="3" fontId="19" fillId="0" borderId="135" xfId="0" applyNumberFormat="1" applyFont="1" applyFill="1" applyBorder="1" applyAlignment="1">
      <alignment vertical="center"/>
    </xf>
    <xf numFmtId="164" fontId="19" fillId="0" borderId="119" xfId="0" applyNumberFormat="1" applyFont="1" applyBorder="1" applyAlignment="1">
      <alignment horizontal="right" vertical="center"/>
    </xf>
    <xf numFmtId="165" fontId="19" fillId="0" borderId="135" xfId="0" applyNumberFormat="1" applyFont="1" applyFill="1" applyBorder="1" applyAlignment="1">
      <alignment vertical="center"/>
    </xf>
    <xf numFmtId="165" fontId="19" fillId="0" borderId="119" xfId="0" applyNumberFormat="1" applyFont="1" applyBorder="1" applyAlignment="1">
      <alignment horizontal="right" vertical="center"/>
    </xf>
    <xf numFmtId="3" fontId="19" fillId="0" borderId="152" xfId="0" applyNumberFormat="1" applyFont="1" applyFill="1" applyBorder="1" applyAlignment="1">
      <alignment vertical="center"/>
    </xf>
    <xf numFmtId="165" fontId="19" fillId="0" borderId="157" xfId="0" applyNumberFormat="1" applyFont="1" applyFill="1" applyBorder="1" applyAlignment="1">
      <alignment vertical="center"/>
    </xf>
    <xf numFmtId="165" fontId="19" fillId="0" borderId="133" xfId="0" applyNumberFormat="1" applyFont="1" applyFill="1" applyBorder="1" applyAlignment="1">
      <alignment vertical="center"/>
    </xf>
    <xf numFmtId="165" fontId="19" fillId="0" borderId="134" xfId="0" applyNumberFormat="1" applyFont="1" applyFill="1" applyBorder="1" applyAlignment="1">
      <alignment vertical="center"/>
    </xf>
    <xf numFmtId="0" fontId="24" fillId="8" borderId="73" xfId="0" applyFont="1" applyFill="1" applyBorder="1" applyAlignment="1">
      <alignment horizontal="center" vertical="center" wrapText="1"/>
    </xf>
    <xf numFmtId="0" fontId="24" fillId="8" borderId="140" xfId="0" applyFont="1" applyFill="1" applyBorder="1" applyAlignment="1">
      <alignment horizontal="center" vertical="center" wrapText="1"/>
    </xf>
    <xf numFmtId="0" fontId="26" fillId="7" borderId="73" xfId="0" applyFont="1" applyFill="1" applyBorder="1" applyAlignment="1">
      <alignment horizontal="center" vertical="center" wrapText="1"/>
    </xf>
    <xf numFmtId="0" fontId="26" fillId="7" borderId="140" xfId="0" applyFont="1" applyFill="1" applyBorder="1" applyAlignment="1">
      <alignment horizontal="center" vertical="center" wrapText="1"/>
    </xf>
    <xf numFmtId="0" fontId="26" fillId="7" borderId="107" xfId="0" applyFont="1" applyFill="1" applyBorder="1" applyAlignment="1">
      <alignment horizontal="center" vertical="center" wrapText="1"/>
    </xf>
    <xf numFmtId="172" fontId="19" fillId="8" borderId="53" xfId="3" applyNumberFormat="1" applyFont="1" applyFill="1" applyBorder="1" applyAlignment="1">
      <alignment vertical="center"/>
    </xf>
    <xf numFmtId="172" fontId="19" fillId="8" borderId="54" xfId="3" applyNumberFormat="1" applyFont="1" applyFill="1" applyBorder="1" applyAlignment="1">
      <alignment vertical="center"/>
    </xf>
    <xf numFmtId="172" fontId="19" fillId="8" borderId="55" xfId="3" applyNumberFormat="1" applyFont="1" applyFill="1" applyBorder="1" applyAlignment="1">
      <alignment vertical="center"/>
    </xf>
    <xf numFmtId="172" fontId="19" fillId="8" borderId="130" xfId="3" applyNumberFormat="1" applyFont="1" applyFill="1" applyBorder="1" applyAlignment="1">
      <alignment vertical="center"/>
    </xf>
    <xf numFmtId="172" fontId="19" fillId="8" borderId="28" xfId="3" applyNumberFormat="1" applyFont="1" applyFill="1" applyBorder="1" applyAlignment="1">
      <alignment vertical="center"/>
    </xf>
    <xf numFmtId="172" fontId="19" fillId="8" borderId="56" xfId="3" applyNumberFormat="1" applyFont="1" applyFill="1" applyBorder="1" applyAlignment="1">
      <alignment vertical="center"/>
    </xf>
    <xf numFmtId="172" fontId="19" fillId="8" borderId="131" xfId="3" applyNumberFormat="1" applyFont="1" applyFill="1" applyBorder="1" applyAlignment="1">
      <alignment vertical="center"/>
    </xf>
    <xf numFmtId="172" fontId="19" fillId="8" borderId="118" xfId="3" applyNumberFormat="1" applyFont="1" applyFill="1" applyBorder="1" applyAlignment="1">
      <alignment vertical="center"/>
    </xf>
    <xf numFmtId="172" fontId="19" fillId="8" borderId="119" xfId="3" applyNumberFormat="1" applyFont="1" applyFill="1" applyBorder="1" applyAlignment="1">
      <alignment vertical="center"/>
    </xf>
    <xf numFmtId="172" fontId="19" fillId="0" borderId="0" xfId="0" applyNumberFormat="1" applyFont="1" applyFill="1" applyBorder="1" applyAlignment="1">
      <alignment vertical="center"/>
    </xf>
    <xf numFmtId="0" fontId="19" fillId="10" borderId="0" xfId="0" applyFont="1" applyFill="1" applyBorder="1" applyAlignment="1">
      <alignment vertical="center"/>
    </xf>
    <xf numFmtId="0" fontId="19" fillId="10" borderId="30" xfId="0" applyFont="1" applyFill="1" applyBorder="1" applyAlignment="1">
      <alignment vertical="center"/>
    </xf>
    <xf numFmtId="0" fontId="19" fillId="0" borderId="30" xfId="0" applyFont="1" applyBorder="1" applyAlignment="1">
      <alignment vertical="center"/>
    </xf>
    <xf numFmtId="0" fontId="19" fillId="10" borderId="35" xfId="0" applyFont="1" applyFill="1" applyBorder="1" applyAlignment="1">
      <alignment vertical="center"/>
    </xf>
    <xf numFmtId="4" fontId="19" fillId="0" borderId="53" xfId="3" applyNumberFormat="1" applyFont="1" applyFill="1" applyBorder="1" applyAlignment="1">
      <alignment vertical="center"/>
    </xf>
    <xf numFmtId="4" fontId="19" fillId="0" borderId="54" xfId="3" applyNumberFormat="1" applyFont="1" applyFill="1" applyBorder="1" applyAlignment="1">
      <alignment vertical="center"/>
    </xf>
    <xf numFmtId="4" fontId="19" fillId="0" borderId="150" xfId="3" applyNumberFormat="1" applyFont="1" applyFill="1" applyBorder="1" applyAlignment="1">
      <alignment vertical="center"/>
    </xf>
    <xf numFmtId="4" fontId="19" fillId="8" borderId="155" xfId="3" applyNumberFormat="1" applyFont="1" applyFill="1" applyBorder="1" applyAlignment="1">
      <alignment vertical="center"/>
    </xf>
    <xf numFmtId="4" fontId="19" fillId="0" borderId="130" xfId="3" applyNumberFormat="1" applyFont="1" applyFill="1" applyBorder="1" applyAlignment="1">
      <alignment vertical="center"/>
    </xf>
    <xf numFmtId="4" fontId="19" fillId="0" borderId="28" xfId="3" applyNumberFormat="1" applyFont="1" applyFill="1" applyBorder="1" applyAlignment="1">
      <alignment vertical="center"/>
    </xf>
    <xf numFmtId="4" fontId="19" fillId="0" borderId="122" xfId="3" applyNumberFormat="1" applyFont="1" applyFill="1" applyBorder="1" applyAlignment="1">
      <alignment vertical="center"/>
    </xf>
    <xf numFmtId="4" fontId="19" fillId="8" borderId="56" xfId="3" applyNumberFormat="1" applyFont="1" applyFill="1" applyBorder="1" applyAlignment="1">
      <alignment vertical="center"/>
    </xf>
    <xf numFmtId="4" fontId="19" fillId="0" borderId="131" xfId="3" applyNumberFormat="1" applyFont="1" applyFill="1" applyBorder="1" applyAlignment="1">
      <alignment vertical="center"/>
    </xf>
    <xf numFmtId="4" fontId="19" fillId="0" borderId="118" xfId="3" applyNumberFormat="1" applyFont="1" applyFill="1" applyBorder="1" applyAlignment="1">
      <alignment vertical="center"/>
    </xf>
    <xf numFmtId="4" fontId="19" fillId="0" borderId="151" xfId="3" applyNumberFormat="1" applyFont="1" applyFill="1" applyBorder="1" applyAlignment="1">
      <alignment vertical="center"/>
    </xf>
    <xf numFmtId="4" fontId="19" fillId="0" borderId="0" xfId="0" applyNumberFormat="1" applyFont="1" applyFill="1" applyBorder="1" applyAlignment="1">
      <alignment vertical="center"/>
    </xf>
    <xf numFmtId="4" fontId="24" fillId="0" borderId="50" xfId="3" applyNumberFormat="1" applyFont="1" applyFill="1" applyBorder="1" applyAlignment="1">
      <alignment vertical="center"/>
    </xf>
    <xf numFmtId="4" fontId="24" fillId="0" borderId="142" xfId="3" applyNumberFormat="1" applyFont="1" applyFill="1" applyBorder="1" applyAlignment="1">
      <alignment vertical="center"/>
    </xf>
    <xf numFmtId="4" fontId="24" fillId="0" borderId="41" xfId="3" applyNumberFormat="1" applyFont="1" applyFill="1" applyBorder="1" applyAlignment="1">
      <alignment vertical="center"/>
    </xf>
    <xf numFmtId="4" fontId="24" fillId="11" borderId="44" xfId="3" applyNumberFormat="1" applyFont="1" applyFill="1" applyBorder="1" applyAlignment="1">
      <alignment vertical="center"/>
    </xf>
    <xf numFmtId="0" fontId="25" fillId="10" borderId="30" xfId="0" applyFont="1" applyFill="1" applyBorder="1" applyAlignment="1">
      <alignment vertical="center"/>
    </xf>
    <xf numFmtId="0" fontId="22" fillId="10" borderId="30" xfId="0" applyFont="1" applyFill="1" applyBorder="1" applyAlignment="1">
      <alignment vertical="center"/>
    </xf>
    <xf numFmtId="0" fontId="25" fillId="10" borderId="0" xfId="0" applyFont="1" applyFill="1" applyBorder="1" applyAlignment="1">
      <alignment vertical="center"/>
    </xf>
    <xf numFmtId="0" fontId="22" fillId="10" borderId="0" xfId="0" applyFont="1" applyFill="1" applyBorder="1" applyAlignment="1">
      <alignment vertical="center"/>
    </xf>
    <xf numFmtId="0" fontId="22" fillId="10" borderId="35" xfId="0" applyFont="1" applyFill="1" applyBorder="1" applyAlignment="1">
      <alignment vertical="center"/>
    </xf>
    <xf numFmtId="0" fontId="19" fillId="7" borderId="0" xfId="0" applyFont="1" applyFill="1" applyAlignment="1">
      <alignment vertical="center"/>
    </xf>
    <xf numFmtId="0" fontId="25" fillId="7" borderId="0" xfId="0" applyFont="1" applyFill="1" applyAlignment="1">
      <alignment vertical="center"/>
    </xf>
    <xf numFmtId="0" fontId="22" fillId="7" borderId="0" xfId="0" applyFont="1" applyFill="1" applyAlignment="1">
      <alignment vertical="center"/>
    </xf>
    <xf numFmtId="0" fontId="40" fillId="0" borderId="31" xfId="0" applyNumberFormat="1" applyFont="1" applyFill="1" applyBorder="1" applyAlignment="1">
      <alignment vertical="center"/>
    </xf>
    <xf numFmtId="0" fontId="40" fillId="0" borderId="36" xfId="0" applyNumberFormat="1" applyFont="1" applyFill="1" applyBorder="1" applyAlignment="1">
      <alignment vertical="center"/>
    </xf>
    <xf numFmtId="0" fontId="33" fillId="9" borderId="0" xfId="0" applyFont="1" applyFill="1" applyAlignment="1">
      <alignment vertical="center"/>
    </xf>
    <xf numFmtId="0" fontId="19" fillId="0" borderId="30" xfId="0" applyFont="1" applyFill="1" applyBorder="1" applyAlignment="1">
      <alignment vertical="center"/>
    </xf>
    <xf numFmtId="0" fontId="40" fillId="0" borderId="33" xfId="0" applyNumberFormat="1" applyFont="1" applyFill="1" applyBorder="1" applyAlignment="1">
      <alignment vertical="center"/>
    </xf>
    <xf numFmtId="0" fontId="19" fillId="0" borderId="35" xfId="0" applyFont="1" applyFill="1" applyBorder="1" applyAlignment="1">
      <alignment vertical="center"/>
    </xf>
    <xf numFmtId="0" fontId="40" fillId="0" borderId="38" xfId="0" applyNumberFormat="1" applyFont="1" applyFill="1" applyBorder="1" applyAlignment="1">
      <alignment vertical="center"/>
    </xf>
    <xf numFmtId="0" fontId="26" fillId="7" borderId="28" xfId="0" applyNumberFormat="1" applyFont="1" applyFill="1" applyBorder="1" applyAlignment="1">
      <alignment horizontal="center" vertical="center" wrapText="1"/>
    </xf>
    <xf numFmtId="0" fontId="37" fillId="7" borderId="0" xfId="43" applyFont="1" applyFill="1" applyBorder="1" applyAlignment="1">
      <alignment horizontal="center" vertical="top" wrapText="1"/>
    </xf>
    <xf numFmtId="0" fontId="30" fillId="7" borderId="0" xfId="2" applyFont="1" applyFill="1" applyBorder="1" applyAlignment="1" applyProtection="1">
      <alignment horizontal="left" vertical="center" wrapText="1"/>
    </xf>
    <xf numFmtId="0" fontId="30" fillId="7" borderId="0" xfId="43" applyFont="1" applyFill="1" applyBorder="1" applyAlignment="1">
      <alignment horizontal="left" vertical="center" wrapText="1"/>
    </xf>
    <xf numFmtId="0" fontId="37" fillId="7" borderId="0" xfId="43" applyFont="1" applyFill="1" applyBorder="1" applyAlignment="1">
      <alignment horizontal="left" vertical="center" wrapText="1"/>
    </xf>
    <xf numFmtId="0" fontId="37" fillId="7" borderId="0" xfId="43" applyFont="1" applyFill="1" applyBorder="1" applyAlignment="1">
      <alignment horizontal="left" vertical="top" wrapText="1"/>
    </xf>
    <xf numFmtId="0" fontId="34" fillId="0" borderId="0" xfId="43" applyFont="1" applyBorder="1" applyAlignment="1">
      <alignment horizontal="center"/>
    </xf>
    <xf numFmtId="0" fontId="35" fillId="7" borderId="0" xfId="2" applyFont="1" applyFill="1" applyBorder="1" applyAlignment="1" applyProtection="1">
      <alignment horizontal="left" vertical="center" wrapText="1"/>
    </xf>
    <xf numFmtId="0" fontId="35" fillId="7" borderId="0" xfId="2" applyFont="1" applyFill="1" applyBorder="1" applyAlignment="1" applyProtection="1">
      <alignment horizontal="left" vertical="center"/>
    </xf>
    <xf numFmtId="0" fontId="44" fillId="9" borderId="0" xfId="0" applyFont="1" applyFill="1" applyAlignment="1">
      <alignment horizontal="center" vertical="center" wrapText="1"/>
    </xf>
    <xf numFmtId="0" fontId="50" fillId="7" borderId="29" xfId="0" applyFont="1" applyFill="1" applyBorder="1" applyAlignment="1">
      <alignment horizontal="center" vertical="center" textRotation="90"/>
    </xf>
    <xf numFmtId="0" fontId="50" fillId="7" borderId="126" xfId="0" applyFont="1" applyFill="1" applyBorder="1" applyAlignment="1">
      <alignment horizontal="center" vertical="center" textRotation="90"/>
    </xf>
    <xf numFmtId="0" fontId="50" fillId="7" borderId="70" xfId="0" applyFont="1" applyFill="1" applyBorder="1" applyAlignment="1">
      <alignment horizontal="center" vertical="center" textRotation="90"/>
    </xf>
    <xf numFmtId="0" fontId="50" fillId="7" borderId="143" xfId="0" applyFont="1" applyFill="1" applyBorder="1" applyAlignment="1">
      <alignment horizontal="center" vertical="center" textRotation="90"/>
    </xf>
    <xf numFmtId="0" fontId="50" fillId="7" borderId="34" xfId="0" applyFont="1" applyFill="1" applyBorder="1" applyAlignment="1">
      <alignment horizontal="center" vertical="center" textRotation="90"/>
    </xf>
    <xf numFmtId="0" fontId="50" fillId="7" borderId="144" xfId="0" applyFont="1" applyFill="1" applyBorder="1" applyAlignment="1">
      <alignment horizontal="center" vertical="center" textRotation="90"/>
    </xf>
    <xf numFmtId="0" fontId="50" fillId="10" borderId="29" xfId="0" applyFont="1" applyFill="1" applyBorder="1" applyAlignment="1">
      <alignment horizontal="center" vertical="center" textRotation="90"/>
    </xf>
    <xf numFmtId="0" fontId="50" fillId="10" borderId="126" xfId="0" applyFont="1" applyFill="1" applyBorder="1" applyAlignment="1">
      <alignment horizontal="center" vertical="center" textRotation="90"/>
    </xf>
    <xf numFmtId="0" fontId="50" fillId="10" borderId="70" xfId="0" applyFont="1" applyFill="1" applyBorder="1" applyAlignment="1">
      <alignment horizontal="center" vertical="center" textRotation="90"/>
    </xf>
    <xf numFmtId="0" fontId="50" fillId="10" borderId="143" xfId="0" applyFont="1" applyFill="1" applyBorder="1" applyAlignment="1">
      <alignment horizontal="center" vertical="center" textRotation="90"/>
    </xf>
    <xf numFmtId="0" fontId="50" fillId="10" borderId="34" xfId="0" applyFont="1" applyFill="1" applyBorder="1" applyAlignment="1">
      <alignment horizontal="center" vertical="center" textRotation="90"/>
    </xf>
    <xf numFmtId="0" fontId="50" fillId="10" borderId="144" xfId="0" applyFont="1" applyFill="1" applyBorder="1" applyAlignment="1">
      <alignment horizontal="center" vertical="center" textRotation="90"/>
    </xf>
    <xf numFmtId="0" fontId="19" fillId="0" borderId="0" xfId="0" applyFont="1" applyAlignment="1">
      <alignment vertical="center"/>
    </xf>
    <xf numFmtId="0" fontId="26" fillId="7" borderId="29" xfId="0" applyFont="1" applyFill="1" applyBorder="1" applyAlignment="1">
      <alignment horizontal="center" vertical="center"/>
    </xf>
    <xf numFmtId="0" fontId="26" fillId="7" borderId="132" xfId="0" applyFont="1" applyFill="1" applyBorder="1" applyAlignment="1">
      <alignment horizontal="center" vertical="center"/>
    </xf>
    <xf numFmtId="0" fontId="26" fillId="7" borderId="70" xfId="0" applyFont="1" applyFill="1" applyBorder="1" applyAlignment="1">
      <alignment horizontal="center" vertical="center"/>
    </xf>
    <xf numFmtId="0" fontId="26" fillId="7" borderId="127" xfId="0" applyFont="1" applyFill="1" applyBorder="1" applyAlignment="1">
      <alignment horizontal="center" vertical="center"/>
    </xf>
    <xf numFmtId="0" fontId="26" fillId="7" borderId="71" xfId="0" applyFont="1" applyFill="1" applyBorder="1" applyAlignment="1">
      <alignment horizontal="center" vertical="center"/>
    </xf>
    <xf numFmtId="0" fontId="26" fillId="7" borderId="128" xfId="0" applyFont="1" applyFill="1" applyBorder="1" applyAlignment="1">
      <alignment horizontal="center" vertical="center"/>
    </xf>
    <xf numFmtId="0" fontId="27" fillId="9" borderId="72" xfId="0" applyFont="1" applyFill="1" applyBorder="1" applyAlignment="1" applyProtection="1">
      <alignment horizontal="center"/>
    </xf>
    <xf numFmtId="0" fontId="27" fillId="9" borderId="106" xfId="0" applyFont="1" applyFill="1" applyBorder="1" applyAlignment="1" applyProtection="1">
      <alignment horizontal="center" vertical="center" wrapText="1"/>
    </xf>
    <xf numFmtId="0" fontId="27" fillId="9" borderId="107" xfId="0" applyFont="1" applyFill="1" applyBorder="1" applyAlignment="1" applyProtection="1">
      <alignment horizontal="center" vertical="center" wrapText="1"/>
    </xf>
    <xf numFmtId="0" fontId="44" fillId="9" borderId="0" xfId="0" applyFont="1" applyFill="1" applyAlignment="1" applyProtection="1">
      <alignment horizontal="center"/>
    </xf>
    <xf numFmtId="0" fontId="46" fillId="0" borderId="29" xfId="0" applyFont="1" applyFill="1" applyBorder="1" applyAlignment="1">
      <alignment horizontal="center" vertical="center" textRotation="90"/>
    </xf>
    <xf numFmtId="0" fontId="46" fillId="0" borderId="126" xfId="0" applyFont="1" applyFill="1" applyBorder="1" applyAlignment="1">
      <alignment horizontal="center" vertical="center" textRotation="90"/>
    </xf>
    <xf numFmtId="0" fontId="46" fillId="0" borderId="70" xfId="0" applyFont="1" applyFill="1" applyBorder="1" applyAlignment="1">
      <alignment horizontal="center" vertical="center" textRotation="90"/>
    </xf>
    <xf numFmtId="0" fontId="46" fillId="0" borderId="143" xfId="0" applyFont="1" applyFill="1" applyBorder="1" applyAlignment="1">
      <alignment horizontal="center" vertical="center" textRotation="90"/>
    </xf>
    <xf numFmtId="0" fontId="46" fillId="0" borderId="34" xfId="0" applyFont="1" applyFill="1" applyBorder="1" applyAlignment="1">
      <alignment horizontal="center" vertical="center" textRotation="90"/>
    </xf>
    <xf numFmtId="0" fontId="46" fillId="0" borderId="144" xfId="0" applyFont="1" applyFill="1" applyBorder="1" applyAlignment="1">
      <alignment horizontal="center" vertical="center" textRotation="90"/>
    </xf>
    <xf numFmtId="1" fontId="50" fillId="10" borderId="29" xfId="0" applyNumberFormat="1" applyFont="1" applyFill="1" applyBorder="1" applyAlignment="1">
      <alignment horizontal="center" vertical="center" textRotation="90"/>
    </xf>
    <xf numFmtId="1" fontId="50" fillId="10" borderId="126" xfId="0" applyNumberFormat="1" applyFont="1" applyFill="1" applyBorder="1" applyAlignment="1">
      <alignment horizontal="center" vertical="center" textRotation="90"/>
    </xf>
    <xf numFmtId="1" fontId="50" fillId="10" borderId="70" xfId="0" applyNumberFormat="1" applyFont="1" applyFill="1" applyBorder="1" applyAlignment="1">
      <alignment horizontal="center" vertical="center" textRotation="90"/>
    </xf>
    <xf numFmtId="1" fontId="50" fillId="10" borderId="143" xfId="0" applyNumberFormat="1" applyFont="1" applyFill="1" applyBorder="1" applyAlignment="1">
      <alignment horizontal="center" vertical="center" textRotation="90"/>
    </xf>
    <xf numFmtId="1" fontId="50" fillId="10" borderId="34" xfId="0" applyNumberFormat="1" applyFont="1" applyFill="1" applyBorder="1" applyAlignment="1">
      <alignment horizontal="center" vertical="center" textRotation="90"/>
    </xf>
    <xf numFmtId="1" fontId="50" fillId="10" borderId="144" xfId="0" applyNumberFormat="1" applyFont="1" applyFill="1" applyBorder="1" applyAlignment="1">
      <alignment horizontal="center" vertical="center" textRotation="90"/>
    </xf>
    <xf numFmtId="0" fontId="50" fillId="7" borderId="30" xfId="0" applyFont="1" applyFill="1" applyBorder="1" applyAlignment="1">
      <alignment horizontal="center" vertical="center" textRotation="90"/>
    </xf>
    <xf numFmtId="0" fontId="50" fillId="7" borderId="0" xfId="0" applyFont="1" applyFill="1" applyBorder="1" applyAlignment="1">
      <alignment horizontal="center" vertical="center" textRotation="90"/>
    </xf>
    <xf numFmtId="0" fontId="47" fillId="0" borderId="0" xfId="0" applyFont="1" applyBorder="1" applyAlignment="1">
      <alignment horizontal="left" vertical="top" wrapText="1"/>
    </xf>
    <xf numFmtId="0" fontId="47" fillId="0" borderId="0" xfId="0" applyFont="1" applyAlignment="1">
      <alignment horizontal="left" vertical="top" wrapText="1"/>
    </xf>
    <xf numFmtId="0" fontId="47" fillId="0" borderId="0" xfId="0" applyFont="1" applyFill="1" applyAlignment="1">
      <alignment horizontal="left" vertical="top" wrapText="1"/>
    </xf>
    <xf numFmtId="0" fontId="48" fillId="0" borderId="0" xfId="0" applyFont="1" applyFill="1" applyAlignment="1">
      <alignment horizontal="left" vertical="top" wrapText="1"/>
    </xf>
    <xf numFmtId="49" fontId="42" fillId="8" borderId="36" xfId="0" applyNumberFormat="1" applyFont="1" applyFill="1" applyBorder="1" applyAlignment="1">
      <alignment horizontal="left" vertical="center"/>
    </xf>
    <xf numFmtId="49" fontId="42" fillId="8" borderId="37" xfId="0" applyNumberFormat="1" applyFont="1" applyFill="1" applyBorder="1" applyAlignment="1">
      <alignment horizontal="left" vertical="center"/>
    </xf>
    <xf numFmtId="49" fontId="42" fillId="8" borderId="31" xfId="0" applyNumberFormat="1" applyFont="1" applyFill="1" applyBorder="1" applyAlignment="1">
      <alignment horizontal="left" vertical="center"/>
    </xf>
    <xf numFmtId="49" fontId="42" fillId="8" borderId="33" xfId="0" applyNumberFormat="1" applyFont="1" applyFill="1" applyBorder="1" applyAlignment="1">
      <alignment horizontal="left" vertical="center"/>
    </xf>
    <xf numFmtId="49" fontId="42" fillId="8" borderId="38" xfId="0" applyNumberFormat="1" applyFont="1" applyFill="1" applyBorder="1" applyAlignment="1">
      <alignment horizontal="left" vertical="center"/>
    </xf>
    <xf numFmtId="0" fontId="26" fillId="7" borderId="54" xfId="0" applyFont="1" applyFill="1" applyBorder="1" applyAlignment="1">
      <alignment horizontal="center" vertical="center"/>
    </xf>
    <xf numFmtId="49" fontId="19" fillId="8" borderId="31" xfId="0" applyNumberFormat="1" applyFont="1" applyFill="1" applyBorder="1" applyAlignment="1">
      <alignment horizontal="left" vertical="center"/>
    </xf>
    <xf numFmtId="49" fontId="19" fillId="8" borderId="32" xfId="0" applyNumberFormat="1" applyFont="1" applyFill="1" applyBorder="1" applyAlignment="1">
      <alignment horizontal="left" vertical="center"/>
    </xf>
    <xf numFmtId="49" fontId="19" fillId="8" borderId="33" xfId="0" applyNumberFormat="1" applyFont="1" applyFill="1" applyBorder="1" applyAlignment="1">
      <alignment horizontal="left" vertical="center"/>
    </xf>
    <xf numFmtId="49" fontId="19" fillId="8" borderId="36" xfId="0" applyNumberFormat="1" applyFont="1" applyFill="1" applyBorder="1" applyAlignment="1">
      <alignment horizontal="left" vertical="center"/>
    </xf>
    <xf numFmtId="49" fontId="19" fillId="8" borderId="37" xfId="0" applyNumberFormat="1" applyFont="1" applyFill="1" applyBorder="1" applyAlignment="1">
      <alignment horizontal="left" vertical="center"/>
    </xf>
    <xf numFmtId="49" fontId="19" fillId="8" borderId="38" xfId="0" applyNumberFormat="1" applyFont="1" applyFill="1" applyBorder="1" applyAlignment="1">
      <alignment horizontal="left" vertical="center"/>
    </xf>
    <xf numFmtId="49" fontId="42" fillId="8" borderId="32" xfId="0" applyNumberFormat="1" applyFont="1" applyFill="1" applyBorder="1" applyAlignment="1">
      <alignment horizontal="left" vertical="center"/>
    </xf>
    <xf numFmtId="0" fontId="26" fillId="7" borderId="30" xfId="0" applyFont="1" applyFill="1" applyBorder="1" applyAlignment="1">
      <alignment horizontal="center" vertical="center"/>
    </xf>
    <xf numFmtId="0" fontId="26" fillId="7" borderId="0" xfId="0" applyFont="1" applyFill="1" applyBorder="1" applyAlignment="1">
      <alignment horizontal="center" vertical="center"/>
    </xf>
    <xf numFmtId="0" fontId="26" fillId="7" borderId="72" xfId="0" applyFont="1" applyFill="1" applyBorder="1" applyAlignment="1">
      <alignment horizontal="center" vertical="center"/>
    </xf>
    <xf numFmtId="0" fontId="29" fillId="0" borderId="0" xfId="0" applyFont="1" applyFill="1" applyAlignment="1">
      <alignment horizontal="left" vertical="top" wrapText="1"/>
    </xf>
    <xf numFmtId="0" fontId="26" fillId="7" borderId="34" xfId="0" applyFont="1" applyFill="1" applyBorder="1" applyAlignment="1">
      <alignment horizontal="center" vertical="center"/>
    </xf>
    <xf numFmtId="0" fontId="26" fillId="7" borderId="35" xfId="0" applyFont="1" applyFill="1" applyBorder="1" applyAlignment="1">
      <alignment horizontal="center" vertical="center"/>
    </xf>
    <xf numFmtId="0" fontId="28" fillId="0" borderId="0" xfId="0" applyFont="1" applyBorder="1" applyAlignment="1">
      <alignment horizontal="left" vertical="top" wrapText="1"/>
    </xf>
    <xf numFmtId="0" fontId="28" fillId="0" borderId="0" xfId="0" applyFont="1" applyAlignment="1">
      <alignment horizontal="left" vertical="top" wrapText="1"/>
    </xf>
    <xf numFmtId="0" fontId="47" fillId="0" borderId="70" xfId="0" applyFont="1" applyBorder="1" applyAlignment="1">
      <alignment horizontal="left" vertical="top" wrapText="1"/>
    </xf>
    <xf numFmtId="0" fontId="26" fillId="7" borderId="122" xfId="0" applyFont="1" applyFill="1" applyBorder="1" applyAlignment="1">
      <alignment horizontal="center" vertical="center" wrapText="1"/>
    </xf>
    <xf numFmtId="0" fontId="26" fillId="7" borderId="123" xfId="0" applyFont="1" applyFill="1" applyBorder="1" applyAlignment="1">
      <alignment horizontal="center" vertical="center" wrapText="1"/>
    </xf>
    <xf numFmtId="0" fontId="26" fillId="7" borderId="55" xfId="0" applyFont="1" applyFill="1" applyBorder="1" applyAlignment="1">
      <alignment horizontal="center" vertical="center"/>
    </xf>
    <xf numFmtId="0" fontId="27" fillId="9" borderId="0" xfId="0" applyFont="1" applyFill="1" applyBorder="1" applyAlignment="1">
      <alignment horizontal="center" vertical="center"/>
    </xf>
    <xf numFmtId="0" fontId="47" fillId="0" borderId="70" xfId="0" applyFont="1" applyFill="1" applyBorder="1" applyAlignment="1">
      <alignment horizontal="left" vertical="center" wrapText="1"/>
    </xf>
    <xf numFmtId="0" fontId="47" fillId="0" borderId="0" xfId="0" applyFont="1" applyFill="1" applyAlignment="1">
      <alignment horizontal="left" vertical="center" wrapText="1"/>
    </xf>
    <xf numFmtId="0" fontId="46" fillId="0" borderId="30" xfId="0" applyFont="1" applyFill="1" applyBorder="1" applyAlignment="1">
      <alignment horizontal="center" vertical="center" textRotation="90"/>
    </xf>
    <xf numFmtId="0" fontId="46" fillId="0" borderId="0" xfId="0" applyFont="1" applyFill="1" applyBorder="1" applyAlignment="1">
      <alignment horizontal="center" vertical="center" textRotation="90"/>
    </xf>
    <xf numFmtId="0" fontId="46" fillId="0" borderId="35" xfId="0" applyFont="1" applyFill="1" applyBorder="1" applyAlignment="1">
      <alignment horizontal="center" vertical="center" textRotation="90"/>
    </xf>
    <xf numFmtId="49" fontId="33" fillId="9" borderId="0" xfId="0" applyNumberFormat="1" applyFont="1" applyFill="1" applyBorder="1" applyAlignment="1">
      <alignment horizontal="left" vertical="center" wrapText="1"/>
    </xf>
    <xf numFmtId="0" fontId="47" fillId="0" borderId="0" xfId="0" applyFont="1" applyFill="1" applyBorder="1" applyAlignment="1">
      <alignment horizontal="left" vertical="center" wrapText="1"/>
    </xf>
    <xf numFmtId="0" fontId="31" fillId="0" borderId="159" xfId="0" applyFont="1" applyBorder="1" applyAlignment="1">
      <alignment horizontal="right" vertical="center" wrapText="1"/>
    </xf>
    <xf numFmtId="0" fontId="31" fillId="0" borderId="160" xfId="0" applyFont="1" applyBorder="1" applyAlignment="1">
      <alignment horizontal="right" vertical="center" wrapText="1"/>
    </xf>
    <xf numFmtId="175" fontId="19" fillId="8" borderId="83" xfId="3" applyNumberFormat="1" applyFont="1" applyFill="1" applyBorder="1" applyAlignment="1">
      <alignment horizontal="center" vertical="center"/>
    </xf>
    <xf numFmtId="175" fontId="19" fillId="8" borderId="88" xfId="3" applyNumberFormat="1" applyFont="1" applyFill="1" applyBorder="1" applyAlignment="1">
      <alignment horizontal="center" vertical="center"/>
    </xf>
    <xf numFmtId="0" fontId="47" fillId="0" borderId="0" xfId="0" applyFont="1" applyFill="1" applyBorder="1" applyAlignment="1">
      <alignment horizontal="left" vertical="top" wrapText="1"/>
    </xf>
    <xf numFmtId="0" fontId="47" fillId="0" borderId="0" xfId="0" applyNumberFormat="1" applyFont="1" applyAlignment="1">
      <alignment horizontal="left" vertical="center" wrapText="1"/>
    </xf>
    <xf numFmtId="0" fontId="47" fillId="0" borderId="0" xfId="0" applyNumberFormat="1" applyFont="1" applyAlignment="1">
      <alignment horizontal="left" vertical="top" wrapText="1"/>
    </xf>
    <xf numFmtId="0" fontId="26" fillId="7" borderId="150" xfId="0" applyFont="1" applyFill="1" applyBorder="1" applyAlignment="1">
      <alignment horizontal="center" vertical="center" wrapText="1"/>
    </xf>
    <xf numFmtId="0" fontId="26" fillId="7" borderId="152" xfId="0" applyFont="1" applyFill="1" applyBorder="1" applyAlignment="1">
      <alignment horizontal="center" vertical="center" wrapText="1"/>
    </xf>
    <xf numFmtId="0" fontId="26" fillId="7" borderId="161" xfId="0" applyFont="1" applyFill="1" applyBorder="1" applyAlignment="1">
      <alignment horizontal="center" vertical="center" wrapText="1"/>
    </xf>
    <xf numFmtId="0" fontId="27" fillId="10" borderId="70" xfId="0" applyFont="1" applyFill="1" applyBorder="1" applyAlignment="1">
      <alignment horizontal="left" vertical="top" wrapText="1"/>
    </xf>
    <xf numFmtId="0" fontId="27" fillId="10" borderId="0" xfId="0" applyFont="1" applyFill="1" applyBorder="1" applyAlignment="1">
      <alignment horizontal="left" vertical="top"/>
    </xf>
    <xf numFmtId="0" fontId="27" fillId="10" borderId="70" xfId="0" applyFont="1" applyFill="1" applyBorder="1" applyAlignment="1">
      <alignment horizontal="left" vertical="top"/>
    </xf>
  </cellXfs>
  <cellStyles count="45">
    <cellStyle name="2x indented GHG Textfiels" xfId="1" xr:uid="{00000000-0005-0000-0000-000000000000}"/>
    <cellStyle name="5x indented GHG Textfiels" xfId="7" xr:uid="{00000000-0005-0000-0000-000001000000}"/>
    <cellStyle name="AggblueBoldCels" xfId="8" xr:uid="{00000000-0005-0000-0000-000002000000}"/>
    <cellStyle name="AggblueCels" xfId="9" xr:uid="{00000000-0005-0000-0000-000003000000}"/>
    <cellStyle name="AggBoldCells" xfId="10" xr:uid="{00000000-0005-0000-0000-000004000000}"/>
    <cellStyle name="AggCels" xfId="11" xr:uid="{00000000-0005-0000-0000-000005000000}"/>
    <cellStyle name="AggGreen" xfId="12" xr:uid="{00000000-0005-0000-0000-000006000000}"/>
    <cellStyle name="AggGreen12" xfId="13" xr:uid="{00000000-0005-0000-0000-000007000000}"/>
    <cellStyle name="AggOrange" xfId="14" xr:uid="{00000000-0005-0000-0000-000008000000}"/>
    <cellStyle name="AggOrange9" xfId="15" xr:uid="{00000000-0005-0000-0000-000009000000}"/>
    <cellStyle name="AggOrangeLB_2x" xfId="16" xr:uid="{00000000-0005-0000-0000-00000A000000}"/>
    <cellStyle name="AggOrangeLBorder" xfId="17" xr:uid="{00000000-0005-0000-0000-00000B000000}"/>
    <cellStyle name="AggOrangeRBorder" xfId="18" xr:uid="{00000000-0005-0000-0000-00000C000000}"/>
    <cellStyle name="Comma" xfId="3" builtinId="3"/>
    <cellStyle name="Comma 2" xfId="19" xr:uid="{00000000-0005-0000-0000-00000E000000}"/>
    <cellStyle name="Constants" xfId="20" xr:uid="{00000000-0005-0000-0000-00000F000000}"/>
    <cellStyle name="Currency" xfId="44" builtinId="4"/>
    <cellStyle name="CustomCellsOrange" xfId="21" xr:uid="{00000000-0005-0000-0000-000011000000}"/>
    <cellStyle name="CustomizationCells" xfId="22" xr:uid="{00000000-0005-0000-0000-000012000000}"/>
    <cellStyle name="CustomizationGreenCells" xfId="23" xr:uid="{00000000-0005-0000-0000-000013000000}"/>
    <cellStyle name="DocBox_EmptyRow" xfId="24" xr:uid="{00000000-0005-0000-0000-000014000000}"/>
    <cellStyle name="EEMS Header" xfId="25" xr:uid="{00000000-0005-0000-0000-000015000000}"/>
    <cellStyle name="EEMS row" xfId="26" xr:uid="{00000000-0005-0000-0000-000016000000}"/>
    <cellStyle name="Empty_B_border" xfId="27" xr:uid="{00000000-0005-0000-0000-000017000000}"/>
    <cellStyle name="Headline" xfId="28" xr:uid="{00000000-0005-0000-0000-000018000000}"/>
    <cellStyle name="Hyperlink" xfId="2" builtinId="8"/>
    <cellStyle name="Hyperlink 2" xfId="5" xr:uid="{00000000-0005-0000-0000-00001A000000}"/>
    <cellStyle name="InputCells" xfId="29" xr:uid="{00000000-0005-0000-0000-00001B000000}"/>
    <cellStyle name="InputCells12" xfId="30" xr:uid="{00000000-0005-0000-0000-00001C000000}"/>
    <cellStyle name="IntCells" xfId="31" xr:uid="{00000000-0005-0000-0000-00001D000000}"/>
    <cellStyle name="Normal" xfId="0" builtinId="0"/>
    <cellStyle name="Normal 2" xfId="6" xr:uid="{00000000-0005-0000-0000-00001F000000}"/>
    <cellStyle name="Normal 2 2" xfId="43" xr:uid="{00000000-0005-0000-0000-000020000000}"/>
    <cellStyle name="Normal 3" xfId="41" xr:uid="{00000000-0005-0000-0000-000021000000}"/>
    <cellStyle name="Normal 4" xfId="4" xr:uid="{00000000-0005-0000-0000-000022000000}"/>
    <cellStyle name="Normal GHG Numbers (0.00)" xfId="32" xr:uid="{00000000-0005-0000-0000-000023000000}"/>
    <cellStyle name="Normal GHG Textfiels Bold" xfId="33" xr:uid="{00000000-0005-0000-0000-000024000000}"/>
    <cellStyle name="Normal GHG whole table" xfId="34" xr:uid="{00000000-0005-0000-0000-000025000000}"/>
    <cellStyle name="Normal GHG-Shade" xfId="35" xr:uid="{00000000-0005-0000-0000-000026000000}"/>
    <cellStyle name="Percent 2" xfId="36" xr:uid="{00000000-0005-0000-0000-000027000000}"/>
    <cellStyle name="Percent 3" xfId="42" xr:uid="{00000000-0005-0000-0000-000028000000}"/>
    <cellStyle name="Shade" xfId="37" xr:uid="{00000000-0005-0000-0000-000029000000}"/>
    <cellStyle name="Tabref" xfId="38" xr:uid="{00000000-0005-0000-0000-00002A000000}"/>
    <cellStyle name="Гиперссылка" xfId="39" xr:uid="{00000000-0005-0000-0000-00002B000000}"/>
    <cellStyle name="Обычный_2++" xfId="40" xr:uid="{00000000-0005-0000-0000-00002C000000}"/>
  </cellStyles>
  <dxfs count="0"/>
  <tableStyles count="0" defaultTableStyle="TableStyleMedium9"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Cost</a:t>
            </a:r>
          </a:p>
        </c:rich>
      </c:tx>
      <c:overlay val="0"/>
    </c:title>
    <c:autoTitleDeleted val="0"/>
    <c:plotArea>
      <c:layout/>
      <c:barChart>
        <c:barDir val="col"/>
        <c:grouping val="stacked"/>
        <c:varyColors val="0"/>
        <c:ser>
          <c:idx val="0"/>
          <c:order val="0"/>
          <c:tx>
            <c:strRef>
              <c:f>Summary!$AV$6</c:f>
              <c:strCache>
                <c:ptCount val="1"/>
                <c:pt idx="0">
                  <c:v>Electricity</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Summary!$AV$7:$AV$18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4CB-4CE4-B436-956AE7789C5A}"/>
            </c:ext>
          </c:extLst>
        </c:ser>
        <c:ser>
          <c:idx val="1"/>
          <c:order val="1"/>
          <c:tx>
            <c:strRef>
              <c:f>Summary!$AW$6</c:f>
              <c:strCache>
                <c:ptCount val="1"/>
                <c:pt idx="0">
                  <c:v>Natural Gas</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Summary!$AW$7:$AW$18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4CB-4CE4-B436-956AE7789C5A}"/>
            </c:ext>
          </c:extLst>
        </c:ser>
        <c:ser>
          <c:idx val="2"/>
          <c:order val="2"/>
          <c:tx>
            <c:strRef>
              <c:f>Summary!$AX$6</c:f>
              <c:strCache>
                <c:ptCount val="1"/>
                <c:pt idx="0">
                  <c:v>LPG</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Summary!$AX$7:$AX$18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4CB-4CE4-B436-956AE7789C5A}"/>
            </c:ext>
          </c:extLst>
        </c:ser>
        <c:ser>
          <c:idx val="3"/>
          <c:order val="3"/>
          <c:tx>
            <c:strRef>
              <c:f>Summary!$AY$6</c:f>
              <c:strCache>
                <c:ptCount val="1"/>
                <c:pt idx="0">
                  <c:v>Kerosene</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Summary!$AY$7:$AY$18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4CB-4CE4-B436-956AE7789C5A}"/>
            </c:ext>
          </c:extLst>
        </c:ser>
        <c:ser>
          <c:idx val="4"/>
          <c:order val="4"/>
          <c:tx>
            <c:strRef>
              <c:f>Summary!$AZ$6</c:f>
              <c:strCache>
                <c:ptCount val="1"/>
                <c:pt idx="0">
                  <c:v>Marked Gasoil</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Summary!$AZ$7:$AZ$18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4CB-4CE4-B436-956AE7789C5A}"/>
            </c:ext>
          </c:extLst>
        </c:ser>
        <c:ser>
          <c:idx val="5"/>
          <c:order val="5"/>
          <c:tx>
            <c:strRef>
              <c:f>Summary!$BA$6</c:f>
              <c:strCache>
                <c:ptCount val="1"/>
                <c:pt idx="0">
                  <c:v>Fuel Oils</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Summary!$BA$7:$BA$18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04CB-4CE4-B436-956AE7789C5A}"/>
            </c:ext>
          </c:extLst>
        </c:ser>
        <c:ser>
          <c:idx val="6"/>
          <c:order val="6"/>
          <c:tx>
            <c:strRef>
              <c:f>Summary!$BB$6</c:f>
              <c:strCache>
                <c:ptCount val="1"/>
                <c:pt idx="0">
                  <c:v>Road Diesel</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Summary!$BB$7:$BB$18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04CB-4CE4-B436-956AE7789C5A}"/>
            </c:ext>
          </c:extLst>
        </c:ser>
        <c:ser>
          <c:idx val="7"/>
          <c:order val="7"/>
          <c:tx>
            <c:strRef>
              <c:f>Summary!$BC$6</c:f>
              <c:strCache>
                <c:ptCount val="1"/>
                <c:pt idx="0">
                  <c:v>Petrol</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Summary!$BC$7:$BC$18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4CB-4CE4-B436-956AE7789C5A}"/>
            </c:ext>
          </c:extLst>
        </c:ser>
        <c:ser>
          <c:idx val="8"/>
          <c:order val="8"/>
          <c:tx>
            <c:strRef>
              <c:f>Summary!$BD$6</c:f>
              <c:strCache>
                <c:ptCount val="1"/>
                <c:pt idx="0">
                  <c:v>0</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Summary!$BD$7:$BD$18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4CB-4CE4-B436-956AE7789C5A}"/>
            </c:ext>
          </c:extLst>
        </c:ser>
        <c:dLbls>
          <c:showLegendKey val="0"/>
          <c:showVal val="0"/>
          <c:showCatName val="0"/>
          <c:showSerName val="0"/>
          <c:showPercent val="0"/>
          <c:showBubbleSize val="0"/>
        </c:dLbls>
        <c:gapWidth val="150"/>
        <c:overlap val="100"/>
        <c:axId val="84068608"/>
        <c:axId val="84078592"/>
      </c:barChart>
      <c:catAx>
        <c:axId val="8406860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078592"/>
        <c:crosses val="autoZero"/>
        <c:auto val="1"/>
        <c:lblAlgn val="ctr"/>
        <c:lblOffset val="100"/>
        <c:noMultiLvlLbl val="0"/>
      </c:catAx>
      <c:valAx>
        <c:axId val="8407859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a:t>
                </a: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406860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Consumption</a:t>
            </a:r>
          </a:p>
        </c:rich>
      </c:tx>
      <c:overlay val="0"/>
    </c:title>
    <c:autoTitleDeleted val="0"/>
    <c:plotArea>
      <c:layout/>
      <c:barChart>
        <c:barDir val="col"/>
        <c:grouping val="stacked"/>
        <c:varyColors val="0"/>
        <c:ser>
          <c:idx val="0"/>
          <c:order val="0"/>
          <c:tx>
            <c:strRef>
              <c:f>Summary!$AL$6</c:f>
              <c:strCache>
                <c:ptCount val="1"/>
                <c:pt idx="0">
                  <c:v>Electricity</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Summary!$AL$43:$AL$54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5F-48DC-AA06-E8AD9604F48E}"/>
            </c:ext>
          </c:extLst>
        </c:ser>
        <c:ser>
          <c:idx val="1"/>
          <c:order val="1"/>
          <c:tx>
            <c:strRef>
              <c:f>Summary!$AM$6</c:f>
              <c:strCache>
                <c:ptCount val="1"/>
                <c:pt idx="0">
                  <c:v>Natural Gas</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Summary!$AM$43:$AM$54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E5F-48DC-AA06-E8AD9604F48E}"/>
            </c:ext>
          </c:extLst>
        </c:ser>
        <c:ser>
          <c:idx val="2"/>
          <c:order val="2"/>
          <c:tx>
            <c:strRef>
              <c:f>Summary!$AN$6</c:f>
              <c:strCache>
                <c:ptCount val="1"/>
                <c:pt idx="0">
                  <c:v>LPG</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Summary!$AN$43:$AN$54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E5F-48DC-AA06-E8AD9604F48E}"/>
            </c:ext>
          </c:extLst>
        </c:ser>
        <c:ser>
          <c:idx val="3"/>
          <c:order val="3"/>
          <c:tx>
            <c:strRef>
              <c:f>Summary!$AO$6</c:f>
              <c:strCache>
                <c:ptCount val="1"/>
                <c:pt idx="0">
                  <c:v>Kerosene</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Summary!$AO$43:$AO$54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E5F-48DC-AA06-E8AD9604F48E}"/>
            </c:ext>
          </c:extLst>
        </c:ser>
        <c:ser>
          <c:idx val="4"/>
          <c:order val="4"/>
          <c:tx>
            <c:strRef>
              <c:f>Summary!$AP$6</c:f>
              <c:strCache>
                <c:ptCount val="1"/>
                <c:pt idx="0">
                  <c:v>Marked Gasoil</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Summary!$AP$43:$AP$54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E5F-48DC-AA06-E8AD9604F48E}"/>
            </c:ext>
          </c:extLst>
        </c:ser>
        <c:ser>
          <c:idx val="5"/>
          <c:order val="5"/>
          <c:tx>
            <c:strRef>
              <c:f>Summary!$AQ$6</c:f>
              <c:strCache>
                <c:ptCount val="1"/>
                <c:pt idx="0">
                  <c:v>Fuel Oils</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Summary!$AQ$43:$AQ$54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E5F-48DC-AA06-E8AD9604F48E}"/>
            </c:ext>
          </c:extLst>
        </c:ser>
        <c:ser>
          <c:idx val="6"/>
          <c:order val="6"/>
          <c:tx>
            <c:strRef>
              <c:f>Summary!$AR$6</c:f>
              <c:strCache>
                <c:ptCount val="1"/>
                <c:pt idx="0">
                  <c:v>Road Diesel</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Summary!$AR$43:$AR$54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E5F-48DC-AA06-E8AD9604F48E}"/>
            </c:ext>
          </c:extLst>
        </c:ser>
        <c:ser>
          <c:idx val="7"/>
          <c:order val="7"/>
          <c:tx>
            <c:strRef>
              <c:f>Summary!$AS$6</c:f>
              <c:strCache>
                <c:ptCount val="1"/>
                <c:pt idx="0">
                  <c:v>Petrol</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Summary!$AS$43:$AS$54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E5F-48DC-AA06-E8AD9604F48E}"/>
            </c:ext>
          </c:extLst>
        </c:ser>
        <c:ser>
          <c:idx val="8"/>
          <c:order val="8"/>
          <c:tx>
            <c:strRef>
              <c:f>Summary!$AT$6</c:f>
              <c:strCache>
                <c:ptCount val="1"/>
                <c:pt idx="0">
                  <c:v>0</c:v>
                </c:pt>
              </c:strCache>
            </c:strRef>
          </c:tx>
          <c:invertIfNegative val="0"/>
          <c:cat>
            <c:strRef>
              <c:f>Summary!$AK$43:$AK$54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Summary!$AT$43:$AT$54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E5F-48DC-AA06-E8AD9604F48E}"/>
            </c:ext>
          </c:extLst>
        </c:ser>
        <c:dLbls>
          <c:showLegendKey val="0"/>
          <c:showVal val="0"/>
          <c:showCatName val="0"/>
          <c:showSerName val="0"/>
          <c:showPercent val="0"/>
          <c:showBubbleSize val="0"/>
        </c:dLbls>
        <c:gapWidth val="150"/>
        <c:overlap val="100"/>
        <c:axId val="84004864"/>
        <c:axId val="84006400"/>
      </c:barChart>
      <c:catAx>
        <c:axId val="8400486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006400"/>
        <c:crosses val="autoZero"/>
        <c:auto val="1"/>
        <c:lblAlgn val="ctr"/>
        <c:lblOffset val="100"/>
        <c:noMultiLvlLbl val="0"/>
      </c:catAx>
      <c:valAx>
        <c:axId val="8400640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8400486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Cost</a:t>
            </a:r>
          </a:p>
        </c:rich>
      </c:tx>
      <c:overlay val="0"/>
    </c:title>
    <c:autoTitleDeleted val="0"/>
    <c:plotArea>
      <c:layout/>
      <c:barChart>
        <c:barDir val="col"/>
        <c:grouping val="stacked"/>
        <c:varyColors val="0"/>
        <c:ser>
          <c:idx val="0"/>
          <c:order val="0"/>
          <c:tx>
            <c:strRef>
              <c:f>Summary!$AV$6</c:f>
              <c:strCache>
                <c:ptCount val="1"/>
                <c:pt idx="0">
                  <c:v>Electricity</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Summary!$AV$43:$AV$54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69-400B-9347-0D617AADFF63}"/>
            </c:ext>
          </c:extLst>
        </c:ser>
        <c:ser>
          <c:idx val="1"/>
          <c:order val="1"/>
          <c:tx>
            <c:strRef>
              <c:f>Summary!$AW$6</c:f>
              <c:strCache>
                <c:ptCount val="1"/>
                <c:pt idx="0">
                  <c:v>Natural Gas</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Summary!$AW$43:$AW$54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169-400B-9347-0D617AADFF63}"/>
            </c:ext>
          </c:extLst>
        </c:ser>
        <c:ser>
          <c:idx val="2"/>
          <c:order val="2"/>
          <c:tx>
            <c:strRef>
              <c:f>Summary!$AX$6</c:f>
              <c:strCache>
                <c:ptCount val="1"/>
                <c:pt idx="0">
                  <c:v>LPG</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Summary!$AX$43:$AX$54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169-400B-9347-0D617AADFF63}"/>
            </c:ext>
          </c:extLst>
        </c:ser>
        <c:ser>
          <c:idx val="3"/>
          <c:order val="3"/>
          <c:tx>
            <c:strRef>
              <c:f>Summary!$AY$6</c:f>
              <c:strCache>
                <c:ptCount val="1"/>
                <c:pt idx="0">
                  <c:v>Kerosene</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Summary!$AY$43:$AY$54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169-400B-9347-0D617AADFF63}"/>
            </c:ext>
          </c:extLst>
        </c:ser>
        <c:ser>
          <c:idx val="4"/>
          <c:order val="4"/>
          <c:tx>
            <c:strRef>
              <c:f>Summary!$AZ$6</c:f>
              <c:strCache>
                <c:ptCount val="1"/>
                <c:pt idx="0">
                  <c:v>Marked Gasoil</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Summary!$AZ$43:$AZ$54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169-400B-9347-0D617AADFF63}"/>
            </c:ext>
          </c:extLst>
        </c:ser>
        <c:ser>
          <c:idx val="5"/>
          <c:order val="5"/>
          <c:tx>
            <c:strRef>
              <c:f>Summary!$BA$6</c:f>
              <c:strCache>
                <c:ptCount val="1"/>
                <c:pt idx="0">
                  <c:v>Fuel Oils</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Summary!$BA$43:$BA$54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169-400B-9347-0D617AADFF63}"/>
            </c:ext>
          </c:extLst>
        </c:ser>
        <c:ser>
          <c:idx val="6"/>
          <c:order val="6"/>
          <c:tx>
            <c:strRef>
              <c:f>Summary!$BB$6</c:f>
              <c:strCache>
                <c:ptCount val="1"/>
                <c:pt idx="0">
                  <c:v>Road Diesel</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Summary!$BB$43:$BB$54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E169-400B-9347-0D617AADFF63}"/>
            </c:ext>
          </c:extLst>
        </c:ser>
        <c:ser>
          <c:idx val="7"/>
          <c:order val="7"/>
          <c:tx>
            <c:strRef>
              <c:f>Summary!$BC$6</c:f>
              <c:strCache>
                <c:ptCount val="1"/>
                <c:pt idx="0">
                  <c:v>Petrol</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Summary!$BC$43:$BC$54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E169-400B-9347-0D617AADFF63}"/>
            </c:ext>
          </c:extLst>
        </c:ser>
        <c:ser>
          <c:idx val="8"/>
          <c:order val="8"/>
          <c:tx>
            <c:strRef>
              <c:f>Summary!$BD$6</c:f>
              <c:strCache>
                <c:ptCount val="1"/>
                <c:pt idx="0">
                  <c:v>0</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Summary!$BD$43:$BD$54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169-400B-9347-0D617AADFF63}"/>
            </c:ext>
          </c:extLst>
        </c:ser>
        <c:dLbls>
          <c:showLegendKey val="0"/>
          <c:showVal val="0"/>
          <c:showCatName val="0"/>
          <c:showSerName val="0"/>
          <c:showPercent val="0"/>
          <c:showBubbleSize val="0"/>
        </c:dLbls>
        <c:gapWidth val="150"/>
        <c:overlap val="100"/>
        <c:axId val="84201472"/>
        <c:axId val="84203008"/>
      </c:barChart>
      <c:catAx>
        <c:axId val="8420147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203008"/>
        <c:crosses val="autoZero"/>
        <c:auto val="1"/>
        <c:lblAlgn val="ctr"/>
        <c:lblOffset val="100"/>
        <c:noMultiLvlLbl val="0"/>
      </c:catAx>
      <c:valAx>
        <c:axId val="8420300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a:t>
                </a: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420147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GHG</a:t>
            </a:r>
            <a:r>
              <a:rPr lang="en-IE" sz="1200" baseline="0">
                <a:solidFill>
                  <a:schemeClr val="tx2"/>
                </a:solidFill>
              </a:rPr>
              <a:t> Emissions</a:t>
            </a:r>
            <a:endParaRPr lang="en-IE" sz="1200">
              <a:solidFill>
                <a:schemeClr val="tx2"/>
              </a:solidFill>
            </a:endParaRPr>
          </a:p>
        </c:rich>
      </c:tx>
      <c:overlay val="0"/>
    </c:title>
    <c:autoTitleDeleted val="0"/>
    <c:plotArea>
      <c:layout/>
      <c:barChart>
        <c:barDir val="col"/>
        <c:grouping val="stacked"/>
        <c:varyColors val="0"/>
        <c:ser>
          <c:idx val="0"/>
          <c:order val="0"/>
          <c:tx>
            <c:strRef>
              <c:f>Summary!$BF$6</c:f>
              <c:strCache>
                <c:ptCount val="1"/>
                <c:pt idx="0">
                  <c:v>Electricity</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Summary!$BF$43:$BF$54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8BA8-4787-9D66-FD434D938F33}"/>
            </c:ext>
          </c:extLst>
        </c:ser>
        <c:ser>
          <c:idx val="1"/>
          <c:order val="1"/>
          <c:tx>
            <c:strRef>
              <c:f>Summary!$BG$6</c:f>
              <c:strCache>
                <c:ptCount val="1"/>
                <c:pt idx="0">
                  <c:v>Natural Gas</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Summary!$BG$43:$BG$54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8BA8-4787-9D66-FD434D938F33}"/>
            </c:ext>
          </c:extLst>
        </c:ser>
        <c:ser>
          <c:idx val="2"/>
          <c:order val="2"/>
          <c:tx>
            <c:strRef>
              <c:f>Summary!$BH$6</c:f>
              <c:strCache>
                <c:ptCount val="1"/>
                <c:pt idx="0">
                  <c:v>LPG</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Summary!$BH$43:$BH$54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8BA8-4787-9D66-FD434D938F33}"/>
            </c:ext>
          </c:extLst>
        </c:ser>
        <c:ser>
          <c:idx val="3"/>
          <c:order val="3"/>
          <c:tx>
            <c:strRef>
              <c:f>Summary!$BI$6</c:f>
              <c:strCache>
                <c:ptCount val="1"/>
                <c:pt idx="0">
                  <c:v>Kerosene</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Summary!$BI$43:$BI$54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3-8BA8-4787-9D66-FD434D938F33}"/>
            </c:ext>
          </c:extLst>
        </c:ser>
        <c:ser>
          <c:idx val="4"/>
          <c:order val="4"/>
          <c:tx>
            <c:strRef>
              <c:f>Summary!$BJ$6</c:f>
              <c:strCache>
                <c:ptCount val="1"/>
                <c:pt idx="0">
                  <c:v>Marked Gasoil</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Summary!$BJ$43:$BJ$54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4-8BA8-4787-9D66-FD434D938F33}"/>
            </c:ext>
          </c:extLst>
        </c:ser>
        <c:ser>
          <c:idx val="5"/>
          <c:order val="5"/>
          <c:tx>
            <c:strRef>
              <c:f>Summary!$BK$6</c:f>
              <c:strCache>
                <c:ptCount val="1"/>
                <c:pt idx="0">
                  <c:v>Fuel Oils</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Summary!$BK$43:$BK$54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5-8BA8-4787-9D66-FD434D938F33}"/>
            </c:ext>
          </c:extLst>
        </c:ser>
        <c:ser>
          <c:idx val="6"/>
          <c:order val="6"/>
          <c:tx>
            <c:strRef>
              <c:f>Summary!$BL$6</c:f>
              <c:strCache>
                <c:ptCount val="1"/>
                <c:pt idx="0">
                  <c:v>Road Diesel</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Summary!$BL$43:$BL$54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6-8BA8-4787-9D66-FD434D938F33}"/>
            </c:ext>
          </c:extLst>
        </c:ser>
        <c:ser>
          <c:idx val="7"/>
          <c:order val="7"/>
          <c:tx>
            <c:strRef>
              <c:f>Summary!$BM$6</c:f>
              <c:strCache>
                <c:ptCount val="1"/>
                <c:pt idx="0">
                  <c:v>Petrol</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Summary!$BM$43:$BM$54</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7-8BA8-4787-9D66-FD434D938F33}"/>
            </c:ext>
          </c:extLst>
        </c:ser>
        <c:ser>
          <c:idx val="8"/>
          <c:order val="8"/>
          <c:tx>
            <c:strRef>
              <c:f>Summary!$BN$6</c:f>
              <c:strCache>
                <c:ptCount val="1"/>
                <c:pt idx="0">
                  <c:v>0</c:v>
                </c:pt>
              </c:strCache>
            </c:strRef>
          </c:tx>
          <c:invertIfNegative val="0"/>
          <c:cat>
            <c:strRef>
              <c:f>Summary!$AU$43:$AU$54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Summary!$BN$43:$BN$54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BA8-4787-9D66-FD434D938F33}"/>
            </c:ext>
          </c:extLst>
        </c:ser>
        <c:dLbls>
          <c:showLegendKey val="0"/>
          <c:showVal val="0"/>
          <c:showCatName val="0"/>
          <c:showSerName val="0"/>
          <c:showPercent val="0"/>
          <c:showBubbleSize val="0"/>
        </c:dLbls>
        <c:gapWidth val="150"/>
        <c:overlap val="100"/>
        <c:axId val="84467712"/>
        <c:axId val="84469248"/>
      </c:barChart>
      <c:catAx>
        <c:axId val="8446771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469248"/>
        <c:crosses val="autoZero"/>
        <c:auto val="1"/>
        <c:lblAlgn val="ctr"/>
        <c:lblOffset val="100"/>
        <c:noMultiLvlLbl val="0"/>
      </c:catAx>
      <c:valAx>
        <c:axId val="8446924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GHG Emissions (tCO2)</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446771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Consumption</a:t>
            </a:r>
          </a:p>
        </c:rich>
      </c:tx>
      <c:overlay val="0"/>
    </c:title>
    <c:autoTitleDeleted val="0"/>
    <c:plotArea>
      <c:layout/>
      <c:barChart>
        <c:barDir val="col"/>
        <c:grouping val="stacked"/>
        <c:varyColors val="0"/>
        <c:ser>
          <c:idx val="0"/>
          <c:order val="0"/>
          <c:tx>
            <c:strRef>
              <c:f>Summary!$AL$6</c:f>
              <c:strCache>
                <c:ptCount val="1"/>
                <c:pt idx="0">
                  <c:v>Electricity</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Summary!$AL$55:$AL$66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34-4242-AA66-7F1AC2BBBD5F}"/>
            </c:ext>
          </c:extLst>
        </c:ser>
        <c:ser>
          <c:idx val="1"/>
          <c:order val="1"/>
          <c:tx>
            <c:strRef>
              <c:f>Summary!$AM$6</c:f>
              <c:strCache>
                <c:ptCount val="1"/>
                <c:pt idx="0">
                  <c:v>Natural Gas</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Summary!$AM$55:$AM$66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534-4242-AA66-7F1AC2BBBD5F}"/>
            </c:ext>
          </c:extLst>
        </c:ser>
        <c:ser>
          <c:idx val="2"/>
          <c:order val="2"/>
          <c:tx>
            <c:strRef>
              <c:f>Summary!$AN$6</c:f>
              <c:strCache>
                <c:ptCount val="1"/>
                <c:pt idx="0">
                  <c:v>LPG</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Summary!$AN$55:$AN$66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534-4242-AA66-7F1AC2BBBD5F}"/>
            </c:ext>
          </c:extLst>
        </c:ser>
        <c:ser>
          <c:idx val="3"/>
          <c:order val="3"/>
          <c:tx>
            <c:strRef>
              <c:f>Summary!$AO$6</c:f>
              <c:strCache>
                <c:ptCount val="1"/>
                <c:pt idx="0">
                  <c:v>Kerosene</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Summary!$AO$55:$AO$66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5534-4242-AA66-7F1AC2BBBD5F}"/>
            </c:ext>
          </c:extLst>
        </c:ser>
        <c:ser>
          <c:idx val="4"/>
          <c:order val="4"/>
          <c:tx>
            <c:strRef>
              <c:f>Summary!$AP$6</c:f>
              <c:strCache>
                <c:ptCount val="1"/>
                <c:pt idx="0">
                  <c:v>Marked Gasoil</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Summary!$AP$55:$AP$66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5534-4242-AA66-7F1AC2BBBD5F}"/>
            </c:ext>
          </c:extLst>
        </c:ser>
        <c:ser>
          <c:idx val="5"/>
          <c:order val="5"/>
          <c:tx>
            <c:strRef>
              <c:f>Summary!$AQ$6</c:f>
              <c:strCache>
                <c:ptCount val="1"/>
                <c:pt idx="0">
                  <c:v>Fuel Oils</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Summary!$AQ$55:$AQ$66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534-4242-AA66-7F1AC2BBBD5F}"/>
            </c:ext>
          </c:extLst>
        </c:ser>
        <c:ser>
          <c:idx val="6"/>
          <c:order val="6"/>
          <c:tx>
            <c:strRef>
              <c:f>Summary!$AR$6</c:f>
              <c:strCache>
                <c:ptCount val="1"/>
                <c:pt idx="0">
                  <c:v>Road Diesel</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Summary!$AR$55:$AR$66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5534-4242-AA66-7F1AC2BBBD5F}"/>
            </c:ext>
          </c:extLst>
        </c:ser>
        <c:ser>
          <c:idx val="7"/>
          <c:order val="7"/>
          <c:tx>
            <c:strRef>
              <c:f>Summary!$AS$6</c:f>
              <c:strCache>
                <c:ptCount val="1"/>
                <c:pt idx="0">
                  <c:v>Petrol</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Summary!$AS$55:$AS$66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5534-4242-AA66-7F1AC2BBBD5F}"/>
            </c:ext>
          </c:extLst>
        </c:ser>
        <c:ser>
          <c:idx val="8"/>
          <c:order val="8"/>
          <c:tx>
            <c:strRef>
              <c:f>Summary!$AT$6</c:f>
              <c:strCache>
                <c:ptCount val="1"/>
                <c:pt idx="0">
                  <c:v>0</c:v>
                </c:pt>
              </c:strCache>
            </c:strRef>
          </c:tx>
          <c:invertIfNegative val="0"/>
          <c:cat>
            <c:strRef>
              <c:f>Summary!$AK$55:$AK$66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Summary!$AT$55:$AT$66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534-4242-AA66-7F1AC2BBBD5F}"/>
            </c:ext>
          </c:extLst>
        </c:ser>
        <c:dLbls>
          <c:showLegendKey val="0"/>
          <c:showVal val="0"/>
          <c:showCatName val="0"/>
          <c:showSerName val="0"/>
          <c:showPercent val="0"/>
          <c:showBubbleSize val="0"/>
        </c:dLbls>
        <c:gapWidth val="150"/>
        <c:overlap val="100"/>
        <c:axId val="85717376"/>
        <c:axId val="85718912"/>
      </c:barChart>
      <c:catAx>
        <c:axId val="8571737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5718912"/>
        <c:crosses val="autoZero"/>
        <c:auto val="1"/>
        <c:lblAlgn val="ctr"/>
        <c:lblOffset val="100"/>
        <c:noMultiLvlLbl val="0"/>
      </c:catAx>
      <c:valAx>
        <c:axId val="8571891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8571737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Cost</a:t>
            </a:r>
          </a:p>
        </c:rich>
      </c:tx>
      <c:overlay val="0"/>
    </c:title>
    <c:autoTitleDeleted val="0"/>
    <c:plotArea>
      <c:layout/>
      <c:barChart>
        <c:barDir val="col"/>
        <c:grouping val="stacked"/>
        <c:varyColors val="0"/>
        <c:ser>
          <c:idx val="0"/>
          <c:order val="0"/>
          <c:tx>
            <c:strRef>
              <c:f>Summary!$AV$6</c:f>
              <c:strCache>
                <c:ptCount val="1"/>
                <c:pt idx="0">
                  <c:v>Electricity</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Summary!$AV$55:$AV$66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CE-4950-B7DE-F77641C551FD}"/>
            </c:ext>
          </c:extLst>
        </c:ser>
        <c:ser>
          <c:idx val="1"/>
          <c:order val="1"/>
          <c:tx>
            <c:strRef>
              <c:f>Summary!$AW$6</c:f>
              <c:strCache>
                <c:ptCount val="1"/>
                <c:pt idx="0">
                  <c:v>Natural Gas</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Summary!$AW$55:$AW$66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7CE-4950-B7DE-F77641C551FD}"/>
            </c:ext>
          </c:extLst>
        </c:ser>
        <c:ser>
          <c:idx val="2"/>
          <c:order val="2"/>
          <c:tx>
            <c:strRef>
              <c:f>Summary!$AX$6</c:f>
              <c:strCache>
                <c:ptCount val="1"/>
                <c:pt idx="0">
                  <c:v>LPG</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Summary!$AX$55:$AX$66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37CE-4950-B7DE-F77641C551FD}"/>
            </c:ext>
          </c:extLst>
        </c:ser>
        <c:ser>
          <c:idx val="3"/>
          <c:order val="3"/>
          <c:tx>
            <c:strRef>
              <c:f>Summary!$AY$6</c:f>
              <c:strCache>
                <c:ptCount val="1"/>
                <c:pt idx="0">
                  <c:v>Kerosene</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Summary!$AY$55:$AY$66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37CE-4950-B7DE-F77641C551FD}"/>
            </c:ext>
          </c:extLst>
        </c:ser>
        <c:ser>
          <c:idx val="4"/>
          <c:order val="4"/>
          <c:tx>
            <c:strRef>
              <c:f>Summary!$AZ$6</c:f>
              <c:strCache>
                <c:ptCount val="1"/>
                <c:pt idx="0">
                  <c:v>Marked Gasoil</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Summary!$AZ$55:$AZ$66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37CE-4950-B7DE-F77641C551FD}"/>
            </c:ext>
          </c:extLst>
        </c:ser>
        <c:ser>
          <c:idx val="5"/>
          <c:order val="5"/>
          <c:tx>
            <c:strRef>
              <c:f>Summary!$BA$6</c:f>
              <c:strCache>
                <c:ptCount val="1"/>
                <c:pt idx="0">
                  <c:v>Fuel Oils</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Summary!$BA$55:$BA$66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37CE-4950-B7DE-F77641C551FD}"/>
            </c:ext>
          </c:extLst>
        </c:ser>
        <c:ser>
          <c:idx val="6"/>
          <c:order val="6"/>
          <c:tx>
            <c:strRef>
              <c:f>Summary!$BB$6</c:f>
              <c:strCache>
                <c:ptCount val="1"/>
                <c:pt idx="0">
                  <c:v>Road Diesel</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Summary!$BB$55:$BB$66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37CE-4950-B7DE-F77641C551FD}"/>
            </c:ext>
          </c:extLst>
        </c:ser>
        <c:ser>
          <c:idx val="7"/>
          <c:order val="7"/>
          <c:tx>
            <c:strRef>
              <c:f>Summary!$BC$6</c:f>
              <c:strCache>
                <c:ptCount val="1"/>
                <c:pt idx="0">
                  <c:v>Petrol</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Summary!$BC$55:$BC$66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37CE-4950-B7DE-F77641C551FD}"/>
            </c:ext>
          </c:extLst>
        </c:ser>
        <c:ser>
          <c:idx val="8"/>
          <c:order val="8"/>
          <c:tx>
            <c:strRef>
              <c:f>Summary!$BD$6</c:f>
              <c:strCache>
                <c:ptCount val="1"/>
                <c:pt idx="0">
                  <c:v>0</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Summary!$BD$55:$BD$66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7CE-4950-B7DE-F77641C551FD}"/>
            </c:ext>
          </c:extLst>
        </c:ser>
        <c:dLbls>
          <c:showLegendKey val="0"/>
          <c:showVal val="0"/>
          <c:showCatName val="0"/>
          <c:showSerName val="0"/>
          <c:showPercent val="0"/>
          <c:showBubbleSize val="0"/>
        </c:dLbls>
        <c:gapWidth val="150"/>
        <c:overlap val="100"/>
        <c:axId val="85791104"/>
        <c:axId val="85792640"/>
      </c:barChart>
      <c:catAx>
        <c:axId val="8579110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5792640"/>
        <c:crosses val="autoZero"/>
        <c:auto val="1"/>
        <c:lblAlgn val="ctr"/>
        <c:lblOffset val="100"/>
        <c:noMultiLvlLbl val="0"/>
      </c:catAx>
      <c:valAx>
        <c:axId val="8579264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a:t>
                </a: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579110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GHG</a:t>
            </a:r>
            <a:r>
              <a:rPr lang="en-IE" sz="1200" baseline="0">
                <a:solidFill>
                  <a:schemeClr val="tx2"/>
                </a:solidFill>
              </a:rPr>
              <a:t> Emissions</a:t>
            </a:r>
            <a:endParaRPr lang="en-IE" sz="1200">
              <a:solidFill>
                <a:schemeClr val="tx2"/>
              </a:solidFill>
            </a:endParaRPr>
          </a:p>
        </c:rich>
      </c:tx>
      <c:overlay val="0"/>
    </c:title>
    <c:autoTitleDeleted val="0"/>
    <c:plotArea>
      <c:layout/>
      <c:barChart>
        <c:barDir val="col"/>
        <c:grouping val="stacked"/>
        <c:varyColors val="0"/>
        <c:ser>
          <c:idx val="0"/>
          <c:order val="0"/>
          <c:tx>
            <c:strRef>
              <c:f>Summary!$BF$6</c:f>
              <c:strCache>
                <c:ptCount val="1"/>
                <c:pt idx="0">
                  <c:v>Electricity</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Summary!$BF$55:$BF$66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EB7E-4097-84DB-E05DF98035A7}"/>
            </c:ext>
          </c:extLst>
        </c:ser>
        <c:ser>
          <c:idx val="1"/>
          <c:order val="1"/>
          <c:tx>
            <c:strRef>
              <c:f>Summary!$BG$6</c:f>
              <c:strCache>
                <c:ptCount val="1"/>
                <c:pt idx="0">
                  <c:v>Natural Gas</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Summary!$BG$55:$BG$66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EB7E-4097-84DB-E05DF98035A7}"/>
            </c:ext>
          </c:extLst>
        </c:ser>
        <c:ser>
          <c:idx val="2"/>
          <c:order val="2"/>
          <c:tx>
            <c:strRef>
              <c:f>Summary!$BH$6</c:f>
              <c:strCache>
                <c:ptCount val="1"/>
                <c:pt idx="0">
                  <c:v>LPG</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Summary!$BH$55:$BH$66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EB7E-4097-84DB-E05DF98035A7}"/>
            </c:ext>
          </c:extLst>
        </c:ser>
        <c:ser>
          <c:idx val="3"/>
          <c:order val="3"/>
          <c:tx>
            <c:strRef>
              <c:f>Summary!$BI$6</c:f>
              <c:strCache>
                <c:ptCount val="1"/>
                <c:pt idx="0">
                  <c:v>Kerosene</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Summary!$BI$55:$BI$66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3-EB7E-4097-84DB-E05DF98035A7}"/>
            </c:ext>
          </c:extLst>
        </c:ser>
        <c:ser>
          <c:idx val="4"/>
          <c:order val="4"/>
          <c:tx>
            <c:strRef>
              <c:f>Summary!$BJ$6</c:f>
              <c:strCache>
                <c:ptCount val="1"/>
                <c:pt idx="0">
                  <c:v>Marked Gasoil</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Summary!$BJ$55:$BJ$66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4-EB7E-4097-84DB-E05DF98035A7}"/>
            </c:ext>
          </c:extLst>
        </c:ser>
        <c:ser>
          <c:idx val="5"/>
          <c:order val="5"/>
          <c:tx>
            <c:strRef>
              <c:f>Summary!$BK$6</c:f>
              <c:strCache>
                <c:ptCount val="1"/>
                <c:pt idx="0">
                  <c:v>Fuel Oils</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Summary!$BK$55:$BK$66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5-EB7E-4097-84DB-E05DF98035A7}"/>
            </c:ext>
          </c:extLst>
        </c:ser>
        <c:ser>
          <c:idx val="6"/>
          <c:order val="6"/>
          <c:tx>
            <c:strRef>
              <c:f>Summary!$BL$6</c:f>
              <c:strCache>
                <c:ptCount val="1"/>
                <c:pt idx="0">
                  <c:v>Road Diesel</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Summary!$BL$55:$BL$66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6-EB7E-4097-84DB-E05DF98035A7}"/>
            </c:ext>
          </c:extLst>
        </c:ser>
        <c:ser>
          <c:idx val="7"/>
          <c:order val="7"/>
          <c:tx>
            <c:strRef>
              <c:f>Summary!$BM$6</c:f>
              <c:strCache>
                <c:ptCount val="1"/>
                <c:pt idx="0">
                  <c:v>Petrol</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Summary!$BM$55:$BM$66</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7-EB7E-4097-84DB-E05DF98035A7}"/>
            </c:ext>
          </c:extLst>
        </c:ser>
        <c:ser>
          <c:idx val="8"/>
          <c:order val="8"/>
          <c:tx>
            <c:strRef>
              <c:f>Summary!$BN$6</c:f>
              <c:strCache>
                <c:ptCount val="1"/>
                <c:pt idx="0">
                  <c:v>0</c:v>
                </c:pt>
              </c:strCache>
            </c:strRef>
          </c:tx>
          <c:invertIfNegative val="0"/>
          <c:cat>
            <c:strRef>
              <c:f>Summary!$AU$55:$AU$66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Summary!$BN$55:$BN$66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B7E-4097-84DB-E05DF98035A7}"/>
            </c:ext>
          </c:extLst>
        </c:ser>
        <c:dLbls>
          <c:showLegendKey val="0"/>
          <c:showVal val="0"/>
          <c:showCatName val="0"/>
          <c:showSerName val="0"/>
          <c:showPercent val="0"/>
          <c:showBubbleSize val="0"/>
        </c:dLbls>
        <c:gapWidth val="150"/>
        <c:overlap val="100"/>
        <c:axId val="85852544"/>
        <c:axId val="85854080"/>
      </c:barChart>
      <c:catAx>
        <c:axId val="8585254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5854080"/>
        <c:crosses val="autoZero"/>
        <c:auto val="1"/>
        <c:lblAlgn val="ctr"/>
        <c:lblOffset val="100"/>
        <c:noMultiLvlLbl val="0"/>
      </c:catAx>
      <c:valAx>
        <c:axId val="8585408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GHG Emissions (tCO2)</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585254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Cost</a:t>
            </a:r>
          </a:p>
        </c:rich>
      </c:tx>
      <c:overlay val="0"/>
    </c:title>
    <c:autoTitleDeleted val="0"/>
    <c:plotArea>
      <c:layout/>
      <c:barChart>
        <c:barDir val="col"/>
        <c:grouping val="stacked"/>
        <c:varyColors val="0"/>
        <c:ser>
          <c:idx val="0"/>
          <c:order val="0"/>
          <c:tx>
            <c:strRef>
              <c:f>Summary!$AV$6</c:f>
              <c:strCache>
                <c:ptCount val="1"/>
                <c:pt idx="0">
                  <c:v>Electricity</c:v>
                </c:pt>
              </c:strCache>
            </c:strRef>
          </c:tx>
          <c:invertIfNegative val="0"/>
          <c:cat>
            <c:strRef>
              <c:f>Summary!$AU$68:$AU$72</c:f>
              <c:strCache>
                <c:ptCount val="1"/>
                <c:pt idx="0">
                  <c:v>0</c:v>
                </c:pt>
              </c:strCache>
            </c:strRef>
          </c:cat>
          <c:val>
            <c:numRef>
              <c:f>Summary!$AV$68:$AV$72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1EF2-4F20-AEB2-62F25266BE00}"/>
            </c:ext>
          </c:extLst>
        </c:ser>
        <c:ser>
          <c:idx val="1"/>
          <c:order val="1"/>
          <c:tx>
            <c:strRef>
              <c:f>Summary!$AW$6</c:f>
              <c:strCache>
                <c:ptCount val="1"/>
                <c:pt idx="0">
                  <c:v>Natural Gas</c:v>
                </c:pt>
              </c:strCache>
            </c:strRef>
          </c:tx>
          <c:invertIfNegative val="0"/>
          <c:cat>
            <c:strRef>
              <c:f>Summary!$AU$68:$AU$72</c:f>
              <c:strCache>
                <c:ptCount val="1"/>
                <c:pt idx="0">
                  <c:v>0</c:v>
                </c:pt>
              </c:strCache>
            </c:strRef>
          </c:cat>
          <c:val>
            <c:numRef>
              <c:f>Summary!$AW$68:$AW$72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1EF2-4F20-AEB2-62F25266BE00}"/>
            </c:ext>
          </c:extLst>
        </c:ser>
        <c:ser>
          <c:idx val="2"/>
          <c:order val="2"/>
          <c:tx>
            <c:strRef>
              <c:f>Summary!$AX$6</c:f>
              <c:strCache>
                <c:ptCount val="1"/>
                <c:pt idx="0">
                  <c:v>LPG</c:v>
                </c:pt>
              </c:strCache>
            </c:strRef>
          </c:tx>
          <c:invertIfNegative val="0"/>
          <c:cat>
            <c:strRef>
              <c:f>Summary!$AU$68:$AU$72</c:f>
              <c:strCache>
                <c:ptCount val="1"/>
                <c:pt idx="0">
                  <c:v>0</c:v>
                </c:pt>
              </c:strCache>
            </c:strRef>
          </c:cat>
          <c:val>
            <c:numRef>
              <c:f>Summary!$AX$68:$AX$72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1EF2-4F20-AEB2-62F25266BE00}"/>
            </c:ext>
          </c:extLst>
        </c:ser>
        <c:ser>
          <c:idx val="3"/>
          <c:order val="3"/>
          <c:tx>
            <c:strRef>
              <c:f>Summary!$AY$6</c:f>
              <c:strCache>
                <c:ptCount val="1"/>
                <c:pt idx="0">
                  <c:v>Kerosene</c:v>
                </c:pt>
              </c:strCache>
            </c:strRef>
          </c:tx>
          <c:invertIfNegative val="0"/>
          <c:cat>
            <c:strRef>
              <c:f>Summary!$AU$68:$AU$72</c:f>
              <c:strCache>
                <c:ptCount val="1"/>
                <c:pt idx="0">
                  <c:v>0</c:v>
                </c:pt>
              </c:strCache>
            </c:strRef>
          </c:cat>
          <c:val>
            <c:numRef>
              <c:f>Summary!$AY$68:$AY$72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1EF2-4F20-AEB2-62F25266BE00}"/>
            </c:ext>
          </c:extLst>
        </c:ser>
        <c:ser>
          <c:idx val="4"/>
          <c:order val="4"/>
          <c:tx>
            <c:strRef>
              <c:f>Summary!$AZ$6</c:f>
              <c:strCache>
                <c:ptCount val="1"/>
                <c:pt idx="0">
                  <c:v>Marked Gasoil</c:v>
                </c:pt>
              </c:strCache>
            </c:strRef>
          </c:tx>
          <c:invertIfNegative val="0"/>
          <c:cat>
            <c:strRef>
              <c:f>Summary!$AU$68:$AU$72</c:f>
              <c:strCache>
                <c:ptCount val="1"/>
                <c:pt idx="0">
                  <c:v>0</c:v>
                </c:pt>
              </c:strCache>
            </c:strRef>
          </c:cat>
          <c:val>
            <c:numRef>
              <c:f>Summary!$AZ$68:$AZ$72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EF2-4F20-AEB2-62F25266BE00}"/>
            </c:ext>
          </c:extLst>
        </c:ser>
        <c:ser>
          <c:idx val="5"/>
          <c:order val="5"/>
          <c:tx>
            <c:strRef>
              <c:f>Summary!$BA$6</c:f>
              <c:strCache>
                <c:ptCount val="1"/>
                <c:pt idx="0">
                  <c:v>Fuel Oils</c:v>
                </c:pt>
              </c:strCache>
            </c:strRef>
          </c:tx>
          <c:invertIfNegative val="0"/>
          <c:cat>
            <c:strRef>
              <c:f>Summary!$AU$68:$AU$72</c:f>
              <c:strCache>
                <c:ptCount val="1"/>
                <c:pt idx="0">
                  <c:v>0</c:v>
                </c:pt>
              </c:strCache>
            </c:strRef>
          </c:cat>
          <c:val>
            <c:numRef>
              <c:f>Summary!$BA$68:$BA$72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1EF2-4F20-AEB2-62F25266BE00}"/>
            </c:ext>
          </c:extLst>
        </c:ser>
        <c:ser>
          <c:idx val="6"/>
          <c:order val="6"/>
          <c:tx>
            <c:strRef>
              <c:f>Summary!$BB$6</c:f>
              <c:strCache>
                <c:ptCount val="1"/>
                <c:pt idx="0">
                  <c:v>Road Diesel</c:v>
                </c:pt>
              </c:strCache>
            </c:strRef>
          </c:tx>
          <c:invertIfNegative val="0"/>
          <c:cat>
            <c:strRef>
              <c:f>Summary!$AU$68:$AU$72</c:f>
              <c:strCache>
                <c:ptCount val="1"/>
                <c:pt idx="0">
                  <c:v>0</c:v>
                </c:pt>
              </c:strCache>
            </c:strRef>
          </c:cat>
          <c:val>
            <c:numRef>
              <c:f>Summary!$BB$68:$BB$72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1EF2-4F20-AEB2-62F25266BE00}"/>
            </c:ext>
          </c:extLst>
        </c:ser>
        <c:ser>
          <c:idx val="7"/>
          <c:order val="7"/>
          <c:tx>
            <c:strRef>
              <c:f>Summary!$BC$6</c:f>
              <c:strCache>
                <c:ptCount val="1"/>
                <c:pt idx="0">
                  <c:v>Petrol</c:v>
                </c:pt>
              </c:strCache>
            </c:strRef>
          </c:tx>
          <c:invertIfNegative val="0"/>
          <c:cat>
            <c:strRef>
              <c:f>Summary!$AU$68:$AU$72</c:f>
              <c:strCache>
                <c:ptCount val="1"/>
                <c:pt idx="0">
                  <c:v>0</c:v>
                </c:pt>
              </c:strCache>
            </c:strRef>
          </c:cat>
          <c:val>
            <c:numRef>
              <c:f>Summary!$BC$68:$BC$72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7-1EF2-4F20-AEB2-62F25266BE00}"/>
            </c:ext>
          </c:extLst>
        </c:ser>
        <c:ser>
          <c:idx val="8"/>
          <c:order val="8"/>
          <c:tx>
            <c:strRef>
              <c:f>Summary!$BD$6</c:f>
              <c:strCache>
                <c:ptCount val="1"/>
                <c:pt idx="0">
                  <c:v>0</c:v>
                </c:pt>
              </c:strCache>
            </c:strRef>
          </c:tx>
          <c:invertIfNegative val="0"/>
          <c:cat>
            <c:strRef>
              <c:f>Summary!$AU$68:$AU$72</c:f>
              <c:strCache>
                <c:ptCount val="1"/>
                <c:pt idx="0">
                  <c:v>0</c:v>
                </c:pt>
              </c:strCache>
            </c:strRef>
          </c:cat>
          <c:val>
            <c:numRef>
              <c:f>Summary!$BD$68:$BD$72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1EF2-4F20-AEB2-62F25266BE00}"/>
            </c:ext>
          </c:extLst>
        </c:ser>
        <c:dLbls>
          <c:showLegendKey val="0"/>
          <c:showVal val="0"/>
          <c:showCatName val="0"/>
          <c:showSerName val="0"/>
          <c:showPercent val="0"/>
          <c:showBubbleSize val="0"/>
        </c:dLbls>
        <c:gapWidth val="150"/>
        <c:overlap val="100"/>
        <c:axId val="85922560"/>
        <c:axId val="85924096"/>
      </c:barChart>
      <c:catAx>
        <c:axId val="85922560"/>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85924096"/>
        <c:crosses val="autoZero"/>
        <c:auto val="1"/>
        <c:lblAlgn val="ctr"/>
        <c:lblOffset val="100"/>
        <c:noMultiLvlLbl val="0"/>
      </c:catAx>
      <c:valAx>
        <c:axId val="85924096"/>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a:t>
                </a: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592256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GHG</a:t>
            </a:r>
            <a:r>
              <a:rPr lang="en-IE" sz="1200" baseline="0">
                <a:solidFill>
                  <a:schemeClr val="tx2"/>
                </a:solidFill>
              </a:rPr>
              <a:t> Emissions</a:t>
            </a:r>
            <a:endParaRPr lang="en-IE" sz="1200">
              <a:solidFill>
                <a:schemeClr val="tx2"/>
              </a:solidFill>
            </a:endParaRPr>
          </a:p>
        </c:rich>
      </c:tx>
      <c:overlay val="0"/>
    </c:title>
    <c:autoTitleDeleted val="0"/>
    <c:plotArea>
      <c:layout/>
      <c:barChart>
        <c:barDir val="col"/>
        <c:grouping val="stacked"/>
        <c:varyColors val="0"/>
        <c:ser>
          <c:idx val="0"/>
          <c:order val="0"/>
          <c:tx>
            <c:strRef>
              <c:f>Summary!$BF$6</c:f>
              <c:strCache>
                <c:ptCount val="1"/>
                <c:pt idx="0">
                  <c:v>Electricity</c:v>
                </c:pt>
              </c:strCache>
            </c:strRef>
          </c:tx>
          <c:invertIfNegative val="0"/>
          <c:cat>
            <c:strRef>
              <c:f>Summary!$AU$68:$AU$72</c:f>
              <c:strCache>
                <c:ptCount val="1"/>
                <c:pt idx="0">
                  <c:v>0</c:v>
                </c:pt>
              </c:strCache>
            </c:strRef>
          </c:cat>
          <c:val>
            <c:numRef>
              <c:f>Summary!$BF$68:$BF$72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6D0-4788-AFA8-87CBA401A537}"/>
            </c:ext>
          </c:extLst>
        </c:ser>
        <c:ser>
          <c:idx val="1"/>
          <c:order val="1"/>
          <c:tx>
            <c:strRef>
              <c:f>Summary!$BG$6</c:f>
              <c:strCache>
                <c:ptCount val="1"/>
                <c:pt idx="0">
                  <c:v>Natural Gas</c:v>
                </c:pt>
              </c:strCache>
            </c:strRef>
          </c:tx>
          <c:invertIfNegative val="0"/>
          <c:cat>
            <c:strRef>
              <c:f>Summary!$AU$68:$AU$72</c:f>
              <c:strCache>
                <c:ptCount val="1"/>
                <c:pt idx="0">
                  <c:v>0</c:v>
                </c:pt>
              </c:strCache>
            </c:strRef>
          </c:cat>
          <c:val>
            <c:numRef>
              <c:f>Summary!$BG$68:$BG$72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06D0-4788-AFA8-87CBA401A537}"/>
            </c:ext>
          </c:extLst>
        </c:ser>
        <c:ser>
          <c:idx val="2"/>
          <c:order val="2"/>
          <c:tx>
            <c:strRef>
              <c:f>Summary!$BH$6</c:f>
              <c:strCache>
                <c:ptCount val="1"/>
                <c:pt idx="0">
                  <c:v>LPG</c:v>
                </c:pt>
              </c:strCache>
            </c:strRef>
          </c:tx>
          <c:invertIfNegative val="0"/>
          <c:cat>
            <c:strRef>
              <c:f>Summary!$AU$68:$AU$72</c:f>
              <c:strCache>
                <c:ptCount val="1"/>
                <c:pt idx="0">
                  <c:v>0</c:v>
                </c:pt>
              </c:strCache>
            </c:strRef>
          </c:cat>
          <c:val>
            <c:numRef>
              <c:f>Summary!$BH$68:$BH$72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06D0-4788-AFA8-87CBA401A537}"/>
            </c:ext>
          </c:extLst>
        </c:ser>
        <c:ser>
          <c:idx val="3"/>
          <c:order val="3"/>
          <c:tx>
            <c:strRef>
              <c:f>Summary!$BI$6</c:f>
              <c:strCache>
                <c:ptCount val="1"/>
                <c:pt idx="0">
                  <c:v>Kerosene</c:v>
                </c:pt>
              </c:strCache>
            </c:strRef>
          </c:tx>
          <c:invertIfNegative val="0"/>
          <c:cat>
            <c:strRef>
              <c:f>Summary!$AU$68:$AU$72</c:f>
              <c:strCache>
                <c:ptCount val="1"/>
                <c:pt idx="0">
                  <c:v>0</c:v>
                </c:pt>
              </c:strCache>
            </c:strRef>
          </c:cat>
          <c:val>
            <c:numRef>
              <c:f>Summary!$BI$68:$BI$72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3-06D0-4788-AFA8-87CBA401A537}"/>
            </c:ext>
          </c:extLst>
        </c:ser>
        <c:ser>
          <c:idx val="4"/>
          <c:order val="4"/>
          <c:tx>
            <c:strRef>
              <c:f>Summary!$BJ$6</c:f>
              <c:strCache>
                <c:ptCount val="1"/>
                <c:pt idx="0">
                  <c:v>Marked Gasoil</c:v>
                </c:pt>
              </c:strCache>
            </c:strRef>
          </c:tx>
          <c:invertIfNegative val="0"/>
          <c:cat>
            <c:strRef>
              <c:f>Summary!$AU$68:$AU$72</c:f>
              <c:strCache>
                <c:ptCount val="1"/>
                <c:pt idx="0">
                  <c:v>0</c:v>
                </c:pt>
              </c:strCache>
            </c:strRef>
          </c:cat>
          <c:val>
            <c:numRef>
              <c:f>Summary!$BJ$68:$BJ$72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4-06D0-4788-AFA8-87CBA401A537}"/>
            </c:ext>
          </c:extLst>
        </c:ser>
        <c:ser>
          <c:idx val="5"/>
          <c:order val="5"/>
          <c:tx>
            <c:strRef>
              <c:f>Summary!$BK$6</c:f>
              <c:strCache>
                <c:ptCount val="1"/>
                <c:pt idx="0">
                  <c:v>Fuel Oils</c:v>
                </c:pt>
              </c:strCache>
            </c:strRef>
          </c:tx>
          <c:invertIfNegative val="0"/>
          <c:cat>
            <c:strRef>
              <c:f>Summary!$AU$68:$AU$72</c:f>
              <c:strCache>
                <c:ptCount val="1"/>
                <c:pt idx="0">
                  <c:v>0</c:v>
                </c:pt>
              </c:strCache>
            </c:strRef>
          </c:cat>
          <c:val>
            <c:numRef>
              <c:f>Summary!$BK$68:$BK$72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5-06D0-4788-AFA8-87CBA401A537}"/>
            </c:ext>
          </c:extLst>
        </c:ser>
        <c:ser>
          <c:idx val="6"/>
          <c:order val="6"/>
          <c:tx>
            <c:strRef>
              <c:f>Summary!$BL$6</c:f>
              <c:strCache>
                <c:ptCount val="1"/>
                <c:pt idx="0">
                  <c:v>Road Diesel</c:v>
                </c:pt>
              </c:strCache>
            </c:strRef>
          </c:tx>
          <c:invertIfNegative val="0"/>
          <c:cat>
            <c:strRef>
              <c:f>Summary!$AU$68:$AU$72</c:f>
              <c:strCache>
                <c:ptCount val="1"/>
                <c:pt idx="0">
                  <c:v>0</c:v>
                </c:pt>
              </c:strCache>
            </c:strRef>
          </c:cat>
          <c:val>
            <c:numRef>
              <c:f>Summary!$BL$68:$BL$72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6-06D0-4788-AFA8-87CBA401A537}"/>
            </c:ext>
          </c:extLst>
        </c:ser>
        <c:ser>
          <c:idx val="7"/>
          <c:order val="7"/>
          <c:tx>
            <c:strRef>
              <c:f>Summary!$BM$6</c:f>
              <c:strCache>
                <c:ptCount val="1"/>
                <c:pt idx="0">
                  <c:v>Petrol</c:v>
                </c:pt>
              </c:strCache>
            </c:strRef>
          </c:tx>
          <c:invertIfNegative val="0"/>
          <c:cat>
            <c:strRef>
              <c:f>Summary!$AU$68:$AU$72</c:f>
              <c:strCache>
                <c:ptCount val="1"/>
                <c:pt idx="0">
                  <c:v>0</c:v>
                </c:pt>
              </c:strCache>
            </c:strRef>
          </c:cat>
          <c:val>
            <c:numRef>
              <c:f>Summary!$BM$68:$BM$72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7-06D0-4788-AFA8-87CBA401A537}"/>
            </c:ext>
          </c:extLst>
        </c:ser>
        <c:ser>
          <c:idx val="8"/>
          <c:order val="8"/>
          <c:tx>
            <c:strRef>
              <c:f>Summary!$BN$6</c:f>
              <c:strCache>
                <c:ptCount val="1"/>
                <c:pt idx="0">
                  <c:v>0</c:v>
                </c:pt>
              </c:strCache>
            </c:strRef>
          </c:tx>
          <c:invertIfNegative val="0"/>
          <c:cat>
            <c:strRef>
              <c:f>Summary!$AU$68:$AU$72</c:f>
              <c:strCache>
                <c:ptCount val="1"/>
                <c:pt idx="0">
                  <c:v>0</c:v>
                </c:pt>
              </c:strCache>
            </c:strRef>
          </c:cat>
          <c:val>
            <c:numRef>
              <c:f>Summary!$BN$68:$BN$72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6D0-4788-AFA8-87CBA401A537}"/>
            </c:ext>
          </c:extLst>
        </c:ser>
        <c:dLbls>
          <c:showLegendKey val="0"/>
          <c:showVal val="0"/>
          <c:showCatName val="0"/>
          <c:showSerName val="0"/>
          <c:showPercent val="0"/>
          <c:showBubbleSize val="0"/>
        </c:dLbls>
        <c:gapWidth val="150"/>
        <c:overlap val="100"/>
        <c:axId val="86004480"/>
        <c:axId val="86006016"/>
      </c:barChart>
      <c:catAx>
        <c:axId val="86004480"/>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86006016"/>
        <c:crosses val="autoZero"/>
        <c:auto val="1"/>
        <c:lblAlgn val="ctr"/>
        <c:lblOffset val="100"/>
        <c:noMultiLvlLbl val="0"/>
      </c:catAx>
      <c:valAx>
        <c:axId val="86006016"/>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GHG Emissions (tCO2)</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600448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Consumption</a:t>
            </a:r>
          </a:p>
        </c:rich>
      </c:tx>
      <c:overlay val="0"/>
    </c:title>
    <c:autoTitleDeleted val="0"/>
    <c:plotArea>
      <c:layout/>
      <c:barChart>
        <c:barDir val="col"/>
        <c:grouping val="stacked"/>
        <c:varyColors val="0"/>
        <c:ser>
          <c:idx val="0"/>
          <c:order val="0"/>
          <c:tx>
            <c:strRef>
              <c:f>Summary!$AL$6</c:f>
              <c:strCache>
                <c:ptCount val="1"/>
                <c:pt idx="0">
                  <c:v>Electricity</c:v>
                </c:pt>
              </c:strCache>
            </c:strRef>
          </c:tx>
          <c:invertIfNegative val="0"/>
          <c:cat>
            <c:strRef>
              <c:f>Summary!$AK$68:$AK$72</c:f>
              <c:strCache>
                <c:ptCount val="1"/>
                <c:pt idx="0">
                  <c:v>0</c:v>
                </c:pt>
              </c:strCache>
            </c:strRef>
          </c:cat>
          <c:val>
            <c:numRef>
              <c:f>Summary!$AL$68:$AL$72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88CA-41C5-8BE8-55EECB84CBE1}"/>
            </c:ext>
          </c:extLst>
        </c:ser>
        <c:ser>
          <c:idx val="1"/>
          <c:order val="1"/>
          <c:tx>
            <c:strRef>
              <c:f>Summary!$AM$6</c:f>
              <c:strCache>
                <c:ptCount val="1"/>
                <c:pt idx="0">
                  <c:v>Natural Gas</c:v>
                </c:pt>
              </c:strCache>
            </c:strRef>
          </c:tx>
          <c:invertIfNegative val="0"/>
          <c:cat>
            <c:strRef>
              <c:f>Summary!$AK$68:$AK$72</c:f>
              <c:strCache>
                <c:ptCount val="1"/>
                <c:pt idx="0">
                  <c:v>0</c:v>
                </c:pt>
              </c:strCache>
            </c:strRef>
          </c:cat>
          <c:val>
            <c:numRef>
              <c:f>Summary!$AM$68:$AM$72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88CA-41C5-8BE8-55EECB84CBE1}"/>
            </c:ext>
          </c:extLst>
        </c:ser>
        <c:ser>
          <c:idx val="2"/>
          <c:order val="2"/>
          <c:tx>
            <c:strRef>
              <c:f>Summary!$AN$6</c:f>
              <c:strCache>
                <c:ptCount val="1"/>
                <c:pt idx="0">
                  <c:v>LPG</c:v>
                </c:pt>
              </c:strCache>
            </c:strRef>
          </c:tx>
          <c:invertIfNegative val="0"/>
          <c:cat>
            <c:strRef>
              <c:f>Summary!$AK$68:$AK$72</c:f>
              <c:strCache>
                <c:ptCount val="1"/>
                <c:pt idx="0">
                  <c:v>0</c:v>
                </c:pt>
              </c:strCache>
            </c:strRef>
          </c:cat>
          <c:val>
            <c:numRef>
              <c:f>Summary!$AN$68:$AN$72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88CA-41C5-8BE8-55EECB84CBE1}"/>
            </c:ext>
          </c:extLst>
        </c:ser>
        <c:ser>
          <c:idx val="3"/>
          <c:order val="3"/>
          <c:tx>
            <c:strRef>
              <c:f>Summary!$AO$6</c:f>
              <c:strCache>
                <c:ptCount val="1"/>
                <c:pt idx="0">
                  <c:v>Kerosene</c:v>
                </c:pt>
              </c:strCache>
            </c:strRef>
          </c:tx>
          <c:invertIfNegative val="0"/>
          <c:cat>
            <c:strRef>
              <c:f>Summary!$AK$68:$AK$72</c:f>
              <c:strCache>
                <c:ptCount val="1"/>
                <c:pt idx="0">
                  <c:v>0</c:v>
                </c:pt>
              </c:strCache>
            </c:strRef>
          </c:cat>
          <c:val>
            <c:numRef>
              <c:f>Summary!$AO$68:$AO$72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3-88CA-41C5-8BE8-55EECB84CBE1}"/>
            </c:ext>
          </c:extLst>
        </c:ser>
        <c:ser>
          <c:idx val="4"/>
          <c:order val="4"/>
          <c:tx>
            <c:strRef>
              <c:f>Summary!$AP$6</c:f>
              <c:strCache>
                <c:ptCount val="1"/>
                <c:pt idx="0">
                  <c:v>Marked Gasoil</c:v>
                </c:pt>
              </c:strCache>
            </c:strRef>
          </c:tx>
          <c:invertIfNegative val="0"/>
          <c:cat>
            <c:strRef>
              <c:f>Summary!$AK$68:$AK$72</c:f>
              <c:strCache>
                <c:ptCount val="1"/>
                <c:pt idx="0">
                  <c:v>0</c:v>
                </c:pt>
              </c:strCache>
            </c:strRef>
          </c:cat>
          <c:val>
            <c:numRef>
              <c:f>Summary!$AP$68:$AP$72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88CA-41C5-8BE8-55EECB84CBE1}"/>
            </c:ext>
          </c:extLst>
        </c:ser>
        <c:ser>
          <c:idx val="5"/>
          <c:order val="5"/>
          <c:tx>
            <c:strRef>
              <c:f>Summary!$AQ$6</c:f>
              <c:strCache>
                <c:ptCount val="1"/>
                <c:pt idx="0">
                  <c:v>Fuel Oils</c:v>
                </c:pt>
              </c:strCache>
            </c:strRef>
          </c:tx>
          <c:invertIfNegative val="0"/>
          <c:cat>
            <c:strRef>
              <c:f>Summary!$AK$68:$AK$72</c:f>
              <c:strCache>
                <c:ptCount val="1"/>
                <c:pt idx="0">
                  <c:v>0</c:v>
                </c:pt>
              </c:strCache>
            </c:strRef>
          </c:cat>
          <c:val>
            <c:numRef>
              <c:f>Summary!$AQ$68:$AQ$72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5-88CA-41C5-8BE8-55EECB84CBE1}"/>
            </c:ext>
          </c:extLst>
        </c:ser>
        <c:ser>
          <c:idx val="6"/>
          <c:order val="6"/>
          <c:tx>
            <c:strRef>
              <c:f>Summary!$AR$6</c:f>
              <c:strCache>
                <c:ptCount val="1"/>
                <c:pt idx="0">
                  <c:v>Road Diesel</c:v>
                </c:pt>
              </c:strCache>
            </c:strRef>
          </c:tx>
          <c:invertIfNegative val="0"/>
          <c:cat>
            <c:strRef>
              <c:f>Summary!$AK$68:$AK$72</c:f>
              <c:strCache>
                <c:ptCount val="1"/>
                <c:pt idx="0">
                  <c:v>0</c:v>
                </c:pt>
              </c:strCache>
            </c:strRef>
          </c:cat>
          <c:val>
            <c:numRef>
              <c:f>Summary!$AR$68:$AR$72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6-88CA-41C5-8BE8-55EECB84CBE1}"/>
            </c:ext>
          </c:extLst>
        </c:ser>
        <c:ser>
          <c:idx val="7"/>
          <c:order val="7"/>
          <c:tx>
            <c:strRef>
              <c:f>Summary!$AS$6</c:f>
              <c:strCache>
                <c:ptCount val="1"/>
                <c:pt idx="0">
                  <c:v>Petrol</c:v>
                </c:pt>
              </c:strCache>
            </c:strRef>
          </c:tx>
          <c:invertIfNegative val="0"/>
          <c:cat>
            <c:strRef>
              <c:f>Summary!$AK$68:$AK$72</c:f>
              <c:strCache>
                <c:ptCount val="1"/>
                <c:pt idx="0">
                  <c:v>0</c:v>
                </c:pt>
              </c:strCache>
            </c:strRef>
          </c:cat>
          <c:val>
            <c:numRef>
              <c:f>Summary!$AS$68:$AS$72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7-88CA-41C5-8BE8-55EECB84CBE1}"/>
            </c:ext>
          </c:extLst>
        </c:ser>
        <c:ser>
          <c:idx val="8"/>
          <c:order val="8"/>
          <c:tx>
            <c:strRef>
              <c:f>Summary!$AT$6</c:f>
              <c:strCache>
                <c:ptCount val="1"/>
                <c:pt idx="0">
                  <c:v>0</c:v>
                </c:pt>
              </c:strCache>
            </c:strRef>
          </c:tx>
          <c:invertIfNegative val="0"/>
          <c:cat>
            <c:strRef>
              <c:f>Summary!$AK$68:$AK$72</c:f>
              <c:strCache>
                <c:ptCount val="1"/>
                <c:pt idx="0">
                  <c:v>0</c:v>
                </c:pt>
              </c:strCache>
            </c:strRef>
          </c:cat>
          <c:val>
            <c:numRef>
              <c:f>Summary!$AT$68:$AT$72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8-88CA-41C5-8BE8-55EECB84CBE1}"/>
            </c:ext>
          </c:extLst>
        </c:ser>
        <c:dLbls>
          <c:showLegendKey val="0"/>
          <c:showVal val="0"/>
          <c:showCatName val="0"/>
          <c:showSerName val="0"/>
          <c:showPercent val="0"/>
          <c:showBubbleSize val="0"/>
        </c:dLbls>
        <c:gapWidth val="150"/>
        <c:overlap val="100"/>
        <c:axId val="119940224"/>
        <c:axId val="119941760"/>
      </c:barChart>
      <c:catAx>
        <c:axId val="11994022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19941760"/>
        <c:crosses val="autoZero"/>
        <c:auto val="1"/>
        <c:lblAlgn val="ctr"/>
        <c:lblOffset val="100"/>
        <c:noMultiLvlLbl val="0"/>
      </c:catAx>
      <c:valAx>
        <c:axId val="11994176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1994022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Electricity Consumption</a:t>
            </a:r>
          </a:p>
        </c:rich>
      </c:tx>
      <c:overlay val="0"/>
    </c:title>
    <c:autoTitleDeleted val="0"/>
    <c:plotArea>
      <c:layout/>
      <c:barChart>
        <c:barDir val="col"/>
        <c:grouping val="stacked"/>
        <c:varyColors val="0"/>
        <c:ser>
          <c:idx val="0"/>
          <c:order val="0"/>
          <c:tx>
            <c:strRef>
              <c:f>Electricity!$CO$8:$CO$9</c:f>
              <c:strCache>
                <c:ptCount val="2"/>
                <c:pt idx="0">
                  <c:v>Day Consumption</c:v>
                </c:pt>
                <c:pt idx="1">
                  <c:v>[kWh]</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Electricity!$CO$10:$CO$21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04-4BE0-9DE3-5C5882CE2149}"/>
            </c:ext>
          </c:extLst>
        </c:ser>
        <c:ser>
          <c:idx val="1"/>
          <c:order val="1"/>
          <c:tx>
            <c:strRef>
              <c:f>Electricity!$CP$8:$CP$9</c:f>
              <c:strCache>
                <c:ptCount val="2"/>
                <c:pt idx="0">
                  <c:v>Night Consumption</c:v>
                </c:pt>
                <c:pt idx="1">
                  <c:v>[kWh]</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04-4BE0-9DE3-5C5882CE2149}"/>
            </c:ext>
          </c:extLst>
        </c:ser>
        <c:ser>
          <c:idx val="2"/>
          <c:order val="2"/>
          <c:tx>
            <c:strRef>
              <c:f>Electricity!$CQ$8:$CQ$9</c:f>
              <c:strCache>
                <c:ptCount val="2"/>
                <c:pt idx="0">
                  <c:v>Weekend Consumption</c:v>
                </c:pt>
                <c:pt idx="1">
                  <c:v>[kWh]</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904-4BE0-9DE3-5C5882CE2149}"/>
            </c:ext>
          </c:extLst>
        </c:ser>
        <c:dLbls>
          <c:showLegendKey val="0"/>
          <c:showVal val="0"/>
          <c:showCatName val="0"/>
          <c:showSerName val="0"/>
          <c:showPercent val="0"/>
          <c:showBubbleSize val="0"/>
        </c:dLbls>
        <c:gapWidth val="150"/>
        <c:overlap val="100"/>
        <c:axId val="181610368"/>
        <c:axId val="181611904"/>
      </c:barChart>
      <c:catAx>
        <c:axId val="18161036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1611904"/>
        <c:crosses val="autoZero"/>
        <c:auto val="1"/>
        <c:lblAlgn val="ctr"/>
        <c:lblOffset val="100"/>
        <c:noMultiLvlLbl val="0"/>
      </c:catAx>
      <c:valAx>
        <c:axId val="181611904"/>
        <c:scaling>
          <c:orientation val="minMax"/>
        </c:scaling>
        <c:delete val="0"/>
        <c:axPos val="l"/>
        <c:majorGridlines/>
        <c:title>
          <c:tx>
            <c:rich>
              <a:bodyPr rot="-5400000" vert="horz"/>
              <a:lstStyle/>
              <a:p>
                <a:pPr>
                  <a:defRPr>
                    <a:solidFill>
                      <a:schemeClr val="tx2"/>
                    </a:solidFill>
                  </a:defRPr>
                </a:pPr>
                <a:r>
                  <a:rPr lang="en-IE">
                    <a:solidFill>
                      <a:schemeClr val="tx2"/>
                    </a:solidFill>
                  </a:rPr>
                  <a:t>Monthly Consumption (kWh)</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18161036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GHG</a:t>
            </a:r>
            <a:r>
              <a:rPr lang="en-IE" sz="1200" baseline="0">
                <a:solidFill>
                  <a:schemeClr val="tx2"/>
                </a:solidFill>
              </a:rPr>
              <a:t> Emissions</a:t>
            </a:r>
            <a:endParaRPr lang="en-IE" sz="1200">
              <a:solidFill>
                <a:schemeClr val="tx2"/>
              </a:solidFill>
            </a:endParaRPr>
          </a:p>
        </c:rich>
      </c:tx>
      <c:overlay val="0"/>
    </c:title>
    <c:autoTitleDeleted val="0"/>
    <c:plotArea>
      <c:layout/>
      <c:barChart>
        <c:barDir val="col"/>
        <c:grouping val="stacked"/>
        <c:varyColors val="0"/>
        <c:ser>
          <c:idx val="0"/>
          <c:order val="0"/>
          <c:tx>
            <c:strRef>
              <c:f>Summary!$BF$6</c:f>
              <c:strCache>
                <c:ptCount val="1"/>
                <c:pt idx="0">
                  <c:v>Electricity</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Summary!$BF$7:$BF$18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1496-44A7-AD5A-A233CB4F9230}"/>
            </c:ext>
          </c:extLst>
        </c:ser>
        <c:ser>
          <c:idx val="1"/>
          <c:order val="1"/>
          <c:tx>
            <c:strRef>
              <c:f>Summary!$BG$6</c:f>
              <c:strCache>
                <c:ptCount val="1"/>
                <c:pt idx="0">
                  <c:v>Natural Gas</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Summary!$BG$7:$BG$18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1496-44A7-AD5A-A233CB4F9230}"/>
            </c:ext>
          </c:extLst>
        </c:ser>
        <c:ser>
          <c:idx val="2"/>
          <c:order val="2"/>
          <c:tx>
            <c:strRef>
              <c:f>Summary!$BH$6</c:f>
              <c:strCache>
                <c:ptCount val="1"/>
                <c:pt idx="0">
                  <c:v>LPG</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Summary!$BH$7:$BH$18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1496-44A7-AD5A-A233CB4F9230}"/>
            </c:ext>
          </c:extLst>
        </c:ser>
        <c:ser>
          <c:idx val="3"/>
          <c:order val="3"/>
          <c:tx>
            <c:strRef>
              <c:f>Summary!$BI$6</c:f>
              <c:strCache>
                <c:ptCount val="1"/>
                <c:pt idx="0">
                  <c:v>Kerosene</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Summary!$BI$7:$BI$18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3-1496-44A7-AD5A-A233CB4F9230}"/>
            </c:ext>
          </c:extLst>
        </c:ser>
        <c:ser>
          <c:idx val="4"/>
          <c:order val="4"/>
          <c:tx>
            <c:strRef>
              <c:f>Summary!$BJ$6</c:f>
              <c:strCache>
                <c:ptCount val="1"/>
                <c:pt idx="0">
                  <c:v>Marked Gasoil</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Summary!$BJ$7:$BJ$18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4-1496-44A7-AD5A-A233CB4F9230}"/>
            </c:ext>
          </c:extLst>
        </c:ser>
        <c:ser>
          <c:idx val="5"/>
          <c:order val="5"/>
          <c:tx>
            <c:strRef>
              <c:f>Summary!$BK$6</c:f>
              <c:strCache>
                <c:ptCount val="1"/>
                <c:pt idx="0">
                  <c:v>Fuel Oils</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Summary!$BK$7:$BK$18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5-1496-44A7-AD5A-A233CB4F9230}"/>
            </c:ext>
          </c:extLst>
        </c:ser>
        <c:ser>
          <c:idx val="6"/>
          <c:order val="6"/>
          <c:tx>
            <c:strRef>
              <c:f>Summary!$BL$6</c:f>
              <c:strCache>
                <c:ptCount val="1"/>
                <c:pt idx="0">
                  <c:v>Road Diesel</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Summary!$BL$7:$BL$18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6-1496-44A7-AD5A-A233CB4F9230}"/>
            </c:ext>
          </c:extLst>
        </c:ser>
        <c:ser>
          <c:idx val="7"/>
          <c:order val="7"/>
          <c:tx>
            <c:strRef>
              <c:f>Summary!$BM$6</c:f>
              <c:strCache>
                <c:ptCount val="1"/>
                <c:pt idx="0">
                  <c:v>Petrol</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Summary!$BM$7:$BM$18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7-1496-44A7-AD5A-A233CB4F9230}"/>
            </c:ext>
          </c:extLst>
        </c:ser>
        <c:ser>
          <c:idx val="8"/>
          <c:order val="8"/>
          <c:tx>
            <c:strRef>
              <c:f>Summary!$BN$6</c:f>
              <c:strCache>
                <c:ptCount val="1"/>
                <c:pt idx="0">
                  <c:v>0</c:v>
                </c:pt>
              </c:strCache>
            </c:strRef>
          </c:tx>
          <c:invertIfNegative val="0"/>
          <c:cat>
            <c:strRef>
              <c:f>Summary!$AU$7:$AU$18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Summary!$BN$7:$BN$18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496-44A7-AD5A-A233CB4F9230}"/>
            </c:ext>
          </c:extLst>
        </c:ser>
        <c:dLbls>
          <c:showLegendKey val="0"/>
          <c:showVal val="0"/>
          <c:showCatName val="0"/>
          <c:showSerName val="0"/>
          <c:showPercent val="0"/>
          <c:showBubbleSize val="0"/>
        </c:dLbls>
        <c:gapWidth val="150"/>
        <c:overlap val="100"/>
        <c:axId val="84113664"/>
        <c:axId val="84226048"/>
      </c:barChart>
      <c:catAx>
        <c:axId val="8411366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226048"/>
        <c:crosses val="autoZero"/>
        <c:auto val="1"/>
        <c:lblAlgn val="ctr"/>
        <c:lblOffset val="100"/>
        <c:noMultiLvlLbl val="0"/>
      </c:catAx>
      <c:valAx>
        <c:axId val="8422604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GHG Emissions (tCO2)</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411366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Electricity Costs</a:t>
            </a:r>
          </a:p>
        </c:rich>
      </c:tx>
      <c:overlay val="0"/>
    </c:title>
    <c:autoTitleDeleted val="0"/>
    <c:plotArea>
      <c:layout/>
      <c:barChart>
        <c:barDir val="col"/>
        <c:grouping val="stacked"/>
        <c:varyColors val="0"/>
        <c:ser>
          <c:idx val="0"/>
          <c:order val="0"/>
          <c:tx>
            <c:strRef>
              <c:f>Electricity!$CF$8</c:f>
              <c:strCache>
                <c:ptCount val="1"/>
                <c:pt idx="0">
                  <c:v>Day Units</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Electricity!$CF$10:$CF$21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ED-4567-AC71-109C453B5933}"/>
            </c:ext>
          </c:extLst>
        </c:ser>
        <c:ser>
          <c:idx val="1"/>
          <c:order val="1"/>
          <c:tx>
            <c:strRef>
              <c:f>Electricity!$CG$8</c:f>
              <c:strCache>
                <c:ptCount val="1"/>
                <c:pt idx="0">
                  <c:v>Night Units</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4ED-4567-AC71-109C453B5933}"/>
            </c:ext>
          </c:extLst>
        </c:ser>
        <c:ser>
          <c:idx val="2"/>
          <c:order val="2"/>
          <c:tx>
            <c:strRef>
              <c:f>Electricity!$CH$8</c:f>
              <c:strCache>
                <c:ptCount val="1"/>
                <c:pt idx="0">
                  <c:v>Weekend Units</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4ED-4567-AC71-109C453B5933}"/>
            </c:ext>
          </c:extLst>
        </c:ser>
        <c:ser>
          <c:idx val="3"/>
          <c:order val="3"/>
          <c:tx>
            <c:strRef>
              <c:f>Electricity!$CI$8</c:f>
              <c:strCache>
                <c:ptCount val="1"/>
                <c:pt idx="0">
                  <c:v>Import or Service Capacity Charge</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4ED-4567-AC71-109C453B5933}"/>
            </c:ext>
          </c:extLst>
        </c:ser>
        <c:ser>
          <c:idx val="4"/>
          <c:order val="4"/>
          <c:tx>
            <c:strRef>
              <c:f>Electricity!$CJ$8</c:f>
              <c:strCache>
                <c:ptCount val="1"/>
                <c:pt idx="0">
                  <c:v>Excess Capacity Charge</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4ED-4567-AC71-109C453B5933}"/>
            </c:ext>
          </c:extLst>
        </c:ser>
        <c:ser>
          <c:idx val="5"/>
          <c:order val="5"/>
          <c:tx>
            <c:strRef>
              <c:f>Electricity!$CK$8</c:f>
              <c:strCache>
                <c:ptCount val="1"/>
                <c:pt idx="0">
                  <c:v>Maximum Demand (MD) Charge</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Electricity!$CK$10:$CK$21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4ED-4567-AC71-109C453B5933}"/>
            </c:ext>
          </c:extLst>
        </c:ser>
        <c:ser>
          <c:idx val="6"/>
          <c:order val="6"/>
          <c:tx>
            <c:strRef>
              <c:f>Electricity!$CL$8</c:f>
              <c:strCache>
                <c:ptCount val="1"/>
                <c:pt idx="0">
                  <c:v>Wattless Charge</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Electricity!$CL$10:$CL$21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4ED-4567-AC71-109C453B5933}"/>
            </c:ext>
          </c:extLst>
        </c:ser>
        <c:ser>
          <c:idx val="7"/>
          <c:order val="7"/>
          <c:tx>
            <c:strRef>
              <c:f>Electricity!$CM$8</c:f>
              <c:strCache>
                <c:ptCount val="1"/>
                <c:pt idx="0">
                  <c:v>PSO &amp; Other Taxes</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Electricity!$CM$10:$CM$21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4ED-4567-AC71-109C453B5933}"/>
            </c:ext>
          </c:extLst>
        </c:ser>
        <c:ser>
          <c:idx val="8"/>
          <c:order val="8"/>
          <c:tx>
            <c:strRef>
              <c:f>Electricity!$CN$8</c:f>
              <c:strCache>
                <c:ptCount val="1"/>
                <c:pt idx="0">
                  <c:v>All Other Charge(s)</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Electricity!$CN$10:$CN$21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4ED-4567-AC71-109C453B5933}"/>
            </c:ext>
          </c:extLst>
        </c:ser>
        <c:dLbls>
          <c:showLegendKey val="0"/>
          <c:showVal val="0"/>
          <c:showCatName val="0"/>
          <c:showSerName val="0"/>
          <c:showPercent val="0"/>
          <c:showBubbleSize val="0"/>
        </c:dLbls>
        <c:gapWidth val="150"/>
        <c:overlap val="100"/>
        <c:axId val="156764032"/>
        <c:axId val="156765568"/>
      </c:barChart>
      <c:catAx>
        <c:axId val="15676403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56765568"/>
        <c:crosses val="autoZero"/>
        <c:auto val="1"/>
        <c:lblAlgn val="ctr"/>
        <c:lblOffset val="100"/>
        <c:noMultiLvlLbl val="0"/>
      </c:catAx>
      <c:valAx>
        <c:axId val="156765568"/>
        <c:scaling>
          <c:orientation val="minMax"/>
        </c:scaling>
        <c:delete val="0"/>
        <c:axPos val="l"/>
        <c:majorGridlines/>
        <c:title>
          <c:tx>
            <c:rich>
              <a:bodyPr rot="-5400000" vert="horz"/>
              <a:lstStyle/>
              <a:p>
                <a:pPr>
                  <a:defRPr>
                    <a:solidFill>
                      <a:schemeClr val="tx2"/>
                    </a:solidFill>
                  </a:defRPr>
                </a:pPr>
                <a:r>
                  <a:rPr lang="en-IE">
                    <a:solidFill>
                      <a:schemeClr val="tx2"/>
                    </a:solidFill>
                  </a:rPr>
                  <a:t>Monthly</a:t>
                </a:r>
                <a:r>
                  <a:rPr lang="en-IE" baseline="0">
                    <a:solidFill>
                      <a:schemeClr val="tx2"/>
                    </a:solidFill>
                  </a:rPr>
                  <a:t> 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56764032"/>
        <c:crosses val="autoZero"/>
        <c:crossBetween val="between"/>
      </c:valAx>
    </c:plotArea>
    <c:legend>
      <c:legendPos val="b"/>
      <c:layout>
        <c:manualLayout>
          <c:xMode val="edge"/>
          <c:yMode val="edge"/>
          <c:x val="0.15826375888643301"/>
          <c:y val="0.71495551672646362"/>
          <c:w val="0.77872877194391332"/>
          <c:h val="0.26580110172147481"/>
        </c:manualLayout>
      </c:layout>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Maximum Demand</a:t>
            </a:r>
          </a:p>
        </c:rich>
      </c:tx>
      <c:overlay val="0"/>
    </c:title>
    <c:autoTitleDeleted val="0"/>
    <c:plotArea>
      <c:layout/>
      <c:barChart>
        <c:barDir val="col"/>
        <c:grouping val="clustered"/>
        <c:varyColors val="0"/>
        <c:ser>
          <c:idx val="0"/>
          <c:order val="0"/>
          <c:tx>
            <c:strRef>
              <c:f>Electricity!$CE$8</c:f>
              <c:strCache>
                <c:ptCount val="1"/>
                <c:pt idx="0">
                  <c:v>Actual MD (kW)</c:v>
                </c:pt>
              </c:strCache>
            </c:strRef>
          </c:tx>
          <c:invertIfNegative val="0"/>
          <c:cat>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Electricity!$CE$10:$CE$21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8D-4397-9B47-C699DE89CD27}"/>
            </c:ext>
          </c:extLst>
        </c:ser>
        <c:dLbls>
          <c:showLegendKey val="0"/>
          <c:showVal val="0"/>
          <c:showCatName val="0"/>
          <c:showSerName val="0"/>
          <c:showPercent val="0"/>
          <c:showBubbleSize val="0"/>
        </c:dLbls>
        <c:gapWidth val="150"/>
        <c:axId val="156816128"/>
        <c:axId val="156817664"/>
      </c:barChart>
      <c:scatterChart>
        <c:scatterStyle val="lineMarker"/>
        <c:varyColors val="0"/>
        <c:ser>
          <c:idx val="1"/>
          <c:order val="1"/>
          <c:tx>
            <c:strRef>
              <c:f>Electricity!$CC$8</c:f>
              <c:strCache>
                <c:ptCount val="1"/>
                <c:pt idx="0">
                  <c:v>Contracted MIC (kVA)</c:v>
                </c:pt>
              </c:strCache>
            </c:strRef>
          </c:tx>
          <c:marker>
            <c:symbol val="none"/>
          </c:marker>
          <c:xVal>
            <c:strRef>
              <c:f>Electricity!$CA$10:$CA$21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xVal>
          <c:yVal>
            <c:numRef>
              <c:f>Electricity!$CC$10:$CC$21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1-0F8D-4397-9B47-C699DE89CD27}"/>
            </c:ext>
          </c:extLst>
        </c:ser>
        <c:dLbls>
          <c:showLegendKey val="0"/>
          <c:showVal val="0"/>
          <c:showCatName val="0"/>
          <c:showSerName val="0"/>
          <c:showPercent val="0"/>
          <c:showBubbleSize val="0"/>
        </c:dLbls>
        <c:axId val="156816128"/>
        <c:axId val="156817664"/>
      </c:scatterChart>
      <c:catAx>
        <c:axId val="15681612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56817664"/>
        <c:crosses val="autoZero"/>
        <c:auto val="1"/>
        <c:lblAlgn val="ctr"/>
        <c:lblOffset val="100"/>
        <c:noMultiLvlLbl val="0"/>
      </c:catAx>
      <c:valAx>
        <c:axId val="156817664"/>
        <c:scaling>
          <c:orientation val="minMax"/>
        </c:scaling>
        <c:delete val="0"/>
        <c:axPos val="l"/>
        <c:majorGridlines/>
        <c:title>
          <c:tx>
            <c:rich>
              <a:bodyPr rot="-5400000" vert="horz"/>
              <a:lstStyle/>
              <a:p>
                <a:pPr>
                  <a:defRPr>
                    <a:solidFill>
                      <a:schemeClr val="tx2"/>
                    </a:solidFill>
                  </a:defRPr>
                </a:pPr>
                <a:r>
                  <a:rPr lang="en-IE">
                    <a:solidFill>
                      <a:schemeClr val="tx2"/>
                    </a:solidFill>
                  </a:rPr>
                  <a:t>Maximum Demand</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5681612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Consumption - Actual v/s Target</a:t>
            </a:r>
          </a:p>
        </c:rich>
      </c:tx>
      <c:overlay val="0"/>
    </c:title>
    <c:autoTitleDeleted val="0"/>
    <c:plotArea>
      <c:layout/>
      <c:scatterChart>
        <c:scatterStyle val="lineMarker"/>
        <c:varyColors val="0"/>
        <c:ser>
          <c:idx val="0"/>
          <c:order val="0"/>
          <c:tx>
            <c:strRef>
              <c:f>Electricity!$CS$8</c:f>
              <c:strCache>
                <c:ptCount val="1"/>
                <c:pt idx="0">
                  <c:v>Actual (Cumulative)</c:v>
                </c:pt>
              </c:strCache>
            </c:strRef>
          </c:tx>
          <c:marker>
            <c:symbol val="none"/>
          </c:marker>
          <c:xVal>
            <c:numRef>
              <c:f>Electricity!$CV$9:$DT$9</c:f>
              <c:numCache>
                <c:formatCode>General</c:formatCode>
                <c:ptCount val="25"/>
                <c:pt idx="0">
                  <c:v>1</c:v>
                </c:pt>
                <c:pt idx="1">
                  <c:v>1</c:v>
                </c:pt>
                <c:pt idx="2">
                  <c:v>2</c:v>
                </c:pt>
                <c:pt idx="3">
                  <c:v>2</c:v>
                </c:pt>
                <c:pt idx="4">
                  <c:v>3</c:v>
                </c:pt>
                <c:pt idx="5">
                  <c:v>3</c:v>
                </c:pt>
                <c:pt idx="6">
                  <c:v>4</c:v>
                </c:pt>
                <c:pt idx="7">
                  <c:v>4</c:v>
                </c:pt>
                <c:pt idx="8">
                  <c:v>5</c:v>
                </c:pt>
                <c:pt idx="9">
                  <c:v>5</c:v>
                </c:pt>
                <c:pt idx="10">
                  <c:v>6</c:v>
                </c:pt>
                <c:pt idx="11">
                  <c:v>6</c:v>
                </c:pt>
                <c:pt idx="12">
                  <c:v>7</c:v>
                </c:pt>
                <c:pt idx="13">
                  <c:v>7</c:v>
                </c:pt>
                <c:pt idx="14">
                  <c:v>8</c:v>
                </c:pt>
                <c:pt idx="15">
                  <c:v>8</c:v>
                </c:pt>
                <c:pt idx="16">
                  <c:v>9</c:v>
                </c:pt>
                <c:pt idx="17">
                  <c:v>9</c:v>
                </c:pt>
                <c:pt idx="18">
                  <c:v>10</c:v>
                </c:pt>
                <c:pt idx="19">
                  <c:v>10</c:v>
                </c:pt>
                <c:pt idx="20">
                  <c:v>11</c:v>
                </c:pt>
                <c:pt idx="21">
                  <c:v>11</c:v>
                </c:pt>
                <c:pt idx="22">
                  <c:v>12</c:v>
                </c:pt>
                <c:pt idx="23">
                  <c:v>12</c:v>
                </c:pt>
                <c:pt idx="24">
                  <c:v>13</c:v>
                </c:pt>
              </c:numCache>
            </c:numRef>
          </c:xVal>
          <c:yVal>
            <c:numRef>
              <c:f>Electricity!$CV$10:$DT$10</c:f>
              <c:numCache>
                <c:formatCode>#,##0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EE4-4780-9402-F82F08F32B10}"/>
            </c:ext>
          </c:extLst>
        </c:ser>
        <c:ser>
          <c:idx val="1"/>
          <c:order val="1"/>
          <c:tx>
            <c:strRef>
              <c:f>Electricity!$CT$8</c:f>
              <c:strCache>
                <c:ptCount val="1"/>
                <c:pt idx="0">
                  <c:v>Target (Cumulative)</c:v>
                </c:pt>
              </c:strCache>
            </c:strRef>
          </c:tx>
          <c:spPr>
            <a:ln w="19050">
              <a:prstDash val="sysDash"/>
            </a:ln>
          </c:spPr>
          <c:marker>
            <c:symbol val="none"/>
          </c:marker>
          <c:xVal>
            <c:numRef>
              <c:f>Electricity!$CV$9:$DT$9</c:f>
              <c:numCache>
                <c:formatCode>General</c:formatCode>
                <c:ptCount val="25"/>
                <c:pt idx="0">
                  <c:v>1</c:v>
                </c:pt>
                <c:pt idx="1">
                  <c:v>1</c:v>
                </c:pt>
                <c:pt idx="2">
                  <c:v>2</c:v>
                </c:pt>
                <c:pt idx="3">
                  <c:v>2</c:v>
                </c:pt>
                <c:pt idx="4">
                  <c:v>3</c:v>
                </c:pt>
                <c:pt idx="5">
                  <c:v>3</c:v>
                </c:pt>
                <c:pt idx="6">
                  <c:v>4</c:v>
                </c:pt>
                <c:pt idx="7">
                  <c:v>4</c:v>
                </c:pt>
                <c:pt idx="8">
                  <c:v>5</c:v>
                </c:pt>
                <c:pt idx="9">
                  <c:v>5</c:v>
                </c:pt>
                <c:pt idx="10">
                  <c:v>6</c:v>
                </c:pt>
                <c:pt idx="11">
                  <c:v>6</c:v>
                </c:pt>
                <c:pt idx="12">
                  <c:v>7</c:v>
                </c:pt>
                <c:pt idx="13">
                  <c:v>7</c:v>
                </c:pt>
                <c:pt idx="14">
                  <c:v>8</c:v>
                </c:pt>
                <c:pt idx="15">
                  <c:v>8</c:v>
                </c:pt>
                <c:pt idx="16">
                  <c:v>9</c:v>
                </c:pt>
                <c:pt idx="17">
                  <c:v>9</c:v>
                </c:pt>
                <c:pt idx="18">
                  <c:v>10</c:v>
                </c:pt>
                <c:pt idx="19">
                  <c:v>10</c:v>
                </c:pt>
                <c:pt idx="20">
                  <c:v>11</c:v>
                </c:pt>
                <c:pt idx="21">
                  <c:v>11</c:v>
                </c:pt>
                <c:pt idx="22">
                  <c:v>12</c:v>
                </c:pt>
                <c:pt idx="23">
                  <c:v>12</c:v>
                </c:pt>
                <c:pt idx="24">
                  <c:v>13</c:v>
                </c:pt>
              </c:numCache>
            </c:numRef>
          </c:xVal>
          <c:yVal>
            <c:numRef>
              <c:f>Electricity!$CV$11:$DT$11</c:f>
              <c:numCache>
                <c:formatCode>#,##0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1-EEE4-4780-9402-F82F08F32B10}"/>
            </c:ext>
          </c:extLst>
        </c:ser>
        <c:dLbls>
          <c:showLegendKey val="0"/>
          <c:showVal val="0"/>
          <c:showCatName val="0"/>
          <c:showSerName val="0"/>
          <c:showPercent val="0"/>
          <c:showBubbleSize val="0"/>
        </c:dLbls>
        <c:axId val="181689728"/>
        <c:axId val="181695616"/>
      </c:scatterChart>
      <c:valAx>
        <c:axId val="181689728"/>
        <c:scaling>
          <c:orientation val="minMax"/>
          <c:max val="12"/>
          <c:min val="1"/>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1695616"/>
        <c:crosses val="autoZero"/>
        <c:crossBetween val="midCat"/>
      </c:valAx>
      <c:valAx>
        <c:axId val="181695616"/>
        <c:scaling>
          <c:orientation val="minMax"/>
        </c:scaling>
        <c:delete val="0"/>
        <c:axPos val="l"/>
        <c:majorGridlines/>
        <c:title>
          <c:tx>
            <c:rich>
              <a:bodyPr rot="-5400000" vert="horz"/>
              <a:lstStyle/>
              <a:p>
                <a:pPr>
                  <a:defRPr>
                    <a:solidFill>
                      <a:schemeClr val="tx2"/>
                    </a:solidFill>
                  </a:defRPr>
                </a:pPr>
                <a:r>
                  <a:rPr lang="en-IE">
                    <a:solidFill>
                      <a:schemeClr val="tx2"/>
                    </a:solidFill>
                  </a:rPr>
                  <a:t>Cumulative Consumption (kWh)</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1689728"/>
        <c:crosses val="autoZero"/>
        <c:crossBetween val="midCat"/>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Electricity Consumption</a:t>
            </a:r>
          </a:p>
        </c:rich>
      </c:tx>
      <c:overlay val="0"/>
    </c:title>
    <c:autoTitleDeleted val="0"/>
    <c:plotArea>
      <c:layout/>
      <c:barChart>
        <c:barDir val="col"/>
        <c:grouping val="clustered"/>
        <c:varyColors val="0"/>
        <c:ser>
          <c:idx val="0"/>
          <c:order val="0"/>
          <c:tx>
            <c:v>Total Consumption</c:v>
          </c:tx>
          <c:invertIfNegative val="0"/>
          <c:cat>
            <c:strRef>
              <c:f>Electricity!$C$71:$C$75</c:f>
              <c:strCache>
                <c:ptCount val="1"/>
                <c:pt idx="0">
                  <c:v>0</c:v>
                </c:pt>
              </c:strCache>
            </c:strRef>
          </c:cat>
          <c:val>
            <c:numRef>
              <c:f>Electricity!$D$71:$D$75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C29D-46BF-AB54-C7B4E0FDFCD3}"/>
            </c:ext>
          </c:extLst>
        </c:ser>
        <c:ser>
          <c:idx val="1"/>
          <c:order val="1"/>
          <c:tx>
            <c:v>Target</c:v>
          </c:tx>
          <c:invertIfNegative val="0"/>
          <c:cat>
            <c:strRef>
              <c:f>Electricity!$C$71:$C$75</c:f>
              <c:strCache>
                <c:ptCount val="1"/>
                <c:pt idx="0">
                  <c:v>0</c:v>
                </c:pt>
              </c:strCache>
            </c:strRef>
          </c:cat>
          <c:val>
            <c:numRef>
              <c:f>Electricity!$E$71:$E$75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C29D-46BF-AB54-C7B4E0FDFCD3}"/>
            </c:ext>
          </c:extLst>
        </c:ser>
        <c:dLbls>
          <c:showLegendKey val="0"/>
          <c:showVal val="0"/>
          <c:showCatName val="0"/>
          <c:showSerName val="0"/>
          <c:showPercent val="0"/>
          <c:showBubbleSize val="0"/>
        </c:dLbls>
        <c:gapWidth val="150"/>
        <c:axId val="181720960"/>
        <c:axId val="181722496"/>
      </c:barChart>
      <c:catAx>
        <c:axId val="181720960"/>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1722496"/>
        <c:crosses val="autoZero"/>
        <c:auto val="1"/>
        <c:lblAlgn val="ctr"/>
        <c:lblOffset val="100"/>
        <c:noMultiLvlLbl val="0"/>
      </c:catAx>
      <c:valAx>
        <c:axId val="181722496"/>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172096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Electricity Costs</a:t>
            </a:r>
          </a:p>
        </c:rich>
      </c:tx>
      <c:overlay val="0"/>
    </c:title>
    <c:autoTitleDeleted val="0"/>
    <c:plotArea>
      <c:layout/>
      <c:barChart>
        <c:barDir val="col"/>
        <c:grouping val="clustered"/>
        <c:varyColors val="0"/>
        <c:ser>
          <c:idx val="0"/>
          <c:order val="0"/>
          <c:tx>
            <c:v>Total Cost</c:v>
          </c:tx>
          <c:invertIfNegative val="0"/>
          <c:cat>
            <c:strRef>
              <c:f>Electricity!$C$71:$C$75</c:f>
              <c:strCache>
                <c:ptCount val="1"/>
                <c:pt idx="0">
                  <c:v>0</c:v>
                </c:pt>
              </c:strCache>
            </c:strRef>
          </c:cat>
          <c:val>
            <c:numRef>
              <c:f>Electricity!$H$71:$H$75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F357-45E8-A6CA-982F6A3B6A89}"/>
            </c:ext>
          </c:extLst>
        </c:ser>
        <c:dLbls>
          <c:showLegendKey val="0"/>
          <c:showVal val="0"/>
          <c:showCatName val="0"/>
          <c:showSerName val="0"/>
          <c:showPercent val="0"/>
          <c:showBubbleSize val="0"/>
        </c:dLbls>
        <c:gapWidth val="150"/>
        <c:axId val="181765632"/>
        <c:axId val="181767168"/>
      </c:barChart>
      <c:lineChart>
        <c:grouping val="standard"/>
        <c:varyColors val="0"/>
        <c:ser>
          <c:idx val="1"/>
          <c:order val="1"/>
          <c:tx>
            <c:v>Average Unit Cost</c:v>
          </c:tx>
          <c:marker>
            <c:symbol val="none"/>
          </c:marker>
          <c:cat>
            <c:strRef>
              <c:f>Electricity!$C$71:$C$75</c:f>
              <c:strCache>
                <c:ptCount val="1"/>
                <c:pt idx="0">
                  <c:v>0</c:v>
                </c:pt>
              </c:strCache>
            </c:strRef>
          </c:cat>
          <c:val>
            <c:numRef>
              <c:f>Electricity!$I$71:$I$75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F357-45E8-A6CA-982F6A3B6A89}"/>
            </c:ext>
          </c:extLst>
        </c:ser>
        <c:dLbls>
          <c:showLegendKey val="0"/>
          <c:showVal val="0"/>
          <c:showCatName val="0"/>
          <c:showSerName val="0"/>
          <c:showPercent val="0"/>
          <c:showBubbleSize val="0"/>
        </c:dLbls>
        <c:marker val="1"/>
        <c:smooth val="0"/>
        <c:axId val="181783552"/>
        <c:axId val="181781632"/>
      </c:lineChart>
      <c:catAx>
        <c:axId val="181765632"/>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1767168"/>
        <c:crosses val="autoZero"/>
        <c:auto val="1"/>
        <c:lblAlgn val="ctr"/>
        <c:lblOffset val="100"/>
        <c:noMultiLvlLbl val="0"/>
      </c:catAx>
      <c:valAx>
        <c:axId val="181767168"/>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1765632"/>
        <c:crosses val="autoZero"/>
        <c:crossBetween val="between"/>
      </c:valAx>
      <c:valAx>
        <c:axId val="181781632"/>
        <c:scaling>
          <c:orientation val="minMax"/>
        </c:scaling>
        <c:delete val="0"/>
        <c:axPos val="r"/>
        <c:title>
          <c:tx>
            <c:rich>
              <a:bodyPr rot="-5400000" vert="horz"/>
              <a:lstStyle/>
              <a:p>
                <a:pPr>
                  <a:defRPr>
                    <a:solidFill>
                      <a:schemeClr val="tx2"/>
                    </a:solidFill>
                  </a:defRPr>
                </a:pPr>
                <a:r>
                  <a:rPr lang="en-IE">
                    <a:solidFill>
                      <a:schemeClr val="tx2"/>
                    </a:solidFill>
                  </a:rPr>
                  <a:t>Average Unit Cost (€/kWh)</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1783552"/>
        <c:crosses val="max"/>
        <c:crossBetween val="between"/>
      </c:valAx>
      <c:catAx>
        <c:axId val="181783552"/>
        <c:scaling>
          <c:orientation val="minMax"/>
        </c:scaling>
        <c:delete val="1"/>
        <c:axPos val="b"/>
        <c:numFmt formatCode="General" sourceLinked="1"/>
        <c:majorTickMark val="out"/>
        <c:minorTickMark val="none"/>
        <c:tickLblPos val="none"/>
        <c:crossAx val="181781632"/>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Natural Gas Consumption</a:t>
            </a:r>
          </a:p>
        </c:rich>
      </c:tx>
      <c:overlay val="0"/>
    </c:title>
    <c:autoTitleDeleted val="0"/>
    <c:plotArea>
      <c:layout/>
      <c:barChart>
        <c:barDir val="col"/>
        <c:grouping val="stacked"/>
        <c:varyColors val="0"/>
        <c:ser>
          <c:idx val="0"/>
          <c:order val="0"/>
          <c:tx>
            <c:strRef>
              <c:f>NG!$BI$8:$BI$9</c:f>
              <c:strCache>
                <c:ptCount val="2"/>
                <c:pt idx="0">
                  <c:v>Consumption</c:v>
                </c:pt>
                <c:pt idx="1">
                  <c:v>[kWh]</c:v>
                </c:pt>
              </c:strCache>
            </c:strRef>
          </c:tx>
          <c:invertIfNegative val="0"/>
          <c:cat>
            <c:strRef>
              <c:f>NG!$BF$10:$BF$21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NG!$BI$10:$BI$21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7-46DE-8C5F-07C83CDB5BA3}"/>
            </c:ext>
          </c:extLst>
        </c:ser>
        <c:dLbls>
          <c:showLegendKey val="0"/>
          <c:showVal val="0"/>
          <c:showCatName val="0"/>
          <c:showSerName val="0"/>
          <c:showPercent val="0"/>
          <c:showBubbleSize val="0"/>
        </c:dLbls>
        <c:gapWidth val="150"/>
        <c:overlap val="100"/>
        <c:axId val="82772352"/>
        <c:axId val="82773888"/>
      </c:barChart>
      <c:catAx>
        <c:axId val="8277235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2773888"/>
        <c:crosses val="autoZero"/>
        <c:auto val="1"/>
        <c:lblAlgn val="ctr"/>
        <c:lblOffset val="100"/>
        <c:noMultiLvlLbl val="0"/>
      </c:catAx>
      <c:valAx>
        <c:axId val="82773888"/>
        <c:scaling>
          <c:orientation val="minMax"/>
        </c:scaling>
        <c:delete val="0"/>
        <c:axPos val="l"/>
        <c:majorGridlines/>
        <c:title>
          <c:tx>
            <c:rich>
              <a:bodyPr rot="-5400000" vert="horz"/>
              <a:lstStyle/>
              <a:p>
                <a:pPr>
                  <a:defRPr>
                    <a:solidFill>
                      <a:schemeClr val="tx2"/>
                    </a:solidFill>
                  </a:defRPr>
                </a:pPr>
                <a:r>
                  <a:rPr lang="en-IE">
                    <a:solidFill>
                      <a:schemeClr val="tx2"/>
                    </a:solidFill>
                  </a:rPr>
                  <a:t>Monthly Consumption (kWh)</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277235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Natural Gas Costs</a:t>
            </a:r>
          </a:p>
        </c:rich>
      </c:tx>
      <c:overlay val="0"/>
    </c:title>
    <c:autoTitleDeleted val="0"/>
    <c:plotArea>
      <c:layout/>
      <c:barChart>
        <c:barDir val="col"/>
        <c:grouping val="stacked"/>
        <c:varyColors val="0"/>
        <c:ser>
          <c:idx val="0"/>
          <c:order val="0"/>
          <c:tx>
            <c:v>Natural Gas Units</c:v>
          </c:tx>
          <c:invertIfNegative val="0"/>
          <c:cat>
            <c:strRef>
              <c:f>NG!$BF$10:$BF$21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NG!$BG$10:$BG$21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D7-4E98-AFAA-D5459D878300}"/>
            </c:ext>
          </c:extLst>
        </c:ser>
        <c:ser>
          <c:idx val="8"/>
          <c:order val="1"/>
          <c:tx>
            <c:strRef>
              <c:f>NG!$BH$8</c:f>
              <c:strCache>
                <c:ptCount val="1"/>
                <c:pt idx="0">
                  <c:v>All Other Charge(s)</c:v>
                </c:pt>
              </c:strCache>
            </c:strRef>
          </c:tx>
          <c:invertIfNegative val="0"/>
          <c:cat>
            <c:strRef>
              <c:f>NG!$BF$10:$BF$21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NG!$BH$10:$BH$21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0D7-4E98-AFAA-D5459D878300}"/>
            </c:ext>
          </c:extLst>
        </c:ser>
        <c:dLbls>
          <c:showLegendKey val="0"/>
          <c:showVal val="0"/>
          <c:showCatName val="0"/>
          <c:showSerName val="0"/>
          <c:showPercent val="0"/>
          <c:showBubbleSize val="0"/>
        </c:dLbls>
        <c:gapWidth val="150"/>
        <c:overlap val="100"/>
        <c:axId val="82803328"/>
        <c:axId val="82809216"/>
      </c:barChart>
      <c:catAx>
        <c:axId val="8280332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2809216"/>
        <c:crosses val="autoZero"/>
        <c:auto val="1"/>
        <c:lblAlgn val="ctr"/>
        <c:lblOffset val="100"/>
        <c:noMultiLvlLbl val="0"/>
      </c:catAx>
      <c:valAx>
        <c:axId val="82809216"/>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280332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Consumption - Actual v/s Target</a:t>
            </a:r>
          </a:p>
        </c:rich>
      </c:tx>
      <c:overlay val="0"/>
    </c:title>
    <c:autoTitleDeleted val="0"/>
    <c:plotArea>
      <c:layout/>
      <c:scatterChart>
        <c:scatterStyle val="lineMarker"/>
        <c:varyColors val="0"/>
        <c:ser>
          <c:idx val="0"/>
          <c:order val="0"/>
          <c:tx>
            <c:strRef>
              <c:f>NG!$BK$8</c:f>
              <c:strCache>
                <c:ptCount val="1"/>
                <c:pt idx="0">
                  <c:v>Actual (Cumulative)</c:v>
                </c:pt>
              </c:strCache>
            </c:strRef>
          </c:tx>
          <c:marker>
            <c:symbol val="none"/>
          </c:marker>
          <c:xVal>
            <c:numRef>
              <c:f>NG!$BN$9:$CL$9</c:f>
              <c:numCache>
                <c:formatCode>General</c:formatCode>
                <c:ptCount val="25"/>
                <c:pt idx="0">
                  <c:v>1</c:v>
                </c:pt>
                <c:pt idx="1">
                  <c:v>1</c:v>
                </c:pt>
                <c:pt idx="2">
                  <c:v>2</c:v>
                </c:pt>
                <c:pt idx="3">
                  <c:v>2</c:v>
                </c:pt>
                <c:pt idx="4">
                  <c:v>3</c:v>
                </c:pt>
                <c:pt idx="5">
                  <c:v>3</c:v>
                </c:pt>
                <c:pt idx="6">
                  <c:v>4</c:v>
                </c:pt>
                <c:pt idx="7">
                  <c:v>4</c:v>
                </c:pt>
                <c:pt idx="8">
                  <c:v>5</c:v>
                </c:pt>
                <c:pt idx="9">
                  <c:v>5</c:v>
                </c:pt>
                <c:pt idx="10">
                  <c:v>6</c:v>
                </c:pt>
                <c:pt idx="11">
                  <c:v>6</c:v>
                </c:pt>
                <c:pt idx="12">
                  <c:v>7</c:v>
                </c:pt>
                <c:pt idx="13">
                  <c:v>7</c:v>
                </c:pt>
                <c:pt idx="14">
                  <c:v>8</c:v>
                </c:pt>
                <c:pt idx="15">
                  <c:v>8</c:v>
                </c:pt>
                <c:pt idx="16">
                  <c:v>9</c:v>
                </c:pt>
                <c:pt idx="17">
                  <c:v>9</c:v>
                </c:pt>
                <c:pt idx="18">
                  <c:v>10</c:v>
                </c:pt>
                <c:pt idx="19">
                  <c:v>10</c:v>
                </c:pt>
                <c:pt idx="20">
                  <c:v>11</c:v>
                </c:pt>
                <c:pt idx="21">
                  <c:v>11</c:v>
                </c:pt>
                <c:pt idx="22">
                  <c:v>12</c:v>
                </c:pt>
                <c:pt idx="23">
                  <c:v>12</c:v>
                </c:pt>
                <c:pt idx="24">
                  <c:v>13</c:v>
                </c:pt>
              </c:numCache>
            </c:numRef>
          </c:xVal>
          <c:yVal>
            <c:numRef>
              <c:f>NG!$BN$10:$CL$10</c:f>
              <c:numCache>
                <c:formatCode>#,##0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83-49C2-89BD-9163000D0032}"/>
            </c:ext>
          </c:extLst>
        </c:ser>
        <c:ser>
          <c:idx val="1"/>
          <c:order val="1"/>
          <c:tx>
            <c:strRef>
              <c:f>NG!$BL$8</c:f>
              <c:strCache>
                <c:ptCount val="1"/>
                <c:pt idx="0">
                  <c:v>Target (Cumulative)</c:v>
                </c:pt>
              </c:strCache>
            </c:strRef>
          </c:tx>
          <c:spPr>
            <a:ln w="19050">
              <a:prstDash val="sysDash"/>
            </a:ln>
          </c:spPr>
          <c:marker>
            <c:symbol val="none"/>
          </c:marker>
          <c:xVal>
            <c:numRef>
              <c:f>NG!$BN$9:$CL$9</c:f>
              <c:numCache>
                <c:formatCode>General</c:formatCode>
                <c:ptCount val="25"/>
                <c:pt idx="0">
                  <c:v>1</c:v>
                </c:pt>
                <c:pt idx="1">
                  <c:v>1</c:v>
                </c:pt>
                <c:pt idx="2">
                  <c:v>2</c:v>
                </c:pt>
                <c:pt idx="3">
                  <c:v>2</c:v>
                </c:pt>
                <c:pt idx="4">
                  <c:v>3</c:v>
                </c:pt>
                <c:pt idx="5">
                  <c:v>3</c:v>
                </c:pt>
                <c:pt idx="6">
                  <c:v>4</c:v>
                </c:pt>
                <c:pt idx="7">
                  <c:v>4</c:v>
                </c:pt>
                <c:pt idx="8">
                  <c:v>5</c:v>
                </c:pt>
                <c:pt idx="9">
                  <c:v>5</c:v>
                </c:pt>
                <c:pt idx="10">
                  <c:v>6</c:v>
                </c:pt>
                <c:pt idx="11">
                  <c:v>6</c:v>
                </c:pt>
                <c:pt idx="12">
                  <c:v>7</c:v>
                </c:pt>
                <c:pt idx="13">
                  <c:v>7</c:v>
                </c:pt>
                <c:pt idx="14">
                  <c:v>8</c:v>
                </c:pt>
                <c:pt idx="15">
                  <c:v>8</c:v>
                </c:pt>
                <c:pt idx="16">
                  <c:v>9</c:v>
                </c:pt>
                <c:pt idx="17">
                  <c:v>9</c:v>
                </c:pt>
                <c:pt idx="18">
                  <c:v>10</c:v>
                </c:pt>
                <c:pt idx="19">
                  <c:v>10</c:v>
                </c:pt>
                <c:pt idx="20">
                  <c:v>11</c:v>
                </c:pt>
                <c:pt idx="21">
                  <c:v>11</c:v>
                </c:pt>
                <c:pt idx="22">
                  <c:v>12</c:v>
                </c:pt>
                <c:pt idx="23">
                  <c:v>12</c:v>
                </c:pt>
                <c:pt idx="24">
                  <c:v>13</c:v>
                </c:pt>
              </c:numCache>
            </c:numRef>
          </c:xVal>
          <c:yVal>
            <c:numRef>
              <c:f>NG!$BN$11:$CL$11</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1-3D83-49C2-89BD-9163000D0032}"/>
            </c:ext>
          </c:extLst>
        </c:ser>
        <c:dLbls>
          <c:showLegendKey val="0"/>
          <c:showVal val="0"/>
          <c:showCatName val="0"/>
          <c:showSerName val="0"/>
          <c:showPercent val="0"/>
          <c:showBubbleSize val="0"/>
        </c:dLbls>
        <c:axId val="83567744"/>
        <c:axId val="83569280"/>
      </c:scatterChart>
      <c:valAx>
        <c:axId val="83567744"/>
        <c:scaling>
          <c:orientation val="minMax"/>
          <c:max val="12"/>
          <c:min val="1"/>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83569280"/>
        <c:crosses val="autoZero"/>
        <c:crossBetween val="midCat"/>
      </c:valAx>
      <c:valAx>
        <c:axId val="83569280"/>
        <c:scaling>
          <c:orientation val="minMax"/>
        </c:scaling>
        <c:delete val="0"/>
        <c:axPos val="l"/>
        <c:majorGridlines/>
        <c:title>
          <c:tx>
            <c:rich>
              <a:bodyPr rot="-5400000" vert="horz"/>
              <a:lstStyle/>
              <a:p>
                <a:pPr>
                  <a:defRPr>
                    <a:solidFill>
                      <a:schemeClr val="tx2"/>
                    </a:solidFill>
                  </a:defRPr>
                </a:pPr>
                <a:r>
                  <a:rPr lang="en-IE">
                    <a:solidFill>
                      <a:schemeClr val="tx2"/>
                    </a:solidFill>
                  </a:rPr>
                  <a:t>Cumulative Consumption (kWh)</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83567744"/>
        <c:crosses val="autoZero"/>
        <c:crossBetween val="midCat"/>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Natural Gas Consumption</a:t>
            </a:r>
          </a:p>
        </c:rich>
      </c:tx>
      <c:overlay val="0"/>
    </c:title>
    <c:autoTitleDeleted val="0"/>
    <c:plotArea>
      <c:layout/>
      <c:barChart>
        <c:barDir val="col"/>
        <c:grouping val="clustered"/>
        <c:varyColors val="0"/>
        <c:ser>
          <c:idx val="0"/>
          <c:order val="0"/>
          <c:tx>
            <c:v>Total Consumption</c:v>
          </c:tx>
          <c:invertIfNegative val="0"/>
          <c:cat>
            <c:strRef>
              <c:f>NG!$C$71:$C$75</c:f>
              <c:strCache>
                <c:ptCount val="1"/>
                <c:pt idx="0">
                  <c:v>0</c:v>
                </c:pt>
              </c:strCache>
            </c:strRef>
          </c:cat>
          <c:val>
            <c:numRef>
              <c:f>NG!$D$71:$D$75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BF77-44BE-B88C-F0C08784FCF9}"/>
            </c:ext>
          </c:extLst>
        </c:ser>
        <c:ser>
          <c:idx val="1"/>
          <c:order val="1"/>
          <c:tx>
            <c:v>Target</c:v>
          </c:tx>
          <c:invertIfNegative val="0"/>
          <c:cat>
            <c:strRef>
              <c:f>NG!$C$71:$C$75</c:f>
              <c:strCache>
                <c:ptCount val="1"/>
                <c:pt idx="0">
                  <c:v>0</c:v>
                </c:pt>
              </c:strCache>
            </c:strRef>
          </c:cat>
          <c:val>
            <c:numRef>
              <c:f>NG!$E$71:$E$75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BF77-44BE-B88C-F0C08784FCF9}"/>
            </c:ext>
          </c:extLst>
        </c:ser>
        <c:dLbls>
          <c:showLegendKey val="0"/>
          <c:showVal val="0"/>
          <c:showCatName val="0"/>
          <c:showSerName val="0"/>
          <c:showPercent val="0"/>
          <c:showBubbleSize val="0"/>
        </c:dLbls>
        <c:gapWidth val="150"/>
        <c:axId val="83246464"/>
        <c:axId val="83248256"/>
      </c:barChart>
      <c:catAx>
        <c:axId val="8324646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83248256"/>
        <c:crosses val="autoZero"/>
        <c:auto val="1"/>
        <c:lblAlgn val="ctr"/>
        <c:lblOffset val="100"/>
        <c:noMultiLvlLbl val="0"/>
      </c:catAx>
      <c:valAx>
        <c:axId val="83248256"/>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8324646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Natural Gas Costs</a:t>
            </a:r>
          </a:p>
        </c:rich>
      </c:tx>
      <c:overlay val="0"/>
    </c:title>
    <c:autoTitleDeleted val="0"/>
    <c:plotArea>
      <c:layout/>
      <c:barChart>
        <c:barDir val="col"/>
        <c:grouping val="clustered"/>
        <c:varyColors val="0"/>
        <c:ser>
          <c:idx val="0"/>
          <c:order val="0"/>
          <c:tx>
            <c:v>Total Cost</c:v>
          </c:tx>
          <c:invertIfNegative val="0"/>
          <c:cat>
            <c:strRef>
              <c:f>NG!$C$71:$C$75</c:f>
              <c:strCache>
                <c:ptCount val="1"/>
                <c:pt idx="0">
                  <c:v>0</c:v>
                </c:pt>
              </c:strCache>
            </c:strRef>
          </c:cat>
          <c:val>
            <c:numRef>
              <c:f>NG!$H$71:$H$75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E29-4860-B389-087E76A7882E}"/>
            </c:ext>
          </c:extLst>
        </c:ser>
        <c:dLbls>
          <c:showLegendKey val="0"/>
          <c:showVal val="0"/>
          <c:showCatName val="0"/>
          <c:showSerName val="0"/>
          <c:showPercent val="0"/>
          <c:showBubbleSize val="0"/>
        </c:dLbls>
        <c:gapWidth val="150"/>
        <c:axId val="83291136"/>
        <c:axId val="83292928"/>
      </c:barChart>
      <c:lineChart>
        <c:grouping val="standard"/>
        <c:varyColors val="0"/>
        <c:ser>
          <c:idx val="1"/>
          <c:order val="1"/>
          <c:tx>
            <c:v>Average Unit Cost</c:v>
          </c:tx>
          <c:marker>
            <c:symbol val="none"/>
          </c:marker>
          <c:cat>
            <c:strRef>
              <c:f>NG!$C$71:$C$75</c:f>
              <c:strCache>
                <c:ptCount val="1"/>
                <c:pt idx="0">
                  <c:v>0</c:v>
                </c:pt>
              </c:strCache>
            </c:strRef>
          </c:cat>
          <c:val>
            <c:numRef>
              <c:f>NG!$I$71:$I$75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E29-4860-B389-087E76A7882E}"/>
            </c:ext>
          </c:extLst>
        </c:ser>
        <c:dLbls>
          <c:showLegendKey val="0"/>
          <c:showVal val="0"/>
          <c:showCatName val="0"/>
          <c:showSerName val="0"/>
          <c:showPercent val="0"/>
          <c:showBubbleSize val="0"/>
        </c:dLbls>
        <c:marker val="1"/>
        <c:smooth val="0"/>
        <c:axId val="185209600"/>
        <c:axId val="83294848"/>
      </c:lineChart>
      <c:catAx>
        <c:axId val="83291136"/>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83292928"/>
        <c:crosses val="autoZero"/>
        <c:auto val="1"/>
        <c:lblAlgn val="ctr"/>
        <c:lblOffset val="100"/>
        <c:noMultiLvlLbl val="0"/>
      </c:catAx>
      <c:valAx>
        <c:axId val="83292928"/>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3291136"/>
        <c:crosses val="autoZero"/>
        <c:crossBetween val="between"/>
      </c:valAx>
      <c:valAx>
        <c:axId val="83294848"/>
        <c:scaling>
          <c:orientation val="minMax"/>
        </c:scaling>
        <c:delete val="0"/>
        <c:axPos val="r"/>
        <c:title>
          <c:tx>
            <c:rich>
              <a:bodyPr rot="-5400000" vert="horz"/>
              <a:lstStyle/>
              <a:p>
                <a:pPr>
                  <a:defRPr>
                    <a:solidFill>
                      <a:schemeClr val="tx2"/>
                    </a:solidFill>
                  </a:defRPr>
                </a:pPr>
                <a:r>
                  <a:rPr lang="en-IE">
                    <a:solidFill>
                      <a:schemeClr val="tx2"/>
                    </a:solidFill>
                  </a:rPr>
                  <a:t>Average Unit Cost (€/kWh)</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5209600"/>
        <c:crosses val="max"/>
        <c:crossBetween val="between"/>
      </c:valAx>
      <c:catAx>
        <c:axId val="185209600"/>
        <c:scaling>
          <c:orientation val="minMax"/>
        </c:scaling>
        <c:delete val="1"/>
        <c:axPos val="b"/>
        <c:numFmt formatCode="General" sourceLinked="1"/>
        <c:majorTickMark val="out"/>
        <c:minorTickMark val="none"/>
        <c:tickLblPos val="none"/>
        <c:crossAx val="83294848"/>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Consumption</a:t>
            </a:r>
          </a:p>
        </c:rich>
      </c:tx>
      <c:overlay val="0"/>
    </c:title>
    <c:autoTitleDeleted val="0"/>
    <c:plotArea>
      <c:layout/>
      <c:barChart>
        <c:barDir val="col"/>
        <c:grouping val="stacked"/>
        <c:varyColors val="0"/>
        <c:ser>
          <c:idx val="0"/>
          <c:order val="0"/>
          <c:tx>
            <c:strRef>
              <c:f>Summary!$AL$6</c:f>
              <c:strCache>
                <c:ptCount val="1"/>
                <c:pt idx="0">
                  <c:v>Electricity</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Summary!$AL$7:$AL$18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72-4A27-BC39-3D20332149A7}"/>
            </c:ext>
          </c:extLst>
        </c:ser>
        <c:ser>
          <c:idx val="1"/>
          <c:order val="1"/>
          <c:tx>
            <c:strRef>
              <c:f>Summary!$AM$6</c:f>
              <c:strCache>
                <c:ptCount val="1"/>
                <c:pt idx="0">
                  <c:v>Natural Gas</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Summary!$AM$7:$AM$18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272-4A27-BC39-3D20332149A7}"/>
            </c:ext>
          </c:extLst>
        </c:ser>
        <c:ser>
          <c:idx val="2"/>
          <c:order val="2"/>
          <c:tx>
            <c:strRef>
              <c:f>Summary!$AN$6</c:f>
              <c:strCache>
                <c:ptCount val="1"/>
                <c:pt idx="0">
                  <c:v>LPG</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Summary!$AN$7:$AN$18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272-4A27-BC39-3D20332149A7}"/>
            </c:ext>
          </c:extLst>
        </c:ser>
        <c:ser>
          <c:idx val="3"/>
          <c:order val="3"/>
          <c:tx>
            <c:strRef>
              <c:f>Summary!$AO$6</c:f>
              <c:strCache>
                <c:ptCount val="1"/>
                <c:pt idx="0">
                  <c:v>Kerosene</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Summary!$AO$7:$AO$18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272-4A27-BC39-3D20332149A7}"/>
            </c:ext>
          </c:extLst>
        </c:ser>
        <c:ser>
          <c:idx val="4"/>
          <c:order val="4"/>
          <c:tx>
            <c:strRef>
              <c:f>Summary!$AP$6</c:f>
              <c:strCache>
                <c:ptCount val="1"/>
                <c:pt idx="0">
                  <c:v>Marked Gasoil</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Summary!$AP$7:$AP$18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272-4A27-BC39-3D20332149A7}"/>
            </c:ext>
          </c:extLst>
        </c:ser>
        <c:ser>
          <c:idx val="5"/>
          <c:order val="5"/>
          <c:tx>
            <c:strRef>
              <c:f>Summary!$AQ$6</c:f>
              <c:strCache>
                <c:ptCount val="1"/>
                <c:pt idx="0">
                  <c:v>Fuel Oils</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Summary!$AQ$7:$AQ$18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272-4A27-BC39-3D20332149A7}"/>
            </c:ext>
          </c:extLst>
        </c:ser>
        <c:ser>
          <c:idx val="6"/>
          <c:order val="6"/>
          <c:tx>
            <c:strRef>
              <c:f>Summary!$AR$6</c:f>
              <c:strCache>
                <c:ptCount val="1"/>
                <c:pt idx="0">
                  <c:v>Road Diesel</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Summary!$AR$7:$AR$18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8272-4A27-BC39-3D20332149A7}"/>
            </c:ext>
          </c:extLst>
        </c:ser>
        <c:ser>
          <c:idx val="7"/>
          <c:order val="7"/>
          <c:tx>
            <c:strRef>
              <c:f>Summary!$AS$6</c:f>
              <c:strCache>
                <c:ptCount val="1"/>
                <c:pt idx="0">
                  <c:v>Petrol</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Summary!$AS$7:$AS$18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272-4A27-BC39-3D20332149A7}"/>
            </c:ext>
          </c:extLst>
        </c:ser>
        <c:ser>
          <c:idx val="8"/>
          <c:order val="8"/>
          <c:tx>
            <c:strRef>
              <c:f>Summary!$AT$6</c:f>
              <c:strCache>
                <c:ptCount val="1"/>
                <c:pt idx="0">
                  <c:v>0</c:v>
                </c:pt>
              </c:strCache>
            </c:strRef>
          </c:tx>
          <c:invertIfNegative val="0"/>
          <c:cat>
            <c:strRef>
              <c:f>Summary!$AK$7:$AK$18</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Summary!$AT$7:$AT$18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272-4A27-BC39-3D20332149A7}"/>
            </c:ext>
          </c:extLst>
        </c:ser>
        <c:dLbls>
          <c:showLegendKey val="0"/>
          <c:showVal val="0"/>
          <c:showCatName val="0"/>
          <c:showSerName val="0"/>
          <c:showPercent val="0"/>
          <c:showBubbleSize val="0"/>
        </c:dLbls>
        <c:gapWidth val="150"/>
        <c:overlap val="100"/>
        <c:axId val="84286080"/>
        <c:axId val="84320640"/>
      </c:barChart>
      <c:catAx>
        <c:axId val="8428608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320640"/>
        <c:crosses val="autoZero"/>
        <c:auto val="1"/>
        <c:lblAlgn val="ctr"/>
        <c:lblOffset val="100"/>
        <c:noMultiLvlLbl val="0"/>
      </c:catAx>
      <c:valAx>
        <c:axId val="8432064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8428608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LPG Deliveries (~Consumption)</a:t>
            </a:r>
          </a:p>
        </c:rich>
      </c:tx>
      <c:overlay val="0"/>
    </c:title>
    <c:autoTitleDeleted val="0"/>
    <c:plotArea>
      <c:layout/>
      <c:barChart>
        <c:barDir val="col"/>
        <c:grouping val="stacked"/>
        <c:varyColors val="0"/>
        <c:ser>
          <c:idx val="0"/>
          <c:order val="0"/>
          <c:tx>
            <c:strRef>
              <c:f>LPG!$CP$8</c:f>
              <c:strCache>
                <c:ptCount val="1"/>
                <c:pt idx="0">
                  <c:v>Purchase #1</c:v>
                </c:pt>
              </c:strCache>
            </c:strRef>
          </c:tx>
          <c:invertIfNegative val="0"/>
          <c:cat>
            <c:strRef>
              <c:f>LPG!$CO$10:$CO$21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LPG!$CP$10:$CP$21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EEB-4AAD-B242-6B27090E73E0}"/>
            </c:ext>
          </c:extLst>
        </c:ser>
        <c:ser>
          <c:idx val="1"/>
          <c:order val="1"/>
          <c:tx>
            <c:strRef>
              <c:f>LPG!$CQ$8</c:f>
              <c:strCache>
                <c:ptCount val="1"/>
                <c:pt idx="0">
                  <c:v>Purchase #2</c:v>
                </c:pt>
              </c:strCache>
            </c:strRef>
          </c:tx>
          <c:invertIfNegative val="0"/>
          <c:val>
            <c:numRef>
              <c:f>LPG!$CQ$10:$CQ$21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EEB-4AAD-B242-6B27090E73E0}"/>
            </c:ext>
          </c:extLst>
        </c:ser>
        <c:ser>
          <c:idx val="2"/>
          <c:order val="2"/>
          <c:tx>
            <c:strRef>
              <c:f>LPG!$CR$8</c:f>
              <c:strCache>
                <c:ptCount val="1"/>
                <c:pt idx="0">
                  <c:v>Purchase #3</c:v>
                </c:pt>
              </c:strCache>
            </c:strRef>
          </c:tx>
          <c:invertIfNegative val="0"/>
          <c:val>
            <c:numRef>
              <c:f>LPG!$CR$10:$CR$21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EEB-4AAD-B242-6B27090E73E0}"/>
            </c:ext>
          </c:extLst>
        </c:ser>
        <c:ser>
          <c:idx val="3"/>
          <c:order val="3"/>
          <c:tx>
            <c:strRef>
              <c:f>LPG!$CS$8</c:f>
              <c:strCache>
                <c:ptCount val="1"/>
                <c:pt idx="0">
                  <c:v>Purchase #4</c:v>
                </c:pt>
              </c:strCache>
            </c:strRef>
          </c:tx>
          <c:invertIfNegative val="0"/>
          <c:val>
            <c:numRef>
              <c:f>LPG!$CS$10:$CS$21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9EEB-4AAD-B242-6B27090E73E0}"/>
            </c:ext>
          </c:extLst>
        </c:ser>
        <c:ser>
          <c:idx val="4"/>
          <c:order val="4"/>
          <c:tx>
            <c:strRef>
              <c:f>LPG!$CT$8</c:f>
              <c:strCache>
                <c:ptCount val="1"/>
                <c:pt idx="0">
                  <c:v>Purchase #5</c:v>
                </c:pt>
              </c:strCache>
            </c:strRef>
          </c:tx>
          <c:invertIfNegative val="0"/>
          <c:val>
            <c:numRef>
              <c:f>LPG!$CT$10:$CT$21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EEB-4AAD-B242-6B27090E73E0}"/>
            </c:ext>
          </c:extLst>
        </c:ser>
        <c:ser>
          <c:idx val="5"/>
          <c:order val="5"/>
          <c:tx>
            <c:strRef>
              <c:f>LPG!$CU$8</c:f>
              <c:strCache>
                <c:ptCount val="1"/>
                <c:pt idx="0">
                  <c:v>Purchase #6</c:v>
                </c:pt>
              </c:strCache>
            </c:strRef>
          </c:tx>
          <c:invertIfNegative val="0"/>
          <c:val>
            <c:numRef>
              <c:f>LPG!$CU$10:$CU$21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EEB-4AAD-B242-6B27090E73E0}"/>
            </c:ext>
          </c:extLst>
        </c:ser>
        <c:ser>
          <c:idx val="6"/>
          <c:order val="6"/>
          <c:tx>
            <c:strRef>
              <c:f>LPG!$CV$8</c:f>
              <c:strCache>
                <c:ptCount val="1"/>
                <c:pt idx="0">
                  <c:v>Purchase #7</c:v>
                </c:pt>
              </c:strCache>
            </c:strRef>
          </c:tx>
          <c:invertIfNegative val="0"/>
          <c:val>
            <c:numRef>
              <c:f>LPG!$CV$10:$CV$21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9EEB-4AAD-B242-6B27090E73E0}"/>
            </c:ext>
          </c:extLst>
        </c:ser>
        <c:ser>
          <c:idx val="7"/>
          <c:order val="7"/>
          <c:tx>
            <c:strRef>
              <c:f>LPG!$CW$8</c:f>
              <c:strCache>
                <c:ptCount val="1"/>
                <c:pt idx="0">
                  <c:v>Purchase #8</c:v>
                </c:pt>
              </c:strCache>
            </c:strRef>
          </c:tx>
          <c:invertIfNegative val="0"/>
          <c:val>
            <c:numRef>
              <c:f>LPG!$CW$10:$CW$21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9EEB-4AAD-B242-6B27090E73E0}"/>
            </c:ext>
          </c:extLst>
        </c:ser>
        <c:ser>
          <c:idx val="8"/>
          <c:order val="8"/>
          <c:tx>
            <c:strRef>
              <c:f>LPG!$CX$8</c:f>
              <c:strCache>
                <c:ptCount val="1"/>
                <c:pt idx="0">
                  <c:v>Purchase #9</c:v>
                </c:pt>
              </c:strCache>
            </c:strRef>
          </c:tx>
          <c:invertIfNegative val="0"/>
          <c:val>
            <c:numRef>
              <c:f>LPG!$CX$10:$CX$21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EEB-4AAD-B242-6B27090E73E0}"/>
            </c:ext>
          </c:extLst>
        </c:ser>
        <c:ser>
          <c:idx val="9"/>
          <c:order val="9"/>
          <c:tx>
            <c:strRef>
              <c:f>LPG!$CY$8</c:f>
              <c:strCache>
                <c:ptCount val="1"/>
                <c:pt idx="0">
                  <c:v>Purchase #10</c:v>
                </c:pt>
              </c:strCache>
            </c:strRef>
          </c:tx>
          <c:invertIfNegative val="0"/>
          <c:val>
            <c:numRef>
              <c:f>LPG!$CY$10:$CY$21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EEB-4AAD-B242-6B27090E73E0}"/>
            </c:ext>
          </c:extLst>
        </c:ser>
        <c:dLbls>
          <c:showLegendKey val="0"/>
          <c:showVal val="0"/>
          <c:showCatName val="0"/>
          <c:showSerName val="0"/>
          <c:showPercent val="0"/>
          <c:showBubbleSize val="0"/>
        </c:dLbls>
        <c:gapWidth val="150"/>
        <c:overlap val="100"/>
        <c:axId val="185660160"/>
        <c:axId val="185661696"/>
      </c:barChart>
      <c:catAx>
        <c:axId val="18566016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5661696"/>
        <c:crosses val="autoZero"/>
        <c:auto val="1"/>
        <c:lblAlgn val="ctr"/>
        <c:lblOffset val="100"/>
        <c:noMultiLvlLbl val="0"/>
      </c:catAx>
      <c:valAx>
        <c:axId val="185661696"/>
        <c:scaling>
          <c:orientation val="minMax"/>
        </c:scaling>
        <c:delete val="0"/>
        <c:axPos val="l"/>
        <c:majorGridlines/>
        <c:title>
          <c:tx>
            <c:rich>
              <a:bodyPr rot="-5400000" vert="horz"/>
              <a:lstStyle/>
              <a:p>
                <a:pPr>
                  <a:defRPr>
                    <a:solidFill>
                      <a:schemeClr val="tx2"/>
                    </a:solidFill>
                  </a:defRPr>
                </a:pPr>
                <a:r>
                  <a:rPr lang="en-IE">
                    <a:solidFill>
                      <a:schemeClr val="tx2"/>
                    </a:solidFill>
                  </a:rPr>
                  <a:t>Monthly Deliveries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566016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LPG Costs</a:t>
            </a:r>
          </a:p>
        </c:rich>
      </c:tx>
      <c:overlay val="0"/>
    </c:title>
    <c:autoTitleDeleted val="0"/>
    <c:plotArea>
      <c:layout/>
      <c:barChart>
        <c:barDir val="col"/>
        <c:grouping val="stacked"/>
        <c:varyColors val="0"/>
        <c:ser>
          <c:idx val="0"/>
          <c:order val="0"/>
          <c:invertIfNegative val="0"/>
          <c:cat>
            <c:strRef>
              <c:f>LPG!$CO$10:$CO$21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LPG!$CZ$10:$CZ$21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11-4E93-B9B9-37C10D9ED34F}"/>
            </c:ext>
          </c:extLst>
        </c:ser>
        <c:dLbls>
          <c:showLegendKey val="0"/>
          <c:showVal val="0"/>
          <c:showCatName val="0"/>
          <c:showSerName val="0"/>
          <c:showPercent val="0"/>
          <c:showBubbleSize val="0"/>
        </c:dLbls>
        <c:gapWidth val="150"/>
        <c:overlap val="100"/>
        <c:axId val="185281536"/>
        <c:axId val="185307136"/>
      </c:barChart>
      <c:catAx>
        <c:axId val="18528153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5307136"/>
        <c:crosses val="autoZero"/>
        <c:auto val="1"/>
        <c:lblAlgn val="ctr"/>
        <c:lblOffset val="100"/>
        <c:noMultiLvlLbl val="0"/>
      </c:catAx>
      <c:valAx>
        <c:axId val="185307136"/>
        <c:scaling>
          <c:orientation val="minMax"/>
        </c:scaling>
        <c:delete val="0"/>
        <c:axPos val="l"/>
        <c:majorGridlines/>
        <c:title>
          <c:tx>
            <c:rich>
              <a:bodyPr rot="-5400000" vert="horz"/>
              <a:lstStyle/>
              <a:p>
                <a:pPr>
                  <a:defRPr>
                    <a:solidFill>
                      <a:schemeClr val="tx2"/>
                    </a:solidFill>
                  </a:defRPr>
                </a:pPr>
                <a:r>
                  <a:rPr lang="en-IE">
                    <a:solidFill>
                      <a:schemeClr val="tx2"/>
                    </a:solidFill>
                  </a:rPr>
                  <a:t>Monthly</a:t>
                </a:r>
                <a:r>
                  <a:rPr lang="en-IE" baseline="0">
                    <a:solidFill>
                      <a:schemeClr val="tx2"/>
                    </a:solidFill>
                  </a:rPr>
                  <a:t> 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5281536"/>
        <c:crosses val="autoZero"/>
        <c:crossBetween val="between"/>
      </c:valAx>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LPG Consumption</a:t>
            </a:r>
          </a:p>
        </c:rich>
      </c:tx>
      <c:overlay val="0"/>
    </c:title>
    <c:autoTitleDeleted val="0"/>
    <c:plotArea>
      <c:layout/>
      <c:barChart>
        <c:barDir val="col"/>
        <c:grouping val="clustered"/>
        <c:varyColors val="0"/>
        <c:ser>
          <c:idx val="0"/>
          <c:order val="0"/>
          <c:tx>
            <c:v>Total Consumption</c:v>
          </c:tx>
          <c:invertIfNegative val="0"/>
          <c:cat>
            <c:strRef>
              <c:f>LPG!$C$71:$C$75</c:f>
              <c:strCache>
                <c:ptCount val="1"/>
                <c:pt idx="0">
                  <c:v>0</c:v>
                </c:pt>
              </c:strCache>
            </c:strRef>
          </c:cat>
          <c:val>
            <c:numRef>
              <c:f>LPG!$D$71:$D$75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54D6-4781-AD1A-0339B3FC69A7}"/>
            </c:ext>
          </c:extLst>
        </c:ser>
        <c:dLbls>
          <c:showLegendKey val="0"/>
          <c:showVal val="0"/>
          <c:showCatName val="0"/>
          <c:showSerName val="0"/>
          <c:showPercent val="0"/>
          <c:showBubbleSize val="0"/>
        </c:dLbls>
        <c:gapWidth val="150"/>
        <c:axId val="185318784"/>
        <c:axId val="185328768"/>
      </c:barChart>
      <c:catAx>
        <c:axId val="18531878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5328768"/>
        <c:crosses val="autoZero"/>
        <c:auto val="1"/>
        <c:lblAlgn val="ctr"/>
        <c:lblOffset val="100"/>
        <c:noMultiLvlLbl val="0"/>
      </c:catAx>
      <c:valAx>
        <c:axId val="185328768"/>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5318784"/>
        <c:crosses val="autoZero"/>
        <c:crossBetween val="between"/>
      </c:valAx>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LPG Costs</a:t>
            </a:r>
          </a:p>
        </c:rich>
      </c:tx>
      <c:overlay val="0"/>
    </c:title>
    <c:autoTitleDeleted val="0"/>
    <c:plotArea>
      <c:layout/>
      <c:barChart>
        <c:barDir val="col"/>
        <c:grouping val="clustered"/>
        <c:varyColors val="0"/>
        <c:ser>
          <c:idx val="0"/>
          <c:order val="0"/>
          <c:tx>
            <c:v>Total Cost</c:v>
          </c:tx>
          <c:invertIfNegative val="0"/>
          <c:cat>
            <c:strRef>
              <c:f>LPG!$C$71:$C$75</c:f>
              <c:strCache>
                <c:ptCount val="1"/>
                <c:pt idx="0">
                  <c:v>0</c:v>
                </c:pt>
              </c:strCache>
            </c:strRef>
          </c:cat>
          <c:val>
            <c:numRef>
              <c:f>LPG!$F$71:$F$75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87F2-440E-A36D-94DC9CC5EA6C}"/>
            </c:ext>
          </c:extLst>
        </c:ser>
        <c:dLbls>
          <c:showLegendKey val="0"/>
          <c:showVal val="0"/>
          <c:showCatName val="0"/>
          <c:showSerName val="0"/>
          <c:showPercent val="0"/>
          <c:showBubbleSize val="0"/>
        </c:dLbls>
        <c:gapWidth val="150"/>
        <c:axId val="185380224"/>
        <c:axId val="185394304"/>
      </c:barChart>
      <c:lineChart>
        <c:grouping val="standard"/>
        <c:varyColors val="0"/>
        <c:ser>
          <c:idx val="1"/>
          <c:order val="1"/>
          <c:tx>
            <c:v>Average Unit Cost (€/kWh)</c:v>
          </c:tx>
          <c:marker>
            <c:symbol val="none"/>
          </c:marker>
          <c:cat>
            <c:strRef>
              <c:f>LPG!$C$71:$C$75</c:f>
              <c:strCache>
                <c:ptCount val="1"/>
                <c:pt idx="0">
                  <c:v>0</c:v>
                </c:pt>
              </c:strCache>
            </c:strRef>
          </c:cat>
          <c:val>
            <c:numRef>
              <c:f>LPG!$H$71:$H$75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87F2-440E-A36D-94DC9CC5EA6C}"/>
            </c:ext>
          </c:extLst>
        </c:ser>
        <c:ser>
          <c:idx val="2"/>
          <c:order val="2"/>
          <c:tx>
            <c:v>Average Unit Cost (€/l)</c:v>
          </c:tx>
          <c:marker>
            <c:symbol val="none"/>
          </c:marker>
          <c:cat>
            <c:strRef>
              <c:f>LPG!$C$71:$C$75</c:f>
              <c:strCache>
                <c:ptCount val="1"/>
                <c:pt idx="0">
                  <c:v>0</c:v>
                </c:pt>
              </c:strCache>
            </c:strRef>
          </c:cat>
          <c:val>
            <c:numRef>
              <c:f>LPG!$G$71:$G$75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87F2-440E-A36D-94DC9CC5EA6C}"/>
            </c:ext>
          </c:extLst>
        </c:ser>
        <c:dLbls>
          <c:showLegendKey val="0"/>
          <c:showVal val="0"/>
          <c:showCatName val="0"/>
          <c:showSerName val="0"/>
          <c:showPercent val="0"/>
          <c:showBubbleSize val="0"/>
        </c:dLbls>
        <c:marker val="1"/>
        <c:smooth val="0"/>
        <c:axId val="185398400"/>
        <c:axId val="185396224"/>
      </c:lineChart>
      <c:catAx>
        <c:axId val="18538022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5394304"/>
        <c:crosses val="autoZero"/>
        <c:auto val="1"/>
        <c:lblAlgn val="ctr"/>
        <c:lblOffset val="100"/>
        <c:noMultiLvlLbl val="0"/>
      </c:catAx>
      <c:valAx>
        <c:axId val="185394304"/>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5380224"/>
        <c:crosses val="autoZero"/>
        <c:crossBetween val="between"/>
      </c:valAx>
      <c:valAx>
        <c:axId val="185396224"/>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5398400"/>
        <c:crosses val="max"/>
        <c:crossBetween val="between"/>
      </c:valAx>
      <c:catAx>
        <c:axId val="185398400"/>
        <c:scaling>
          <c:orientation val="minMax"/>
        </c:scaling>
        <c:delete val="1"/>
        <c:axPos val="b"/>
        <c:numFmt formatCode="General" sourceLinked="1"/>
        <c:majorTickMark val="out"/>
        <c:minorTickMark val="none"/>
        <c:tickLblPos val="none"/>
        <c:crossAx val="185396224"/>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LPG Consumption</a:t>
            </a:r>
          </a:p>
        </c:rich>
      </c:tx>
      <c:overlay val="0"/>
    </c:title>
    <c:autoTitleDeleted val="0"/>
    <c:plotArea>
      <c:layout/>
      <c:barChart>
        <c:barDir val="col"/>
        <c:grouping val="clustered"/>
        <c:varyColors val="0"/>
        <c:ser>
          <c:idx val="0"/>
          <c:order val="0"/>
          <c:tx>
            <c:v>Total Consumption</c:v>
          </c:tx>
          <c:invertIfNegative val="0"/>
          <c:cat>
            <c:strRef>
              <c:f>LPG!$C$71:$C$75</c:f>
              <c:strCache>
                <c:ptCount val="1"/>
                <c:pt idx="0">
                  <c:v>0</c:v>
                </c:pt>
              </c:strCache>
            </c:strRef>
          </c:cat>
          <c:val>
            <c:numRef>
              <c:f>LPG!$E$71:$E$75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1B61-4DDE-B70A-EB6E24FEE9F2}"/>
            </c:ext>
          </c:extLst>
        </c:ser>
        <c:dLbls>
          <c:showLegendKey val="0"/>
          <c:showVal val="0"/>
          <c:showCatName val="0"/>
          <c:showSerName val="0"/>
          <c:showPercent val="0"/>
          <c:showBubbleSize val="0"/>
        </c:dLbls>
        <c:gapWidth val="150"/>
        <c:axId val="185750272"/>
        <c:axId val="185751808"/>
      </c:barChart>
      <c:catAx>
        <c:axId val="185750272"/>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5751808"/>
        <c:crosses val="autoZero"/>
        <c:auto val="1"/>
        <c:lblAlgn val="ctr"/>
        <c:lblOffset val="100"/>
        <c:noMultiLvlLbl val="0"/>
      </c:catAx>
      <c:valAx>
        <c:axId val="185751808"/>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5750272"/>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Kerosene Purchases (~Consumption)</a:t>
            </a:r>
          </a:p>
        </c:rich>
      </c:tx>
      <c:overlay val="0"/>
    </c:title>
    <c:autoTitleDeleted val="0"/>
    <c:plotArea>
      <c:layout/>
      <c:barChart>
        <c:barDir val="col"/>
        <c:grouping val="stacked"/>
        <c:varyColors val="0"/>
        <c:ser>
          <c:idx val="0"/>
          <c:order val="0"/>
          <c:tx>
            <c:strRef>
              <c:f>Kerosene!$CP$8</c:f>
              <c:strCache>
                <c:ptCount val="1"/>
                <c:pt idx="0">
                  <c:v>Purchase #1</c:v>
                </c:pt>
              </c:strCache>
            </c:strRef>
          </c:tx>
          <c:invertIfNegative val="0"/>
          <c:cat>
            <c:strRef>
              <c:f>Kerosene!$CO$10:$CO$21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Kerosene!$CP$10:$CP$21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48F-44AB-9532-993B6B5AF605}"/>
            </c:ext>
          </c:extLst>
        </c:ser>
        <c:ser>
          <c:idx val="1"/>
          <c:order val="1"/>
          <c:tx>
            <c:strRef>
              <c:f>Kerosene!$CQ$8</c:f>
              <c:strCache>
                <c:ptCount val="1"/>
                <c:pt idx="0">
                  <c:v>Purchase #2</c:v>
                </c:pt>
              </c:strCache>
            </c:strRef>
          </c:tx>
          <c:invertIfNegative val="0"/>
          <c:val>
            <c:numRef>
              <c:f>Kerosene!$CQ$10:$CQ$21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48F-44AB-9532-993B6B5AF605}"/>
            </c:ext>
          </c:extLst>
        </c:ser>
        <c:ser>
          <c:idx val="2"/>
          <c:order val="2"/>
          <c:tx>
            <c:strRef>
              <c:f>Kerosene!$CR$8</c:f>
              <c:strCache>
                <c:ptCount val="1"/>
                <c:pt idx="0">
                  <c:v>Purchase #3</c:v>
                </c:pt>
              </c:strCache>
            </c:strRef>
          </c:tx>
          <c:invertIfNegative val="0"/>
          <c:val>
            <c:numRef>
              <c:f>Kerosene!$CR$10:$CR$21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48F-44AB-9532-993B6B5AF605}"/>
            </c:ext>
          </c:extLst>
        </c:ser>
        <c:ser>
          <c:idx val="3"/>
          <c:order val="3"/>
          <c:tx>
            <c:strRef>
              <c:f>Kerosene!$CS$8</c:f>
              <c:strCache>
                <c:ptCount val="1"/>
                <c:pt idx="0">
                  <c:v>Purchase #4</c:v>
                </c:pt>
              </c:strCache>
            </c:strRef>
          </c:tx>
          <c:invertIfNegative val="0"/>
          <c:val>
            <c:numRef>
              <c:f>Kerosene!$CS$10:$CS$21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8F-44AB-9532-993B6B5AF605}"/>
            </c:ext>
          </c:extLst>
        </c:ser>
        <c:ser>
          <c:idx val="4"/>
          <c:order val="4"/>
          <c:tx>
            <c:strRef>
              <c:f>Kerosene!$CT$8</c:f>
              <c:strCache>
                <c:ptCount val="1"/>
                <c:pt idx="0">
                  <c:v>Purchase #5</c:v>
                </c:pt>
              </c:strCache>
            </c:strRef>
          </c:tx>
          <c:invertIfNegative val="0"/>
          <c:val>
            <c:numRef>
              <c:f>Kerosene!$CT$10:$CT$21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48F-44AB-9532-993B6B5AF605}"/>
            </c:ext>
          </c:extLst>
        </c:ser>
        <c:ser>
          <c:idx val="5"/>
          <c:order val="5"/>
          <c:tx>
            <c:strRef>
              <c:f>Kerosene!$CU$8</c:f>
              <c:strCache>
                <c:ptCount val="1"/>
                <c:pt idx="0">
                  <c:v>Purchase #6</c:v>
                </c:pt>
              </c:strCache>
            </c:strRef>
          </c:tx>
          <c:invertIfNegative val="0"/>
          <c:val>
            <c:numRef>
              <c:f>Kerosene!$CU$10:$CU$21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48F-44AB-9532-993B6B5AF605}"/>
            </c:ext>
          </c:extLst>
        </c:ser>
        <c:ser>
          <c:idx val="6"/>
          <c:order val="6"/>
          <c:tx>
            <c:strRef>
              <c:f>Kerosene!$CV$8</c:f>
              <c:strCache>
                <c:ptCount val="1"/>
                <c:pt idx="0">
                  <c:v>Purchase #7</c:v>
                </c:pt>
              </c:strCache>
            </c:strRef>
          </c:tx>
          <c:invertIfNegative val="0"/>
          <c:val>
            <c:numRef>
              <c:f>Kerosene!$CV$10:$CV$21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648F-44AB-9532-993B6B5AF605}"/>
            </c:ext>
          </c:extLst>
        </c:ser>
        <c:ser>
          <c:idx val="7"/>
          <c:order val="7"/>
          <c:tx>
            <c:strRef>
              <c:f>Kerosene!$CW$8</c:f>
              <c:strCache>
                <c:ptCount val="1"/>
                <c:pt idx="0">
                  <c:v>Purchase #8</c:v>
                </c:pt>
              </c:strCache>
            </c:strRef>
          </c:tx>
          <c:invertIfNegative val="0"/>
          <c:val>
            <c:numRef>
              <c:f>Kerosene!$CW$10:$CW$21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48F-44AB-9532-993B6B5AF605}"/>
            </c:ext>
          </c:extLst>
        </c:ser>
        <c:ser>
          <c:idx val="8"/>
          <c:order val="8"/>
          <c:tx>
            <c:strRef>
              <c:f>Kerosene!$CX$8</c:f>
              <c:strCache>
                <c:ptCount val="1"/>
                <c:pt idx="0">
                  <c:v>Purchase #9</c:v>
                </c:pt>
              </c:strCache>
            </c:strRef>
          </c:tx>
          <c:invertIfNegative val="0"/>
          <c:val>
            <c:numRef>
              <c:f>Kerosene!$CX$10:$CX$21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48F-44AB-9532-993B6B5AF605}"/>
            </c:ext>
          </c:extLst>
        </c:ser>
        <c:ser>
          <c:idx val="9"/>
          <c:order val="9"/>
          <c:tx>
            <c:strRef>
              <c:f>Kerosene!$CY$8</c:f>
              <c:strCache>
                <c:ptCount val="1"/>
                <c:pt idx="0">
                  <c:v>Purchase #10</c:v>
                </c:pt>
              </c:strCache>
            </c:strRef>
          </c:tx>
          <c:invertIfNegative val="0"/>
          <c:val>
            <c:numRef>
              <c:f>Kerosene!$CY$10:$CY$21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648F-44AB-9532-993B6B5AF605}"/>
            </c:ext>
          </c:extLst>
        </c:ser>
        <c:dLbls>
          <c:showLegendKey val="0"/>
          <c:showVal val="0"/>
          <c:showCatName val="0"/>
          <c:showSerName val="0"/>
          <c:showPercent val="0"/>
          <c:showBubbleSize val="0"/>
        </c:dLbls>
        <c:gapWidth val="150"/>
        <c:overlap val="100"/>
        <c:axId val="185825536"/>
        <c:axId val="185831424"/>
      </c:barChart>
      <c:catAx>
        <c:axId val="18582553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5831424"/>
        <c:crosses val="autoZero"/>
        <c:auto val="1"/>
        <c:lblAlgn val="ctr"/>
        <c:lblOffset val="100"/>
        <c:noMultiLvlLbl val="0"/>
      </c:catAx>
      <c:valAx>
        <c:axId val="185831424"/>
        <c:scaling>
          <c:orientation val="minMax"/>
        </c:scaling>
        <c:delete val="0"/>
        <c:axPos val="l"/>
        <c:majorGridlines/>
        <c:title>
          <c:tx>
            <c:rich>
              <a:bodyPr rot="-5400000" vert="horz"/>
              <a:lstStyle/>
              <a:p>
                <a:pPr>
                  <a:defRPr>
                    <a:solidFill>
                      <a:schemeClr val="tx2"/>
                    </a:solidFill>
                  </a:defRPr>
                </a:pPr>
                <a:r>
                  <a:rPr lang="en-IE">
                    <a:solidFill>
                      <a:schemeClr val="tx2"/>
                    </a:solidFill>
                  </a:rPr>
                  <a:t>Monthly Deliveries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582553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Kerosene Costs</a:t>
            </a:r>
          </a:p>
        </c:rich>
      </c:tx>
      <c:overlay val="0"/>
    </c:title>
    <c:autoTitleDeleted val="0"/>
    <c:plotArea>
      <c:layout/>
      <c:barChart>
        <c:barDir val="col"/>
        <c:grouping val="stacked"/>
        <c:varyColors val="0"/>
        <c:ser>
          <c:idx val="0"/>
          <c:order val="0"/>
          <c:invertIfNegative val="0"/>
          <c:cat>
            <c:strRef>
              <c:f>Kerosene!$CO$10:$CO$21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Kerosene!$CZ$10:$CZ$21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047-40F8-AE8D-E8ECEA409310}"/>
            </c:ext>
          </c:extLst>
        </c:ser>
        <c:dLbls>
          <c:showLegendKey val="0"/>
          <c:showVal val="0"/>
          <c:showCatName val="0"/>
          <c:showSerName val="0"/>
          <c:showPercent val="0"/>
          <c:showBubbleSize val="0"/>
        </c:dLbls>
        <c:gapWidth val="150"/>
        <c:overlap val="100"/>
        <c:axId val="185872384"/>
        <c:axId val="185873920"/>
      </c:barChart>
      <c:catAx>
        <c:axId val="18587238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5873920"/>
        <c:crosses val="autoZero"/>
        <c:auto val="1"/>
        <c:lblAlgn val="ctr"/>
        <c:lblOffset val="100"/>
        <c:noMultiLvlLbl val="0"/>
      </c:catAx>
      <c:valAx>
        <c:axId val="185873920"/>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587238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Kerosene Consumption</a:t>
            </a:r>
          </a:p>
        </c:rich>
      </c:tx>
      <c:overlay val="0"/>
    </c:title>
    <c:autoTitleDeleted val="0"/>
    <c:plotArea>
      <c:layout/>
      <c:barChart>
        <c:barDir val="col"/>
        <c:grouping val="clustered"/>
        <c:varyColors val="0"/>
        <c:ser>
          <c:idx val="0"/>
          <c:order val="0"/>
          <c:tx>
            <c:v>Total Consumption</c:v>
          </c:tx>
          <c:invertIfNegative val="0"/>
          <c:cat>
            <c:strRef>
              <c:f>Kerosene!$C$71:$C$75</c:f>
              <c:strCache>
                <c:ptCount val="1"/>
                <c:pt idx="0">
                  <c:v>0</c:v>
                </c:pt>
              </c:strCache>
            </c:strRef>
          </c:cat>
          <c:val>
            <c:numRef>
              <c:f>Kerosene!$D$71:$D$75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DD5F-4FE1-B01A-EE1B6CC4F9CB}"/>
            </c:ext>
          </c:extLst>
        </c:ser>
        <c:dLbls>
          <c:showLegendKey val="0"/>
          <c:showVal val="0"/>
          <c:showCatName val="0"/>
          <c:showSerName val="0"/>
          <c:showPercent val="0"/>
          <c:showBubbleSize val="0"/>
        </c:dLbls>
        <c:gapWidth val="150"/>
        <c:axId val="185894016"/>
        <c:axId val="185895552"/>
      </c:barChart>
      <c:catAx>
        <c:axId val="185894016"/>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5895552"/>
        <c:crosses val="autoZero"/>
        <c:auto val="1"/>
        <c:lblAlgn val="ctr"/>
        <c:lblOffset val="100"/>
        <c:noMultiLvlLbl val="0"/>
      </c:catAx>
      <c:valAx>
        <c:axId val="185895552"/>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5894016"/>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Kerosene Costs</a:t>
            </a:r>
          </a:p>
        </c:rich>
      </c:tx>
      <c:overlay val="0"/>
    </c:title>
    <c:autoTitleDeleted val="0"/>
    <c:plotArea>
      <c:layout/>
      <c:barChart>
        <c:barDir val="col"/>
        <c:grouping val="clustered"/>
        <c:varyColors val="0"/>
        <c:ser>
          <c:idx val="0"/>
          <c:order val="0"/>
          <c:tx>
            <c:v>Total Cost</c:v>
          </c:tx>
          <c:invertIfNegative val="0"/>
          <c:cat>
            <c:strRef>
              <c:f>Kerosene!$C$71:$C$75</c:f>
              <c:strCache>
                <c:ptCount val="1"/>
                <c:pt idx="0">
                  <c:v>0</c:v>
                </c:pt>
              </c:strCache>
            </c:strRef>
          </c:cat>
          <c:val>
            <c:numRef>
              <c:f>Kerosene!$F$71:$F$75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AE0C-4D8E-BB75-6054D8D7CC91}"/>
            </c:ext>
          </c:extLst>
        </c:ser>
        <c:dLbls>
          <c:showLegendKey val="0"/>
          <c:showVal val="0"/>
          <c:showCatName val="0"/>
          <c:showSerName val="0"/>
          <c:showPercent val="0"/>
          <c:showBubbleSize val="0"/>
        </c:dLbls>
        <c:gapWidth val="150"/>
        <c:axId val="186201216"/>
        <c:axId val="186202752"/>
      </c:barChart>
      <c:lineChart>
        <c:grouping val="standard"/>
        <c:varyColors val="0"/>
        <c:ser>
          <c:idx val="1"/>
          <c:order val="1"/>
          <c:tx>
            <c:v>Average Unit Cost (€/kWh)</c:v>
          </c:tx>
          <c:marker>
            <c:symbol val="none"/>
          </c:marker>
          <c:cat>
            <c:strRef>
              <c:f>Kerosene!$C$71:$C$75</c:f>
              <c:strCache>
                <c:ptCount val="1"/>
                <c:pt idx="0">
                  <c:v>0</c:v>
                </c:pt>
              </c:strCache>
            </c:strRef>
          </c:cat>
          <c:val>
            <c:numRef>
              <c:f>Kerosene!$H$71:$H$75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E0C-4D8E-BB75-6054D8D7CC91}"/>
            </c:ext>
          </c:extLst>
        </c:ser>
        <c:ser>
          <c:idx val="2"/>
          <c:order val="2"/>
          <c:tx>
            <c:v>Average Unit Cost (€/l)</c:v>
          </c:tx>
          <c:marker>
            <c:symbol val="none"/>
          </c:marker>
          <c:cat>
            <c:strRef>
              <c:f>Kerosene!$C$71:$C$75</c:f>
              <c:strCache>
                <c:ptCount val="1"/>
                <c:pt idx="0">
                  <c:v>0</c:v>
                </c:pt>
              </c:strCache>
            </c:strRef>
          </c:cat>
          <c:val>
            <c:numRef>
              <c:f>Kerosene!$G$71:$G$75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AE0C-4D8E-BB75-6054D8D7CC91}"/>
            </c:ext>
          </c:extLst>
        </c:ser>
        <c:dLbls>
          <c:showLegendKey val="0"/>
          <c:showVal val="0"/>
          <c:showCatName val="0"/>
          <c:showSerName val="0"/>
          <c:showPercent val="0"/>
          <c:showBubbleSize val="0"/>
        </c:dLbls>
        <c:marker val="1"/>
        <c:smooth val="0"/>
        <c:axId val="186219136"/>
        <c:axId val="186217216"/>
      </c:lineChart>
      <c:catAx>
        <c:axId val="186201216"/>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6202752"/>
        <c:crosses val="autoZero"/>
        <c:auto val="1"/>
        <c:lblAlgn val="ctr"/>
        <c:lblOffset val="100"/>
        <c:noMultiLvlLbl val="0"/>
      </c:catAx>
      <c:valAx>
        <c:axId val="186202752"/>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6201216"/>
        <c:crosses val="autoZero"/>
        <c:crossBetween val="between"/>
      </c:valAx>
      <c:valAx>
        <c:axId val="186217216"/>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6219136"/>
        <c:crosses val="max"/>
        <c:crossBetween val="between"/>
      </c:valAx>
      <c:catAx>
        <c:axId val="186219136"/>
        <c:scaling>
          <c:orientation val="minMax"/>
        </c:scaling>
        <c:delete val="1"/>
        <c:axPos val="b"/>
        <c:numFmt formatCode="General" sourceLinked="1"/>
        <c:majorTickMark val="out"/>
        <c:minorTickMark val="none"/>
        <c:tickLblPos val="none"/>
        <c:crossAx val="186217216"/>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Kerosene Consumption</a:t>
            </a:r>
          </a:p>
        </c:rich>
      </c:tx>
      <c:overlay val="0"/>
    </c:title>
    <c:autoTitleDeleted val="0"/>
    <c:plotArea>
      <c:layout/>
      <c:barChart>
        <c:barDir val="col"/>
        <c:grouping val="clustered"/>
        <c:varyColors val="0"/>
        <c:ser>
          <c:idx val="0"/>
          <c:order val="0"/>
          <c:tx>
            <c:v>Total Consumption</c:v>
          </c:tx>
          <c:invertIfNegative val="0"/>
          <c:cat>
            <c:strRef>
              <c:f>Kerosene!$C$71:$C$75</c:f>
              <c:strCache>
                <c:ptCount val="1"/>
                <c:pt idx="0">
                  <c:v>0</c:v>
                </c:pt>
              </c:strCache>
            </c:strRef>
          </c:cat>
          <c:val>
            <c:numRef>
              <c:f>Kerosene!$E$71:$E$75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2D61-4636-B92B-F0AF7E8051F8}"/>
            </c:ext>
          </c:extLst>
        </c:ser>
        <c:dLbls>
          <c:showLegendKey val="0"/>
          <c:showVal val="0"/>
          <c:showCatName val="0"/>
          <c:showSerName val="0"/>
          <c:showPercent val="0"/>
          <c:showBubbleSize val="0"/>
        </c:dLbls>
        <c:gapWidth val="150"/>
        <c:axId val="186247424"/>
        <c:axId val="186249216"/>
      </c:barChart>
      <c:catAx>
        <c:axId val="18624742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6249216"/>
        <c:crosses val="autoZero"/>
        <c:auto val="1"/>
        <c:lblAlgn val="ctr"/>
        <c:lblOffset val="100"/>
        <c:noMultiLvlLbl val="0"/>
      </c:catAx>
      <c:valAx>
        <c:axId val="186249216"/>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6247424"/>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Consumption</a:t>
            </a:r>
          </a:p>
        </c:rich>
      </c:tx>
      <c:overlay val="0"/>
    </c:title>
    <c:autoTitleDeleted val="0"/>
    <c:plotArea>
      <c:layout/>
      <c:barChart>
        <c:barDir val="col"/>
        <c:grouping val="stacked"/>
        <c:varyColors val="0"/>
        <c:ser>
          <c:idx val="0"/>
          <c:order val="0"/>
          <c:tx>
            <c:strRef>
              <c:f>Summary!$AL$6</c:f>
              <c:strCache>
                <c:ptCount val="1"/>
                <c:pt idx="0">
                  <c:v>Electricity</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Summary!$AL$19:$AL$30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7CA-4FE2-97E4-9CE69EC11726}"/>
            </c:ext>
          </c:extLst>
        </c:ser>
        <c:ser>
          <c:idx val="1"/>
          <c:order val="1"/>
          <c:tx>
            <c:strRef>
              <c:f>Summary!$AM$6</c:f>
              <c:strCache>
                <c:ptCount val="1"/>
                <c:pt idx="0">
                  <c:v>Natural Gas</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Summary!$AM$19:$AM$30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7CA-4FE2-97E4-9CE69EC11726}"/>
            </c:ext>
          </c:extLst>
        </c:ser>
        <c:ser>
          <c:idx val="2"/>
          <c:order val="2"/>
          <c:tx>
            <c:strRef>
              <c:f>Summary!$AN$6</c:f>
              <c:strCache>
                <c:ptCount val="1"/>
                <c:pt idx="0">
                  <c:v>LPG</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Summary!$AN$19:$AN$30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7CA-4FE2-97E4-9CE69EC11726}"/>
            </c:ext>
          </c:extLst>
        </c:ser>
        <c:ser>
          <c:idx val="3"/>
          <c:order val="3"/>
          <c:tx>
            <c:strRef>
              <c:f>Summary!$AO$6</c:f>
              <c:strCache>
                <c:ptCount val="1"/>
                <c:pt idx="0">
                  <c:v>Kerosene</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Summary!$AO$19:$AO$30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7CA-4FE2-97E4-9CE69EC11726}"/>
            </c:ext>
          </c:extLst>
        </c:ser>
        <c:ser>
          <c:idx val="4"/>
          <c:order val="4"/>
          <c:tx>
            <c:strRef>
              <c:f>Summary!$AP$6</c:f>
              <c:strCache>
                <c:ptCount val="1"/>
                <c:pt idx="0">
                  <c:v>Marked Gasoil</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Summary!$AP$19:$AP$30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7CA-4FE2-97E4-9CE69EC11726}"/>
            </c:ext>
          </c:extLst>
        </c:ser>
        <c:ser>
          <c:idx val="5"/>
          <c:order val="5"/>
          <c:tx>
            <c:strRef>
              <c:f>Summary!$AQ$6</c:f>
              <c:strCache>
                <c:ptCount val="1"/>
                <c:pt idx="0">
                  <c:v>Fuel Oils</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Summary!$AQ$19:$AQ$30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7CA-4FE2-97E4-9CE69EC11726}"/>
            </c:ext>
          </c:extLst>
        </c:ser>
        <c:ser>
          <c:idx val="6"/>
          <c:order val="6"/>
          <c:tx>
            <c:strRef>
              <c:f>Summary!$AR$6</c:f>
              <c:strCache>
                <c:ptCount val="1"/>
                <c:pt idx="0">
                  <c:v>Road Diesel</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Summary!$AR$19:$AR$30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A7CA-4FE2-97E4-9CE69EC11726}"/>
            </c:ext>
          </c:extLst>
        </c:ser>
        <c:ser>
          <c:idx val="7"/>
          <c:order val="7"/>
          <c:tx>
            <c:strRef>
              <c:f>Summary!$AS$6</c:f>
              <c:strCache>
                <c:ptCount val="1"/>
                <c:pt idx="0">
                  <c:v>Petrol</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Summary!$AS$19:$AS$30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A7CA-4FE2-97E4-9CE69EC11726}"/>
            </c:ext>
          </c:extLst>
        </c:ser>
        <c:ser>
          <c:idx val="8"/>
          <c:order val="8"/>
          <c:tx>
            <c:strRef>
              <c:f>Summary!$AT$6</c:f>
              <c:strCache>
                <c:ptCount val="1"/>
                <c:pt idx="0">
                  <c:v>0</c:v>
                </c:pt>
              </c:strCache>
            </c:strRef>
          </c:tx>
          <c:invertIfNegative val="0"/>
          <c:cat>
            <c:strRef>
              <c:f>Summary!$AK$19:$AK$30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Summary!$AT$19:$AT$30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7CA-4FE2-97E4-9CE69EC11726}"/>
            </c:ext>
          </c:extLst>
        </c:ser>
        <c:dLbls>
          <c:showLegendKey val="0"/>
          <c:showVal val="0"/>
          <c:showCatName val="0"/>
          <c:showSerName val="0"/>
          <c:showPercent val="0"/>
          <c:showBubbleSize val="0"/>
        </c:dLbls>
        <c:gapWidth val="150"/>
        <c:overlap val="100"/>
        <c:axId val="84372480"/>
        <c:axId val="84398848"/>
      </c:barChart>
      <c:catAx>
        <c:axId val="8437248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4398848"/>
        <c:crosses val="autoZero"/>
        <c:auto val="1"/>
        <c:lblAlgn val="ctr"/>
        <c:lblOffset val="100"/>
        <c:noMultiLvlLbl val="0"/>
      </c:catAx>
      <c:valAx>
        <c:axId val="8439884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8437248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Marked Gasoil Purchases (~Consumption)</a:t>
            </a:r>
          </a:p>
        </c:rich>
      </c:tx>
      <c:overlay val="0"/>
    </c:title>
    <c:autoTitleDeleted val="0"/>
    <c:plotArea>
      <c:layout/>
      <c:barChart>
        <c:barDir val="col"/>
        <c:grouping val="stacked"/>
        <c:varyColors val="0"/>
        <c:ser>
          <c:idx val="0"/>
          <c:order val="0"/>
          <c:tx>
            <c:strRef>
              <c:f>'Marked Gasoil'!$CP$8</c:f>
              <c:strCache>
                <c:ptCount val="1"/>
                <c:pt idx="0">
                  <c:v>Purchase #1</c:v>
                </c:pt>
              </c:strCache>
            </c:strRef>
          </c:tx>
          <c:invertIfNegative val="0"/>
          <c:cat>
            <c:strRef>
              <c:f>'Marked Gasoil'!$CO$10:$CO$21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'Marked Gasoil'!$CP$10:$CP$21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AF-401B-A53D-E6BE8C9C9D0F}"/>
            </c:ext>
          </c:extLst>
        </c:ser>
        <c:ser>
          <c:idx val="1"/>
          <c:order val="1"/>
          <c:tx>
            <c:strRef>
              <c:f>'Marked Gasoil'!$CQ$8</c:f>
              <c:strCache>
                <c:ptCount val="1"/>
                <c:pt idx="0">
                  <c:v>Purchase #2</c:v>
                </c:pt>
              </c:strCache>
            </c:strRef>
          </c:tx>
          <c:invertIfNegative val="0"/>
          <c:val>
            <c:numRef>
              <c:f>'Marked Gasoil'!$CQ$10:$CQ$21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EAF-401B-A53D-E6BE8C9C9D0F}"/>
            </c:ext>
          </c:extLst>
        </c:ser>
        <c:ser>
          <c:idx val="2"/>
          <c:order val="2"/>
          <c:tx>
            <c:strRef>
              <c:f>'Marked Gasoil'!$CR$8</c:f>
              <c:strCache>
                <c:ptCount val="1"/>
                <c:pt idx="0">
                  <c:v>Purchase #3</c:v>
                </c:pt>
              </c:strCache>
            </c:strRef>
          </c:tx>
          <c:invertIfNegative val="0"/>
          <c:val>
            <c:numRef>
              <c:f>'Marked Gasoil'!$CR$10:$CR$21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3EAF-401B-A53D-E6BE8C9C9D0F}"/>
            </c:ext>
          </c:extLst>
        </c:ser>
        <c:ser>
          <c:idx val="3"/>
          <c:order val="3"/>
          <c:tx>
            <c:strRef>
              <c:f>'Marked Gasoil'!$CS$8</c:f>
              <c:strCache>
                <c:ptCount val="1"/>
                <c:pt idx="0">
                  <c:v>Purchase #4</c:v>
                </c:pt>
              </c:strCache>
            </c:strRef>
          </c:tx>
          <c:invertIfNegative val="0"/>
          <c:val>
            <c:numRef>
              <c:f>'Marked Gasoil'!$CS$10:$CS$21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3EAF-401B-A53D-E6BE8C9C9D0F}"/>
            </c:ext>
          </c:extLst>
        </c:ser>
        <c:ser>
          <c:idx val="4"/>
          <c:order val="4"/>
          <c:tx>
            <c:strRef>
              <c:f>'Marked Gasoil'!$CT$8</c:f>
              <c:strCache>
                <c:ptCount val="1"/>
                <c:pt idx="0">
                  <c:v>Purchase #5</c:v>
                </c:pt>
              </c:strCache>
            </c:strRef>
          </c:tx>
          <c:invertIfNegative val="0"/>
          <c:val>
            <c:numRef>
              <c:f>'Marked Gasoil'!$CT$10:$CT$21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3EAF-401B-A53D-E6BE8C9C9D0F}"/>
            </c:ext>
          </c:extLst>
        </c:ser>
        <c:ser>
          <c:idx val="5"/>
          <c:order val="5"/>
          <c:tx>
            <c:strRef>
              <c:f>'Marked Gasoil'!$CU$8</c:f>
              <c:strCache>
                <c:ptCount val="1"/>
                <c:pt idx="0">
                  <c:v>Purchase #6</c:v>
                </c:pt>
              </c:strCache>
            </c:strRef>
          </c:tx>
          <c:invertIfNegative val="0"/>
          <c:val>
            <c:numRef>
              <c:f>'Marked Gasoil'!$CU$10:$CU$21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3EAF-401B-A53D-E6BE8C9C9D0F}"/>
            </c:ext>
          </c:extLst>
        </c:ser>
        <c:ser>
          <c:idx val="6"/>
          <c:order val="6"/>
          <c:tx>
            <c:strRef>
              <c:f>'Marked Gasoil'!$CV$8</c:f>
              <c:strCache>
                <c:ptCount val="1"/>
                <c:pt idx="0">
                  <c:v>Purchase #7</c:v>
                </c:pt>
              </c:strCache>
            </c:strRef>
          </c:tx>
          <c:invertIfNegative val="0"/>
          <c:val>
            <c:numRef>
              <c:f>'Marked Gasoil'!$CV$10:$CV$21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3EAF-401B-A53D-E6BE8C9C9D0F}"/>
            </c:ext>
          </c:extLst>
        </c:ser>
        <c:ser>
          <c:idx val="7"/>
          <c:order val="7"/>
          <c:tx>
            <c:strRef>
              <c:f>'Marked Gasoil'!$CW$8</c:f>
              <c:strCache>
                <c:ptCount val="1"/>
                <c:pt idx="0">
                  <c:v>Purchase #8</c:v>
                </c:pt>
              </c:strCache>
            </c:strRef>
          </c:tx>
          <c:invertIfNegative val="0"/>
          <c:val>
            <c:numRef>
              <c:f>'Marked Gasoil'!$CW$10:$CW$21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3EAF-401B-A53D-E6BE8C9C9D0F}"/>
            </c:ext>
          </c:extLst>
        </c:ser>
        <c:ser>
          <c:idx val="8"/>
          <c:order val="8"/>
          <c:tx>
            <c:strRef>
              <c:f>'Marked Gasoil'!$CX$8</c:f>
              <c:strCache>
                <c:ptCount val="1"/>
                <c:pt idx="0">
                  <c:v>Purchase #9</c:v>
                </c:pt>
              </c:strCache>
            </c:strRef>
          </c:tx>
          <c:invertIfNegative val="0"/>
          <c:val>
            <c:numRef>
              <c:f>'Marked Gasoil'!$CX$10:$CX$21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EAF-401B-A53D-E6BE8C9C9D0F}"/>
            </c:ext>
          </c:extLst>
        </c:ser>
        <c:ser>
          <c:idx val="9"/>
          <c:order val="9"/>
          <c:tx>
            <c:strRef>
              <c:f>'Marked Gasoil'!$CY$8</c:f>
              <c:strCache>
                <c:ptCount val="1"/>
                <c:pt idx="0">
                  <c:v>Purchase #10</c:v>
                </c:pt>
              </c:strCache>
            </c:strRef>
          </c:tx>
          <c:invertIfNegative val="0"/>
          <c:val>
            <c:numRef>
              <c:f>'Marked Gasoil'!$CY$10:$CY$21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3EAF-401B-A53D-E6BE8C9C9D0F}"/>
            </c:ext>
          </c:extLst>
        </c:ser>
        <c:dLbls>
          <c:showLegendKey val="0"/>
          <c:showVal val="0"/>
          <c:showCatName val="0"/>
          <c:showSerName val="0"/>
          <c:showPercent val="0"/>
          <c:showBubbleSize val="0"/>
        </c:dLbls>
        <c:gapWidth val="150"/>
        <c:overlap val="100"/>
        <c:axId val="186363904"/>
        <c:axId val="186365440"/>
      </c:barChart>
      <c:catAx>
        <c:axId val="18636390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6365440"/>
        <c:crosses val="autoZero"/>
        <c:auto val="1"/>
        <c:lblAlgn val="ctr"/>
        <c:lblOffset val="100"/>
        <c:noMultiLvlLbl val="0"/>
      </c:catAx>
      <c:valAx>
        <c:axId val="186365440"/>
        <c:scaling>
          <c:orientation val="minMax"/>
        </c:scaling>
        <c:delete val="0"/>
        <c:axPos val="l"/>
        <c:majorGridlines/>
        <c:title>
          <c:tx>
            <c:rich>
              <a:bodyPr rot="-5400000" vert="horz"/>
              <a:lstStyle/>
              <a:p>
                <a:pPr>
                  <a:defRPr>
                    <a:solidFill>
                      <a:schemeClr val="tx2"/>
                    </a:solidFill>
                  </a:defRPr>
                </a:pPr>
                <a:r>
                  <a:rPr lang="en-IE">
                    <a:solidFill>
                      <a:schemeClr val="tx2"/>
                    </a:solidFill>
                  </a:rPr>
                  <a:t>Monthly Purchases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636390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Marked Gasoil</a:t>
            </a:r>
            <a:r>
              <a:rPr lang="en-IE" sz="1200" baseline="0">
                <a:solidFill>
                  <a:schemeClr val="tx2"/>
                </a:solidFill>
              </a:rPr>
              <a:t> </a:t>
            </a:r>
            <a:r>
              <a:rPr lang="en-IE" sz="1200">
                <a:solidFill>
                  <a:schemeClr val="tx2"/>
                </a:solidFill>
              </a:rPr>
              <a:t>Costs</a:t>
            </a:r>
          </a:p>
        </c:rich>
      </c:tx>
      <c:overlay val="0"/>
    </c:title>
    <c:autoTitleDeleted val="0"/>
    <c:plotArea>
      <c:layout/>
      <c:barChart>
        <c:barDir val="col"/>
        <c:grouping val="stacked"/>
        <c:varyColors val="0"/>
        <c:ser>
          <c:idx val="0"/>
          <c:order val="0"/>
          <c:invertIfNegative val="0"/>
          <c:cat>
            <c:strRef>
              <c:f>'Marked Gasoil'!$CO$10:$CO$21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'Marked Gasoil'!$CZ$10:$CZ$21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8C7-4C8D-9C69-6160D4585588}"/>
            </c:ext>
          </c:extLst>
        </c:ser>
        <c:dLbls>
          <c:showLegendKey val="0"/>
          <c:showVal val="0"/>
          <c:showCatName val="0"/>
          <c:showSerName val="0"/>
          <c:showPercent val="0"/>
          <c:showBubbleSize val="0"/>
        </c:dLbls>
        <c:gapWidth val="150"/>
        <c:overlap val="100"/>
        <c:axId val="186267136"/>
        <c:axId val="186268672"/>
      </c:barChart>
      <c:catAx>
        <c:axId val="18626713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6268672"/>
        <c:crosses val="autoZero"/>
        <c:auto val="1"/>
        <c:lblAlgn val="ctr"/>
        <c:lblOffset val="100"/>
        <c:noMultiLvlLbl val="0"/>
      </c:catAx>
      <c:valAx>
        <c:axId val="186268672"/>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6267136"/>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Marked Gasoil Consumption</a:t>
            </a:r>
          </a:p>
        </c:rich>
      </c:tx>
      <c:overlay val="0"/>
    </c:title>
    <c:autoTitleDeleted val="0"/>
    <c:plotArea>
      <c:layout/>
      <c:barChart>
        <c:barDir val="col"/>
        <c:grouping val="clustered"/>
        <c:varyColors val="0"/>
        <c:ser>
          <c:idx val="0"/>
          <c:order val="0"/>
          <c:tx>
            <c:v>Total Consumption</c:v>
          </c:tx>
          <c:invertIfNegative val="0"/>
          <c:cat>
            <c:strRef>
              <c:f>'Marked Gasoil'!$C$71:$C$75</c:f>
              <c:strCache>
                <c:ptCount val="1"/>
                <c:pt idx="0">
                  <c:v>0</c:v>
                </c:pt>
              </c:strCache>
            </c:strRef>
          </c:cat>
          <c:val>
            <c:numRef>
              <c:f>'Marked Gasoil'!$D$71:$D$75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8DAF-45D4-AB19-43F8A9B4C4A2}"/>
            </c:ext>
          </c:extLst>
        </c:ser>
        <c:dLbls>
          <c:showLegendKey val="0"/>
          <c:showVal val="0"/>
          <c:showCatName val="0"/>
          <c:showSerName val="0"/>
          <c:showPercent val="0"/>
          <c:showBubbleSize val="0"/>
        </c:dLbls>
        <c:gapWidth val="150"/>
        <c:axId val="186296960"/>
        <c:axId val="186302848"/>
      </c:barChart>
      <c:catAx>
        <c:axId val="186296960"/>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6302848"/>
        <c:crosses val="autoZero"/>
        <c:auto val="1"/>
        <c:lblAlgn val="ctr"/>
        <c:lblOffset val="100"/>
        <c:noMultiLvlLbl val="0"/>
      </c:catAx>
      <c:valAx>
        <c:axId val="186302848"/>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6296960"/>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Marked Gasoil</a:t>
            </a:r>
            <a:r>
              <a:rPr lang="en-IE" sz="1200">
                <a:solidFill>
                  <a:schemeClr val="tx2"/>
                </a:solidFill>
              </a:rPr>
              <a:t> Costs</a:t>
            </a:r>
          </a:p>
        </c:rich>
      </c:tx>
      <c:overlay val="0"/>
    </c:title>
    <c:autoTitleDeleted val="0"/>
    <c:plotArea>
      <c:layout/>
      <c:barChart>
        <c:barDir val="col"/>
        <c:grouping val="clustered"/>
        <c:varyColors val="0"/>
        <c:ser>
          <c:idx val="0"/>
          <c:order val="0"/>
          <c:tx>
            <c:v>Total Cost</c:v>
          </c:tx>
          <c:invertIfNegative val="0"/>
          <c:cat>
            <c:strRef>
              <c:f>'Marked Gasoil'!$C$71:$C$75</c:f>
              <c:strCache>
                <c:ptCount val="1"/>
                <c:pt idx="0">
                  <c:v>0</c:v>
                </c:pt>
              </c:strCache>
            </c:strRef>
          </c:cat>
          <c:val>
            <c:numRef>
              <c:f>'Marked Gasoil'!$F$71:$F$75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430-473F-8990-C44015349C88}"/>
            </c:ext>
          </c:extLst>
        </c:ser>
        <c:dLbls>
          <c:showLegendKey val="0"/>
          <c:showVal val="0"/>
          <c:showCatName val="0"/>
          <c:showSerName val="0"/>
          <c:showPercent val="0"/>
          <c:showBubbleSize val="0"/>
        </c:dLbls>
        <c:gapWidth val="150"/>
        <c:axId val="186608256"/>
        <c:axId val="186614144"/>
      </c:barChart>
      <c:lineChart>
        <c:grouping val="standard"/>
        <c:varyColors val="0"/>
        <c:ser>
          <c:idx val="1"/>
          <c:order val="1"/>
          <c:tx>
            <c:v>Average Unit Cost (€/kWh)</c:v>
          </c:tx>
          <c:marker>
            <c:symbol val="none"/>
          </c:marker>
          <c:cat>
            <c:strRef>
              <c:f>'Marked Gasoil'!$C$71:$C$75</c:f>
              <c:strCache>
                <c:ptCount val="1"/>
                <c:pt idx="0">
                  <c:v>0</c:v>
                </c:pt>
              </c:strCache>
            </c:strRef>
          </c:cat>
          <c:val>
            <c:numRef>
              <c:f>'Marked Gasoil'!$H$71:$H$75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430-473F-8990-C44015349C88}"/>
            </c:ext>
          </c:extLst>
        </c:ser>
        <c:ser>
          <c:idx val="2"/>
          <c:order val="2"/>
          <c:tx>
            <c:v>Average Unit Cost (€/l)</c:v>
          </c:tx>
          <c:marker>
            <c:symbol val="none"/>
          </c:marker>
          <c:cat>
            <c:strRef>
              <c:f>'Marked Gasoil'!$C$71:$C$75</c:f>
              <c:strCache>
                <c:ptCount val="1"/>
                <c:pt idx="0">
                  <c:v>0</c:v>
                </c:pt>
              </c:strCache>
            </c:strRef>
          </c:cat>
          <c:val>
            <c:numRef>
              <c:f>'Marked Gasoil'!$G$71:$G$75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0430-473F-8990-C44015349C88}"/>
            </c:ext>
          </c:extLst>
        </c:ser>
        <c:dLbls>
          <c:showLegendKey val="0"/>
          <c:showVal val="0"/>
          <c:showCatName val="0"/>
          <c:showSerName val="0"/>
          <c:showPercent val="0"/>
          <c:showBubbleSize val="0"/>
        </c:dLbls>
        <c:marker val="1"/>
        <c:smooth val="0"/>
        <c:axId val="186618240"/>
        <c:axId val="186616064"/>
      </c:lineChart>
      <c:catAx>
        <c:axId val="186608256"/>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6614144"/>
        <c:crosses val="autoZero"/>
        <c:auto val="1"/>
        <c:lblAlgn val="ctr"/>
        <c:lblOffset val="100"/>
        <c:noMultiLvlLbl val="0"/>
      </c:catAx>
      <c:valAx>
        <c:axId val="186614144"/>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6608256"/>
        <c:crosses val="autoZero"/>
        <c:crossBetween val="between"/>
      </c:valAx>
      <c:valAx>
        <c:axId val="186616064"/>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6618240"/>
        <c:crosses val="max"/>
        <c:crossBetween val="between"/>
      </c:valAx>
      <c:catAx>
        <c:axId val="186618240"/>
        <c:scaling>
          <c:orientation val="minMax"/>
        </c:scaling>
        <c:delete val="1"/>
        <c:axPos val="b"/>
        <c:numFmt formatCode="General" sourceLinked="1"/>
        <c:majorTickMark val="out"/>
        <c:minorTickMark val="none"/>
        <c:tickLblPos val="none"/>
        <c:crossAx val="186616064"/>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Marked Gasoil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'Marked Gasoil'!$C$71:$C$75</c:f>
              <c:strCache>
                <c:ptCount val="1"/>
                <c:pt idx="0">
                  <c:v>0</c:v>
                </c:pt>
              </c:strCache>
            </c:strRef>
          </c:cat>
          <c:val>
            <c:numRef>
              <c:f>'Marked Gasoil'!$E$71:$E$75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AF7D-4787-8C2F-054454BA7869}"/>
            </c:ext>
          </c:extLst>
        </c:ser>
        <c:dLbls>
          <c:showLegendKey val="0"/>
          <c:showVal val="0"/>
          <c:showCatName val="0"/>
          <c:showSerName val="0"/>
          <c:showPercent val="0"/>
          <c:showBubbleSize val="0"/>
        </c:dLbls>
        <c:gapWidth val="150"/>
        <c:axId val="186642432"/>
        <c:axId val="186643968"/>
      </c:barChart>
      <c:catAx>
        <c:axId val="186642432"/>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6643968"/>
        <c:crosses val="autoZero"/>
        <c:auto val="1"/>
        <c:lblAlgn val="ctr"/>
        <c:lblOffset val="100"/>
        <c:noMultiLvlLbl val="0"/>
      </c:catAx>
      <c:valAx>
        <c:axId val="186643968"/>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6642432"/>
        <c:crosses val="autoZero"/>
        <c:crossBetween val="between"/>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Light, Medium &amp; Heavy Fuel Oils Purchases (~Consumption)</a:t>
            </a:r>
          </a:p>
        </c:rich>
      </c:tx>
      <c:overlay val="0"/>
    </c:title>
    <c:autoTitleDeleted val="0"/>
    <c:plotArea>
      <c:layout/>
      <c:barChart>
        <c:barDir val="col"/>
        <c:grouping val="stacked"/>
        <c:varyColors val="0"/>
        <c:ser>
          <c:idx val="0"/>
          <c:order val="0"/>
          <c:tx>
            <c:strRef>
              <c:f>'Light, Medium &amp; Heavy Fuel Oils'!$CP$8</c:f>
              <c:strCache>
                <c:ptCount val="1"/>
                <c:pt idx="0">
                  <c:v>Purchase #1</c:v>
                </c:pt>
              </c:strCache>
            </c:strRef>
          </c:tx>
          <c:invertIfNegative val="0"/>
          <c:cat>
            <c:strRef>
              <c:f>'Light, Medium &amp; Heavy Fuel Oils'!$CO$10:$CO$21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'Light, Medium &amp; Heavy Fuel Oils'!$CP$10:$CP$21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B4-4D1D-8DB1-16AB9079503D}"/>
            </c:ext>
          </c:extLst>
        </c:ser>
        <c:ser>
          <c:idx val="1"/>
          <c:order val="1"/>
          <c:tx>
            <c:strRef>
              <c:f>'Light, Medium &amp; Heavy Fuel Oils'!$CQ$8</c:f>
              <c:strCache>
                <c:ptCount val="1"/>
                <c:pt idx="0">
                  <c:v>Purchase #2</c:v>
                </c:pt>
              </c:strCache>
            </c:strRef>
          </c:tx>
          <c:invertIfNegative val="0"/>
          <c:val>
            <c:numRef>
              <c:f>'Light, Medium &amp; Heavy Fuel Oils'!$CQ$10:$CQ$21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3B4-4D1D-8DB1-16AB9079503D}"/>
            </c:ext>
          </c:extLst>
        </c:ser>
        <c:ser>
          <c:idx val="2"/>
          <c:order val="2"/>
          <c:tx>
            <c:strRef>
              <c:f>'Light, Medium &amp; Heavy Fuel Oils'!$CR$8</c:f>
              <c:strCache>
                <c:ptCount val="1"/>
                <c:pt idx="0">
                  <c:v>Purchase #3</c:v>
                </c:pt>
              </c:strCache>
            </c:strRef>
          </c:tx>
          <c:invertIfNegative val="0"/>
          <c:val>
            <c:numRef>
              <c:f>'Light, Medium &amp; Heavy Fuel Oils'!$CR$10:$CR$21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3B4-4D1D-8DB1-16AB9079503D}"/>
            </c:ext>
          </c:extLst>
        </c:ser>
        <c:ser>
          <c:idx val="3"/>
          <c:order val="3"/>
          <c:tx>
            <c:strRef>
              <c:f>'Light, Medium &amp; Heavy Fuel Oils'!$CS$8</c:f>
              <c:strCache>
                <c:ptCount val="1"/>
                <c:pt idx="0">
                  <c:v>Purchase #4</c:v>
                </c:pt>
              </c:strCache>
            </c:strRef>
          </c:tx>
          <c:invertIfNegative val="0"/>
          <c:val>
            <c:numRef>
              <c:f>'Light, Medium &amp; Heavy Fuel Oils'!$CS$10:$CS$21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3B4-4D1D-8DB1-16AB9079503D}"/>
            </c:ext>
          </c:extLst>
        </c:ser>
        <c:ser>
          <c:idx val="4"/>
          <c:order val="4"/>
          <c:tx>
            <c:strRef>
              <c:f>'Light, Medium &amp; Heavy Fuel Oils'!$CT$8</c:f>
              <c:strCache>
                <c:ptCount val="1"/>
                <c:pt idx="0">
                  <c:v>Purchase #5</c:v>
                </c:pt>
              </c:strCache>
            </c:strRef>
          </c:tx>
          <c:invertIfNegative val="0"/>
          <c:val>
            <c:numRef>
              <c:f>'Light, Medium &amp; Heavy Fuel Oils'!$CT$10:$CT$21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3B4-4D1D-8DB1-16AB9079503D}"/>
            </c:ext>
          </c:extLst>
        </c:ser>
        <c:ser>
          <c:idx val="5"/>
          <c:order val="5"/>
          <c:tx>
            <c:strRef>
              <c:f>'Light, Medium &amp; Heavy Fuel Oils'!$CU$8</c:f>
              <c:strCache>
                <c:ptCount val="1"/>
                <c:pt idx="0">
                  <c:v>Purchase #6</c:v>
                </c:pt>
              </c:strCache>
            </c:strRef>
          </c:tx>
          <c:invertIfNegative val="0"/>
          <c:val>
            <c:numRef>
              <c:f>'Light, Medium &amp; Heavy Fuel Oils'!$CU$10:$CU$21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03B4-4D1D-8DB1-16AB9079503D}"/>
            </c:ext>
          </c:extLst>
        </c:ser>
        <c:ser>
          <c:idx val="6"/>
          <c:order val="6"/>
          <c:tx>
            <c:strRef>
              <c:f>'Light, Medium &amp; Heavy Fuel Oils'!$CV$8</c:f>
              <c:strCache>
                <c:ptCount val="1"/>
                <c:pt idx="0">
                  <c:v>Purchase #7</c:v>
                </c:pt>
              </c:strCache>
            </c:strRef>
          </c:tx>
          <c:invertIfNegative val="0"/>
          <c:val>
            <c:numRef>
              <c:f>'Light, Medium &amp; Heavy Fuel Oils'!$CV$10:$CV$21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03B4-4D1D-8DB1-16AB9079503D}"/>
            </c:ext>
          </c:extLst>
        </c:ser>
        <c:ser>
          <c:idx val="7"/>
          <c:order val="7"/>
          <c:tx>
            <c:strRef>
              <c:f>'Light, Medium &amp; Heavy Fuel Oils'!$CW$8</c:f>
              <c:strCache>
                <c:ptCount val="1"/>
                <c:pt idx="0">
                  <c:v>Purchase #8</c:v>
                </c:pt>
              </c:strCache>
            </c:strRef>
          </c:tx>
          <c:invertIfNegative val="0"/>
          <c:val>
            <c:numRef>
              <c:f>'Light, Medium &amp; Heavy Fuel Oils'!$CW$10:$CW$21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3B4-4D1D-8DB1-16AB9079503D}"/>
            </c:ext>
          </c:extLst>
        </c:ser>
        <c:ser>
          <c:idx val="8"/>
          <c:order val="8"/>
          <c:tx>
            <c:strRef>
              <c:f>'Light, Medium &amp; Heavy Fuel Oils'!$CX$8</c:f>
              <c:strCache>
                <c:ptCount val="1"/>
                <c:pt idx="0">
                  <c:v>Purchase #9</c:v>
                </c:pt>
              </c:strCache>
            </c:strRef>
          </c:tx>
          <c:invertIfNegative val="0"/>
          <c:val>
            <c:numRef>
              <c:f>'Light, Medium &amp; Heavy Fuel Oils'!$CX$10:$CX$21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3B4-4D1D-8DB1-16AB9079503D}"/>
            </c:ext>
          </c:extLst>
        </c:ser>
        <c:ser>
          <c:idx val="9"/>
          <c:order val="9"/>
          <c:tx>
            <c:strRef>
              <c:f>'Light, Medium &amp; Heavy Fuel Oils'!$CY$8</c:f>
              <c:strCache>
                <c:ptCount val="1"/>
                <c:pt idx="0">
                  <c:v>Purchase #10</c:v>
                </c:pt>
              </c:strCache>
            </c:strRef>
          </c:tx>
          <c:invertIfNegative val="0"/>
          <c:val>
            <c:numRef>
              <c:f>'Light, Medium &amp; Heavy Fuel Oils'!$CY$10:$CY$21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03B4-4D1D-8DB1-16AB9079503D}"/>
            </c:ext>
          </c:extLst>
        </c:ser>
        <c:dLbls>
          <c:showLegendKey val="0"/>
          <c:showVal val="0"/>
          <c:showCatName val="0"/>
          <c:showSerName val="0"/>
          <c:showPercent val="0"/>
          <c:showBubbleSize val="0"/>
        </c:dLbls>
        <c:gapWidth val="150"/>
        <c:overlap val="100"/>
        <c:axId val="186721792"/>
        <c:axId val="186723328"/>
      </c:barChart>
      <c:catAx>
        <c:axId val="18672179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6723328"/>
        <c:crosses val="autoZero"/>
        <c:auto val="1"/>
        <c:lblAlgn val="ctr"/>
        <c:lblOffset val="100"/>
        <c:noMultiLvlLbl val="0"/>
      </c:catAx>
      <c:valAx>
        <c:axId val="186723328"/>
        <c:scaling>
          <c:orientation val="minMax"/>
        </c:scaling>
        <c:delete val="0"/>
        <c:axPos val="l"/>
        <c:majorGridlines/>
        <c:title>
          <c:tx>
            <c:rich>
              <a:bodyPr rot="-5400000" vert="horz"/>
              <a:lstStyle/>
              <a:p>
                <a:pPr>
                  <a:defRPr>
                    <a:solidFill>
                      <a:schemeClr val="tx2"/>
                    </a:solidFill>
                  </a:defRPr>
                </a:pPr>
                <a:r>
                  <a:rPr lang="en-IE">
                    <a:solidFill>
                      <a:schemeClr val="tx2"/>
                    </a:solidFill>
                  </a:rPr>
                  <a:t>Monthly Purchases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672179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Light, Medium &amp; Heavy Fuel Oils</a:t>
            </a:r>
            <a:r>
              <a:rPr lang="en-IE" sz="1200" baseline="0">
                <a:solidFill>
                  <a:schemeClr val="tx2"/>
                </a:solidFill>
              </a:rPr>
              <a:t> </a:t>
            </a:r>
            <a:r>
              <a:rPr lang="en-IE" sz="1200">
                <a:solidFill>
                  <a:schemeClr val="tx2"/>
                </a:solidFill>
              </a:rPr>
              <a:t>Costs</a:t>
            </a:r>
          </a:p>
        </c:rich>
      </c:tx>
      <c:overlay val="0"/>
    </c:title>
    <c:autoTitleDeleted val="0"/>
    <c:plotArea>
      <c:layout/>
      <c:barChart>
        <c:barDir val="col"/>
        <c:grouping val="stacked"/>
        <c:varyColors val="0"/>
        <c:ser>
          <c:idx val="0"/>
          <c:order val="0"/>
          <c:invertIfNegative val="0"/>
          <c:cat>
            <c:strRef>
              <c:f>'Light, Medium &amp; Heavy Fuel Oils'!$CO$10:$CO$21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'Light, Medium &amp; Heavy Fuel Oils'!$CZ$10:$CZ$21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B6-41B4-ADDA-064F6DC09C8A}"/>
            </c:ext>
          </c:extLst>
        </c:ser>
        <c:dLbls>
          <c:showLegendKey val="0"/>
          <c:showVal val="0"/>
          <c:showCatName val="0"/>
          <c:showSerName val="0"/>
          <c:showPercent val="0"/>
          <c:showBubbleSize val="0"/>
        </c:dLbls>
        <c:gapWidth val="150"/>
        <c:overlap val="100"/>
        <c:axId val="186752000"/>
        <c:axId val="186761984"/>
      </c:barChart>
      <c:catAx>
        <c:axId val="18675200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6761984"/>
        <c:crosses val="autoZero"/>
        <c:auto val="1"/>
        <c:lblAlgn val="ctr"/>
        <c:lblOffset val="100"/>
        <c:noMultiLvlLbl val="0"/>
      </c:catAx>
      <c:valAx>
        <c:axId val="186761984"/>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6752000"/>
        <c:crosses val="autoZero"/>
        <c:crossBetween val="between"/>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Light, Medium &amp; Heavy Fuel Oils Consumption</a:t>
            </a:r>
          </a:p>
        </c:rich>
      </c:tx>
      <c:overlay val="0"/>
    </c:title>
    <c:autoTitleDeleted val="0"/>
    <c:plotArea>
      <c:layout/>
      <c:barChart>
        <c:barDir val="col"/>
        <c:grouping val="clustered"/>
        <c:varyColors val="0"/>
        <c:ser>
          <c:idx val="0"/>
          <c:order val="0"/>
          <c:tx>
            <c:v>Total Consumption</c:v>
          </c:tx>
          <c:invertIfNegative val="0"/>
          <c:cat>
            <c:strRef>
              <c:f>'Light, Medium &amp; Heavy Fuel Oils'!$C$71:$C$75</c:f>
              <c:strCache>
                <c:ptCount val="1"/>
                <c:pt idx="0">
                  <c:v>0</c:v>
                </c:pt>
              </c:strCache>
            </c:strRef>
          </c:cat>
          <c:val>
            <c:numRef>
              <c:f>'Light, Medium &amp; Heavy Fuel Oils'!$D$71:$D$75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1A7A-4922-BA00-CAA245FD0625}"/>
            </c:ext>
          </c:extLst>
        </c:ser>
        <c:dLbls>
          <c:showLegendKey val="0"/>
          <c:showVal val="0"/>
          <c:showCatName val="0"/>
          <c:showSerName val="0"/>
          <c:showPercent val="0"/>
          <c:showBubbleSize val="0"/>
        </c:dLbls>
        <c:gapWidth val="150"/>
        <c:axId val="187126144"/>
        <c:axId val="187127680"/>
      </c:barChart>
      <c:catAx>
        <c:axId val="18712614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7127680"/>
        <c:crosses val="autoZero"/>
        <c:auto val="1"/>
        <c:lblAlgn val="ctr"/>
        <c:lblOffset val="100"/>
        <c:noMultiLvlLbl val="0"/>
      </c:catAx>
      <c:valAx>
        <c:axId val="187127680"/>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7126144"/>
        <c:crosses val="autoZero"/>
        <c:crossBetween val="between"/>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Light, Medium &amp; Heavy Fuel Oils</a:t>
            </a:r>
            <a:r>
              <a:rPr lang="en-IE" sz="1200">
                <a:solidFill>
                  <a:schemeClr val="tx2"/>
                </a:solidFill>
              </a:rPr>
              <a:t> Costs</a:t>
            </a:r>
          </a:p>
        </c:rich>
      </c:tx>
      <c:overlay val="0"/>
    </c:title>
    <c:autoTitleDeleted val="0"/>
    <c:plotArea>
      <c:layout/>
      <c:barChart>
        <c:barDir val="col"/>
        <c:grouping val="clustered"/>
        <c:varyColors val="0"/>
        <c:ser>
          <c:idx val="0"/>
          <c:order val="0"/>
          <c:tx>
            <c:v>Total Cost</c:v>
          </c:tx>
          <c:invertIfNegative val="0"/>
          <c:cat>
            <c:strRef>
              <c:f>'Light, Medium &amp; Heavy Fuel Oils'!$C$71:$C$75</c:f>
              <c:strCache>
                <c:ptCount val="1"/>
                <c:pt idx="0">
                  <c:v>0</c:v>
                </c:pt>
              </c:strCache>
            </c:strRef>
          </c:cat>
          <c:val>
            <c:numRef>
              <c:f>'Light, Medium &amp; Heavy Fuel Oils'!$F$71:$F$75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8A51-4028-95DF-0CF249F8AD50}"/>
            </c:ext>
          </c:extLst>
        </c:ser>
        <c:dLbls>
          <c:showLegendKey val="0"/>
          <c:showVal val="0"/>
          <c:showCatName val="0"/>
          <c:showSerName val="0"/>
          <c:showPercent val="0"/>
          <c:showBubbleSize val="0"/>
        </c:dLbls>
        <c:gapWidth val="150"/>
        <c:axId val="187187584"/>
        <c:axId val="187189120"/>
      </c:barChart>
      <c:lineChart>
        <c:grouping val="standard"/>
        <c:varyColors val="0"/>
        <c:ser>
          <c:idx val="1"/>
          <c:order val="1"/>
          <c:tx>
            <c:v>Average Unit Cost (€/kWh)</c:v>
          </c:tx>
          <c:marker>
            <c:symbol val="none"/>
          </c:marker>
          <c:cat>
            <c:strRef>
              <c:f>'Light, Medium &amp; Heavy Fuel Oils'!$C$71:$C$75</c:f>
              <c:strCache>
                <c:ptCount val="1"/>
                <c:pt idx="0">
                  <c:v>0</c:v>
                </c:pt>
              </c:strCache>
            </c:strRef>
          </c:cat>
          <c:val>
            <c:numRef>
              <c:f>'Light, Medium &amp; Heavy Fuel Oils'!$H$71:$H$75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8A51-4028-95DF-0CF249F8AD50}"/>
            </c:ext>
          </c:extLst>
        </c:ser>
        <c:ser>
          <c:idx val="2"/>
          <c:order val="2"/>
          <c:tx>
            <c:v>Average Unit Cost (€/l)</c:v>
          </c:tx>
          <c:marker>
            <c:symbol val="none"/>
          </c:marker>
          <c:cat>
            <c:strRef>
              <c:f>'Light, Medium &amp; Heavy Fuel Oils'!$C$71:$C$75</c:f>
              <c:strCache>
                <c:ptCount val="1"/>
                <c:pt idx="0">
                  <c:v>0</c:v>
                </c:pt>
              </c:strCache>
            </c:strRef>
          </c:cat>
          <c:val>
            <c:numRef>
              <c:f>'Light, Medium &amp; Heavy Fuel Oils'!$G$71:$G$75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8A51-4028-95DF-0CF249F8AD50}"/>
            </c:ext>
          </c:extLst>
        </c:ser>
        <c:dLbls>
          <c:showLegendKey val="0"/>
          <c:showVal val="0"/>
          <c:showCatName val="0"/>
          <c:showSerName val="0"/>
          <c:showPercent val="0"/>
          <c:showBubbleSize val="0"/>
        </c:dLbls>
        <c:marker val="1"/>
        <c:smooth val="0"/>
        <c:axId val="187193216"/>
        <c:axId val="187191296"/>
      </c:lineChart>
      <c:catAx>
        <c:axId val="18718758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7189120"/>
        <c:crosses val="autoZero"/>
        <c:auto val="1"/>
        <c:lblAlgn val="ctr"/>
        <c:lblOffset val="100"/>
        <c:noMultiLvlLbl val="0"/>
      </c:catAx>
      <c:valAx>
        <c:axId val="187189120"/>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7187584"/>
        <c:crosses val="autoZero"/>
        <c:crossBetween val="between"/>
      </c:valAx>
      <c:valAx>
        <c:axId val="187191296"/>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7193216"/>
        <c:crosses val="max"/>
        <c:crossBetween val="between"/>
      </c:valAx>
      <c:catAx>
        <c:axId val="187193216"/>
        <c:scaling>
          <c:orientation val="minMax"/>
        </c:scaling>
        <c:delete val="1"/>
        <c:axPos val="b"/>
        <c:numFmt formatCode="General" sourceLinked="1"/>
        <c:majorTickMark val="out"/>
        <c:minorTickMark val="none"/>
        <c:tickLblPos val="none"/>
        <c:crossAx val="187191296"/>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Light, Medium &amp; Heavy Fuel Oils</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'Light, Medium &amp; Heavy Fuel Oils'!$C$71:$C$75</c:f>
              <c:strCache>
                <c:ptCount val="1"/>
                <c:pt idx="0">
                  <c:v>0</c:v>
                </c:pt>
              </c:strCache>
            </c:strRef>
          </c:cat>
          <c:val>
            <c:numRef>
              <c:f>'Light, Medium &amp; Heavy Fuel Oils'!$E$71:$E$75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D8DF-4722-8995-475D4EA7A231}"/>
            </c:ext>
          </c:extLst>
        </c:ser>
        <c:dLbls>
          <c:showLegendKey val="0"/>
          <c:showVal val="0"/>
          <c:showCatName val="0"/>
          <c:showSerName val="0"/>
          <c:showPercent val="0"/>
          <c:showBubbleSize val="0"/>
        </c:dLbls>
        <c:gapWidth val="150"/>
        <c:axId val="187209216"/>
        <c:axId val="187210752"/>
      </c:barChart>
      <c:catAx>
        <c:axId val="187209216"/>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7210752"/>
        <c:crosses val="autoZero"/>
        <c:auto val="1"/>
        <c:lblAlgn val="ctr"/>
        <c:lblOffset val="100"/>
        <c:noMultiLvlLbl val="0"/>
      </c:catAx>
      <c:valAx>
        <c:axId val="187210752"/>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7209216"/>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Cost</a:t>
            </a:r>
          </a:p>
        </c:rich>
      </c:tx>
      <c:overlay val="0"/>
    </c:title>
    <c:autoTitleDeleted val="0"/>
    <c:plotArea>
      <c:layout/>
      <c:barChart>
        <c:barDir val="col"/>
        <c:grouping val="stacked"/>
        <c:varyColors val="0"/>
        <c:ser>
          <c:idx val="0"/>
          <c:order val="0"/>
          <c:tx>
            <c:strRef>
              <c:f>Summary!$AV$6</c:f>
              <c:strCache>
                <c:ptCount val="1"/>
                <c:pt idx="0">
                  <c:v>Electricity</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Summary!$AV$19:$AV$30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9BE-491E-99F9-0FC9525062E1}"/>
            </c:ext>
          </c:extLst>
        </c:ser>
        <c:ser>
          <c:idx val="1"/>
          <c:order val="1"/>
          <c:tx>
            <c:strRef>
              <c:f>Summary!$AW$6</c:f>
              <c:strCache>
                <c:ptCount val="1"/>
                <c:pt idx="0">
                  <c:v>Natural Gas</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Summary!$AW$19:$AW$30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9BE-491E-99F9-0FC9525062E1}"/>
            </c:ext>
          </c:extLst>
        </c:ser>
        <c:ser>
          <c:idx val="2"/>
          <c:order val="2"/>
          <c:tx>
            <c:strRef>
              <c:f>Summary!$AX$6</c:f>
              <c:strCache>
                <c:ptCount val="1"/>
                <c:pt idx="0">
                  <c:v>LPG</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Summary!$AX$19:$AX$30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9BE-491E-99F9-0FC9525062E1}"/>
            </c:ext>
          </c:extLst>
        </c:ser>
        <c:ser>
          <c:idx val="3"/>
          <c:order val="3"/>
          <c:tx>
            <c:strRef>
              <c:f>Summary!$AY$6</c:f>
              <c:strCache>
                <c:ptCount val="1"/>
                <c:pt idx="0">
                  <c:v>Kerosene</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Summary!$AY$19:$AY$30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9BE-491E-99F9-0FC9525062E1}"/>
            </c:ext>
          </c:extLst>
        </c:ser>
        <c:ser>
          <c:idx val="4"/>
          <c:order val="4"/>
          <c:tx>
            <c:strRef>
              <c:f>Summary!$AZ$6</c:f>
              <c:strCache>
                <c:ptCount val="1"/>
                <c:pt idx="0">
                  <c:v>Marked Gasoil</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Summary!$AZ$19:$AZ$30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9BE-491E-99F9-0FC9525062E1}"/>
            </c:ext>
          </c:extLst>
        </c:ser>
        <c:ser>
          <c:idx val="5"/>
          <c:order val="5"/>
          <c:tx>
            <c:strRef>
              <c:f>Summary!$BA$6</c:f>
              <c:strCache>
                <c:ptCount val="1"/>
                <c:pt idx="0">
                  <c:v>Fuel Oils</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Summary!$BA$19:$BA$30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09BE-491E-99F9-0FC9525062E1}"/>
            </c:ext>
          </c:extLst>
        </c:ser>
        <c:ser>
          <c:idx val="6"/>
          <c:order val="6"/>
          <c:tx>
            <c:strRef>
              <c:f>Summary!$BB$6</c:f>
              <c:strCache>
                <c:ptCount val="1"/>
                <c:pt idx="0">
                  <c:v>Road Diesel</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Summary!$BB$19:$BB$30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09BE-491E-99F9-0FC9525062E1}"/>
            </c:ext>
          </c:extLst>
        </c:ser>
        <c:ser>
          <c:idx val="7"/>
          <c:order val="7"/>
          <c:tx>
            <c:strRef>
              <c:f>Summary!$BC$6</c:f>
              <c:strCache>
                <c:ptCount val="1"/>
                <c:pt idx="0">
                  <c:v>Petrol</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Summary!$BC$19:$BC$30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9BE-491E-99F9-0FC9525062E1}"/>
            </c:ext>
          </c:extLst>
        </c:ser>
        <c:ser>
          <c:idx val="8"/>
          <c:order val="8"/>
          <c:tx>
            <c:strRef>
              <c:f>Summary!$BD$6</c:f>
              <c:strCache>
                <c:ptCount val="1"/>
                <c:pt idx="0">
                  <c:v>0</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Summary!$BD$19:$BD$30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9BE-491E-99F9-0FC9525062E1}"/>
            </c:ext>
          </c:extLst>
        </c:ser>
        <c:dLbls>
          <c:showLegendKey val="0"/>
          <c:showVal val="0"/>
          <c:showCatName val="0"/>
          <c:showSerName val="0"/>
          <c:showPercent val="0"/>
          <c:showBubbleSize val="0"/>
        </c:dLbls>
        <c:gapWidth val="150"/>
        <c:overlap val="100"/>
        <c:axId val="129632896"/>
        <c:axId val="181391744"/>
      </c:barChart>
      <c:catAx>
        <c:axId val="12963289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1391744"/>
        <c:crosses val="autoZero"/>
        <c:auto val="1"/>
        <c:lblAlgn val="ctr"/>
        <c:lblOffset val="100"/>
        <c:noMultiLvlLbl val="0"/>
      </c:catAx>
      <c:valAx>
        <c:axId val="18139174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a:t>
                </a: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2963289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Road Diesel Purchases (~Consumption)</a:t>
            </a:r>
          </a:p>
        </c:rich>
      </c:tx>
      <c:overlay val="0"/>
    </c:title>
    <c:autoTitleDeleted val="0"/>
    <c:plotArea>
      <c:layout/>
      <c:barChart>
        <c:barDir val="col"/>
        <c:grouping val="stacked"/>
        <c:varyColors val="0"/>
        <c:ser>
          <c:idx val="0"/>
          <c:order val="0"/>
          <c:tx>
            <c:strRef>
              <c:f>'Road Diesel'!$CP$8</c:f>
              <c:strCache>
                <c:ptCount val="1"/>
                <c:pt idx="0">
                  <c:v>Purchase #1</c:v>
                </c:pt>
              </c:strCache>
            </c:strRef>
          </c:tx>
          <c:invertIfNegative val="0"/>
          <c:cat>
            <c:strRef>
              <c:f>'Road Diesel'!$CO$10:$CO$21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'Road Diesel'!$CP$10:$CP$21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0A-43E2-ABB3-4993B6E8A6DC}"/>
            </c:ext>
          </c:extLst>
        </c:ser>
        <c:ser>
          <c:idx val="1"/>
          <c:order val="1"/>
          <c:tx>
            <c:strRef>
              <c:f>'Road Diesel'!$CQ$8</c:f>
              <c:strCache>
                <c:ptCount val="1"/>
                <c:pt idx="0">
                  <c:v>Purchase #2</c:v>
                </c:pt>
              </c:strCache>
            </c:strRef>
          </c:tx>
          <c:invertIfNegative val="0"/>
          <c:val>
            <c:numRef>
              <c:f>'Road Diesel'!$CQ$10:$CQ$21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F0A-43E2-ABB3-4993B6E8A6DC}"/>
            </c:ext>
          </c:extLst>
        </c:ser>
        <c:ser>
          <c:idx val="2"/>
          <c:order val="2"/>
          <c:tx>
            <c:strRef>
              <c:f>'Road Diesel'!$CR$8</c:f>
              <c:strCache>
                <c:ptCount val="1"/>
                <c:pt idx="0">
                  <c:v>Purchase #3</c:v>
                </c:pt>
              </c:strCache>
            </c:strRef>
          </c:tx>
          <c:invertIfNegative val="0"/>
          <c:val>
            <c:numRef>
              <c:f>'Road Diesel'!$CR$10:$CR$21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F0A-43E2-ABB3-4993B6E8A6DC}"/>
            </c:ext>
          </c:extLst>
        </c:ser>
        <c:ser>
          <c:idx val="3"/>
          <c:order val="3"/>
          <c:tx>
            <c:strRef>
              <c:f>'Road Diesel'!$CS$8</c:f>
              <c:strCache>
                <c:ptCount val="1"/>
                <c:pt idx="0">
                  <c:v>Purchase #4</c:v>
                </c:pt>
              </c:strCache>
            </c:strRef>
          </c:tx>
          <c:invertIfNegative val="0"/>
          <c:val>
            <c:numRef>
              <c:f>'Road Diesel'!$CS$10:$CS$21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F0A-43E2-ABB3-4993B6E8A6DC}"/>
            </c:ext>
          </c:extLst>
        </c:ser>
        <c:ser>
          <c:idx val="4"/>
          <c:order val="4"/>
          <c:tx>
            <c:strRef>
              <c:f>'Road Diesel'!$CT$8</c:f>
              <c:strCache>
                <c:ptCount val="1"/>
                <c:pt idx="0">
                  <c:v>Purchase #5</c:v>
                </c:pt>
              </c:strCache>
            </c:strRef>
          </c:tx>
          <c:invertIfNegative val="0"/>
          <c:val>
            <c:numRef>
              <c:f>'Road Diesel'!$CT$10:$CT$21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F0A-43E2-ABB3-4993B6E8A6DC}"/>
            </c:ext>
          </c:extLst>
        </c:ser>
        <c:ser>
          <c:idx val="5"/>
          <c:order val="5"/>
          <c:tx>
            <c:strRef>
              <c:f>'Road Diesel'!$CU$8</c:f>
              <c:strCache>
                <c:ptCount val="1"/>
                <c:pt idx="0">
                  <c:v>Purchase #6</c:v>
                </c:pt>
              </c:strCache>
            </c:strRef>
          </c:tx>
          <c:invertIfNegative val="0"/>
          <c:val>
            <c:numRef>
              <c:f>'Road Diesel'!$CU$10:$CU$21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F0A-43E2-ABB3-4993B6E8A6DC}"/>
            </c:ext>
          </c:extLst>
        </c:ser>
        <c:ser>
          <c:idx val="6"/>
          <c:order val="6"/>
          <c:tx>
            <c:strRef>
              <c:f>'Road Diesel'!$CV$8</c:f>
              <c:strCache>
                <c:ptCount val="1"/>
                <c:pt idx="0">
                  <c:v>Purchase #7</c:v>
                </c:pt>
              </c:strCache>
            </c:strRef>
          </c:tx>
          <c:invertIfNegative val="0"/>
          <c:val>
            <c:numRef>
              <c:f>'Road Diesel'!$CV$10:$CV$21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EF0A-43E2-ABB3-4993B6E8A6DC}"/>
            </c:ext>
          </c:extLst>
        </c:ser>
        <c:ser>
          <c:idx val="7"/>
          <c:order val="7"/>
          <c:tx>
            <c:strRef>
              <c:f>'Road Diesel'!$CW$8</c:f>
              <c:strCache>
                <c:ptCount val="1"/>
                <c:pt idx="0">
                  <c:v>Purchase #8</c:v>
                </c:pt>
              </c:strCache>
            </c:strRef>
          </c:tx>
          <c:invertIfNegative val="0"/>
          <c:val>
            <c:numRef>
              <c:f>'Road Diesel'!$CW$10:$CW$21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EF0A-43E2-ABB3-4993B6E8A6DC}"/>
            </c:ext>
          </c:extLst>
        </c:ser>
        <c:ser>
          <c:idx val="8"/>
          <c:order val="8"/>
          <c:tx>
            <c:strRef>
              <c:f>'Road Diesel'!$CX$8</c:f>
              <c:strCache>
                <c:ptCount val="1"/>
                <c:pt idx="0">
                  <c:v>Purchase #9</c:v>
                </c:pt>
              </c:strCache>
            </c:strRef>
          </c:tx>
          <c:invertIfNegative val="0"/>
          <c:val>
            <c:numRef>
              <c:f>'Road Diesel'!$CX$10:$CX$21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F0A-43E2-ABB3-4993B6E8A6DC}"/>
            </c:ext>
          </c:extLst>
        </c:ser>
        <c:ser>
          <c:idx val="9"/>
          <c:order val="9"/>
          <c:tx>
            <c:strRef>
              <c:f>'Road Diesel'!$CY$8</c:f>
              <c:strCache>
                <c:ptCount val="1"/>
                <c:pt idx="0">
                  <c:v>Purchase #10</c:v>
                </c:pt>
              </c:strCache>
            </c:strRef>
          </c:tx>
          <c:invertIfNegative val="0"/>
          <c:val>
            <c:numRef>
              <c:f>'Road Diesel'!$CY$10:$CY$21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EF0A-43E2-ABB3-4993B6E8A6DC}"/>
            </c:ext>
          </c:extLst>
        </c:ser>
        <c:dLbls>
          <c:showLegendKey val="0"/>
          <c:showVal val="0"/>
          <c:showCatName val="0"/>
          <c:showSerName val="0"/>
          <c:showPercent val="0"/>
          <c:showBubbleSize val="0"/>
        </c:dLbls>
        <c:gapWidth val="150"/>
        <c:overlap val="100"/>
        <c:axId val="186788864"/>
        <c:axId val="186815232"/>
      </c:barChart>
      <c:catAx>
        <c:axId val="18678886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6815232"/>
        <c:crosses val="autoZero"/>
        <c:auto val="1"/>
        <c:lblAlgn val="ctr"/>
        <c:lblOffset val="100"/>
        <c:noMultiLvlLbl val="0"/>
      </c:catAx>
      <c:valAx>
        <c:axId val="186815232"/>
        <c:scaling>
          <c:orientation val="minMax"/>
        </c:scaling>
        <c:delete val="0"/>
        <c:axPos val="l"/>
        <c:majorGridlines/>
        <c:title>
          <c:tx>
            <c:rich>
              <a:bodyPr rot="-5400000" vert="horz"/>
              <a:lstStyle/>
              <a:p>
                <a:pPr>
                  <a:defRPr>
                    <a:solidFill>
                      <a:schemeClr val="tx2"/>
                    </a:solidFill>
                  </a:defRPr>
                </a:pPr>
                <a:r>
                  <a:rPr lang="en-IE">
                    <a:solidFill>
                      <a:schemeClr val="tx2"/>
                    </a:solidFill>
                  </a:rPr>
                  <a:t>Monthly Deliveries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678886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a:t>
            </a:r>
            <a:r>
              <a:rPr lang="en-IE" sz="1200" b="1" i="0" u="none" strike="noStrike" baseline="0"/>
              <a:t>Road Diesel</a:t>
            </a:r>
            <a:r>
              <a:rPr lang="en-IE" sz="1200">
                <a:solidFill>
                  <a:schemeClr val="tx2"/>
                </a:solidFill>
              </a:rPr>
              <a:t> Costs</a:t>
            </a:r>
          </a:p>
        </c:rich>
      </c:tx>
      <c:overlay val="0"/>
    </c:title>
    <c:autoTitleDeleted val="0"/>
    <c:plotArea>
      <c:layout/>
      <c:barChart>
        <c:barDir val="col"/>
        <c:grouping val="stacked"/>
        <c:varyColors val="0"/>
        <c:ser>
          <c:idx val="0"/>
          <c:order val="0"/>
          <c:invertIfNegative val="0"/>
          <c:cat>
            <c:strRef>
              <c:f>'Road Diesel'!$CO$10:$CO$21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'Road Diesel'!$CZ$10:$CZ$21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63-49E4-AF3D-E7A0E306082F}"/>
            </c:ext>
          </c:extLst>
        </c:ser>
        <c:dLbls>
          <c:showLegendKey val="0"/>
          <c:showVal val="0"/>
          <c:showCatName val="0"/>
          <c:showSerName val="0"/>
          <c:showPercent val="0"/>
          <c:showBubbleSize val="0"/>
        </c:dLbls>
        <c:gapWidth val="150"/>
        <c:overlap val="100"/>
        <c:axId val="187214464"/>
        <c:axId val="186841344"/>
      </c:barChart>
      <c:catAx>
        <c:axId val="18721446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6841344"/>
        <c:crosses val="autoZero"/>
        <c:auto val="1"/>
        <c:lblAlgn val="ctr"/>
        <c:lblOffset val="100"/>
        <c:noMultiLvlLbl val="0"/>
      </c:catAx>
      <c:valAx>
        <c:axId val="186841344"/>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7214464"/>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Road Diesel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'Road Diesel'!$C$71:$C$75</c:f>
              <c:strCache>
                <c:ptCount val="1"/>
                <c:pt idx="0">
                  <c:v>0</c:v>
                </c:pt>
              </c:strCache>
            </c:strRef>
          </c:cat>
          <c:val>
            <c:numRef>
              <c:f>'Road Diesel'!$D$71:$D$75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BC6F-479E-8A34-B40ABAB5910E}"/>
            </c:ext>
          </c:extLst>
        </c:ser>
        <c:dLbls>
          <c:showLegendKey val="0"/>
          <c:showVal val="0"/>
          <c:showCatName val="0"/>
          <c:showSerName val="0"/>
          <c:showPercent val="0"/>
          <c:showBubbleSize val="0"/>
        </c:dLbls>
        <c:gapWidth val="150"/>
        <c:axId val="187393920"/>
        <c:axId val="187395456"/>
      </c:barChart>
      <c:catAx>
        <c:axId val="187393920"/>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7395456"/>
        <c:crosses val="autoZero"/>
        <c:auto val="1"/>
        <c:lblAlgn val="ctr"/>
        <c:lblOffset val="100"/>
        <c:noMultiLvlLbl val="0"/>
      </c:catAx>
      <c:valAx>
        <c:axId val="187395456"/>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7393920"/>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Road Diesel</a:t>
            </a:r>
            <a:r>
              <a:rPr lang="en-IE" sz="1200">
                <a:solidFill>
                  <a:schemeClr val="tx2"/>
                </a:solidFill>
              </a:rPr>
              <a:t> Costs</a:t>
            </a:r>
          </a:p>
        </c:rich>
      </c:tx>
      <c:overlay val="0"/>
    </c:title>
    <c:autoTitleDeleted val="0"/>
    <c:plotArea>
      <c:layout/>
      <c:barChart>
        <c:barDir val="col"/>
        <c:grouping val="clustered"/>
        <c:varyColors val="0"/>
        <c:ser>
          <c:idx val="0"/>
          <c:order val="0"/>
          <c:tx>
            <c:v>Total Cost</c:v>
          </c:tx>
          <c:invertIfNegative val="0"/>
          <c:cat>
            <c:strRef>
              <c:f>'Road Diesel'!$C$71:$C$75</c:f>
              <c:strCache>
                <c:ptCount val="1"/>
                <c:pt idx="0">
                  <c:v>0</c:v>
                </c:pt>
              </c:strCache>
            </c:strRef>
          </c:cat>
          <c:val>
            <c:numRef>
              <c:f>'Road Diesel'!$F$71:$F$75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F705-4AF7-BF88-B27F05AD9280}"/>
            </c:ext>
          </c:extLst>
        </c:ser>
        <c:dLbls>
          <c:showLegendKey val="0"/>
          <c:showVal val="0"/>
          <c:showCatName val="0"/>
          <c:showSerName val="0"/>
          <c:showPercent val="0"/>
          <c:showBubbleSize val="0"/>
        </c:dLbls>
        <c:gapWidth val="150"/>
        <c:axId val="187635584"/>
        <c:axId val="187637120"/>
      </c:barChart>
      <c:lineChart>
        <c:grouping val="standard"/>
        <c:varyColors val="0"/>
        <c:ser>
          <c:idx val="1"/>
          <c:order val="1"/>
          <c:tx>
            <c:v>Average Unit Cost (€/kWh)</c:v>
          </c:tx>
          <c:marker>
            <c:symbol val="none"/>
          </c:marker>
          <c:cat>
            <c:strRef>
              <c:f>'Road Diesel'!$C$71:$C$75</c:f>
              <c:strCache>
                <c:ptCount val="1"/>
                <c:pt idx="0">
                  <c:v>0</c:v>
                </c:pt>
              </c:strCache>
            </c:strRef>
          </c:cat>
          <c:val>
            <c:numRef>
              <c:f>'Road Diesel'!$H$71:$H$75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F705-4AF7-BF88-B27F05AD9280}"/>
            </c:ext>
          </c:extLst>
        </c:ser>
        <c:ser>
          <c:idx val="2"/>
          <c:order val="2"/>
          <c:tx>
            <c:v>Average Unit Cost (€/l)</c:v>
          </c:tx>
          <c:marker>
            <c:symbol val="none"/>
          </c:marker>
          <c:cat>
            <c:strRef>
              <c:f>'Road Diesel'!$C$71:$C$75</c:f>
              <c:strCache>
                <c:ptCount val="1"/>
                <c:pt idx="0">
                  <c:v>0</c:v>
                </c:pt>
              </c:strCache>
            </c:strRef>
          </c:cat>
          <c:val>
            <c:numRef>
              <c:f>'Road Diesel'!$G$71:$G$75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F705-4AF7-BF88-B27F05AD9280}"/>
            </c:ext>
          </c:extLst>
        </c:ser>
        <c:dLbls>
          <c:showLegendKey val="0"/>
          <c:showVal val="0"/>
          <c:showCatName val="0"/>
          <c:showSerName val="0"/>
          <c:showPercent val="0"/>
          <c:showBubbleSize val="0"/>
        </c:dLbls>
        <c:marker val="1"/>
        <c:smooth val="0"/>
        <c:axId val="187649408"/>
        <c:axId val="187647488"/>
      </c:lineChart>
      <c:catAx>
        <c:axId val="18763558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7637120"/>
        <c:crosses val="autoZero"/>
        <c:auto val="1"/>
        <c:lblAlgn val="ctr"/>
        <c:lblOffset val="100"/>
        <c:noMultiLvlLbl val="0"/>
      </c:catAx>
      <c:valAx>
        <c:axId val="187637120"/>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7635584"/>
        <c:crosses val="autoZero"/>
        <c:crossBetween val="between"/>
      </c:valAx>
      <c:valAx>
        <c:axId val="187647488"/>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7649408"/>
        <c:crosses val="max"/>
        <c:crossBetween val="between"/>
      </c:valAx>
      <c:catAx>
        <c:axId val="187649408"/>
        <c:scaling>
          <c:orientation val="minMax"/>
        </c:scaling>
        <c:delete val="1"/>
        <c:axPos val="b"/>
        <c:numFmt formatCode="General" sourceLinked="1"/>
        <c:majorTickMark val="out"/>
        <c:minorTickMark val="none"/>
        <c:tickLblPos val="none"/>
        <c:crossAx val="187647488"/>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Road Diesel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'Road Diesel'!$C$71:$C$75</c:f>
              <c:strCache>
                <c:ptCount val="1"/>
                <c:pt idx="0">
                  <c:v>0</c:v>
                </c:pt>
              </c:strCache>
            </c:strRef>
          </c:cat>
          <c:val>
            <c:numRef>
              <c:f>'Road Diesel'!$E$71:$E$75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D387-4E09-B2E8-67ED207415DA}"/>
            </c:ext>
          </c:extLst>
        </c:ser>
        <c:dLbls>
          <c:showLegendKey val="0"/>
          <c:showVal val="0"/>
          <c:showCatName val="0"/>
          <c:showSerName val="0"/>
          <c:showPercent val="0"/>
          <c:showBubbleSize val="0"/>
        </c:dLbls>
        <c:gapWidth val="150"/>
        <c:axId val="187681792"/>
        <c:axId val="187687680"/>
      </c:barChart>
      <c:catAx>
        <c:axId val="187681792"/>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7687680"/>
        <c:crosses val="autoZero"/>
        <c:auto val="1"/>
        <c:lblAlgn val="ctr"/>
        <c:lblOffset val="100"/>
        <c:noMultiLvlLbl val="0"/>
      </c:catAx>
      <c:valAx>
        <c:axId val="187687680"/>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7681792"/>
        <c:crosses val="autoZero"/>
        <c:crossBetween val="between"/>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Petrol Purchases (~Consumption)</a:t>
            </a:r>
          </a:p>
        </c:rich>
      </c:tx>
      <c:overlay val="0"/>
    </c:title>
    <c:autoTitleDeleted val="0"/>
    <c:plotArea>
      <c:layout/>
      <c:barChart>
        <c:barDir val="col"/>
        <c:grouping val="stacked"/>
        <c:varyColors val="0"/>
        <c:ser>
          <c:idx val="0"/>
          <c:order val="0"/>
          <c:tx>
            <c:strRef>
              <c:f>Petrol!$CP$8</c:f>
              <c:strCache>
                <c:ptCount val="1"/>
                <c:pt idx="0">
                  <c:v>Purchase #1</c:v>
                </c:pt>
              </c:strCache>
            </c:strRef>
          </c:tx>
          <c:invertIfNegative val="0"/>
          <c:cat>
            <c:strRef>
              <c:f>Petrol!$CO$10:$CO$21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Petrol!$CP$10:$CP$21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D5-416B-B144-7219A94F142B}"/>
            </c:ext>
          </c:extLst>
        </c:ser>
        <c:ser>
          <c:idx val="1"/>
          <c:order val="1"/>
          <c:tx>
            <c:strRef>
              <c:f>Petrol!$CQ$8</c:f>
              <c:strCache>
                <c:ptCount val="1"/>
                <c:pt idx="0">
                  <c:v>Purchase #2</c:v>
                </c:pt>
              </c:strCache>
            </c:strRef>
          </c:tx>
          <c:invertIfNegative val="0"/>
          <c:val>
            <c:numRef>
              <c:f>Petrol!$CQ$10:$CQ$21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AD5-416B-B144-7219A94F142B}"/>
            </c:ext>
          </c:extLst>
        </c:ser>
        <c:ser>
          <c:idx val="2"/>
          <c:order val="2"/>
          <c:tx>
            <c:strRef>
              <c:f>Petrol!$CR$8</c:f>
              <c:strCache>
                <c:ptCount val="1"/>
                <c:pt idx="0">
                  <c:v>Purchase #3</c:v>
                </c:pt>
              </c:strCache>
            </c:strRef>
          </c:tx>
          <c:invertIfNegative val="0"/>
          <c:val>
            <c:numRef>
              <c:f>Petrol!$CR$10:$CR$21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AD5-416B-B144-7219A94F142B}"/>
            </c:ext>
          </c:extLst>
        </c:ser>
        <c:ser>
          <c:idx val="3"/>
          <c:order val="3"/>
          <c:tx>
            <c:strRef>
              <c:f>Petrol!$CS$8</c:f>
              <c:strCache>
                <c:ptCount val="1"/>
                <c:pt idx="0">
                  <c:v>Purchase #4</c:v>
                </c:pt>
              </c:strCache>
            </c:strRef>
          </c:tx>
          <c:invertIfNegative val="0"/>
          <c:val>
            <c:numRef>
              <c:f>Petrol!$CS$10:$CS$21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AD5-416B-B144-7219A94F142B}"/>
            </c:ext>
          </c:extLst>
        </c:ser>
        <c:ser>
          <c:idx val="4"/>
          <c:order val="4"/>
          <c:tx>
            <c:strRef>
              <c:f>Petrol!$CT$8</c:f>
              <c:strCache>
                <c:ptCount val="1"/>
                <c:pt idx="0">
                  <c:v>Purchase #5</c:v>
                </c:pt>
              </c:strCache>
            </c:strRef>
          </c:tx>
          <c:invertIfNegative val="0"/>
          <c:val>
            <c:numRef>
              <c:f>Petrol!$CT$10:$CT$21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AD5-416B-B144-7219A94F142B}"/>
            </c:ext>
          </c:extLst>
        </c:ser>
        <c:ser>
          <c:idx val="5"/>
          <c:order val="5"/>
          <c:tx>
            <c:strRef>
              <c:f>Petrol!$CU$8</c:f>
              <c:strCache>
                <c:ptCount val="1"/>
                <c:pt idx="0">
                  <c:v>Purchase #6</c:v>
                </c:pt>
              </c:strCache>
            </c:strRef>
          </c:tx>
          <c:invertIfNegative val="0"/>
          <c:val>
            <c:numRef>
              <c:f>Petrol!$CU$10:$CU$21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AD5-416B-B144-7219A94F142B}"/>
            </c:ext>
          </c:extLst>
        </c:ser>
        <c:ser>
          <c:idx val="6"/>
          <c:order val="6"/>
          <c:tx>
            <c:strRef>
              <c:f>Petrol!$CV$8</c:f>
              <c:strCache>
                <c:ptCount val="1"/>
                <c:pt idx="0">
                  <c:v>Purchase #7</c:v>
                </c:pt>
              </c:strCache>
            </c:strRef>
          </c:tx>
          <c:invertIfNegative val="0"/>
          <c:val>
            <c:numRef>
              <c:f>Petrol!$CV$10:$CV$21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4AD5-416B-B144-7219A94F142B}"/>
            </c:ext>
          </c:extLst>
        </c:ser>
        <c:ser>
          <c:idx val="7"/>
          <c:order val="7"/>
          <c:tx>
            <c:strRef>
              <c:f>Petrol!$CW$8</c:f>
              <c:strCache>
                <c:ptCount val="1"/>
                <c:pt idx="0">
                  <c:v>Purchase #8</c:v>
                </c:pt>
              </c:strCache>
            </c:strRef>
          </c:tx>
          <c:invertIfNegative val="0"/>
          <c:val>
            <c:numRef>
              <c:f>Petrol!$CW$10:$CW$21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AD5-416B-B144-7219A94F142B}"/>
            </c:ext>
          </c:extLst>
        </c:ser>
        <c:ser>
          <c:idx val="8"/>
          <c:order val="8"/>
          <c:tx>
            <c:strRef>
              <c:f>Petrol!$CX$8</c:f>
              <c:strCache>
                <c:ptCount val="1"/>
                <c:pt idx="0">
                  <c:v>Purchase #9</c:v>
                </c:pt>
              </c:strCache>
            </c:strRef>
          </c:tx>
          <c:invertIfNegative val="0"/>
          <c:val>
            <c:numRef>
              <c:f>Petrol!$CX$10:$CX$21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AD5-416B-B144-7219A94F142B}"/>
            </c:ext>
          </c:extLst>
        </c:ser>
        <c:ser>
          <c:idx val="9"/>
          <c:order val="9"/>
          <c:tx>
            <c:strRef>
              <c:f>Petrol!$CY$8</c:f>
              <c:strCache>
                <c:ptCount val="1"/>
                <c:pt idx="0">
                  <c:v>Purchase #10</c:v>
                </c:pt>
              </c:strCache>
            </c:strRef>
          </c:tx>
          <c:invertIfNegative val="0"/>
          <c:val>
            <c:numRef>
              <c:f>Petrol!$CY$10:$CY$21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AD5-416B-B144-7219A94F142B}"/>
            </c:ext>
          </c:extLst>
        </c:ser>
        <c:dLbls>
          <c:showLegendKey val="0"/>
          <c:showVal val="0"/>
          <c:showCatName val="0"/>
          <c:showSerName val="0"/>
          <c:showPercent val="0"/>
          <c:showBubbleSize val="0"/>
        </c:dLbls>
        <c:gapWidth val="150"/>
        <c:overlap val="100"/>
        <c:axId val="187769600"/>
        <c:axId val="187771136"/>
      </c:barChart>
      <c:catAx>
        <c:axId val="18776960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7771136"/>
        <c:crosses val="autoZero"/>
        <c:auto val="1"/>
        <c:lblAlgn val="ctr"/>
        <c:lblOffset val="100"/>
        <c:noMultiLvlLbl val="0"/>
      </c:catAx>
      <c:valAx>
        <c:axId val="187771136"/>
        <c:scaling>
          <c:orientation val="minMax"/>
        </c:scaling>
        <c:delete val="0"/>
        <c:axPos val="l"/>
        <c:majorGridlines/>
        <c:title>
          <c:tx>
            <c:rich>
              <a:bodyPr rot="-5400000" vert="horz"/>
              <a:lstStyle/>
              <a:p>
                <a:pPr>
                  <a:defRPr>
                    <a:solidFill>
                      <a:schemeClr val="tx2"/>
                    </a:solidFill>
                  </a:defRPr>
                </a:pPr>
                <a:r>
                  <a:rPr lang="en-IE">
                    <a:solidFill>
                      <a:schemeClr val="tx2"/>
                    </a:solidFill>
                  </a:rPr>
                  <a:t>Monthly Deliveries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776960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a:t>
            </a:r>
            <a:r>
              <a:rPr lang="en-IE" sz="1200" b="1" i="0" u="none" strike="noStrike" baseline="0"/>
              <a:t>Petrol</a:t>
            </a:r>
            <a:r>
              <a:rPr lang="en-IE" sz="1200">
                <a:solidFill>
                  <a:schemeClr val="tx2"/>
                </a:solidFill>
              </a:rPr>
              <a:t> Costs</a:t>
            </a:r>
          </a:p>
        </c:rich>
      </c:tx>
      <c:overlay val="0"/>
    </c:title>
    <c:autoTitleDeleted val="0"/>
    <c:plotArea>
      <c:layout/>
      <c:barChart>
        <c:barDir val="col"/>
        <c:grouping val="stacked"/>
        <c:varyColors val="0"/>
        <c:ser>
          <c:idx val="0"/>
          <c:order val="0"/>
          <c:invertIfNegative val="0"/>
          <c:cat>
            <c:strRef>
              <c:f>Petrol!$CO$10:$CO$21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Petrol!$CZ$10:$CZ$21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03-46E4-A00F-892D1BF7FB50}"/>
            </c:ext>
          </c:extLst>
        </c:ser>
        <c:dLbls>
          <c:showLegendKey val="0"/>
          <c:showVal val="0"/>
          <c:showCatName val="0"/>
          <c:showSerName val="0"/>
          <c:showPercent val="0"/>
          <c:showBubbleSize val="0"/>
        </c:dLbls>
        <c:gapWidth val="150"/>
        <c:overlap val="100"/>
        <c:axId val="187803904"/>
        <c:axId val="187817984"/>
      </c:barChart>
      <c:catAx>
        <c:axId val="18780390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7817984"/>
        <c:crosses val="autoZero"/>
        <c:auto val="1"/>
        <c:lblAlgn val="ctr"/>
        <c:lblOffset val="100"/>
        <c:noMultiLvlLbl val="0"/>
      </c:catAx>
      <c:valAx>
        <c:axId val="187817984"/>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7803904"/>
        <c:crosses val="autoZero"/>
        <c:crossBetween val="between"/>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Petrol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Petrol!$C$71:$C$75</c:f>
              <c:strCache>
                <c:ptCount val="1"/>
                <c:pt idx="0">
                  <c:v>0</c:v>
                </c:pt>
              </c:strCache>
            </c:strRef>
          </c:cat>
          <c:val>
            <c:numRef>
              <c:f>Petrol!$D$71:$D$75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1645-4C54-9529-13D5D99613A2}"/>
            </c:ext>
          </c:extLst>
        </c:ser>
        <c:dLbls>
          <c:showLegendKey val="0"/>
          <c:showVal val="0"/>
          <c:showCatName val="0"/>
          <c:showSerName val="0"/>
          <c:showPercent val="0"/>
          <c:showBubbleSize val="0"/>
        </c:dLbls>
        <c:gapWidth val="150"/>
        <c:axId val="187825536"/>
        <c:axId val="188109952"/>
      </c:barChart>
      <c:catAx>
        <c:axId val="187825536"/>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8109952"/>
        <c:crosses val="autoZero"/>
        <c:auto val="1"/>
        <c:lblAlgn val="ctr"/>
        <c:lblOffset val="100"/>
        <c:noMultiLvlLbl val="0"/>
      </c:catAx>
      <c:valAx>
        <c:axId val="188109952"/>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7825536"/>
        <c:crosses val="autoZero"/>
        <c:crossBetween val="between"/>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Petrol</a:t>
            </a:r>
            <a:r>
              <a:rPr lang="en-IE" sz="1200">
                <a:solidFill>
                  <a:schemeClr val="tx2"/>
                </a:solidFill>
              </a:rPr>
              <a:t> Costs</a:t>
            </a:r>
          </a:p>
        </c:rich>
      </c:tx>
      <c:overlay val="0"/>
    </c:title>
    <c:autoTitleDeleted val="0"/>
    <c:plotArea>
      <c:layout/>
      <c:barChart>
        <c:barDir val="col"/>
        <c:grouping val="clustered"/>
        <c:varyColors val="0"/>
        <c:ser>
          <c:idx val="0"/>
          <c:order val="0"/>
          <c:tx>
            <c:v>Total Cost</c:v>
          </c:tx>
          <c:invertIfNegative val="0"/>
          <c:cat>
            <c:strRef>
              <c:f>Petrol!$C$71:$C$75</c:f>
              <c:strCache>
                <c:ptCount val="1"/>
                <c:pt idx="0">
                  <c:v>0</c:v>
                </c:pt>
              </c:strCache>
            </c:strRef>
          </c:cat>
          <c:val>
            <c:numRef>
              <c:f>Petrol!$F$71:$F$75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600-4B50-8014-2201A9AE7E2E}"/>
            </c:ext>
          </c:extLst>
        </c:ser>
        <c:dLbls>
          <c:showLegendKey val="0"/>
          <c:showVal val="0"/>
          <c:showCatName val="0"/>
          <c:showSerName val="0"/>
          <c:showPercent val="0"/>
          <c:showBubbleSize val="0"/>
        </c:dLbls>
        <c:gapWidth val="150"/>
        <c:axId val="188136832"/>
        <c:axId val="188146816"/>
      </c:barChart>
      <c:lineChart>
        <c:grouping val="standard"/>
        <c:varyColors val="0"/>
        <c:ser>
          <c:idx val="1"/>
          <c:order val="1"/>
          <c:tx>
            <c:v>Average Unit Cost (€/kWh)</c:v>
          </c:tx>
          <c:marker>
            <c:symbol val="none"/>
          </c:marker>
          <c:cat>
            <c:strRef>
              <c:f>Petrol!$C$71:$C$75</c:f>
              <c:strCache>
                <c:ptCount val="1"/>
                <c:pt idx="0">
                  <c:v>0</c:v>
                </c:pt>
              </c:strCache>
            </c:strRef>
          </c:cat>
          <c:val>
            <c:numRef>
              <c:f>Petrol!$H$71:$H$75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600-4B50-8014-2201A9AE7E2E}"/>
            </c:ext>
          </c:extLst>
        </c:ser>
        <c:ser>
          <c:idx val="2"/>
          <c:order val="2"/>
          <c:tx>
            <c:v>Average Unit Cost (€/l)</c:v>
          </c:tx>
          <c:marker>
            <c:symbol val="none"/>
          </c:marker>
          <c:cat>
            <c:strRef>
              <c:f>Petrol!$C$71:$C$75</c:f>
              <c:strCache>
                <c:ptCount val="1"/>
                <c:pt idx="0">
                  <c:v>0</c:v>
                </c:pt>
              </c:strCache>
            </c:strRef>
          </c:cat>
          <c:val>
            <c:numRef>
              <c:f>Petrol!$G$71:$G$75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0600-4B50-8014-2201A9AE7E2E}"/>
            </c:ext>
          </c:extLst>
        </c:ser>
        <c:dLbls>
          <c:showLegendKey val="0"/>
          <c:showVal val="0"/>
          <c:showCatName val="0"/>
          <c:showSerName val="0"/>
          <c:showPercent val="0"/>
          <c:showBubbleSize val="0"/>
        </c:dLbls>
        <c:marker val="1"/>
        <c:smooth val="0"/>
        <c:axId val="188232832"/>
        <c:axId val="188148736"/>
      </c:lineChart>
      <c:catAx>
        <c:axId val="188136832"/>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8146816"/>
        <c:crosses val="autoZero"/>
        <c:auto val="1"/>
        <c:lblAlgn val="ctr"/>
        <c:lblOffset val="100"/>
        <c:noMultiLvlLbl val="0"/>
      </c:catAx>
      <c:valAx>
        <c:axId val="188146816"/>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8136832"/>
        <c:crosses val="autoZero"/>
        <c:crossBetween val="between"/>
      </c:valAx>
      <c:valAx>
        <c:axId val="188148736"/>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8232832"/>
        <c:crosses val="max"/>
        <c:crossBetween val="between"/>
      </c:valAx>
      <c:catAx>
        <c:axId val="188232832"/>
        <c:scaling>
          <c:orientation val="minMax"/>
        </c:scaling>
        <c:delete val="1"/>
        <c:axPos val="b"/>
        <c:numFmt formatCode="General" sourceLinked="1"/>
        <c:majorTickMark val="out"/>
        <c:minorTickMark val="none"/>
        <c:tickLblPos val="none"/>
        <c:crossAx val="188148736"/>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Petrol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Petrol!$C$71:$C$75</c:f>
              <c:strCache>
                <c:ptCount val="1"/>
                <c:pt idx="0">
                  <c:v>0</c:v>
                </c:pt>
              </c:strCache>
            </c:strRef>
          </c:cat>
          <c:val>
            <c:numRef>
              <c:f>Petrol!$E$71:$E$75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AFC3-4030-9E89-098BB131749D}"/>
            </c:ext>
          </c:extLst>
        </c:ser>
        <c:dLbls>
          <c:showLegendKey val="0"/>
          <c:showVal val="0"/>
          <c:showCatName val="0"/>
          <c:showSerName val="0"/>
          <c:showPercent val="0"/>
          <c:showBubbleSize val="0"/>
        </c:dLbls>
        <c:gapWidth val="150"/>
        <c:axId val="188240640"/>
        <c:axId val="188242176"/>
      </c:barChart>
      <c:catAx>
        <c:axId val="188240640"/>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8242176"/>
        <c:crosses val="autoZero"/>
        <c:auto val="1"/>
        <c:lblAlgn val="ctr"/>
        <c:lblOffset val="100"/>
        <c:noMultiLvlLbl val="0"/>
      </c:catAx>
      <c:valAx>
        <c:axId val="188242176"/>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8240640"/>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GHG</a:t>
            </a:r>
            <a:r>
              <a:rPr lang="en-IE" sz="1200" baseline="0">
                <a:solidFill>
                  <a:schemeClr val="tx2"/>
                </a:solidFill>
              </a:rPr>
              <a:t> Emissions</a:t>
            </a:r>
            <a:endParaRPr lang="en-IE" sz="1200">
              <a:solidFill>
                <a:schemeClr val="tx2"/>
              </a:solidFill>
            </a:endParaRPr>
          </a:p>
        </c:rich>
      </c:tx>
      <c:overlay val="0"/>
    </c:title>
    <c:autoTitleDeleted val="0"/>
    <c:plotArea>
      <c:layout/>
      <c:barChart>
        <c:barDir val="col"/>
        <c:grouping val="stacked"/>
        <c:varyColors val="0"/>
        <c:ser>
          <c:idx val="0"/>
          <c:order val="0"/>
          <c:tx>
            <c:strRef>
              <c:f>Summary!$BF$6</c:f>
              <c:strCache>
                <c:ptCount val="1"/>
                <c:pt idx="0">
                  <c:v>Electricity</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Summary!$BF$19:$BF$30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12F0-4D73-9087-B3317696BD46}"/>
            </c:ext>
          </c:extLst>
        </c:ser>
        <c:ser>
          <c:idx val="1"/>
          <c:order val="1"/>
          <c:tx>
            <c:strRef>
              <c:f>Summary!$BG$6</c:f>
              <c:strCache>
                <c:ptCount val="1"/>
                <c:pt idx="0">
                  <c:v>Natural Gas</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Summary!$BG$19:$BG$30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12F0-4D73-9087-B3317696BD46}"/>
            </c:ext>
          </c:extLst>
        </c:ser>
        <c:ser>
          <c:idx val="2"/>
          <c:order val="2"/>
          <c:tx>
            <c:strRef>
              <c:f>Summary!$BH$6</c:f>
              <c:strCache>
                <c:ptCount val="1"/>
                <c:pt idx="0">
                  <c:v>LPG</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Summary!$BH$19:$BH$30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12F0-4D73-9087-B3317696BD46}"/>
            </c:ext>
          </c:extLst>
        </c:ser>
        <c:ser>
          <c:idx val="3"/>
          <c:order val="3"/>
          <c:tx>
            <c:strRef>
              <c:f>Summary!$BI$6</c:f>
              <c:strCache>
                <c:ptCount val="1"/>
                <c:pt idx="0">
                  <c:v>Kerosene</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Summary!$BI$19:$BI$30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3-12F0-4D73-9087-B3317696BD46}"/>
            </c:ext>
          </c:extLst>
        </c:ser>
        <c:ser>
          <c:idx val="4"/>
          <c:order val="4"/>
          <c:tx>
            <c:strRef>
              <c:f>Summary!$BJ$6</c:f>
              <c:strCache>
                <c:ptCount val="1"/>
                <c:pt idx="0">
                  <c:v>Marked Gasoil</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Summary!$BJ$19:$BJ$30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4-12F0-4D73-9087-B3317696BD46}"/>
            </c:ext>
          </c:extLst>
        </c:ser>
        <c:ser>
          <c:idx val="5"/>
          <c:order val="5"/>
          <c:tx>
            <c:strRef>
              <c:f>Summary!$BK$6</c:f>
              <c:strCache>
                <c:ptCount val="1"/>
                <c:pt idx="0">
                  <c:v>Fuel Oils</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Summary!$BK$19:$BK$30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5-12F0-4D73-9087-B3317696BD46}"/>
            </c:ext>
          </c:extLst>
        </c:ser>
        <c:ser>
          <c:idx val="6"/>
          <c:order val="6"/>
          <c:tx>
            <c:strRef>
              <c:f>Summary!$BL$6</c:f>
              <c:strCache>
                <c:ptCount val="1"/>
                <c:pt idx="0">
                  <c:v>Road Diesel</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Summary!$BL$19:$BL$30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6-12F0-4D73-9087-B3317696BD46}"/>
            </c:ext>
          </c:extLst>
        </c:ser>
        <c:ser>
          <c:idx val="7"/>
          <c:order val="7"/>
          <c:tx>
            <c:strRef>
              <c:f>Summary!$BM$6</c:f>
              <c:strCache>
                <c:ptCount val="1"/>
                <c:pt idx="0">
                  <c:v>Petrol</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Summary!$BM$19:$BM$30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7-12F0-4D73-9087-B3317696BD46}"/>
            </c:ext>
          </c:extLst>
        </c:ser>
        <c:ser>
          <c:idx val="8"/>
          <c:order val="8"/>
          <c:tx>
            <c:strRef>
              <c:f>Summary!$BN$6</c:f>
              <c:strCache>
                <c:ptCount val="1"/>
                <c:pt idx="0">
                  <c:v>0</c:v>
                </c:pt>
              </c:strCache>
            </c:strRef>
          </c:tx>
          <c:invertIfNegative val="0"/>
          <c:cat>
            <c:strRef>
              <c:f>Summary!$AU$19:$AU$30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Summary!$BN$19:$BN$30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2F0-4D73-9087-B3317696BD46}"/>
            </c:ext>
          </c:extLst>
        </c:ser>
        <c:dLbls>
          <c:showLegendKey val="0"/>
          <c:showVal val="0"/>
          <c:showCatName val="0"/>
          <c:showSerName val="0"/>
          <c:showPercent val="0"/>
          <c:showBubbleSize val="0"/>
        </c:dLbls>
        <c:gapWidth val="150"/>
        <c:overlap val="100"/>
        <c:axId val="83454592"/>
        <c:axId val="83476864"/>
      </c:barChart>
      <c:catAx>
        <c:axId val="8345459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3476864"/>
        <c:crosses val="autoZero"/>
        <c:auto val="1"/>
        <c:lblAlgn val="ctr"/>
        <c:lblOffset val="100"/>
        <c:noMultiLvlLbl val="0"/>
      </c:catAx>
      <c:valAx>
        <c:axId val="8347686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GHG Emissions (tCO2)</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345459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Other Fuel Purchases (~Consumption)</a:t>
            </a:r>
          </a:p>
        </c:rich>
      </c:tx>
      <c:overlay val="0"/>
    </c:title>
    <c:autoTitleDeleted val="0"/>
    <c:plotArea>
      <c:layout/>
      <c:barChart>
        <c:barDir val="col"/>
        <c:grouping val="stacked"/>
        <c:varyColors val="0"/>
        <c:ser>
          <c:idx val="0"/>
          <c:order val="0"/>
          <c:tx>
            <c:strRef>
              <c:f>'Other Fuels'!$CP$8</c:f>
              <c:strCache>
                <c:ptCount val="1"/>
                <c:pt idx="0">
                  <c:v>Purchase #1</c:v>
                </c:pt>
              </c:strCache>
            </c:strRef>
          </c:tx>
          <c:invertIfNegative val="0"/>
          <c:cat>
            <c:strRef>
              <c:f>'Other Fuels'!$CO$10:$CO$21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'Other Fuels'!$CP$10:$CP$21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BF-40DF-96A2-2D490EB316AF}"/>
            </c:ext>
          </c:extLst>
        </c:ser>
        <c:ser>
          <c:idx val="1"/>
          <c:order val="1"/>
          <c:tx>
            <c:strRef>
              <c:f>'Other Fuels'!$CQ$8</c:f>
              <c:strCache>
                <c:ptCount val="1"/>
                <c:pt idx="0">
                  <c:v>Purchase #2</c:v>
                </c:pt>
              </c:strCache>
            </c:strRef>
          </c:tx>
          <c:invertIfNegative val="0"/>
          <c:val>
            <c:numRef>
              <c:f>'Other Fuels'!$CQ$10:$CQ$21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ABF-40DF-96A2-2D490EB316AF}"/>
            </c:ext>
          </c:extLst>
        </c:ser>
        <c:ser>
          <c:idx val="2"/>
          <c:order val="2"/>
          <c:tx>
            <c:strRef>
              <c:f>'Other Fuels'!$CR$8</c:f>
              <c:strCache>
                <c:ptCount val="1"/>
                <c:pt idx="0">
                  <c:v>Purchase #3</c:v>
                </c:pt>
              </c:strCache>
            </c:strRef>
          </c:tx>
          <c:invertIfNegative val="0"/>
          <c:val>
            <c:numRef>
              <c:f>'Other Fuels'!$CR$10:$CR$21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ABF-40DF-96A2-2D490EB316AF}"/>
            </c:ext>
          </c:extLst>
        </c:ser>
        <c:ser>
          <c:idx val="3"/>
          <c:order val="3"/>
          <c:tx>
            <c:strRef>
              <c:f>'Other Fuels'!$CS$8</c:f>
              <c:strCache>
                <c:ptCount val="1"/>
                <c:pt idx="0">
                  <c:v>Purchase #4</c:v>
                </c:pt>
              </c:strCache>
            </c:strRef>
          </c:tx>
          <c:invertIfNegative val="0"/>
          <c:val>
            <c:numRef>
              <c:f>'Other Fuels'!$CS$10:$CS$21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ABF-40DF-96A2-2D490EB316AF}"/>
            </c:ext>
          </c:extLst>
        </c:ser>
        <c:ser>
          <c:idx val="4"/>
          <c:order val="4"/>
          <c:tx>
            <c:strRef>
              <c:f>'Other Fuels'!$CT$8</c:f>
              <c:strCache>
                <c:ptCount val="1"/>
                <c:pt idx="0">
                  <c:v>Purchase #5</c:v>
                </c:pt>
              </c:strCache>
            </c:strRef>
          </c:tx>
          <c:invertIfNegative val="0"/>
          <c:val>
            <c:numRef>
              <c:f>'Other Fuels'!$CT$10:$CT$21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ABF-40DF-96A2-2D490EB316AF}"/>
            </c:ext>
          </c:extLst>
        </c:ser>
        <c:ser>
          <c:idx val="5"/>
          <c:order val="5"/>
          <c:tx>
            <c:strRef>
              <c:f>'Other Fuels'!$CU$8</c:f>
              <c:strCache>
                <c:ptCount val="1"/>
                <c:pt idx="0">
                  <c:v>Purchase #6</c:v>
                </c:pt>
              </c:strCache>
            </c:strRef>
          </c:tx>
          <c:invertIfNegative val="0"/>
          <c:val>
            <c:numRef>
              <c:f>'Other Fuels'!$CU$10:$CU$21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ABF-40DF-96A2-2D490EB316AF}"/>
            </c:ext>
          </c:extLst>
        </c:ser>
        <c:ser>
          <c:idx val="6"/>
          <c:order val="6"/>
          <c:tx>
            <c:strRef>
              <c:f>'Other Fuels'!$CV$8</c:f>
              <c:strCache>
                <c:ptCount val="1"/>
                <c:pt idx="0">
                  <c:v>Purchase #7</c:v>
                </c:pt>
              </c:strCache>
            </c:strRef>
          </c:tx>
          <c:invertIfNegative val="0"/>
          <c:val>
            <c:numRef>
              <c:f>'Other Fuels'!$CV$10:$CV$21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8ABF-40DF-96A2-2D490EB316AF}"/>
            </c:ext>
          </c:extLst>
        </c:ser>
        <c:ser>
          <c:idx val="7"/>
          <c:order val="7"/>
          <c:tx>
            <c:strRef>
              <c:f>'Other Fuels'!$CW$8</c:f>
              <c:strCache>
                <c:ptCount val="1"/>
                <c:pt idx="0">
                  <c:v>Purchase #8</c:v>
                </c:pt>
              </c:strCache>
            </c:strRef>
          </c:tx>
          <c:invertIfNegative val="0"/>
          <c:val>
            <c:numRef>
              <c:f>'Other Fuels'!$CW$10:$CW$21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ABF-40DF-96A2-2D490EB316AF}"/>
            </c:ext>
          </c:extLst>
        </c:ser>
        <c:ser>
          <c:idx val="8"/>
          <c:order val="8"/>
          <c:tx>
            <c:strRef>
              <c:f>'Other Fuels'!$CX$8</c:f>
              <c:strCache>
                <c:ptCount val="1"/>
                <c:pt idx="0">
                  <c:v>Purchase #9</c:v>
                </c:pt>
              </c:strCache>
            </c:strRef>
          </c:tx>
          <c:invertIfNegative val="0"/>
          <c:val>
            <c:numRef>
              <c:f>'Other Fuels'!$CX$10:$CX$21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ABF-40DF-96A2-2D490EB316AF}"/>
            </c:ext>
          </c:extLst>
        </c:ser>
        <c:ser>
          <c:idx val="9"/>
          <c:order val="9"/>
          <c:tx>
            <c:strRef>
              <c:f>'Other Fuels'!$CY$8</c:f>
              <c:strCache>
                <c:ptCount val="1"/>
                <c:pt idx="0">
                  <c:v>Purchase #10</c:v>
                </c:pt>
              </c:strCache>
            </c:strRef>
          </c:tx>
          <c:invertIfNegative val="0"/>
          <c:val>
            <c:numRef>
              <c:f>'Other Fuels'!$CY$10:$CY$21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ABF-40DF-96A2-2D490EB316AF}"/>
            </c:ext>
          </c:extLst>
        </c:ser>
        <c:dLbls>
          <c:showLegendKey val="0"/>
          <c:showVal val="0"/>
          <c:showCatName val="0"/>
          <c:showSerName val="0"/>
          <c:showPercent val="0"/>
          <c:showBubbleSize val="0"/>
        </c:dLbls>
        <c:gapWidth val="150"/>
        <c:overlap val="100"/>
        <c:axId val="188578048"/>
        <c:axId val="188588032"/>
      </c:barChart>
      <c:catAx>
        <c:axId val="18857804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8588032"/>
        <c:crosses val="autoZero"/>
        <c:auto val="1"/>
        <c:lblAlgn val="ctr"/>
        <c:lblOffset val="100"/>
        <c:noMultiLvlLbl val="0"/>
      </c:catAx>
      <c:valAx>
        <c:axId val="188588032"/>
        <c:scaling>
          <c:orientation val="minMax"/>
        </c:scaling>
        <c:delete val="0"/>
        <c:axPos val="l"/>
        <c:majorGridlines/>
        <c:title>
          <c:tx>
            <c:rich>
              <a:bodyPr rot="-5400000" vert="horz"/>
              <a:lstStyle/>
              <a:p>
                <a:pPr>
                  <a:defRPr>
                    <a:solidFill>
                      <a:schemeClr val="tx2"/>
                    </a:solidFill>
                  </a:defRPr>
                </a:pPr>
                <a:r>
                  <a:rPr lang="en-IE">
                    <a:solidFill>
                      <a:schemeClr val="tx2"/>
                    </a:solidFill>
                  </a:rPr>
                  <a:t>Monthly Deliveries (Litres)</a:t>
                </a:r>
              </a:p>
            </c:rich>
          </c:tx>
          <c:overlay val="0"/>
        </c:title>
        <c:numFmt formatCode="#,##0" sourceLinked="0"/>
        <c:majorTickMark val="out"/>
        <c:minorTickMark val="none"/>
        <c:tickLblPos val="nextTo"/>
        <c:txPr>
          <a:bodyPr/>
          <a:lstStyle/>
          <a:p>
            <a:pPr>
              <a:defRPr sz="900">
                <a:solidFill>
                  <a:schemeClr val="tx2"/>
                </a:solidFill>
              </a:defRPr>
            </a:pPr>
            <a:endParaRPr lang="en-US"/>
          </a:p>
        </c:txPr>
        <c:crossAx val="18857804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Monthly Other Fuel Costs</a:t>
            </a:r>
          </a:p>
        </c:rich>
      </c:tx>
      <c:overlay val="0"/>
    </c:title>
    <c:autoTitleDeleted val="0"/>
    <c:plotArea>
      <c:layout/>
      <c:barChart>
        <c:barDir val="col"/>
        <c:grouping val="stacked"/>
        <c:varyColors val="0"/>
        <c:ser>
          <c:idx val="0"/>
          <c:order val="0"/>
          <c:invertIfNegative val="0"/>
          <c:cat>
            <c:strRef>
              <c:f>'Other Fuels'!$CO$10:$CO$21</c:f>
              <c:strCache>
                <c:ptCount val="12"/>
                <c:pt idx="0">
                  <c:v>Jan-0</c:v>
                </c:pt>
                <c:pt idx="1">
                  <c:v>Feb-0</c:v>
                </c:pt>
                <c:pt idx="2">
                  <c:v>Mar-0</c:v>
                </c:pt>
                <c:pt idx="3">
                  <c:v>Apr-0</c:v>
                </c:pt>
                <c:pt idx="4">
                  <c:v>May-0</c:v>
                </c:pt>
                <c:pt idx="5">
                  <c:v>Jun-0</c:v>
                </c:pt>
                <c:pt idx="6">
                  <c:v>Jul-0</c:v>
                </c:pt>
                <c:pt idx="7">
                  <c:v>Aug-0</c:v>
                </c:pt>
                <c:pt idx="8">
                  <c:v>Sep-0</c:v>
                </c:pt>
                <c:pt idx="9">
                  <c:v>Oct-0</c:v>
                </c:pt>
                <c:pt idx="10">
                  <c:v>Nov-0</c:v>
                </c:pt>
                <c:pt idx="11">
                  <c:v>Dec-0</c:v>
                </c:pt>
              </c:strCache>
            </c:strRef>
          </c:cat>
          <c:val>
            <c:numRef>
              <c:f>'Other Fuels'!$CZ$10:$CZ$21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AC-4681-A709-5C497C5C2DE2}"/>
            </c:ext>
          </c:extLst>
        </c:ser>
        <c:dLbls>
          <c:showLegendKey val="0"/>
          <c:showVal val="0"/>
          <c:showCatName val="0"/>
          <c:showSerName val="0"/>
          <c:showPercent val="0"/>
          <c:showBubbleSize val="0"/>
        </c:dLbls>
        <c:gapWidth val="150"/>
        <c:overlap val="100"/>
        <c:axId val="188690432"/>
        <c:axId val="188691968"/>
      </c:barChart>
      <c:catAx>
        <c:axId val="18869043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8691968"/>
        <c:crosses val="autoZero"/>
        <c:auto val="1"/>
        <c:lblAlgn val="ctr"/>
        <c:lblOffset val="100"/>
        <c:noMultiLvlLbl val="0"/>
      </c:catAx>
      <c:valAx>
        <c:axId val="188691968"/>
        <c:scaling>
          <c:orientation val="minMax"/>
        </c:scaling>
        <c:delete val="0"/>
        <c:axPos val="l"/>
        <c:majorGridlines/>
        <c:title>
          <c:tx>
            <c:rich>
              <a:bodyPr rot="-5400000" vert="horz"/>
              <a:lstStyle/>
              <a:p>
                <a:pPr>
                  <a:defRPr>
                    <a:solidFill>
                      <a:schemeClr val="tx2"/>
                    </a:solidFill>
                  </a:defRPr>
                </a:pPr>
                <a:r>
                  <a:rPr lang="en-IE">
                    <a:solidFill>
                      <a:schemeClr val="tx2"/>
                    </a:solidFill>
                  </a:rPr>
                  <a:t>Monthly </a:t>
                </a:r>
                <a:r>
                  <a:rPr lang="en-IE" baseline="0">
                    <a:solidFill>
                      <a:schemeClr val="tx2"/>
                    </a:solidFill>
                  </a:rPr>
                  <a:t>Costs</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8690432"/>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Other Fuel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'Other Fuels'!$C$71:$C$75</c:f>
              <c:strCache>
                <c:ptCount val="1"/>
                <c:pt idx="0">
                  <c:v>0</c:v>
                </c:pt>
              </c:strCache>
            </c:strRef>
          </c:cat>
          <c:val>
            <c:numRef>
              <c:f>'Other Fuels'!$D$71:$D$75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567F-4936-8FB1-266DEFD5523A}"/>
            </c:ext>
          </c:extLst>
        </c:ser>
        <c:dLbls>
          <c:showLegendKey val="0"/>
          <c:showVal val="0"/>
          <c:showCatName val="0"/>
          <c:showSerName val="0"/>
          <c:showPercent val="0"/>
          <c:showBubbleSize val="0"/>
        </c:dLbls>
        <c:gapWidth val="150"/>
        <c:axId val="188703872"/>
        <c:axId val="188705408"/>
      </c:barChart>
      <c:catAx>
        <c:axId val="188703872"/>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8705408"/>
        <c:crosses val="autoZero"/>
        <c:auto val="1"/>
        <c:lblAlgn val="ctr"/>
        <c:lblOffset val="100"/>
        <c:noMultiLvlLbl val="0"/>
      </c:catAx>
      <c:valAx>
        <c:axId val="188705408"/>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(Litres)</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8703872"/>
        <c:crosses val="autoZero"/>
        <c:crossBetween val="between"/>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Other Fuel</a:t>
            </a:r>
            <a:r>
              <a:rPr lang="en-IE" sz="1200">
                <a:solidFill>
                  <a:schemeClr val="tx2"/>
                </a:solidFill>
              </a:rPr>
              <a:t> Costs</a:t>
            </a:r>
          </a:p>
        </c:rich>
      </c:tx>
      <c:overlay val="0"/>
    </c:title>
    <c:autoTitleDeleted val="0"/>
    <c:plotArea>
      <c:layout/>
      <c:barChart>
        <c:barDir val="col"/>
        <c:grouping val="clustered"/>
        <c:varyColors val="0"/>
        <c:ser>
          <c:idx val="0"/>
          <c:order val="0"/>
          <c:tx>
            <c:v>Total Cost</c:v>
          </c:tx>
          <c:invertIfNegative val="0"/>
          <c:cat>
            <c:strRef>
              <c:f>'Other Fuels'!$C$71:$C$75</c:f>
              <c:strCache>
                <c:ptCount val="1"/>
                <c:pt idx="0">
                  <c:v>0</c:v>
                </c:pt>
              </c:strCache>
            </c:strRef>
          </c:cat>
          <c:val>
            <c:numRef>
              <c:f>'Other Fuels'!$F$71:$F$75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E46-4315-8AEE-2A1E7701F311}"/>
            </c:ext>
          </c:extLst>
        </c:ser>
        <c:dLbls>
          <c:showLegendKey val="0"/>
          <c:showVal val="0"/>
          <c:showCatName val="0"/>
          <c:showSerName val="0"/>
          <c:showPercent val="0"/>
          <c:showBubbleSize val="0"/>
        </c:dLbls>
        <c:gapWidth val="150"/>
        <c:axId val="188748928"/>
        <c:axId val="188750464"/>
      </c:barChart>
      <c:lineChart>
        <c:grouping val="standard"/>
        <c:varyColors val="0"/>
        <c:ser>
          <c:idx val="1"/>
          <c:order val="1"/>
          <c:tx>
            <c:v>Average Unit Cost (€/kWh)</c:v>
          </c:tx>
          <c:marker>
            <c:symbol val="none"/>
          </c:marker>
          <c:cat>
            <c:strRef>
              <c:f>'Other Fuels'!$C$71:$C$75</c:f>
              <c:strCache>
                <c:ptCount val="1"/>
                <c:pt idx="0">
                  <c:v>0</c:v>
                </c:pt>
              </c:strCache>
            </c:strRef>
          </c:cat>
          <c:val>
            <c:numRef>
              <c:f>'Other Fuels'!$H$71:$H$75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7E46-4315-8AEE-2A1E7701F311}"/>
            </c:ext>
          </c:extLst>
        </c:ser>
        <c:ser>
          <c:idx val="2"/>
          <c:order val="2"/>
          <c:tx>
            <c:v>Average Unit Cost (€/l)</c:v>
          </c:tx>
          <c:marker>
            <c:symbol val="none"/>
          </c:marker>
          <c:cat>
            <c:strRef>
              <c:f>'Other Fuels'!$C$71:$C$75</c:f>
              <c:strCache>
                <c:ptCount val="1"/>
                <c:pt idx="0">
                  <c:v>0</c:v>
                </c:pt>
              </c:strCache>
            </c:strRef>
          </c:cat>
          <c:val>
            <c:numRef>
              <c:f>'Other Fuels'!$G$71:$G$75</c:f>
              <c:numCache>
                <c:formatCode>"€"#,##0.0000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7E46-4315-8AEE-2A1E7701F311}"/>
            </c:ext>
          </c:extLst>
        </c:ser>
        <c:dLbls>
          <c:showLegendKey val="0"/>
          <c:showVal val="0"/>
          <c:showCatName val="0"/>
          <c:showSerName val="0"/>
          <c:showPercent val="0"/>
          <c:showBubbleSize val="0"/>
        </c:dLbls>
        <c:marker val="1"/>
        <c:smooth val="0"/>
        <c:axId val="188762752"/>
        <c:axId val="188760832"/>
      </c:lineChart>
      <c:catAx>
        <c:axId val="188748928"/>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8750464"/>
        <c:crosses val="autoZero"/>
        <c:auto val="1"/>
        <c:lblAlgn val="ctr"/>
        <c:lblOffset val="100"/>
        <c:noMultiLvlLbl val="0"/>
      </c:catAx>
      <c:valAx>
        <c:axId val="188750464"/>
        <c:scaling>
          <c:orientation val="minMax"/>
        </c:scaling>
        <c:delete val="0"/>
        <c:axPos val="l"/>
        <c:majorGridlines/>
        <c:title>
          <c:tx>
            <c:rich>
              <a:bodyPr rot="-5400000" vert="horz"/>
              <a:lstStyle/>
              <a:p>
                <a:pPr>
                  <a:defRPr>
                    <a:solidFill>
                      <a:schemeClr val="tx2"/>
                    </a:solidFill>
                  </a:defRPr>
                </a:pPr>
                <a:r>
                  <a:rPr lang="en-IE">
                    <a:solidFill>
                      <a:schemeClr val="tx2"/>
                    </a:solidFill>
                  </a:rPr>
                  <a:t>Annual</a:t>
                </a:r>
                <a:r>
                  <a:rPr lang="en-IE" baseline="0">
                    <a:solidFill>
                      <a:schemeClr val="tx2"/>
                    </a:solidFill>
                  </a:rPr>
                  <a:t> Cost (€)</a:t>
                </a:r>
                <a:endParaRPr lang="en-IE">
                  <a:solidFill>
                    <a:schemeClr val="tx2"/>
                  </a:solidFill>
                </a:endParaRP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188748928"/>
        <c:crosses val="autoZero"/>
        <c:crossBetween val="between"/>
      </c:valAx>
      <c:valAx>
        <c:axId val="188760832"/>
        <c:scaling>
          <c:orientation val="minMax"/>
        </c:scaling>
        <c:delete val="0"/>
        <c:axPos val="r"/>
        <c:title>
          <c:tx>
            <c:rich>
              <a:bodyPr rot="-5400000" vert="horz"/>
              <a:lstStyle/>
              <a:p>
                <a:pPr>
                  <a:defRPr>
                    <a:solidFill>
                      <a:schemeClr val="tx2"/>
                    </a:solidFill>
                  </a:defRPr>
                </a:pPr>
                <a:r>
                  <a:rPr lang="en-IE">
                    <a:solidFill>
                      <a:schemeClr val="tx2"/>
                    </a:solidFill>
                  </a:rPr>
                  <a:t>Average Unit Cost</a:t>
                </a:r>
              </a:p>
            </c:rich>
          </c:tx>
          <c:overlay val="0"/>
        </c:title>
        <c:numFmt formatCode="&quot;€&quot;#,##0.000" sourceLinked="0"/>
        <c:majorTickMark val="out"/>
        <c:minorTickMark val="none"/>
        <c:tickLblPos val="nextTo"/>
        <c:txPr>
          <a:bodyPr/>
          <a:lstStyle/>
          <a:p>
            <a:pPr>
              <a:defRPr sz="900">
                <a:solidFill>
                  <a:schemeClr val="tx2"/>
                </a:solidFill>
              </a:defRPr>
            </a:pPr>
            <a:endParaRPr lang="en-US"/>
          </a:p>
        </c:txPr>
        <c:crossAx val="188762752"/>
        <c:crosses val="max"/>
        <c:crossBetween val="between"/>
      </c:valAx>
      <c:catAx>
        <c:axId val="188762752"/>
        <c:scaling>
          <c:orientation val="minMax"/>
        </c:scaling>
        <c:delete val="1"/>
        <c:axPos val="b"/>
        <c:numFmt formatCode="General" sourceLinked="1"/>
        <c:majorTickMark val="out"/>
        <c:minorTickMark val="none"/>
        <c:tickLblPos val="none"/>
        <c:crossAx val="188760832"/>
        <c:crosses val="autoZero"/>
        <c:auto val="1"/>
        <c:lblAlgn val="ctr"/>
        <c:lblOffset val="100"/>
        <c:noMultiLvlLbl val="0"/>
      </c:catAx>
    </c:plotArea>
    <c:legend>
      <c:legendPos val="b"/>
      <c:overlay val="0"/>
      <c:txPr>
        <a:bodyPr/>
        <a:lstStyle/>
        <a:p>
          <a:pPr>
            <a:defRPr>
              <a:solidFill>
                <a:schemeClr val="tx2"/>
              </a:solidFill>
            </a:defRPr>
          </a:pPr>
          <a:endParaRPr lang="en-US"/>
        </a:p>
      </c:txPr>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Annual </a:t>
            </a:r>
            <a:r>
              <a:rPr lang="en-IE" sz="1200" b="1" i="0" u="none" strike="noStrike" baseline="0"/>
              <a:t>Other Fuel</a:t>
            </a:r>
            <a:r>
              <a:rPr lang="en-IE" sz="1200">
                <a:solidFill>
                  <a:schemeClr val="tx2"/>
                </a:solidFill>
              </a:rPr>
              <a:t> Consumption</a:t>
            </a:r>
          </a:p>
        </c:rich>
      </c:tx>
      <c:overlay val="0"/>
    </c:title>
    <c:autoTitleDeleted val="0"/>
    <c:plotArea>
      <c:layout/>
      <c:barChart>
        <c:barDir val="col"/>
        <c:grouping val="clustered"/>
        <c:varyColors val="0"/>
        <c:ser>
          <c:idx val="0"/>
          <c:order val="0"/>
          <c:tx>
            <c:v>Total Consumption</c:v>
          </c:tx>
          <c:invertIfNegative val="0"/>
          <c:cat>
            <c:strRef>
              <c:f>'Other Fuels'!$C$71:$C$75</c:f>
              <c:strCache>
                <c:ptCount val="1"/>
                <c:pt idx="0">
                  <c:v>0</c:v>
                </c:pt>
              </c:strCache>
            </c:strRef>
          </c:cat>
          <c:val>
            <c:numRef>
              <c:f>'Other Fuels'!$E$71:$E$75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17E4-40E5-BD67-C0884CBD4A48}"/>
            </c:ext>
          </c:extLst>
        </c:ser>
        <c:dLbls>
          <c:showLegendKey val="0"/>
          <c:showVal val="0"/>
          <c:showCatName val="0"/>
          <c:showSerName val="0"/>
          <c:showPercent val="0"/>
          <c:showBubbleSize val="0"/>
        </c:dLbls>
        <c:gapWidth val="150"/>
        <c:axId val="188786944"/>
        <c:axId val="188796928"/>
      </c:barChart>
      <c:catAx>
        <c:axId val="188786944"/>
        <c:scaling>
          <c:orientation val="minMax"/>
        </c:scaling>
        <c:delete val="0"/>
        <c:axPos val="b"/>
        <c:numFmt formatCode="General" sourceLinked="1"/>
        <c:majorTickMark val="out"/>
        <c:minorTickMark val="none"/>
        <c:tickLblPos val="nextTo"/>
        <c:txPr>
          <a:bodyPr/>
          <a:lstStyle/>
          <a:p>
            <a:pPr>
              <a:defRPr sz="900">
                <a:solidFill>
                  <a:schemeClr val="tx2"/>
                </a:solidFill>
              </a:defRPr>
            </a:pPr>
            <a:endParaRPr lang="en-US"/>
          </a:p>
        </c:txPr>
        <c:crossAx val="188796928"/>
        <c:crosses val="autoZero"/>
        <c:auto val="1"/>
        <c:lblAlgn val="ctr"/>
        <c:lblOffset val="100"/>
        <c:noMultiLvlLbl val="0"/>
      </c:catAx>
      <c:valAx>
        <c:axId val="188796928"/>
        <c:scaling>
          <c:orientation val="minMax"/>
        </c:scaling>
        <c:delete val="0"/>
        <c:axPos val="l"/>
        <c:majorGridlines/>
        <c:title>
          <c:tx>
            <c:rich>
              <a:bodyPr rot="-5400000" vert="horz"/>
              <a:lstStyle/>
              <a:p>
                <a:pPr>
                  <a:defRPr>
                    <a:solidFill>
                      <a:schemeClr val="tx2"/>
                    </a:solidFill>
                  </a:defRPr>
                </a:pPr>
                <a:r>
                  <a:rPr lang="en-IE">
                    <a:solidFill>
                      <a:schemeClr val="tx2"/>
                    </a:solidFill>
                  </a:rPr>
                  <a:t>Annual 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88786944"/>
        <c:crosses val="autoZero"/>
        <c:crossBetween val="between"/>
      </c:valAx>
    </c:plotArea>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Electricity 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EnPI!$AA$8:$AA$19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85-444C-9EF7-DD3C0559E34C}"/>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EnPI!$AA$20:$AA$31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885-444C-9EF7-DD3C0559E34C}"/>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EnPI!$AA$32:$AA$43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885-444C-9EF7-DD3C0559E34C}"/>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EnPI!$AA$44:$AA$55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885-444C-9EF7-DD3C0559E34C}"/>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EnPI!$AA$56:$AA$67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885-444C-9EF7-DD3C0559E34C}"/>
            </c:ext>
          </c:extLst>
        </c:ser>
        <c:dLbls>
          <c:showLegendKey val="0"/>
          <c:showVal val="0"/>
          <c:showCatName val="0"/>
          <c:showSerName val="0"/>
          <c:showPercent val="0"/>
          <c:showBubbleSize val="0"/>
        </c:dLbls>
        <c:gapWidth val="150"/>
        <c:axId val="189059456"/>
        <c:axId val="189060992"/>
      </c:barChart>
      <c:catAx>
        <c:axId val="18905945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060992"/>
        <c:crosses val="autoZero"/>
        <c:auto val="1"/>
        <c:lblAlgn val="ctr"/>
        <c:lblOffset val="100"/>
        <c:noMultiLvlLbl val="0"/>
      </c:catAx>
      <c:valAx>
        <c:axId val="18906099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05945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Natural Gas 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EnPI!$AB$8:$AB$19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BC-4686-BF11-C45112DD4919}"/>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EnPI!$AB$20:$AB$31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EBC-4686-BF11-C45112DD4919}"/>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EnPI!$AB$32:$AB$43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EBC-4686-BF11-C45112DD4919}"/>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EnPI!$AB$44:$AB$55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EBC-4686-BF11-C45112DD4919}"/>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EnPI!$AB$56:$AB$67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EBC-4686-BF11-C45112DD4919}"/>
            </c:ext>
          </c:extLst>
        </c:ser>
        <c:dLbls>
          <c:showLegendKey val="0"/>
          <c:showVal val="0"/>
          <c:showCatName val="0"/>
          <c:showSerName val="0"/>
          <c:showPercent val="0"/>
          <c:showBubbleSize val="0"/>
        </c:dLbls>
        <c:gapWidth val="150"/>
        <c:axId val="189109376"/>
        <c:axId val="189110912"/>
      </c:barChart>
      <c:catAx>
        <c:axId val="18910937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110912"/>
        <c:crosses val="autoZero"/>
        <c:auto val="1"/>
        <c:lblAlgn val="ctr"/>
        <c:lblOffset val="100"/>
        <c:noMultiLvlLbl val="0"/>
      </c:catAx>
      <c:valAx>
        <c:axId val="18911091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10937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LPG 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EnPI!$AC$8:$AC$19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421-493B-AC36-1E1D499721DE}"/>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EnPI!$AC$20:$AC$31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421-493B-AC36-1E1D499721DE}"/>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EnPI!$AC$32:$AC$43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421-493B-AC36-1E1D499721DE}"/>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EnPI!$AC$44:$AC$55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21-493B-AC36-1E1D499721DE}"/>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EnPI!$AC$56:$AC$67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421-493B-AC36-1E1D499721DE}"/>
            </c:ext>
          </c:extLst>
        </c:ser>
        <c:dLbls>
          <c:showLegendKey val="0"/>
          <c:showVal val="0"/>
          <c:showCatName val="0"/>
          <c:showSerName val="0"/>
          <c:showPercent val="0"/>
          <c:showBubbleSize val="0"/>
        </c:dLbls>
        <c:gapWidth val="150"/>
        <c:axId val="189159296"/>
        <c:axId val="189160832"/>
      </c:barChart>
      <c:catAx>
        <c:axId val="18915929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160832"/>
        <c:crosses val="autoZero"/>
        <c:auto val="1"/>
        <c:lblAlgn val="ctr"/>
        <c:lblOffset val="100"/>
        <c:noMultiLvlLbl val="0"/>
      </c:catAx>
      <c:valAx>
        <c:axId val="18916083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15929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Kerosene 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EnPI!$AD$8:$AD$19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FD-4F8C-B0C8-DEFE3575DE96}"/>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EnPI!$AD$20:$AD$31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AFD-4F8C-B0C8-DEFE3575DE96}"/>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EnPI!$AD$32:$AD$43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AFD-4F8C-B0C8-DEFE3575DE96}"/>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EnPI!$AD$44:$AD$55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AFD-4F8C-B0C8-DEFE3575DE96}"/>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EnPI!$AD$56:$AD$67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CAFD-4F8C-B0C8-DEFE3575DE96}"/>
            </c:ext>
          </c:extLst>
        </c:ser>
        <c:dLbls>
          <c:showLegendKey val="0"/>
          <c:showVal val="0"/>
          <c:showCatName val="0"/>
          <c:showSerName val="0"/>
          <c:showPercent val="0"/>
          <c:showBubbleSize val="0"/>
        </c:dLbls>
        <c:gapWidth val="150"/>
        <c:axId val="189201408"/>
        <c:axId val="189215488"/>
      </c:barChart>
      <c:catAx>
        <c:axId val="18920140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215488"/>
        <c:crosses val="autoZero"/>
        <c:auto val="1"/>
        <c:lblAlgn val="ctr"/>
        <c:lblOffset val="100"/>
        <c:noMultiLvlLbl val="0"/>
      </c:catAx>
      <c:valAx>
        <c:axId val="18921548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20140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Marked Gasoil 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EnPI!$AE$8:$AE$19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8E1-4592-9728-D2B1F100C3F4}"/>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EnPI!$AE$20:$AE$31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8E1-4592-9728-D2B1F100C3F4}"/>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EnPI!$AE$32:$AE$43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8E1-4592-9728-D2B1F100C3F4}"/>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EnPI!$AE$44:$AE$55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8E1-4592-9728-D2B1F100C3F4}"/>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EnPI!$AE$56:$AE$67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8E1-4592-9728-D2B1F100C3F4}"/>
            </c:ext>
          </c:extLst>
        </c:ser>
        <c:dLbls>
          <c:showLegendKey val="0"/>
          <c:showVal val="0"/>
          <c:showCatName val="0"/>
          <c:showSerName val="0"/>
          <c:showPercent val="0"/>
          <c:showBubbleSize val="0"/>
        </c:dLbls>
        <c:gapWidth val="150"/>
        <c:axId val="189259776"/>
        <c:axId val="189261312"/>
      </c:barChart>
      <c:catAx>
        <c:axId val="18925977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261312"/>
        <c:crosses val="autoZero"/>
        <c:auto val="1"/>
        <c:lblAlgn val="ctr"/>
        <c:lblOffset val="100"/>
        <c:noMultiLvlLbl val="0"/>
      </c:catAx>
      <c:valAx>
        <c:axId val="18926131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25977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Consumption</a:t>
            </a:r>
          </a:p>
        </c:rich>
      </c:tx>
      <c:overlay val="0"/>
    </c:title>
    <c:autoTitleDeleted val="0"/>
    <c:plotArea>
      <c:layout/>
      <c:barChart>
        <c:barDir val="col"/>
        <c:grouping val="stacked"/>
        <c:varyColors val="0"/>
        <c:ser>
          <c:idx val="0"/>
          <c:order val="0"/>
          <c:tx>
            <c:strRef>
              <c:f>Summary!$AL$6</c:f>
              <c:strCache>
                <c:ptCount val="1"/>
                <c:pt idx="0">
                  <c:v>Electricity</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Summary!$AL$31:$AL$42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E13-4A04-AB4D-4843550CCFBA}"/>
            </c:ext>
          </c:extLst>
        </c:ser>
        <c:ser>
          <c:idx val="1"/>
          <c:order val="1"/>
          <c:tx>
            <c:strRef>
              <c:f>Summary!$AM$6</c:f>
              <c:strCache>
                <c:ptCount val="1"/>
                <c:pt idx="0">
                  <c:v>Natural Gas</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Summary!$AM$31:$AM$42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E13-4A04-AB4D-4843550CCFBA}"/>
            </c:ext>
          </c:extLst>
        </c:ser>
        <c:ser>
          <c:idx val="2"/>
          <c:order val="2"/>
          <c:tx>
            <c:strRef>
              <c:f>Summary!$AN$6</c:f>
              <c:strCache>
                <c:ptCount val="1"/>
                <c:pt idx="0">
                  <c:v>LPG</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Summary!$AN$31:$AN$42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E13-4A04-AB4D-4843550CCFBA}"/>
            </c:ext>
          </c:extLst>
        </c:ser>
        <c:ser>
          <c:idx val="3"/>
          <c:order val="3"/>
          <c:tx>
            <c:strRef>
              <c:f>Summary!$AO$6</c:f>
              <c:strCache>
                <c:ptCount val="1"/>
                <c:pt idx="0">
                  <c:v>Kerosene</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Summary!$AO$31:$AO$42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9E13-4A04-AB4D-4843550CCFBA}"/>
            </c:ext>
          </c:extLst>
        </c:ser>
        <c:ser>
          <c:idx val="4"/>
          <c:order val="4"/>
          <c:tx>
            <c:strRef>
              <c:f>Summary!$AP$6</c:f>
              <c:strCache>
                <c:ptCount val="1"/>
                <c:pt idx="0">
                  <c:v>Marked Gasoil</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Summary!$AP$31:$AP$42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E13-4A04-AB4D-4843550CCFBA}"/>
            </c:ext>
          </c:extLst>
        </c:ser>
        <c:ser>
          <c:idx val="5"/>
          <c:order val="5"/>
          <c:tx>
            <c:strRef>
              <c:f>Summary!$AQ$6</c:f>
              <c:strCache>
                <c:ptCount val="1"/>
                <c:pt idx="0">
                  <c:v>Fuel Oils</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Summary!$AQ$31:$AQ$42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E13-4A04-AB4D-4843550CCFBA}"/>
            </c:ext>
          </c:extLst>
        </c:ser>
        <c:ser>
          <c:idx val="6"/>
          <c:order val="6"/>
          <c:tx>
            <c:strRef>
              <c:f>Summary!$AR$6</c:f>
              <c:strCache>
                <c:ptCount val="1"/>
                <c:pt idx="0">
                  <c:v>Road Diesel</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Summary!$AR$31:$AR$42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9E13-4A04-AB4D-4843550CCFBA}"/>
            </c:ext>
          </c:extLst>
        </c:ser>
        <c:ser>
          <c:idx val="7"/>
          <c:order val="7"/>
          <c:tx>
            <c:strRef>
              <c:f>Summary!$AS$6</c:f>
              <c:strCache>
                <c:ptCount val="1"/>
                <c:pt idx="0">
                  <c:v>Petrol</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Summary!$AS$31:$AS$42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9E13-4A04-AB4D-4843550CCFBA}"/>
            </c:ext>
          </c:extLst>
        </c:ser>
        <c:ser>
          <c:idx val="8"/>
          <c:order val="8"/>
          <c:tx>
            <c:strRef>
              <c:f>Summary!$AT$6</c:f>
              <c:strCache>
                <c:ptCount val="1"/>
                <c:pt idx="0">
                  <c:v>0</c:v>
                </c:pt>
              </c:strCache>
            </c:strRef>
          </c:tx>
          <c:invertIfNegative val="0"/>
          <c:cat>
            <c:strRef>
              <c:f>Summary!$AK$31:$AK$42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Summary!$AT$31:$AT$42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E13-4A04-AB4D-4843550CCFBA}"/>
            </c:ext>
          </c:extLst>
        </c:ser>
        <c:dLbls>
          <c:showLegendKey val="0"/>
          <c:showVal val="0"/>
          <c:showCatName val="0"/>
          <c:showSerName val="0"/>
          <c:showPercent val="0"/>
          <c:showBubbleSize val="0"/>
        </c:dLbls>
        <c:gapWidth val="150"/>
        <c:overlap val="100"/>
        <c:axId val="83058048"/>
        <c:axId val="83088512"/>
      </c:barChart>
      <c:catAx>
        <c:axId val="8305804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3088512"/>
        <c:crosses val="autoZero"/>
        <c:auto val="1"/>
        <c:lblAlgn val="ctr"/>
        <c:lblOffset val="100"/>
        <c:noMultiLvlLbl val="0"/>
      </c:catAx>
      <c:valAx>
        <c:axId val="8308851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(kWh)</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8305804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Fuel Oil</a:t>
            </a:r>
            <a:r>
              <a:rPr lang="en-IE" sz="1200" baseline="0">
                <a:solidFill>
                  <a:schemeClr val="tx2"/>
                </a:solidFill>
              </a:rPr>
              <a:t>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EnPI!$AF$8:$AF$19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A1-4684-BE01-60ABAD5F0961}"/>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EnPI!$AF$20:$AF$31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1A1-4684-BE01-60ABAD5F0961}"/>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EnPI!$AF$32:$AF$43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1A1-4684-BE01-60ABAD5F0961}"/>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EnPI!$AF$44:$AF$55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1A1-4684-BE01-60ABAD5F0961}"/>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EnPI!$AF$56:$AF$67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1A1-4684-BE01-60ABAD5F0961}"/>
            </c:ext>
          </c:extLst>
        </c:ser>
        <c:dLbls>
          <c:showLegendKey val="0"/>
          <c:showVal val="0"/>
          <c:showCatName val="0"/>
          <c:showSerName val="0"/>
          <c:showPercent val="0"/>
          <c:showBubbleSize val="0"/>
        </c:dLbls>
        <c:gapWidth val="150"/>
        <c:axId val="189317504"/>
        <c:axId val="189319040"/>
      </c:barChart>
      <c:catAx>
        <c:axId val="18931750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319040"/>
        <c:crosses val="autoZero"/>
        <c:auto val="1"/>
        <c:lblAlgn val="ctr"/>
        <c:lblOffset val="100"/>
        <c:noMultiLvlLbl val="0"/>
      </c:catAx>
      <c:valAx>
        <c:axId val="18931904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31750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Road Diesel</a:t>
            </a:r>
            <a:r>
              <a:rPr lang="en-IE" sz="1200" baseline="0">
                <a:solidFill>
                  <a:schemeClr val="tx2"/>
                </a:solidFill>
              </a:rPr>
              <a:t>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EnPI!$AG$8:$AG$19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65-4A9F-B4C5-47EC1791AAA3}"/>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EnPI!$AG$20:$AG$31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E65-4A9F-B4C5-47EC1791AAA3}"/>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EnPI!$AG$32:$AG$43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E65-4A9F-B4C5-47EC1791AAA3}"/>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EnPI!$AG$44:$AG$55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E65-4A9F-B4C5-47EC1791AAA3}"/>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EnPI!$AG$56:$AG$67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E65-4A9F-B4C5-47EC1791AAA3}"/>
            </c:ext>
          </c:extLst>
        </c:ser>
        <c:dLbls>
          <c:showLegendKey val="0"/>
          <c:showVal val="0"/>
          <c:showCatName val="0"/>
          <c:showSerName val="0"/>
          <c:showPercent val="0"/>
          <c:showBubbleSize val="0"/>
        </c:dLbls>
        <c:gapWidth val="150"/>
        <c:axId val="189437440"/>
        <c:axId val="189438976"/>
      </c:barChart>
      <c:catAx>
        <c:axId val="18943744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438976"/>
        <c:crosses val="autoZero"/>
        <c:auto val="1"/>
        <c:lblAlgn val="ctr"/>
        <c:lblOffset val="100"/>
        <c:noMultiLvlLbl val="0"/>
      </c:catAx>
      <c:valAx>
        <c:axId val="189438976"/>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43744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baseline="0">
                <a:solidFill>
                  <a:schemeClr val="tx2"/>
                </a:solidFill>
              </a:rPr>
              <a:t>Petrol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EnPI!$AH$8:$AH$19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336-434A-8DFC-6B26AC899B2A}"/>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EnPI!$AH$20:$AH$31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336-434A-8DFC-6B26AC899B2A}"/>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EnPI!$AH$32:$AH$43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336-434A-8DFC-6B26AC899B2A}"/>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EnPI!$AH$44:$AH$55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336-434A-8DFC-6B26AC899B2A}"/>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EnPI!$AH$56:$AH$67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336-434A-8DFC-6B26AC899B2A}"/>
            </c:ext>
          </c:extLst>
        </c:ser>
        <c:dLbls>
          <c:showLegendKey val="0"/>
          <c:showVal val="0"/>
          <c:showCatName val="0"/>
          <c:showSerName val="0"/>
          <c:showPercent val="0"/>
          <c:showBubbleSize val="0"/>
        </c:dLbls>
        <c:gapWidth val="150"/>
        <c:axId val="189478784"/>
        <c:axId val="189480320"/>
      </c:barChart>
      <c:catAx>
        <c:axId val="18947878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480320"/>
        <c:crosses val="autoZero"/>
        <c:auto val="1"/>
        <c:lblAlgn val="ctr"/>
        <c:lblOffset val="100"/>
        <c:noMultiLvlLbl val="0"/>
      </c:catAx>
      <c:valAx>
        <c:axId val="18948032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47878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baseline="0">
                <a:solidFill>
                  <a:schemeClr val="tx2"/>
                </a:solidFill>
              </a:rPr>
              <a:t>"Other Fuels"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EnPI!$AI$8:$AI$19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338-4BFB-9452-0DD93601A37F}"/>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EnPI!$AI$20:$AI$31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338-4BFB-9452-0DD93601A37F}"/>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EnPI!$AI$32:$AI$43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338-4BFB-9452-0DD93601A37F}"/>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EnPI!$AI$44:$AI$55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338-4BFB-9452-0DD93601A37F}"/>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EnPI!$AI$56:$AI$67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338-4BFB-9452-0DD93601A37F}"/>
            </c:ext>
          </c:extLst>
        </c:ser>
        <c:dLbls>
          <c:showLegendKey val="0"/>
          <c:showVal val="0"/>
          <c:showCatName val="0"/>
          <c:showSerName val="0"/>
          <c:showPercent val="0"/>
          <c:showBubbleSize val="0"/>
        </c:dLbls>
        <c:gapWidth val="150"/>
        <c:axId val="189336192"/>
        <c:axId val="189342080"/>
      </c:barChart>
      <c:catAx>
        <c:axId val="18933619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342080"/>
        <c:crosses val="autoZero"/>
        <c:auto val="1"/>
        <c:lblAlgn val="ctr"/>
        <c:lblOffset val="100"/>
        <c:noMultiLvlLbl val="0"/>
      </c:catAx>
      <c:valAx>
        <c:axId val="18934208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33619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baseline="0">
                <a:solidFill>
                  <a:schemeClr val="tx2"/>
                </a:solidFill>
              </a:rPr>
              <a:t>All Thermal Fuels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EnPI!$AJ$8:$AJ$19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7EE-4C79-BBBD-28B5A215CC39}"/>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EnPI!$AJ$20:$AJ$31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7EE-4C79-BBBD-28B5A215CC39}"/>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EnPI!$AJ$32:$AJ$43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7EE-4C79-BBBD-28B5A215CC39}"/>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EnPI!$AJ$44:$AJ$55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D7EE-4C79-BBBD-28B5A215CC39}"/>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EnPI!$AJ$56:$AJ$67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7EE-4C79-BBBD-28B5A215CC39}"/>
            </c:ext>
          </c:extLst>
        </c:ser>
        <c:dLbls>
          <c:showLegendKey val="0"/>
          <c:showVal val="0"/>
          <c:showCatName val="0"/>
          <c:showSerName val="0"/>
          <c:showPercent val="0"/>
          <c:showBubbleSize val="0"/>
        </c:dLbls>
        <c:gapWidth val="150"/>
        <c:axId val="189377920"/>
        <c:axId val="189387904"/>
      </c:barChart>
      <c:catAx>
        <c:axId val="18937792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387904"/>
        <c:crosses val="autoZero"/>
        <c:auto val="1"/>
        <c:lblAlgn val="ctr"/>
        <c:lblOffset val="100"/>
        <c:noMultiLvlLbl val="0"/>
      </c:catAx>
      <c:valAx>
        <c:axId val="18938790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37792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baseline="0">
                <a:solidFill>
                  <a:schemeClr val="tx2"/>
                </a:solidFill>
              </a:rPr>
              <a:t>All Transport Fuels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EnPI!$AK$8:$AK$19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50-4565-965B-31199AEA168B}"/>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EnPI!$AK$20:$AK$31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650-4565-965B-31199AEA168B}"/>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EnPI!$AK$32:$AK$43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650-4565-965B-31199AEA168B}"/>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EnPI!$AK$44:$AK$55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650-4565-965B-31199AEA168B}"/>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EnPI!$AK$56:$AK$67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650-4565-965B-31199AEA168B}"/>
            </c:ext>
          </c:extLst>
        </c:ser>
        <c:dLbls>
          <c:showLegendKey val="0"/>
          <c:showVal val="0"/>
          <c:showCatName val="0"/>
          <c:showSerName val="0"/>
          <c:showPercent val="0"/>
          <c:showBubbleSize val="0"/>
        </c:dLbls>
        <c:gapWidth val="150"/>
        <c:axId val="189583744"/>
        <c:axId val="189585280"/>
      </c:barChart>
      <c:catAx>
        <c:axId val="18958374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585280"/>
        <c:crosses val="autoZero"/>
        <c:auto val="1"/>
        <c:lblAlgn val="ctr"/>
        <c:lblOffset val="100"/>
        <c:noMultiLvlLbl val="0"/>
      </c:catAx>
      <c:valAx>
        <c:axId val="18958528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58374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baseline="0">
                <a:solidFill>
                  <a:schemeClr val="tx2"/>
                </a:solidFill>
              </a:rPr>
              <a:t>All Energy </a:t>
            </a:r>
            <a:r>
              <a:rPr lang="en-IE" sz="1200">
                <a:solidFill>
                  <a:schemeClr val="tx2"/>
                </a:solidFill>
              </a:rPr>
              <a:t>Consumption EnPI</a:t>
            </a:r>
          </a:p>
        </c:rich>
      </c:tx>
      <c:overlay val="0"/>
    </c:title>
    <c:autoTitleDeleted val="0"/>
    <c:plotArea>
      <c:layout/>
      <c:barChart>
        <c:barDir val="col"/>
        <c:grouping val="clustered"/>
        <c:varyColors val="0"/>
        <c:ser>
          <c:idx val="2"/>
          <c:order val="0"/>
          <c:tx>
            <c:strRef>
              <c:f>EnPI!$B$8</c:f>
              <c:strCache>
                <c:ptCount val="1"/>
                <c:pt idx="0">
                  <c:v>0</c:v>
                </c:pt>
              </c:strCache>
            </c:strRef>
          </c:tx>
          <c:spPr>
            <a:solidFill>
              <a:schemeClr val="accent3">
                <a:lumMod val="75000"/>
              </a:schemeClr>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EnPI!$AL$8:$AL$19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7C-4E26-8D13-D9B378E9025D}"/>
            </c:ext>
          </c:extLst>
        </c:ser>
        <c:ser>
          <c:idx val="6"/>
          <c:order val="6"/>
          <c:tx>
            <c:strRef>
              <c:f>EnPI!$B$20</c:f>
              <c:strCache>
                <c:ptCount val="1"/>
              </c:strCache>
            </c:strRef>
          </c:tx>
          <c:spPr>
            <a:solidFill>
              <a:schemeClr val="accent1">
                <a:lumMod val="75000"/>
              </a:schemeClr>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EnPI!$AL$20:$AL$31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47C-4E26-8D13-D9B378E9025D}"/>
            </c:ext>
          </c:extLst>
        </c:ser>
        <c:ser>
          <c:idx val="7"/>
          <c:order val="7"/>
          <c:tx>
            <c:strRef>
              <c:f>EnPI!$B$32</c:f>
              <c:strCache>
                <c:ptCount val="1"/>
              </c:strCache>
            </c:strRef>
          </c:tx>
          <c:spPr>
            <a:solidFill>
              <a:schemeClr val="accent2"/>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EnPI!$AL$32:$AL$43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47C-4E26-8D13-D9B378E9025D}"/>
            </c:ext>
          </c:extLst>
        </c:ser>
        <c:ser>
          <c:idx val="8"/>
          <c:order val="8"/>
          <c:tx>
            <c:strRef>
              <c:f>EnPI!$B$44</c:f>
              <c:strCache>
                <c:ptCount val="1"/>
              </c:strCache>
            </c:strRef>
          </c:tx>
          <c:spPr>
            <a:solidFill>
              <a:schemeClr val="accent4"/>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EnPI!$AL$44:$AL$55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47C-4E26-8D13-D9B378E9025D}"/>
            </c:ext>
          </c:extLst>
        </c:ser>
        <c:ser>
          <c:idx val="9"/>
          <c:order val="9"/>
          <c:tx>
            <c:strRef>
              <c:f>EnPI!$B$56</c:f>
              <c:strCache>
                <c:ptCount val="1"/>
              </c:strCache>
            </c:strRef>
          </c:tx>
          <c:spPr>
            <a:solidFill>
              <a:schemeClr val="tx2">
                <a:lumMod val="60000"/>
                <a:lumOff val="40000"/>
              </a:schemeClr>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EnPI!$AL$56:$AL$67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247C-4E26-8D13-D9B378E9025D}"/>
            </c:ext>
          </c:extLst>
        </c:ser>
        <c:dLbls>
          <c:showLegendKey val="0"/>
          <c:showVal val="0"/>
          <c:showCatName val="0"/>
          <c:showSerName val="0"/>
          <c:showPercent val="0"/>
          <c:showBubbleSize val="0"/>
        </c:dLbls>
        <c:gapWidth val="150"/>
        <c:axId val="189658624"/>
        <c:axId val="189660544"/>
      </c:barChart>
      <c:lineChart>
        <c:grouping val="standard"/>
        <c:varyColors val="0"/>
        <c:ser>
          <c:idx val="0"/>
          <c:order val="1"/>
          <c:tx>
            <c:strRef>
              <c:f>EnPI!$B$20</c:f>
              <c:strCache>
                <c:ptCount val="1"/>
              </c:strCache>
            </c:strRef>
          </c:tx>
          <c:spPr>
            <a:ln w="19050">
              <a:solidFill>
                <a:schemeClr val="accent1">
                  <a:lumMod val="75000"/>
                </a:schemeClr>
              </a:solidFill>
            </a:ln>
          </c:spPr>
          <c:marker>
            <c:symbol val="diamond"/>
            <c:size val="3"/>
            <c:spPr>
              <a:solidFill>
                <a:schemeClr val="accent1">
                  <a:lumMod val="75000"/>
                </a:schemeClr>
              </a:solidFill>
              <a:ln>
                <a:solidFill>
                  <a:schemeClr val="accent1">
                    <a:lumMod val="75000"/>
                  </a:schemeClr>
                </a:solidFill>
              </a:ln>
            </c:spPr>
          </c:marker>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EnPI!$AM$20:$AM$31</c:f>
              <c:numCache>
                <c:formatCode>#,##0.00</c:formatCode>
                <c:ptCount val="12"/>
              </c:numCache>
            </c:numRef>
          </c:val>
          <c:smooth val="0"/>
          <c:extLst>
            <c:ext xmlns:c16="http://schemas.microsoft.com/office/drawing/2014/chart" uri="{C3380CC4-5D6E-409C-BE32-E72D297353CC}">
              <c16:uniqueId val="{00000005-247C-4E26-8D13-D9B378E9025D}"/>
            </c:ext>
          </c:extLst>
        </c:ser>
        <c:ser>
          <c:idx val="1"/>
          <c:order val="2"/>
          <c:tx>
            <c:strRef>
              <c:f>EnPI!$B$32</c:f>
              <c:strCache>
                <c:ptCount val="1"/>
              </c:strCache>
            </c:strRef>
          </c:tx>
          <c:spPr>
            <a:ln w="19050">
              <a:solidFill>
                <a:schemeClr val="accent2"/>
              </a:solidFill>
            </a:ln>
          </c:spPr>
          <c:marker>
            <c:symbol val="diamond"/>
            <c:size val="3"/>
            <c:spPr>
              <a:solidFill>
                <a:schemeClr val="accent2"/>
              </a:solidFill>
              <a:ln>
                <a:solidFill>
                  <a:schemeClr val="accent2"/>
                </a:solidFill>
              </a:ln>
            </c:spPr>
          </c:marker>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EnPI!$AM$32:$AM$43</c:f>
              <c:numCache>
                <c:formatCode>#,##0.00</c:formatCode>
                <c:ptCount val="12"/>
              </c:numCache>
            </c:numRef>
          </c:val>
          <c:smooth val="0"/>
          <c:extLst>
            <c:ext xmlns:c16="http://schemas.microsoft.com/office/drawing/2014/chart" uri="{C3380CC4-5D6E-409C-BE32-E72D297353CC}">
              <c16:uniqueId val="{00000006-247C-4E26-8D13-D9B378E9025D}"/>
            </c:ext>
          </c:extLst>
        </c:ser>
        <c:ser>
          <c:idx val="3"/>
          <c:order val="3"/>
          <c:tx>
            <c:strRef>
              <c:f>EnPI!$B$44</c:f>
              <c:strCache>
                <c:ptCount val="1"/>
              </c:strCache>
            </c:strRef>
          </c:tx>
          <c:spPr>
            <a:ln w="19050">
              <a:solidFill>
                <a:schemeClr val="accent4"/>
              </a:solidFill>
            </a:ln>
          </c:spPr>
          <c:marker>
            <c:symbol val="diamond"/>
            <c:size val="3"/>
            <c:spPr>
              <a:solidFill>
                <a:schemeClr val="accent4"/>
              </a:solidFill>
              <a:ln>
                <a:solidFill>
                  <a:schemeClr val="accent4"/>
                </a:solidFill>
              </a:ln>
            </c:spPr>
          </c:marker>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EnPI!$AM$44:$AM$55</c:f>
              <c:numCache>
                <c:formatCode>#,##0.00</c:formatCode>
                <c:ptCount val="12"/>
              </c:numCache>
            </c:numRef>
          </c:val>
          <c:smooth val="0"/>
          <c:extLst>
            <c:ext xmlns:c16="http://schemas.microsoft.com/office/drawing/2014/chart" uri="{C3380CC4-5D6E-409C-BE32-E72D297353CC}">
              <c16:uniqueId val="{00000007-247C-4E26-8D13-D9B378E9025D}"/>
            </c:ext>
          </c:extLst>
        </c:ser>
        <c:ser>
          <c:idx val="4"/>
          <c:order val="4"/>
          <c:tx>
            <c:strRef>
              <c:f>EnPI!$B$56</c:f>
              <c:strCache>
                <c:ptCount val="1"/>
              </c:strCache>
            </c:strRef>
          </c:tx>
          <c:spPr>
            <a:ln w="19050">
              <a:solidFill>
                <a:schemeClr val="tx2">
                  <a:lumMod val="60000"/>
                  <a:lumOff val="40000"/>
                </a:schemeClr>
              </a:solidFill>
            </a:ln>
          </c:spPr>
          <c:marker>
            <c:symbol val="diamond"/>
            <c:size val="3"/>
            <c:spPr>
              <a:solidFill>
                <a:schemeClr val="tx2">
                  <a:lumMod val="60000"/>
                  <a:lumOff val="40000"/>
                </a:schemeClr>
              </a:solidFill>
              <a:ln>
                <a:solidFill>
                  <a:schemeClr val="tx2">
                    <a:lumMod val="60000"/>
                    <a:lumOff val="40000"/>
                  </a:schemeClr>
                </a:solidFill>
              </a:ln>
            </c:spPr>
          </c:marker>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EnPI!$AM$56:$AM$67</c:f>
              <c:numCache>
                <c:formatCode>#,##0.00</c:formatCode>
                <c:ptCount val="12"/>
              </c:numCache>
            </c:numRef>
          </c:val>
          <c:smooth val="0"/>
          <c:extLst>
            <c:ext xmlns:c16="http://schemas.microsoft.com/office/drawing/2014/chart" uri="{C3380CC4-5D6E-409C-BE32-E72D297353CC}">
              <c16:uniqueId val="{00000008-247C-4E26-8D13-D9B378E9025D}"/>
            </c:ext>
          </c:extLst>
        </c:ser>
        <c:ser>
          <c:idx val="5"/>
          <c:order val="5"/>
          <c:tx>
            <c:strRef>
              <c:f>EnPI!$B$8</c:f>
              <c:strCache>
                <c:ptCount val="1"/>
                <c:pt idx="0">
                  <c:v>0</c:v>
                </c:pt>
              </c:strCache>
            </c:strRef>
          </c:tx>
          <c:spPr>
            <a:ln w="19050">
              <a:solidFill>
                <a:schemeClr val="accent3">
                  <a:lumMod val="75000"/>
                </a:schemeClr>
              </a:solidFill>
              <a:prstDash val="solid"/>
            </a:ln>
          </c:spPr>
          <c:marker>
            <c:symbol val="diamond"/>
            <c:size val="3"/>
            <c:spPr>
              <a:solidFill>
                <a:srgbClr val="9BBB59">
                  <a:lumMod val="75000"/>
                </a:srgbClr>
              </a:solidFill>
              <a:ln>
                <a:solidFill>
                  <a:srgbClr val="9BBB59">
                    <a:lumMod val="75000"/>
                  </a:srgbClr>
                </a:solidFill>
              </a:ln>
            </c:spPr>
          </c:marker>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EnPI!$AM$8:$AM$19</c:f>
              <c:numCache>
                <c:formatCode>#,##0.00</c:formatCode>
                <c:ptCount val="12"/>
              </c:numCache>
            </c:numRef>
          </c:val>
          <c:smooth val="0"/>
          <c:extLst>
            <c:ext xmlns:c16="http://schemas.microsoft.com/office/drawing/2014/chart" uri="{C3380CC4-5D6E-409C-BE32-E72D297353CC}">
              <c16:uniqueId val="{00000009-247C-4E26-8D13-D9B378E9025D}"/>
            </c:ext>
          </c:extLst>
        </c:ser>
        <c:dLbls>
          <c:showLegendKey val="0"/>
          <c:showVal val="0"/>
          <c:showCatName val="0"/>
          <c:showSerName val="0"/>
          <c:showPercent val="0"/>
          <c:showBubbleSize val="0"/>
        </c:dLbls>
        <c:marker val="1"/>
        <c:smooth val="0"/>
        <c:axId val="189658624"/>
        <c:axId val="189660544"/>
      </c:lineChart>
      <c:catAx>
        <c:axId val="18965862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660544"/>
        <c:crosses val="autoZero"/>
        <c:auto val="1"/>
        <c:lblAlgn val="ctr"/>
        <c:lblOffset val="100"/>
        <c:noMultiLvlLbl val="0"/>
      </c:catAx>
      <c:valAx>
        <c:axId val="18966054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Consumption per Unit Activity Metric (kWh/unit)</a:t>
                </a:r>
              </a:p>
            </c:rich>
          </c:tx>
          <c:overlay val="0"/>
        </c:title>
        <c:numFmt formatCode="#,##0.00" sourceLinked="1"/>
        <c:majorTickMark val="out"/>
        <c:minorTickMark val="none"/>
        <c:tickLblPos val="nextTo"/>
        <c:txPr>
          <a:bodyPr/>
          <a:lstStyle/>
          <a:p>
            <a:pPr>
              <a:defRPr sz="900">
                <a:solidFill>
                  <a:schemeClr val="tx2"/>
                </a:solidFill>
              </a:defRPr>
            </a:pPr>
            <a:endParaRPr lang="en-US"/>
          </a:p>
        </c:txPr>
        <c:crossAx val="18965862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Electricity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EnPI!$AZ$8:$AZ$19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FA-4666-BEEE-4498F90F3392}"/>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EnPI!$AZ$20:$AZ$31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8FA-4666-BEEE-4498F90F3392}"/>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EnPI!$AZ$32:$AZ$43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8FA-4666-BEEE-4498F90F3392}"/>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EnPI!$AZ$44:$AZ$55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8FA-4666-BEEE-4498F90F3392}"/>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EnPI!$AZ$56:$AZ$67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28FA-4666-BEEE-4498F90F3392}"/>
            </c:ext>
          </c:extLst>
        </c:ser>
        <c:dLbls>
          <c:showLegendKey val="0"/>
          <c:showVal val="0"/>
          <c:showCatName val="0"/>
          <c:showSerName val="0"/>
          <c:showPercent val="0"/>
          <c:showBubbleSize val="0"/>
        </c:dLbls>
        <c:gapWidth val="150"/>
        <c:axId val="189724544"/>
        <c:axId val="189726080"/>
      </c:barChart>
      <c:catAx>
        <c:axId val="18972454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89726080"/>
        <c:crosses val="autoZero"/>
        <c:auto val="1"/>
        <c:lblAlgn val="ctr"/>
        <c:lblOffset val="100"/>
        <c:noMultiLvlLbl val="0"/>
      </c:catAx>
      <c:valAx>
        <c:axId val="18972608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8972454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baseline="0">
                <a:solidFill>
                  <a:schemeClr val="tx2"/>
                </a:solidFill>
              </a:rPr>
              <a:t>All Energy </a:t>
            </a:r>
            <a:r>
              <a:rPr lang="en-IE" sz="1200">
                <a:solidFill>
                  <a:schemeClr val="tx2"/>
                </a:solidFill>
              </a:rPr>
              <a:t>Cost EnPI</a:t>
            </a:r>
          </a:p>
        </c:rich>
      </c:tx>
      <c:overlay val="0"/>
    </c:title>
    <c:autoTitleDeleted val="0"/>
    <c:plotArea>
      <c:layout/>
      <c:barChart>
        <c:barDir val="col"/>
        <c:grouping val="clustered"/>
        <c:varyColors val="0"/>
        <c:ser>
          <c:idx val="2"/>
          <c:order val="0"/>
          <c:tx>
            <c:strRef>
              <c:f>EnPI!$B$8</c:f>
              <c:strCache>
                <c:ptCount val="1"/>
                <c:pt idx="0">
                  <c:v>0</c:v>
                </c:pt>
              </c:strCache>
            </c:strRef>
          </c:tx>
          <c:spPr>
            <a:solidFill>
              <a:schemeClr val="accent3">
                <a:lumMod val="75000"/>
              </a:schemeClr>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EnPI!$BK$8:$BK$19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EC-42B3-AEA6-CF45F05B98CD}"/>
            </c:ext>
          </c:extLst>
        </c:ser>
        <c:ser>
          <c:idx val="6"/>
          <c:order val="1"/>
          <c:tx>
            <c:strRef>
              <c:f>EnPI!$B$20</c:f>
              <c:strCache>
                <c:ptCount val="1"/>
              </c:strCache>
            </c:strRef>
          </c:tx>
          <c:spPr>
            <a:solidFill>
              <a:schemeClr val="accent1">
                <a:lumMod val="75000"/>
              </a:schemeClr>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EnPI!$BK$20:$BK$31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DEC-42B3-AEA6-CF45F05B98CD}"/>
            </c:ext>
          </c:extLst>
        </c:ser>
        <c:ser>
          <c:idx val="7"/>
          <c:order val="2"/>
          <c:tx>
            <c:strRef>
              <c:f>EnPI!$B$32</c:f>
              <c:strCache>
                <c:ptCount val="1"/>
              </c:strCache>
            </c:strRef>
          </c:tx>
          <c:spPr>
            <a:solidFill>
              <a:schemeClr val="accent2"/>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EnPI!$BK$32:$BK$43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DEC-42B3-AEA6-CF45F05B98CD}"/>
            </c:ext>
          </c:extLst>
        </c:ser>
        <c:ser>
          <c:idx val="8"/>
          <c:order val="3"/>
          <c:tx>
            <c:strRef>
              <c:f>EnPI!$B$44</c:f>
              <c:strCache>
                <c:ptCount val="1"/>
              </c:strCache>
            </c:strRef>
          </c:tx>
          <c:spPr>
            <a:solidFill>
              <a:schemeClr val="accent4"/>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EnPI!$BK$44:$BK$55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DEC-42B3-AEA6-CF45F05B98CD}"/>
            </c:ext>
          </c:extLst>
        </c:ser>
        <c:ser>
          <c:idx val="9"/>
          <c:order val="4"/>
          <c:tx>
            <c:strRef>
              <c:f>EnPI!$B$56</c:f>
              <c:strCache>
                <c:ptCount val="1"/>
              </c:strCache>
            </c:strRef>
          </c:tx>
          <c:spPr>
            <a:solidFill>
              <a:schemeClr val="tx2">
                <a:lumMod val="60000"/>
                <a:lumOff val="40000"/>
              </a:schemeClr>
            </a:solidFill>
          </c:spPr>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EnPI!$BK$56:$BK$67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DEC-42B3-AEA6-CF45F05B98CD}"/>
            </c:ext>
          </c:extLst>
        </c:ser>
        <c:dLbls>
          <c:showLegendKey val="0"/>
          <c:showVal val="0"/>
          <c:showCatName val="0"/>
          <c:showSerName val="0"/>
          <c:showPercent val="0"/>
          <c:showBubbleSize val="0"/>
        </c:dLbls>
        <c:gapWidth val="150"/>
        <c:axId val="144452224"/>
        <c:axId val="144466304"/>
      </c:barChart>
      <c:catAx>
        <c:axId val="144452224"/>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44466304"/>
        <c:crosses val="autoZero"/>
        <c:auto val="1"/>
        <c:lblAlgn val="ctr"/>
        <c:lblOffset val="100"/>
        <c:noMultiLvlLbl val="0"/>
      </c:catAx>
      <c:valAx>
        <c:axId val="14446630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452224"/>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Natural Gas</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EnPI!$BA$8:$BA$19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7C-42D5-B6C0-64B1736EE264}"/>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EnPI!$BA$20:$BA$31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7C-42D5-B6C0-64B1736EE264}"/>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EnPI!$BA$32:$BA$43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97C-42D5-B6C0-64B1736EE264}"/>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EnPI!$BA$44:$BA$55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97C-42D5-B6C0-64B1736EE264}"/>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EnPI!$BA$56:$BA$67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97C-42D5-B6C0-64B1736EE264}"/>
            </c:ext>
          </c:extLst>
        </c:ser>
        <c:dLbls>
          <c:showLegendKey val="0"/>
          <c:showVal val="0"/>
          <c:showCatName val="0"/>
          <c:showSerName val="0"/>
          <c:showPercent val="0"/>
          <c:showBubbleSize val="0"/>
        </c:dLbls>
        <c:gapWidth val="150"/>
        <c:axId val="144432512"/>
        <c:axId val="144499840"/>
      </c:barChart>
      <c:catAx>
        <c:axId val="14443251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44499840"/>
        <c:crosses val="autoZero"/>
        <c:auto val="1"/>
        <c:lblAlgn val="ctr"/>
        <c:lblOffset val="100"/>
        <c:noMultiLvlLbl val="0"/>
      </c:catAx>
      <c:valAx>
        <c:axId val="14449984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43251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Energy Cost</a:t>
            </a:r>
          </a:p>
        </c:rich>
      </c:tx>
      <c:overlay val="0"/>
    </c:title>
    <c:autoTitleDeleted val="0"/>
    <c:plotArea>
      <c:layout/>
      <c:barChart>
        <c:barDir val="col"/>
        <c:grouping val="stacked"/>
        <c:varyColors val="0"/>
        <c:ser>
          <c:idx val="0"/>
          <c:order val="0"/>
          <c:tx>
            <c:strRef>
              <c:f>Summary!$AV$6</c:f>
              <c:strCache>
                <c:ptCount val="1"/>
                <c:pt idx="0">
                  <c:v>Electricity</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Summary!$AV$31:$AV$42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12-4952-8C4F-08254EB58ADD}"/>
            </c:ext>
          </c:extLst>
        </c:ser>
        <c:ser>
          <c:idx val="1"/>
          <c:order val="1"/>
          <c:tx>
            <c:strRef>
              <c:f>Summary!$AW$6</c:f>
              <c:strCache>
                <c:ptCount val="1"/>
                <c:pt idx="0">
                  <c:v>Natural Gas</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Summary!$AW$31:$AW$42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B12-4952-8C4F-08254EB58ADD}"/>
            </c:ext>
          </c:extLst>
        </c:ser>
        <c:ser>
          <c:idx val="2"/>
          <c:order val="2"/>
          <c:tx>
            <c:strRef>
              <c:f>Summary!$AX$6</c:f>
              <c:strCache>
                <c:ptCount val="1"/>
                <c:pt idx="0">
                  <c:v>LPG</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Summary!$AX$31:$AX$42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12-4952-8C4F-08254EB58ADD}"/>
            </c:ext>
          </c:extLst>
        </c:ser>
        <c:ser>
          <c:idx val="3"/>
          <c:order val="3"/>
          <c:tx>
            <c:strRef>
              <c:f>Summary!$AY$6</c:f>
              <c:strCache>
                <c:ptCount val="1"/>
                <c:pt idx="0">
                  <c:v>Kerosene</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Summary!$AY$31:$AY$42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B12-4952-8C4F-08254EB58ADD}"/>
            </c:ext>
          </c:extLst>
        </c:ser>
        <c:ser>
          <c:idx val="4"/>
          <c:order val="4"/>
          <c:tx>
            <c:strRef>
              <c:f>Summary!$AZ$6</c:f>
              <c:strCache>
                <c:ptCount val="1"/>
                <c:pt idx="0">
                  <c:v>Marked Gasoil</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Summary!$AZ$31:$AZ$42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CB12-4952-8C4F-08254EB58ADD}"/>
            </c:ext>
          </c:extLst>
        </c:ser>
        <c:ser>
          <c:idx val="5"/>
          <c:order val="5"/>
          <c:tx>
            <c:strRef>
              <c:f>Summary!$BA$6</c:f>
              <c:strCache>
                <c:ptCount val="1"/>
                <c:pt idx="0">
                  <c:v>Fuel Oils</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Summary!$BA$31:$BA$42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CB12-4952-8C4F-08254EB58ADD}"/>
            </c:ext>
          </c:extLst>
        </c:ser>
        <c:ser>
          <c:idx val="6"/>
          <c:order val="6"/>
          <c:tx>
            <c:strRef>
              <c:f>Summary!$BB$6</c:f>
              <c:strCache>
                <c:ptCount val="1"/>
                <c:pt idx="0">
                  <c:v>Road Diesel</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Summary!$BB$31:$BB$42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CB12-4952-8C4F-08254EB58ADD}"/>
            </c:ext>
          </c:extLst>
        </c:ser>
        <c:ser>
          <c:idx val="7"/>
          <c:order val="7"/>
          <c:tx>
            <c:strRef>
              <c:f>Summary!$BC$6</c:f>
              <c:strCache>
                <c:ptCount val="1"/>
                <c:pt idx="0">
                  <c:v>Petrol</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Summary!$BC$31:$BC$42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B12-4952-8C4F-08254EB58ADD}"/>
            </c:ext>
          </c:extLst>
        </c:ser>
        <c:ser>
          <c:idx val="8"/>
          <c:order val="8"/>
          <c:tx>
            <c:strRef>
              <c:f>Summary!$BD$6</c:f>
              <c:strCache>
                <c:ptCount val="1"/>
                <c:pt idx="0">
                  <c:v>0</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Summary!$BD$31:$BD$42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B12-4952-8C4F-08254EB58ADD}"/>
            </c:ext>
          </c:extLst>
        </c:ser>
        <c:dLbls>
          <c:showLegendKey val="0"/>
          <c:showVal val="0"/>
          <c:showCatName val="0"/>
          <c:showSerName val="0"/>
          <c:showPercent val="0"/>
          <c:showBubbleSize val="0"/>
        </c:dLbls>
        <c:gapWidth val="150"/>
        <c:overlap val="100"/>
        <c:axId val="83668992"/>
        <c:axId val="83670528"/>
      </c:barChart>
      <c:catAx>
        <c:axId val="8366899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3670528"/>
        <c:crosses val="autoZero"/>
        <c:auto val="1"/>
        <c:lblAlgn val="ctr"/>
        <c:lblOffset val="100"/>
        <c:noMultiLvlLbl val="0"/>
      </c:catAx>
      <c:valAx>
        <c:axId val="8367052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a:t>
                </a:r>
              </a:p>
            </c:rich>
          </c:tx>
          <c:overlay val="0"/>
        </c:title>
        <c:numFmt formatCode="&quot;€&quot;#,##0" sourceLinked="1"/>
        <c:majorTickMark val="out"/>
        <c:minorTickMark val="none"/>
        <c:tickLblPos val="nextTo"/>
        <c:txPr>
          <a:bodyPr/>
          <a:lstStyle/>
          <a:p>
            <a:pPr>
              <a:defRPr sz="900">
                <a:solidFill>
                  <a:schemeClr val="tx2"/>
                </a:solidFill>
              </a:defRPr>
            </a:pPr>
            <a:endParaRPr lang="en-US"/>
          </a:p>
        </c:txPr>
        <c:crossAx val="8366899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LPG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EnPI!$BB$8:$BB$19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88-4F70-B021-CC7DF3622A37}"/>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EnPI!$BB$20:$BB$31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88-4F70-B021-CC7DF3622A37}"/>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EnPI!$BB$32:$BB$43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688-4F70-B021-CC7DF3622A37}"/>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EnPI!$BB$44:$BB$55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88-4F70-B021-CC7DF3622A37}"/>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EnPI!$BB$56:$BB$67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88-4F70-B021-CC7DF3622A37}"/>
            </c:ext>
          </c:extLst>
        </c:ser>
        <c:dLbls>
          <c:showLegendKey val="0"/>
          <c:showVal val="0"/>
          <c:showCatName val="0"/>
          <c:showSerName val="0"/>
          <c:showPercent val="0"/>
          <c:showBubbleSize val="0"/>
        </c:dLbls>
        <c:gapWidth val="150"/>
        <c:axId val="144560512"/>
        <c:axId val="144562048"/>
      </c:barChart>
      <c:catAx>
        <c:axId val="14456051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44562048"/>
        <c:crosses val="autoZero"/>
        <c:auto val="1"/>
        <c:lblAlgn val="ctr"/>
        <c:lblOffset val="100"/>
        <c:noMultiLvlLbl val="0"/>
      </c:catAx>
      <c:valAx>
        <c:axId val="14456204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56051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Kerosene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EnPI!$BC$8:$BC$19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6A-4CE6-99FC-28414736BA19}"/>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EnPI!$BC$20:$BC$31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86A-4CE6-99FC-28414736BA19}"/>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EnPI!$BC$32:$BC$43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86A-4CE6-99FC-28414736BA19}"/>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EnPI!$BC$44:$BC$55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86A-4CE6-99FC-28414736BA19}"/>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EnPI!$BC$56:$BC$67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86A-4CE6-99FC-28414736BA19}"/>
            </c:ext>
          </c:extLst>
        </c:ser>
        <c:dLbls>
          <c:showLegendKey val="0"/>
          <c:showVal val="0"/>
          <c:showCatName val="0"/>
          <c:showSerName val="0"/>
          <c:showPercent val="0"/>
          <c:showBubbleSize val="0"/>
        </c:dLbls>
        <c:gapWidth val="150"/>
        <c:axId val="144610048"/>
        <c:axId val="144611584"/>
      </c:barChart>
      <c:catAx>
        <c:axId val="14461004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44611584"/>
        <c:crosses val="autoZero"/>
        <c:auto val="1"/>
        <c:lblAlgn val="ctr"/>
        <c:lblOffset val="100"/>
        <c:noMultiLvlLbl val="0"/>
      </c:catAx>
      <c:valAx>
        <c:axId val="14461158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61004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Marked Gasoil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EnPI!$BD$8:$BD$19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689-4FDD-ACA9-501E1E90CAF5}"/>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EnPI!$BD$20:$BD$31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689-4FDD-ACA9-501E1E90CAF5}"/>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EnPI!$BD$32:$BD$43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689-4FDD-ACA9-501E1E90CAF5}"/>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EnPI!$BD$44:$BD$55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689-4FDD-ACA9-501E1E90CAF5}"/>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EnPI!$BD$56:$BD$67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689-4FDD-ACA9-501E1E90CAF5}"/>
            </c:ext>
          </c:extLst>
        </c:ser>
        <c:dLbls>
          <c:showLegendKey val="0"/>
          <c:showVal val="0"/>
          <c:showCatName val="0"/>
          <c:showSerName val="0"/>
          <c:showPercent val="0"/>
          <c:showBubbleSize val="0"/>
        </c:dLbls>
        <c:gapWidth val="150"/>
        <c:axId val="144729600"/>
        <c:axId val="144731136"/>
      </c:barChart>
      <c:catAx>
        <c:axId val="144729600"/>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44731136"/>
        <c:crosses val="autoZero"/>
        <c:auto val="1"/>
        <c:lblAlgn val="ctr"/>
        <c:lblOffset val="100"/>
        <c:noMultiLvlLbl val="0"/>
      </c:catAx>
      <c:valAx>
        <c:axId val="144731136"/>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729600"/>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Fuel</a:t>
            </a:r>
            <a:r>
              <a:rPr lang="en-IE" sz="1200" baseline="0">
                <a:solidFill>
                  <a:schemeClr val="tx2"/>
                </a:solidFill>
              </a:rPr>
              <a:t> Oils</a:t>
            </a:r>
            <a:r>
              <a:rPr lang="en-IE" sz="1200">
                <a:solidFill>
                  <a:schemeClr val="tx2"/>
                </a:solidFill>
              </a:rPr>
              <a:t>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EnPI!$BE$8:$BE$19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5A4-45A6-B9BE-506033EDBFF7}"/>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EnPI!$BE$20:$BE$31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5A4-45A6-B9BE-506033EDBFF7}"/>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EnPI!$BE$32:$BE$43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5A4-45A6-B9BE-506033EDBFF7}"/>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EnPI!$BE$44:$BE$55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5A4-45A6-B9BE-506033EDBFF7}"/>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EnPI!$BE$56:$BE$67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5A4-45A6-B9BE-506033EDBFF7}"/>
            </c:ext>
          </c:extLst>
        </c:ser>
        <c:dLbls>
          <c:showLegendKey val="0"/>
          <c:showVal val="0"/>
          <c:showCatName val="0"/>
          <c:showSerName val="0"/>
          <c:showPercent val="0"/>
          <c:showBubbleSize val="0"/>
        </c:dLbls>
        <c:gapWidth val="150"/>
        <c:axId val="144640256"/>
        <c:axId val="144654336"/>
      </c:barChart>
      <c:catAx>
        <c:axId val="14464025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44654336"/>
        <c:crosses val="autoZero"/>
        <c:auto val="1"/>
        <c:lblAlgn val="ctr"/>
        <c:lblOffset val="100"/>
        <c:noMultiLvlLbl val="0"/>
      </c:catAx>
      <c:valAx>
        <c:axId val="144654336"/>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64025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Road</a:t>
            </a:r>
            <a:r>
              <a:rPr lang="en-IE" sz="1200" baseline="0">
                <a:solidFill>
                  <a:schemeClr val="tx2"/>
                </a:solidFill>
              </a:rPr>
              <a:t> Diesel</a:t>
            </a:r>
            <a:r>
              <a:rPr lang="en-IE" sz="1200">
                <a:solidFill>
                  <a:schemeClr val="tx2"/>
                </a:solidFill>
              </a:rPr>
              <a:t>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EnPI!$BF$8:$BF$19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D2F-408C-8B38-9FA6B9D03DE2}"/>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EnPI!$BF$20:$BF$31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D2F-408C-8B38-9FA6B9D03DE2}"/>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EnPI!$BF$32:$BF$43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D2F-408C-8B38-9FA6B9D03DE2}"/>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EnPI!$BF$44:$BF$55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D2F-408C-8B38-9FA6B9D03DE2}"/>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EnPI!$BF$56:$BF$67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D2F-408C-8B38-9FA6B9D03DE2}"/>
            </c:ext>
          </c:extLst>
        </c:ser>
        <c:dLbls>
          <c:showLegendKey val="0"/>
          <c:showVal val="0"/>
          <c:showCatName val="0"/>
          <c:showSerName val="0"/>
          <c:showPercent val="0"/>
          <c:showBubbleSize val="0"/>
        </c:dLbls>
        <c:gapWidth val="150"/>
        <c:axId val="144694656"/>
        <c:axId val="190522496"/>
      </c:barChart>
      <c:catAx>
        <c:axId val="14469465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90522496"/>
        <c:crosses val="autoZero"/>
        <c:auto val="1"/>
        <c:lblAlgn val="ctr"/>
        <c:lblOffset val="100"/>
        <c:noMultiLvlLbl val="0"/>
      </c:catAx>
      <c:valAx>
        <c:axId val="190522496"/>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4469465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Petrol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EnPI!$BG$8:$BG$19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B8D-4F67-8288-4275A4FB52DB}"/>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EnPI!$BG$20:$BG$31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B8D-4F67-8288-4275A4FB52DB}"/>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EnPI!$BG$32:$BG$43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B8D-4F67-8288-4275A4FB52DB}"/>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EnPI!$BG$44:$BG$55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B8D-4F67-8288-4275A4FB52DB}"/>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EnPI!$BG$56:$BG$67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B8D-4F67-8288-4275A4FB52DB}"/>
            </c:ext>
          </c:extLst>
        </c:ser>
        <c:dLbls>
          <c:showLegendKey val="0"/>
          <c:showVal val="0"/>
          <c:showCatName val="0"/>
          <c:showSerName val="0"/>
          <c:showPercent val="0"/>
          <c:showBubbleSize val="0"/>
        </c:dLbls>
        <c:gapWidth val="150"/>
        <c:axId val="190560512"/>
        <c:axId val="190574592"/>
      </c:barChart>
      <c:catAx>
        <c:axId val="19056051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90574592"/>
        <c:crosses val="autoZero"/>
        <c:auto val="1"/>
        <c:lblAlgn val="ctr"/>
        <c:lblOffset val="100"/>
        <c:noMultiLvlLbl val="0"/>
      </c:catAx>
      <c:valAx>
        <c:axId val="19057459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9056051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Other Fuels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EnPI!$BH$8:$BH$19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911-4BF3-9E71-5319B815BE44}"/>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EnPI!$BH$20:$BH$31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911-4BF3-9E71-5319B815BE44}"/>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EnPI!$BH$32:$BH$43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911-4BF3-9E71-5319B815BE44}"/>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EnPI!$BH$44:$BH$55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911-4BF3-9E71-5319B815BE44}"/>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EnPI!$BH$56:$BH$67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911-4BF3-9E71-5319B815BE44}"/>
            </c:ext>
          </c:extLst>
        </c:ser>
        <c:dLbls>
          <c:showLegendKey val="0"/>
          <c:showVal val="0"/>
          <c:showCatName val="0"/>
          <c:showSerName val="0"/>
          <c:showPercent val="0"/>
          <c:showBubbleSize val="0"/>
        </c:dLbls>
        <c:gapWidth val="150"/>
        <c:axId val="190619008"/>
        <c:axId val="190628992"/>
      </c:barChart>
      <c:catAx>
        <c:axId val="19061900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90628992"/>
        <c:crosses val="autoZero"/>
        <c:auto val="1"/>
        <c:lblAlgn val="ctr"/>
        <c:lblOffset val="100"/>
        <c:noMultiLvlLbl val="0"/>
      </c:catAx>
      <c:valAx>
        <c:axId val="19062899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9061900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All Thermal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EnPI!$BI$8:$BI$19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10-4322-80F6-F3306919ACE6}"/>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EnPI!$BI$20:$BI$31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710-4322-80F6-F3306919ACE6}"/>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EnPI!$BI$32:$BI$43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710-4322-80F6-F3306919ACE6}"/>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EnPI!$BI$44:$BI$55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710-4322-80F6-F3306919ACE6}"/>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EnPI!$BI$56:$BI$67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710-4322-80F6-F3306919ACE6}"/>
            </c:ext>
          </c:extLst>
        </c:ser>
        <c:dLbls>
          <c:showLegendKey val="0"/>
          <c:showVal val="0"/>
          <c:showCatName val="0"/>
          <c:showSerName val="0"/>
          <c:showPercent val="0"/>
          <c:showBubbleSize val="0"/>
        </c:dLbls>
        <c:gapWidth val="150"/>
        <c:axId val="190677376"/>
        <c:axId val="190678912"/>
      </c:barChart>
      <c:catAx>
        <c:axId val="190677376"/>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90678912"/>
        <c:crosses val="autoZero"/>
        <c:auto val="1"/>
        <c:lblAlgn val="ctr"/>
        <c:lblOffset val="100"/>
        <c:noMultiLvlLbl val="0"/>
      </c:catAx>
      <c:valAx>
        <c:axId val="190678912"/>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90677376"/>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All Transport </a:t>
            </a:r>
            <a:r>
              <a:rPr lang="en-IE" sz="1200" b="1" i="0" u="none" strike="noStrike" baseline="0"/>
              <a:t>Cost</a:t>
            </a:r>
            <a:r>
              <a:rPr lang="en-IE" sz="1200">
                <a:solidFill>
                  <a:schemeClr val="tx2"/>
                </a:solidFill>
              </a:rPr>
              <a:t> EnPI</a:t>
            </a:r>
          </a:p>
        </c:rich>
      </c:tx>
      <c:overlay val="0"/>
    </c:title>
    <c:autoTitleDeleted val="0"/>
    <c:plotArea>
      <c:layout/>
      <c:barChart>
        <c:barDir val="col"/>
        <c:grouping val="clustered"/>
        <c:varyColors val="0"/>
        <c:ser>
          <c:idx val="2"/>
          <c:order val="0"/>
          <c:tx>
            <c:strRef>
              <c:f>EnPI!$B$8</c:f>
              <c:strCache>
                <c:ptCount val="1"/>
                <c:pt idx="0">
                  <c:v>0</c:v>
                </c:pt>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EnPI!$BJ$8:$BJ$19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91B-4EC9-A9EB-449DD16977C8}"/>
            </c:ext>
          </c:extLst>
        </c:ser>
        <c:ser>
          <c:idx val="0"/>
          <c:order val="1"/>
          <c:tx>
            <c:strRef>
              <c:f>EnPI!$B$20</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EnPI!$BJ$20:$BJ$31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91B-4EC9-A9EB-449DD16977C8}"/>
            </c:ext>
          </c:extLst>
        </c:ser>
        <c:ser>
          <c:idx val="1"/>
          <c:order val="2"/>
          <c:tx>
            <c:strRef>
              <c:f>EnPI!$B$32</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EnPI!$BJ$32:$BJ$43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91B-4EC9-A9EB-449DD16977C8}"/>
            </c:ext>
          </c:extLst>
        </c:ser>
        <c:ser>
          <c:idx val="3"/>
          <c:order val="3"/>
          <c:tx>
            <c:strRef>
              <c:f>EnPI!$B$44</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EnPI!$BJ$44:$BJ$55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91B-4EC9-A9EB-449DD16977C8}"/>
            </c:ext>
          </c:extLst>
        </c:ser>
        <c:ser>
          <c:idx val="4"/>
          <c:order val="4"/>
          <c:tx>
            <c:strRef>
              <c:f>EnPI!$B$56</c:f>
              <c:strCache>
                <c:ptCount val="1"/>
              </c:strCache>
            </c:strRef>
          </c:tx>
          <c:invertIfNegative val="0"/>
          <c:cat>
            <c:strRef>
              <c:f>EnPI!$A$56:$A$67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EnPI!$BJ$56:$BJ$67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91B-4EC9-A9EB-449DD16977C8}"/>
            </c:ext>
          </c:extLst>
        </c:ser>
        <c:dLbls>
          <c:showLegendKey val="0"/>
          <c:showVal val="0"/>
          <c:showCatName val="0"/>
          <c:showSerName val="0"/>
          <c:showPercent val="0"/>
          <c:showBubbleSize val="0"/>
        </c:dLbls>
        <c:gapWidth val="150"/>
        <c:axId val="190747392"/>
        <c:axId val="190748928"/>
      </c:barChart>
      <c:catAx>
        <c:axId val="190747392"/>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190748928"/>
        <c:crosses val="autoZero"/>
        <c:auto val="1"/>
        <c:lblAlgn val="ctr"/>
        <c:lblOffset val="100"/>
        <c:noMultiLvlLbl val="0"/>
      </c:catAx>
      <c:valAx>
        <c:axId val="19074892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Cost per Unit Activity Metric (€/unit)</a:t>
                </a:r>
              </a:p>
            </c:rich>
          </c:tx>
          <c:overlay val="0"/>
        </c:title>
        <c:numFmt formatCode="&quot;€&quot;#,##0.00" sourceLinked="1"/>
        <c:majorTickMark val="out"/>
        <c:minorTickMark val="none"/>
        <c:tickLblPos val="nextTo"/>
        <c:txPr>
          <a:bodyPr/>
          <a:lstStyle/>
          <a:p>
            <a:pPr>
              <a:defRPr sz="900">
                <a:solidFill>
                  <a:schemeClr val="tx2"/>
                </a:solidFill>
              </a:defRPr>
            </a:pPr>
            <a:endParaRPr lang="en-US"/>
          </a:p>
        </c:txPr>
        <c:crossAx val="190747392"/>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Regression Analysis - Electricity</a:t>
            </a:r>
          </a:p>
        </c:rich>
      </c:tx>
      <c:overlay val="0"/>
    </c:title>
    <c:autoTitleDeleted val="0"/>
    <c:plotArea>
      <c:layout/>
      <c:scatterChart>
        <c:scatterStyle val="lineMarker"/>
        <c:varyColors val="0"/>
        <c:ser>
          <c:idx val="2"/>
          <c:order val="0"/>
          <c:spPr>
            <a:ln w="28575">
              <a:noFill/>
            </a:ln>
          </c:spPr>
          <c:marker>
            <c:symbol val="diamond"/>
            <c:size val="5"/>
            <c:spPr>
              <a:solidFill>
                <a:schemeClr val="tx2"/>
              </a:solidFill>
              <a:ln>
                <a:solidFill>
                  <a:schemeClr val="tx2"/>
                </a:solidFill>
              </a:ln>
            </c:spPr>
          </c:marker>
          <c:trendline>
            <c:spPr>
              <a:ln w="19050">
                <a:solidFill>
                  <a:schemeClr val="accent2"/>
                </a:solidFill>
              </a:ln>
            </c:spPr>
            <c:trendlineType val="linear"/>
            <c:dispRSqr val="1"/>
            <c:dispEq val="0"/>
            <c:trendlineLbl>
              <c:numFmt formatCode="General" sourceLinked="0"/>
              <c:txPr>
                <a:bodyPr/>
                <a:lstStyle/>
                <a:p>
                  <a:pPr>
                    <a:defRPr sz="900" b="1">
                      <a:solidFill>
                        <a:schemeClr val="accent2"/>
                      </a:solidFill>
                    </a:defRPr>
                  </a:pPr>
                  <a:endParaRPr lang="en-US"/>
                </a:p>
              </c:txPr>
            </c:trendlineLbl>
          </c:trendline>
          <c:xVal>
            <c:numRef>
              <c:f>EnPI!$C$8:$C$67</c:f>
              <c:numCache>
                <c:formatCode>_-* #,##0_-;\-* #,##0_-;_-* "-"??_-;_-@_-</c:formatCode>
                <c:ptCount val="60"/>
              </c:numCache>
            </c:numRef>
          </c:xVal>
          <c:yVal>
            <c:numRef>
              <c:f>EnPI!$O$8:$O$67</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yVal>
          <c:smooth val="0"/>
          <c:extLst>
            <c:ext xmlns:c16="http://schemas.microsoft.com/office/drawing/2014/chart" uri="{C3380CC4-5D6E-409C-BE32-E72D297353CC}">
              <c16:uniqueId val="{00000001-41C4-47BE-BEDD-C524E9A5E6D3}"/>
            </c:ext>
          </c:extLst>
        </c:ser>
        <c:dLbls>
          <c:showLegendKey val="0"/>
          <c:showVal val="0"/>
          <c:showCatName val="0"/>
          <c:showSerName val="0"/>
          <c:showPercent val="0"/>
          <c:showBubbleSize val="0"/>
        </c:dLbls>
        <c:axId val="190770176"/>
        <c:axId val="190866560"/>
      </c:scatterChart>
      <c:valAx>
        <c:axId val="190770176"/>
        <c:scaling>
          <c:orientation val="minMax"/>
        </c:scaling>
        <c:delete val="0"/>
        <c:axPos val="b"/>
        <c:title>
          <c:tx>
            <c:rich>
              <a:bodyPr/>
              <a:lstStyle/>
              <a:p>
                <a:pPr>
                  <a:defRPr sz="900">
                    <a:solidFill>
                      <a:schemeClr val="tx2"/>
                    </a:solidFill>
                  </a:defRPr>
                </a:pPr>
                <a:r>
                  <a:rPr lang="en-IE" sz="900">
                    <a:solidFill>
                      <a:schemeClr val="tx2"/>
                    </a:solidFill>
                  </a:rPr>
                  <a:t>Activity Metric (for Electricity)</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90866560"/>
        <c:crosses val="autoZero"/>
        <c:crossBetween val="midCat"/>
      </c:valAx>
      <c:valAx>
        <c:axId val="19086656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Monthly Electricity Consumption (kWh)</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190770176"/>
        <c:crosses val="autoZero"/>
        <c:crossBetween val="midCat"/>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GHG</a:t>
            </a:r>
            <a:r>
              <a:rPr lang="en-IE" sz="1200" baseline="0">
                <a:solidFill>
                  <a:schemeClr val="tx2"/>
                </a:solidFill>
              </a:rPr>
              <a:t> Emissions</a:t>
            </a:r>
            <a:endParaRPr lang="en-IE" sz="1200">
              <a:solidFill>
                <a:schemeClr val="tx2"/>
              </a:solidFill>
            </a:endParaRPr>
          </a:p>
        </c:rich>
      </c:tx>
      <c:overlay val="0"/>
    </c:title>
    <c:autoTitleDeleted val="0"/>
    <c:plotArea>
      <c:layout/>
      <c:barChart>
        <c:barDir val="col"/>
        <c:grouping val="stacked"/>
        <c:varyColors val="0"/>
        <c:ser>
          <c:idx val="0"/>
          <c:order val="0"/>
          <c:tx>
            <c:strRef>
              <c:f>Summary!$BF$6</c:f>
              <c:strCache>
                <c:ptCount val="1"/>
                <c:pt idx="0">
                  <c:v>Electricity</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Summary!$BF$31:$BF$42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9084-4536-AC7C-8DA52E3E1B4D}"/>
            </c:ext>
          </c:extLst>
        </c:ser>
        <c:ser>
          <c:idx val="1"/>
          <c:order val="1"/>
          <c:tx>
            <c:strRef>
              <c:f>Summary!$BG$6</c:f>
              <c:strCache>
                <c:ptCount val="1"/>
                <c:pt idx="0">
                  <c:v>Natural Gas</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Summary!$BG$31:$BG$42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9084-4536-AC7C-8DA52E3E1B4D}"/>
            </c:ext>
          </c:extLst>
        </c:ser>
        <c:ser>
          <c:idx val="2"/>
          <c:order val="2"/>
          <c:tx>
            <c:strRef>
              <c:f>Summary!$BH$6</c:f>
              <c:strCache>
                <c:ptCount val="1"/>
                <c:pt idx="0">
                  <c:v>LPG</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Summary!$BH$31:$BH$42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9084-4536-AC7C-8DA52E3E1B4D}"/>
            </c:ext>
          </c:extLst>
        </c:ser>
        <c:ser>
          <c:idx val="3"/>
          <c:order val="3"/>
          <c:tx>
            <c:strRef>
              <c:f>Summary!$BI$6</c:f>
              <c:strCache>
                <c:ptCount val="1"/>
                <c:pt idx="0">
                  <c:v>Kerosene</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Summary!$BI$31:$BI$42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3-9084-4536-AC7C-8DA52E3E1B4D}"/>
            </c:ext>
          </c:extLst>
        </c:ser>
        <c:ser>
          <c:idx val="4"/>
          <c:order val="4"/>
          <c:tx>
            <c:strRef>
              <c:f>Summary!$BJ$6</c:f>
              <c:strCache>
                <c:ptCount val="1"/>
                <c:pt idx="0">
                  <c:v>Marked Gasoil</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Summary!$BJ$31:$BJ$42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4-9084-4536-AC7C-8DA52E3E1B4D}"/>
            </c:ext>
          </c:extLst>
        </c:ser>
        <c:ser>
          <c:idx val="5"/>
          <c:order val="5"/>
          <c:tx>
            <c:strRef>
              <c:f>Summary!$BK$6</c:f>
              <c:strCache>
                <c:ptCount val="1"/>
                <c:pt idx="0">
                  <c:v>Fuel Oils</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Summary!$BK$31:$BK$42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5-9084-4536-AC7C-8DA52E3E1B4D}"/>
            </c:ext>
          </c:extLst>
        </c:ser>
        <c:ser>
          <c:idx val="6"/>
          <c:order val="6"/>
          <c:tx>
            <c:strRef>
              <c:f>Summary!$BL$6</c:f>
              <c:strCache>
                <c:ptCount val="1"/>
                <c:pt idx="0">
                  <c:v>Road Diesel</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Summary!$BL$31:$BL$42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6-9084-4536-AC7C-8DA52E3E1B4D}"/>
            </c:ext>
          </c:extLst>
        </c:ser>
        <c:ser>
          <c:idx val="7"/>
          <c:order val="7"/>
          <c:tx>
            <c:strRef>
              <c:f>Summary!$BM$6</c:f>
              <c:strCache>
                <c:ptCount val="1"/>
                <c:pt idx="0">
                  <c:v>Petrol</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Summary!$BM$31:$BM$42</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7-9084-4536-AC7C-8DA52E3E1B4D}"/>
            </c:ext>
          </c:extLst>
        </c:ser>
        <c:ser>
          <c:idx val="8"/>
          <c:order val="8"/>
          <c:tx>
            <c:strRef>
              <c:f>Summary!$BN$6</c:f>
              <c:strCache>
                <c:ptCount val="1"/>
                <c:pt idx="0">
                  <c:v>0</c:v>
                </c:pt>
              </c:strCache>
            </c:strRef>
          </c:tx>
          <c:invertIfNegative val="0"/>
          <c:cat>
            <c:strRef>
              <c:f>Summary!$AU$31:$AU$42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Summary!$BN$31:$BN$42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084-4536-AC7C-8DA52E3E1B4D}"/>
            </c:ext>
          </c:extLst>
        </c:ser>
        <c:dLbls>
          <c:showLegendKey val="0"/>
          <c:showVal val="0"/>
          <c:showCatName val="0"/>
          <c:showSerName val="0"/>
          <c:showPercent val="0"/>
          <c:showBubbleSize val="0"/>
        </c:dLbls>
        <c:gapWidth val="150"/>
        <c:overlap val="100"/>
        <c:axId val="83816448"/>
        <c:axId val="83817984"/>
      </c:barChart>
      <c:catAx>
        <c:axId val="83816448"/>
        <c:scaling>
          <c:orientation val="minMax"/>
        </c:scaling>
        <c:delete val="0"/>
        <c:axPos val="b"/>
        <c:numFmt formatCode="General" sourceLinked="0"/>
        <c:majorTickMark val="out"/>
        <c:minorTickMark val="none"/>
        <c:tickLblPos val="nextTo"/>
        <c:txPr>
          <a:bodyPr/>
          <a:lstStyle/>
          <a:p>
            <a:pPr>
              <a:defRPr sz="900">
                <a:solidFill>
                  <a:schemeClr val="tx2"/>
                </a:solidFill>
              </a:defRPr>
            </a:pPr>
            <a:endParaRPr lang="en-US"/>
          </a:p>
        </c:txPr>
        <c:crossAx val="83817984"/>
        <c:crosses val="autoZero"/>
        <c:auto val="1"/>
        <c:lblAlgn val="ctr"/>
        <c:lblOffset val="100"/>
        <c:noMultiLvlLbl val="0"/>
      </c:catAx>
      <c:valAx>
        <c:axId val="83817984"/>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GHG Emissions (tCO2)</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83816448"/>
        <c:crosses val="autoZero"/>
        <c:crossBetween val="between"/>
      </c:valAx>
    </c:plotArea>
    <c:legend>
      <c:legendPos val="b"/>
      <c:overlay val="0"/>
      <c:txPr>
        <a:bodyPr/>
        <a:lstStyle/>
        <a:p>
          <a:pPr>
            <a:defRPr sz="900">
              <a:solidFill>
                <a:schemeClr val="tx2"/>
              </a:solidFill>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Regression Analysis - All Thermal</a:t>
            </a:r>
          </a:p>
        </c:rich>
      </c:tx>
      <c:overlay val="0"/>
    </c:title>
    <c:autoTitleDeleted val="0"/>
    <c:plotArea>
      <c:layout/>
      <c:scatterChart>
        <c:scatterStyle val="lineMarker"/>
        <c:varyColors val="0"/>
        <c:ser>
          <c:idx val="2"/>
          <c:order val="0"/>
          <c:spPr>
            <a:ln w="28575">
              <a:noFill/>
            </a:ln>
          </c:spPr>
          <c:marker>
            <c:symbol val="diamond"/>
            <c:size val="5"/>
            <c:spPr>
              <a:solidFill>
                <a:schemeClr val="tx2"/>
              </a:solidFill>
              <a:ln>
                <a:solidFill>
                  <a:schemeClr val="tx2"/>
                </a:solidFill>
              </a:ln>
            </c:spPr>
          </c:marker>
          <c:trendline>
            <c:spPr>
              <a:ln w="19050">
                <a:solidFill>
                  <a:schemeClr val="accent2"/>
                </a:solidFill>
              </a:ln>
            </c:spPr>
            <c:trendlineType val="linear"/>
            <c:dispRSqr val="1"/>
            <c:dispEq val="0"/>
            <c:trendlineLbl>
              <c:numFmt formatCode="General" sourceLinked="0"/>
              <c:txPr>
                <a:bodyPr/>
                <a:lstStyle/>
                <a:p>
                  <a:pPr>
                    <a:defRPr sz="900" b="1">
                      <a:solidFill>
                        <a:schemeClr val="accent2"/>
                      </a:solidFill>
                    </a:defRPr>
                  </a:pPr>
                  <a:endParaRPr lang="en-US"/>
                </a:p>
              </c:txPr>
            </c:trendlineLbl>
          </c:trendline>
          <c:xVal>
            <c:numRef>
              <c:f>EnPI!$L$8:$L$67</c:f>
              <c:numCache>
                <c:formatCode>_-* #,##0_-;\-* #,##0_-;_-* "-"??_-;_-@_-</c:formatCode>
                <c:ptCount val="60"/>
              </c:numCache>
            </c:numRef>
          </c:xVal>
          <c:yVal>
            <c:numRef>
              <c:f>EnPI!$X$8:$X$67</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yVal>
          <c:smooth val="0"/>
          <c:extLst>
            <c:ext xmlns:c16="http://schemas.microsoft.com/office/drawing/2014/chart" uri="{C3380CC4-5D6E-409C-BE32-E72D297353CC}">
              <c16:uniqueId val="{00000001-6DEF-4131-8D6D-CE26FEAFE505}"/>
            </c:ext>
          </c:extLst>
        </c:ser>
        <c:dLbls>
          <c:showLegendKey val="0"/>
          <c:showVal val="0"/>
          <c:showCatName val="0"/>
          <c:showSerName val="0"/>
          <c:showPercent val="0"/>
          <c:showBubbleSize val="0"/>
        </c:dLbls>
        <c:axId val="190891520"/>
        <c:axId val="190893440"/>
      </c:scatterChart>
      <c:valAx>
        <c:axId val="190891520"/>
        <c:scaling>
          <c:orientation val="minMax"/>
        </c:scaling>
        <c:delete val="0"/>
        <c:axPos val="b"/>
        <c:title>
          <c:tx>
            <c:rich>
              <a:bodyPr/>
              <a:lstStyle/>
              <a:p>
                <a:pPr>
                  <a:defRPr sz="900">
                    <a:solidFill>
                      <a:schemeClr val="tx2"/>
                    </a:solidFill>
                  </a:defRPr>
                </a:pPr>
                <a:r>
                  <a:rPr lang="en-IE" sz="900">
                    <a:solidFill>
                      <a:schemeClr val="tx2"/>
                    </a:solidFill>
                  </a:rPr>
                  <a:t>Activity Metric (for Electricity)</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90893440"/>
        <c:crosses val="autoZero"/>
        <c:crossBetween val="midCat"/>
      </c:valAx>
      <c:valAx>
        <c:axId val="190893440"/>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Monthly Electricity Consumption (kWh)</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190891520"/>
        <c:crosses val="autoZero"/>
        <c:crossBetween val="midCat"/>
      </c:valAx>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Regression Analysis - All Transport</a:t>
            </a:r>
          </a:p>
        </c:rich>
      </c:tx>
      <c:overlay val="0"/>
    </c:title>
    <c:autoTitleDeleted val="0"/>
    <c:plotArea>
      <c:layout/>
      <c:scatterChart>
        <c:scatterStyle val="lineMarker"/>
        <c:varyColors val="0"/>
        <c:ser>
          <c:idx val="2"/>
          <c:order val="0"/>
          <c:spPr>
            <a:ln w="28575">
              <a:noFill/>
            </a:ln>
          </c:spPr>
          <c:marker>
            <c:symbol val="diamond"/>
            <c:size val="5"/>
            <c:spPr>
              <a:solidFill>
                <a:schemeClr val="tx2"/>
              </a:solidFill>
              <a:ln>
                <a:solidFill>
                  <a:schemeClr val="tx2"/>
                </a:solidFill>
              </a:ln>
            </c:spPr>
          </c:marker>
          <c:trendline>
            <c:spPr>
              <a:ln w="19050">
                <a:solidFill>
                  <a:schemeClr val="accent2"/>
                </a:solidFill>
              </a:ln>
            </c:spPr>
            <c:trendlineType val="linear"/>
            <c:dispRSqr val="1"/>
            <c:dispEq val="0"/>
            <c:trendlineLbl>
              <c:numFmt formatCode="General" sourceLinked="0"/>
              <c:txPr>
                <a:bodyPr/>
                <a:lstStyle/>
                <a:p>
                  <a:pPr>
                    <a:defRPr sz="900" b="1">
                      <a:solidFill>
                        <a:schemeClr val="accent2"/>
                      </a:solidFill>
                    </a:defRPr>
                  </a:pPr>
                  <a:endParaRPr lang="en-US"/>
                </a:p>
              </c:txPr>
            </c:trendlineLbl>
          </c:trendline>
          <c:xVal>
            <c:numRef>
              <c:f>EnPI!$M$8:$M$67</c:f>
              <c:numCache>
                <c:formatCode>_-* #,##0_-;\-* #,##0_-;_-* "-"??_-;_-@_-</c:formatCode>
                <c:ptCount val="60"/>
              </c:numCache>
            </c:numRef>
          </c:xVal>
          <c:yVal>
            <c:numRef>
              <c:f>EnPI!$Y$8:$Y$67</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yVal>
          <c:smooth val="0"/>
          <c:extLst>
            <c:ext xmlns:c16="http://schemas.microsoft.com/office/drawing/2014/chart" uri="{C3380CC4-5D6E-409C-BE32-E72D297353CC}">
              <c16:uniqueId val="{00000001-645D-48E7-96B2-B994AFFA971B}"/>
            </c:ext>
          </c:extLst>
        </c:ser>
        <c:dLbls>
          <c:showLegendKey val="0"/>
          <c:showVal val="0"/>
          <c:showCatName val="0"/>
          <c:showSerName val="0"/>
          <c:showPercent val="0"/>
          <c:showBubbleSize val="0"/>
        </c:dLbls>
        <c:axId val="190824448"/>
        <c:axId val="190826368"/>
      </c:scatterChart>
      <c:valAx>
        <c:axId val="190824448"/>
        <c:scaling>
          <c:orientation val="minMax"/>
        </c:scaling>
        <c:delete val="0"/>
        <c:axPos val="b"/>
        <c:title>
          <c:tx>
            <c:rich>
              <a:bodyPr/>
              <a:lstStyle/>
              <a:p>
                <a:pPr>
                  <a:defRPr sz="900">
                    <a:solidFill>
                      <a:schemeClr val="tx2"/>
                    </a:solidFill>
                  </a:defRPr>
                </a:pPr>
                <a:r>
                  <a:rPr lang="en-IE" sz="900">
                    <a:solidFill>
                      <a:schemeClr val="tx2"/>
                    </a:solidFill>
                  </a:rPr>
                  <a:t>Activity Metric (for Electricity)</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90826368"/>
        <c:crosses val="autoZero"/>
        <c:crossBetween val="midCat"/>
      </c:valAx>
      <c:valAx>
        <c:axId val="19082636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Monthly Electricity Consumption (kWh)</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190824448"/>
        <c:crosses val="autoZero"/>
        <c:crossBetween val="midCat"/>
      </c:valAx>
    </c:plotArea>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IE" sz="1200">
                <a:solidFill>
                  <a:schemeClr val="tx2"/>
                </a:solidFill>
              </a:rPr>
              <a:t>Regression Analysis - All Energy</a:t>
            </a:r>
          </a:p>
        </c:rich>
      </c:tx>
      <c:overlay val="0"/>
    </c:title>
    <c:autoTitleDeleted val="0"/>
    <c:plotArea>
      <c:layout/>
      <c:scatterChart>
        <c:scatterStyle val="lineMarker"/>
        <c:varyColors val="0"/>
        <c:ser>
          <c:idx val="2"/>
          <c:order val="0"/>
          <c:spPr>
            <a:ln w="28575">
              <a:noFill/>
            </a:ln>
          </c:spPr>
          <c:marker>
            <c:symbol val="diamond"/>
            <c:size val="5"/>
            <c:spPr>
              <a:solidFill>
                <a:schemeClr val="tx2"/>
              </a:solidFill>
              <a:ln>
                <a:solidFill>
                  <a:schemeClr val="tx2"/>
                </a:solidFill>
              </a:ln>
            </c:spPr>
          </c:marker>
          <c:trendline>
            <c:spPr>
              <a:ln w="19050">
                <a:solidFill>
                  <a:schemeClr val="accent2"/>
                </a:solidFill>
              </a:ln>
            </c:spPr>
            <c:trendlineType val="linear"/>
            <c:dispRSqr val="1"/>
            <c:dispEq val="0"/>
            <c:trendlineLbl>
              <c:numFmt formatCode="General" sourceLinked="0"/>
              <c:txPr>
                <a:bodyPr/>
                <a:lstStyle/>
                <a:p>
                  <a:pPr>
                    <a:defRPr sz="900" b="1">
                      <a:solidFill>
                        <a:schemeClr val="accent2"/>
                      </a:solidFill>
                    </a:defRPr>
                  </a:pPr>
                  <a:endParaRPr lang="en-US"/>
                </a:p>
              </c:txPr>
            </c:trendlineLbl>
          </c:trendline>
          <c:xVal>
            <c:numRef>
              <c:f>EnPI!$N$8:$N$67</c:f>
              <c:numCache>
                <c:formatCode>_-* #,##0_-;\-* #,##0_-;_-* "-"??_-;_-@_-</c:formatCode>
                <c:ptCount val="60"/>
              </c:numCache>
            </c:numRef>
          </c:xVal>
          <c:yVal>
            <c:numRef>
              <c:f>EnPI!$Z$8:$Z$67</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yVal>
          <c:smooth val="0"/>
          <c:extLst>
            <c:ext xmlns:c16="http://schemas.microsoft.com/office/drawing/2014/chart" uri="{C3380CC4-5D6E-409C-BE32-E72D297353CC}">
              <c16:uniqueId val="{00000001-188D-4499-800C-8BBF8B7D9862}"/>
            </c:ext>
          </c:extLst>
        </c:ser>
        <c:dLbls>
          <c:showLegendKey val="0"/>
          <c:showVal val="0"/>
          <c:showCatName val="0"/>
          <c:showSerName val="0"/>
          <c:showPercent val="0"/>
          <c:showBubbleSize val="0"/>
        </c:dLbls>
        <c:axId val="190974208"/>
        <c:axId val="190992768"/>
      </c:scatterChart>
      <c:valAx>
        <c:axId val="190974208"/>
        <c:scaling>
          <c:orientation val="minMax"/>
        </c:scaling>
        <c:delete val="0"/>
        <c:axPos val="b"/>
        <c:title>
          <c:tx>
            <c:rich>
              <a:bodyPr/>
              <a:lstStyle/>
              <a:p>
                <a:pPr>
                  <a:defRPr sz="900">
                    <a:solidFill>
                      <a:schemeClr val="tx2"/>
                    </a:solidFill>
                  </a:defRPr>
                </a:pPr>
                <a:r>
                  <a:rPr lang="en-IE" sz="900">
                    <a:solidFill>
                      <a:schemeClr val="tx2"/>
                    </a:solidFill>
                  </a:rPr>
                  <a:t>Activity Metric (for Electricity)</a:t>
                </a:r>
              </a:p>
            </c:rich>
          </c:tx>
          <c:overlay val="0"/>
        </c:title>
        <c:numFmt formatCode="_-* #,##0_-;\-* #,##0_-;_-* &quot;-&quot;??_-;_-@_-" sourceLinked="1"/>
        <c:majorTickMark val="out"/>
        <c:minorTickMark val="none"/>
        <c:tickLblPos val="nextTo"/>
        <c:txPr>
          <a:bodyPr/>
          <a:lstStyle/>
          <a:p>
            <a:pPr>
              <a:defRPr sz="900">
                <a:solidFill>
                  <a:schemeClr val="tx2"/>
                </a:solidFill>
              </a:defRPr>
            </a:pPr>
            <a:endParaRPr lang="en-US"/>
          </a:p>
        </c:txPr>
        <c:crossAx val="190992768"/>
        <c:crosses val="autoZero"/>
        <c:crossBetween val="midCat"/>
      </c:valAx>
      <c:valAx>
        <c:axId val="190992768"/>
        <c:scaling>
          <c:orientation val="minMax"/>
        </c:scaling>
        <c:delete val="0"/>
        <c:axPos val="l"/>
        <c:majorGridlines/>
        <c:title>
          <c:tx>
            <c:rich>
              <a:bodyPr rot="-5400000" vert="horz"/>
              <a:lstStyle/>
              <a:p>
                <a:pPr>
                  <a:defRPr sz="900">
                    <a:solidFill>
                      <a:schemeClr val="tx2"/>
                    </a:solidFill>
                  </a:defRPr>
                </a:pPr>
                <a:r>
                  <a:rPr lang="en-IE" sz="900">
                    <a:solidFill>
                      <a:schemeClr val="tx2"/>
                    </a:solidFill>
                  </a:rPr>
                  <a:t>Monthly Electricity Consumption (kWh)</a:t>
                </a:r>
              </a:p>
            </c:rich>
          </c:tx>
          <c:overlay val="0"/>
        </c:title>
        <c:numFmt formatCode="#,##0" sourceLinked="1"/>
        <c:majorTickMark val="out"/>
        <c:minorTickMark val="none"/>
        <c:tickLblPos val="nextTo"/>
        <c:txPr>
          <a:bodyPr/>
          <a:lstStyle/>
          <a:p>
            <a:pPr>
              <a:defRPr sz="900">
                <a:solidFill>
                  <a:schemeClr val="tx2"/>
                </a:solidFill>
              </a:defRPr>
            </a:pPr>
            <a:endParaRPr lang="en-US"/>
          </a:p>
        </c:txPr>
        <c:crossAx val="190974208"/>
        <c:crosses val="autoZero"/>
        <c:crossBetween val="midCat"/>
      </c:valAx>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image" Target="../media/image9.gif"/><Relationship Id="rId2" Type="http://schemas.openxmlformats.org/officeDocument/2006/relationships/chart" Target="../charts/chart50.xml"/><Relationship Id="rId1" Type="http://schemas.openxmlformats.org/officeDocument/2006/relationships/image" Target="../media/image2.jpe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image" Target="../media/image10.gif"/><Relationship Id="rId2" Type="http://schemas.openxmlformats.org/officeDocument/2006/relationships/chart" Target="../charts/chart55.xml"/><Relationship Id="rId1" Type="http://schemas.openxmlformats.org/officeDocument/2006/relationships/image" Target="../media/image2.jpe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image" Target="../media/image11.gif"/><Relationship Id="rId2" Type="http://schemas.openxmlformats.org/officeDocument/2006/relationships/chart" Target="../charts/chart60.xml"/><Relationship Id="rId1" Type="http://schemas.openxmlformats.org/officeDocument/2006/relationships/image" Target="../media/image2.jpe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18" Type="http://schemas.openxmlformats.org/officeDocument/2006/relationships/chart" Target="../charts/chart82.xml"/><Relationship Id="rId26" Type="http://schemas.openxmlformats.org/officeDocument/2006/relationships/chart" Target="../charts/chart90.xml"/><Relationship Id="rId3" Type="http://schemas.openxmlformats.org/officeDocument/2006/relationships/chart" Target="../charts/chart67.xml"/><Relationship Id="rId21" Type="http://schemas.openxmlformats.org/officeDocument/2006/relationships/chart" Target="../charts/chart85.xml"/><Relationship Id="rId7" Type="http://schemas.openxmlformats.org/officeDocument/2006/relationships/chart" Target="../charts/chart71.xml"/><Relationship Id="rId12" Type="http://schemas.openxmlformats.org/officeDocument/2006/relationships/chart" Target="../charts/chart76.xml"/><Relationship Id="rId17" Type="http://schemas.openxmlformats.org/officeDocument/2006/relationships/chart" Target="../charts/chart81.xml"/><Relationship Id="rId25" Type="http://schemas.openxmlformats.org/officeDocument/2006/relationships/chart" Target="../charts/chart89.xml"/><Relationship Id="rId2" Type="http://schemas.openxmlformats.org/officeDocument/2006/relationships/chart" Target="../charts/chart66.xml"/><Relationship Id="rId16" Type="http://schemas.openxmlformats.org/officeDocument/2006/relationships/chart" Target="../charts/chart80.xml"/><Relationship Id="rId20" Type="http://schemas.openxmlformats.org/officeDocument/2006/relationships/chart" Target="../charts/chart84.xml"/><Relationship Id="rId29" Type="http://schemas.openxmlformats.org/officeDocument/2006/relationships/image" Target="../media/image2.jpeg"/><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24" Type="http://schemas.openxmlformats.org/officeDocument/2006/relationships/chart" Target="../charts/chart88.xml"/><Relationship Id="rId5" Type="http://schemas.openxmlformats.org/officeDocument/2006/relationships/chart" Target="../charts/chart69.xml"/><Relationship Id="rId15" Type="http://schemas.openxmlformats.org/officeDocument/2006/relationships/chart" Target="../charts/chart79.xml"/><Relationship Id="rId23" Type="http://schemas.openxmlformats.org/officeDocument/2006/relationships/chart" Target="../charts/chart87.xml"/><Relationship Id="rId28" Type="http://schemas.openxmlformats.org/officeDocument/2006/relationships/chart" Target="../charts/chart92.xml"/><Relationship Id="rId10" Type="http://schemas.openxmlformats.org/officeDocument/2006/relationships/chart" Target="../charts/chart74.xml"/><Relationship Id="rId19" Type="http://schemas.openxmlformats.org/officeDocument/2006/relationships/chart" Target="../charts/chart83.xml"/><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 Id="rId22" Type="http://schemas.openxmlformats.org/officeDocument/2006/relationships/chart" Target="../charts/chart86.xml"/><Relationship Id="rId27"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1" Type="http://schemas.openxmlformats.org/officeDocument/2006/relationships/image" Target="../media/image2.jpe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2.jpe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image" Target="../media/image4.gif"/><Relationship Id="rId2" Type="http://schemas.openxmlformats.org/officeDocument/2006/relationships/chart" Target="../charts/chart25.xml"/><Relationship Id="rId1" Type="http://schemas.openxmlformats.org/officeDocument/2006/relationships/image" Target="../media/image2.jpeg"/><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5.gif"/><Relationship Id="rId2" Type="http://schemas.openxmlformats.org/officeDocument/2006/relationships/chart" Target="../charts/chart30.xml"/><Relationship Id="rId1" Type="http://schemas.openxmlformats.org/officeDocument/2006/relationships/image" Target="../media/image2.jpeg"/><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image" Target="../media/image6.gif"/><Relationship Id="rId2" Type="http://schemas.openxmlformats.org/officeDocument/2006/relationships/chart" Target="../charts/chart35.xml"/><Relationship Id="rId1" Type="http://schemas.openxmlformats.org/officeDocument/2006/relationships/image" Target="../media/image2.jpeg"/><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image" Target="../media/image7.gif"/><Relationship Id="rId2" Type="http://schemas.openxmlformats.org/officeDocument/2006/relationships/chart" Target="../charts/chart40.xml"/><Relationship Id="rId1" Type="http://schemas.openxmlformats.org/officeDocument/2006/relationships/image" Target="../media/image2.jpeg"/><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image" Target="../media/image8.gif"/><Relationship Id="rId2" Type="http://schemas.openxmlformats.org/officeDocument/2006/relationships/chart" Target="../charts/chart45.xml"/><Relationship Id="rId1" Type="http://schemas.openxmlformats.org/officeDocument/2006/relationships/image" Target="../media/image2.jpe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twoCellAnchor editAs="oneCell">
    <xdr:from>
      <xdr:col>3</xdr:col>
      <xdr:colOff>1200150</xdr:colOff>
      <xdr:row>1</xdr:row>
      <xdr:rowOff>47625</xdr:rowOff>
    </xdr:from>
    <xdr:to>
      <xdr:col>9</xdr:col>
      <xdr:colOff>213137</xdr:colOff>
      <xdr:row>8</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b="22735"/>
        <a:stretch>
          <a:fillRect/>
        </a:stretch>
      </xdr:blipFill>
      <xdr:spPr bwMode="auto">
        <a:xfrm>
          <a:off x="1609725" y="95250"/>
          <a:ext cx="4327937" cy="12001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685925" cy="476250"/>
        </a:xfrm>
        <a:prstGeom prst="rect">
          <a:avLst/>
        </a:prstGeom>
        <a:noFill/>
        <a:ln w="9525">
          <a:noFill/>
          <a:miter lim="800000"/>
          <a:headEnd/>
          <a:tailEnd/>
        </a:ln>
      </xdr:spPr>
    </xdr:pic>
    <xdr:clientData/>
  </xdr:twoCellAnchor>
  <xdr:twoCellAnchor>
    <xdr:from>
      <xdr:col>3</xdr:col>
      <xdr:colOff>38966</xdr:colOff>
      <xdr:row>78</xdr:row>
      <xdr:rowOff>31172</xdr:rowOff>
    </xdr:from>
    <xdr:to>
      <xdr:col>10</xdr:col>
      <xdr:colOff>590550</xdr:colOff>
      <xdr:row>82</xdr:row>
      <xdr:rowOff>914400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xdr:colOff>
      <xdr:row>78</xdr:row>
      <xdr:rowOff>26844</xdr:rowOff>
    </xdr:from>
    <xdr:to>
      <xdr:col>18</xdr:col>
      <xdr:colOff>411307</xdr:colOff>
      <xdr:row>82</xdr:row>
      <xdr:rowOff>902278</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35299</xdr:colOff>
      <xdr:row>83</xdr:row>
      <xdr:rowOff>39220</xdr:rowOff>
    </xdr:from>
    <xdr:to>
      <xdr:col>10</xdr:col>
      <xdr:colOff>590550</xdr:colOff>
      <xdr:row>87</xdr:row>
      <xdr:rowOff>124029</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459237</xdr:colOff>
      <xdr:row>83</xdr:row>
      <xdr:rowOff>39270</xdr:rowOff>
    </xdr:from>
    <xdr:to>
      <xdr:col>26</xdr:col>
      <xdr:colOff>282592</xdr:colOff>
      <xdr:row>87</xdr:row>
      <xdr:rowOff>125810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83</xdr:row>
      <xdr:rowOff>38100</xdr:rowOff>
    </xdr:from>
    <xdr:to>
      <xdr:col>18</xdr:col>
      <xdr:colOff>374276</xdr:colOff>
      <xdr:row>87</xdr:row>
      <xdr:rowOff>122909</xdr:rowOff>
    </xdr:to>
    <xdr:graphicFrame macro="">
      <xdr:nvGraphicFramePr>
        <xdr:cNvPr id="7" name="Chart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109</xdr:row>
      <xdr:rowOff>38100</xdr:rowOff>
    </xdr:from>
    <xdr:to>
      <xdr:col>18</xdr:col>
      <xdr:colOff>409575</xdr:colOff>
      <xdr:row>134</xdr:row>
      <xdr:rowOff>114300</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cstate="print"/>
        <a:stretch>
          <a:fillRect/>
        </a:stretch>
      </xdr:blipFill>
      <xdr:spPr>
        <a:xfrm>
          <a:off x="609600" y="27451050"/>
          <a:ext cx="9334500" cy="4000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685925" cy="476250"/>
        </a:xfrm>
        <a:prstGeom prst="rect">
          <a:avLst/>
        </a:prstGeom>
        <a:noFill/>
        <a:ln w="9525">
          <a:noFill/>
          <a:miter lim="800000"/>
          <a:headEnd/>
          <a:tailEnd/>
        </a:ln>
      </xdr:spPr>
    </xdr:pic>
    <xdr:clientData/>
  </xdr:twoCellAnchor>
  <xdr:twoCellAnchor>
    <xdr:from>
      <xdr:col>3</xdr:col>
      <xdr:colOff>38966</xdr:colOff>
      <xdr:row>78</xdr:row>
      <xdr:rowOff>40697</xdr:rowOff>
    </xdr:from>
    <xdr:to>
      <xdr:col>10</xdr:col>
      <xdr:colOff>590550</xdr:colOff>
      <xdr:row>82</xdr:row>
      <xdr:rowOff>923925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xdr:colOff>
      <xdr:row>78</xdr:row>
      <xdr:rowOff>36369</xdr:rowOff>
    </xdr:from>
    <xdr:to>
      <xdr:col>18</xdr:col>
      <xdr:colOff>411307</xdr:colOff>
      <xdr:row>82</xdr:row>
      <xdr:rowOff>911803</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35299</xdr:colOff>
      <xdr:row>83</xdr:row>
      <xdr:rowOff>39220</xdr:rowOff>
    </xdr:from>
    <xdr:to>
      <xdr:col>10</xdr:col>
      <xdr:colOff>590550</xdr:colOff>
      <xdr:row>87</xdr:row>
      <xdr:rowOff>124029</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459237</xdr:colOff>
      <xdr:row>83</xdr:row>
      <xdr:rowOff>39270</xdr:rowOff>
    </xdr:from>
    <xdr:to>
      <xdr:col>26</xdr:col>
      <xdr:colOff>282592</xdr:colOff>
      <xdr:row>87</xdr:row>
      <xdr:rowOff>125810</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83</xdr:row>
      <xdr:rowOff>38100</xdr:rowOff>
    </xdr:from>
    <xdr:to>
      <xdr:col>18</xdr:col>
      <xdr:colOff>374276</xdr:colOff>
      <xdr:row>87</xdr:row>
      <xdr:rowOff>122909</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28575</xdr:colOff>
      <xdr:row>109</xdr:row>
      <xdr:rowOff>19050</xdr:rowOff>
    </xdr:from>
    <xdr:to>
      <xdr:col>18</xdr:col>
      <xdr:colOff>428625</xdr:colOff>
      <xdr:row>134</xdr:row>
      <xdr:rowOff>142875</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7" cstate="print"/>
        <a:stretch>
          <a:fillRect/>
        </a:stretch>
      </xdr:blipFill>
      <xdr:spPr>
        <a:xfrm>
          <a:off x="638175" y="27432000"/>
          <a:ext cx="9324975" cy="3990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685925" cy="476250"/>
        </a:xfrm>
        <a:prstGeom prst="rect">
          <a:avLst/>
        </a:prstGeom>
        <a:noFill/>
        <a:ln w="9525">
          <a:noFill/>
          <a:miter lim="800000"/>
          <a:headEnd/>
          <a:tailEnd/>
        </a:ln>
      </xdr:spPr>
    </xdr:pic>
    <xdr:clientData/>
  </xdr:twoCellAnchor>
  <xdr:twoCellAnchor>
    <xdr:from>
      <xdr:col>3</xdr:col>
      <xdr:colOff>67541</xdr:colOff>
      <xdr:row>78</xdr:row>
      <xdr:rowOff>31172</xdr:rowOff>
    </xdr:from>
    <xdr:to>
      <xdr:col>11</xdr:col>
      <xdr:colOff>9525</xdr:colOff>
      <xdr:row>82</xdr:row>
      <xdr:rowOff>914400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66675</xdr:colOff>
      <xdr:row>78</xdr:row>
      <xdr:rowOff>26844</xdr:rowOff>
    </xdr:from>
    <xdr:to>
      <xdr:col>18</xdr:col>
      <xdr:colOff>439882</xdr:colOff>
      <xdr:row>82</xdr:row>
      <xdr:rowOff>902278</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35299</xdr:colOff>
      <xdr:row>83</xdr:row>
      <xdr:rowOff>58270</xdr:rowOff>
    </xdr:from>
    <xdr:to>
      <xdr:col>10</xdr:col>
      <xdr:colOff>590550</xdr:colOff>
      <xdr:row>87</xdr:row>
      <xdr:rowOff>143079</xdr:rowOff>
    </xdr:to>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459237</xdr:colOff>
      <xdr:row>83</xdr:row>
      <xdr:rowOff>58320</xdr:rowOff>
    </xdr:from>
    <xdr:to>
      <xdr:col>26</xdr:col>
      <xdr:colOff>282592</xdr:colOff>
      <xdr:row>87</xdr:row>
      <xdr:rowOff>144860</xdr:rowOff>
    </xdr:to>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83</xdr:row>
      <xdr:rowOff>57150</xdr:rowOff>
    </xdr:from>
    <xdr:to>
      <xdr:col>18</xdr:col>
      <xdr:colOff>374276</xdr:colOff>
      <xdr:row>87</xdr:row>
      <xdr:rowOff>141959</xdr:rowOff>
    </xdr:to>
    <xdr:graphicFrame macro="">
      <xdr:nvGraphicFramePr>
        <xdr:cNvPr id="7" name="Chart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19050</xdr:colOff>
      <xdr:row>109</xdr:row>
      <xdr:rowOff>9525</xdr:rowOff>
    </xdr:from>
    <xdr:to>
      <xdr:col>18</xdr:col>
      <xdr:colOff>419100</xdr:colOff>
      <xdr:row>134</xdr:row>
      <xdr:rowOff>114300</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cstate="print"/>
        <a:stretch>
          <a:fillRect/>
        </a:stretch>
      </xdr:blipFill>
      <xdr:spPr>
        <a:xfrm>
          <a:off x="628650" y="27422475"/>
          <a:ext cx="9324975" cy="39909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xdr:colOff>
      <xdr:row>74</xdr:row>
      <xdr:rowOff>28575</xdr:rowOff>
    </xdr:from>
    <xdr:to>
      <xdr:col>11</xdr:col>
      <xdr:colOff>571499</xdr:colOff>
      <xdr:row>98</xdr:row>
      <xdr:rowOff>92449</xdr:rowOff>
    </xdr:to>
    <xdr:graphicFrame macro="">
      <xdr:nvGraphicFramePr>
        <xdr:cNvPr id="22" name="Chart 21">
          <a:extLst>
            <a:ext uri="{FF2B5EF4-FFF2-40B4-BE49-F238E27FC236}">
              <a16:creationId xmlns:a16="http://schemas.microsoft.com/office/drawing/2014/main"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28731</xdr:colOff>
      <xdr:row>74</xdr:row>
      <xdr:rowOff>44823</xdr:rowOff>
    </xdr:from>
    <xdr:to>
      <xdr:col>22</xdr:col>
      <xdr:colOff>155</xdr:colOff>
      <xdr:row>98</xdr:row>
      <xdr:rowOff>89647</xdr:rowOff>
    </xdr:to>
    <xdr:graphicFrame macro="">
      <xdr:nvGraphicFramePr>
        <xdr:cNvPr id="24" name="Chart 23">
          <a:extLst>
            <a:ext uri="{FF2B5EF4-FFF2-40B4-BE49-F238E27FC236}">
              <a16:creationId xmlns:a16="http://schemas.microsoft.com/office/drawing/2014/main"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38714</xdr:colOff>
      <xdr:row>74</xdr:row>
      <xdr:rowOff>44824</xdr:rowOff>
    </xdr:from>
    <xdr:to>
      <xdr:col>32</xdr:col>
      <xdr:colOff>10138</xdr:colOff>
      <xdr:row>98</xdr:row>
      <xdr:rowOff>108698</xdr:rowOff>
    </xdr:to>
    <xdr:graphicFrame macro="">
      <xdr:nvGraphicFramePr>
        <xdr:cNvPr id="25" name="Chart 24">
          <a:extLst>
            <a:ext uri="{FF2B5EF4-FFF2-40B4-BE49-F238E27FC236}">
              <a16:creationId xmlns:a16="http://schemas.microsoft.com/office/drawing/2014/main"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37694</xdr:colOff>
      <xdr:row>74</xdr:row>
      <xdr:rowOff>50935</xdr:rowOff>
    </xdr:from>
    <xdr:to>
      <xdr:col>42</xdr:col>
      <xdr:colOff>9118</xdr:colOff>
      <xdr:row>98</xdr:row>
      <xdr:rowOff>114810</xdr:rowOff>
    </xdr:to>
    <xdr:graphicFrame macro="">
      <xdr:nvGraphicFramePr>
        <xdr:cNvPr id="26" name="Chart 25">
          <a:extLst>
            <a:ext uri="{FF2B5EF4-FFF2-40B4-BE49-F238E27FC236}">
              <a16:creationId xmlns:a16="http://schemas.microsoft.com/office/drawing/2014/main"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39733</xdr:colOff>
      <xdr:row>74</xdr:row>
      <xdr:rowOff>58066</xdr:rowOff>
    </xdr:from>
    <xdr:to>
      <xdr:col>52</xdr:col>
      <xdr:colOff>11157</xdr:colOff>
      <xdr:row>98</xdr:row>
      <xdr:rowOff>121940</xdr:rowOff>
    </xdr:to>
    <xdr:graphicFrame macro="">
      <xdr:nvGraphicFramePr>
        <xdr:cNvPr id="27" name="Chart 26">
          <a:extLst>
            <a:ext uri="{FF2B5EF4-FFF2-40B4-BE49-F238E27FC236}">
              <a16:creationId xmlns:a16="http://schemas.microsoft.com/office/drawing/2014/main" id="{00000000-0008-0000-0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39732</xdr:colOff>
      <xdr:row>74</xdr:row>
      <xdr:rowOff>60104</xdr:rowOff>
    </xdr:from>
    <xdr:to>
      <xdr:col>62</xdr:col>
      <xdr:colOff>11156</xdr:colOff>
      <xdr:row>98</xdr:row>
      <xdr:rowOff>127035</xdr:rowOff>
    </xdr:to>
    <xdr:graphicFrame macro="">
      <xdr:nvGraphicFramePr>
        <xdr:cNvPr id="28" name="Chart 27">
          <a:extLst>
            <a:ext uri="{FF2B5EF4-FFF2-40B4-BE49-F238E27FC236}">
              <a16:creationId xmlns:a16="http://schemas.microsoft.com/office/drawing/2014/main" id="{00000000-0008-0000-0C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45463</xdr:colOff>
      <xdr:row>74</xdr:row>
      <xdr:rowOff>52880</xdr:rowOff>
    </xdr:from>
    <xdr:to>
      <xdr:col>67</xdr:col>
      <xdr:colOff>81831</xdr:colOff>
      <xdr:row>98</xdr:row>
      <xdr:rowOff>127578</xdr:rowOff>
    </xdr:to>
    <xdr:graphicFrame macro="">
      <xdr:nvGraphicFramePr>
        <xdr:cNvPr id="29" name="Chart 28">
          <a:extLst>
            <a:ext uri="{FF2B5EF4-FFF2-40B4-BE49-F238E27FC236}">
              <a16:creationId xmlns:a16="http://schemas.microsoft.com/office/drawing/2014/main" id="{00000000-0008-0000-0C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67</xdr:col>
      <xdr:colOff>148442</xdr:colOff>
      <xdr:row>74</xdr:row>
      <xdr:rowOff>50408</xdr:rowOff>
    </xdr:from>
    <xdr:to>
      <xdr:col>76</xdr:col>
      <xdr:colOff>55542</xdr:colOff>
      <xdr:row>98</xdr:row>
      <xdr:rowOff>114900</xdr:rowOff>
    </xdr:to>
    <xdr:graphicFrame macro="">
      <xdr:nvGraphicFramePr>
        <xdr:cNvPr id="30" name="Chart 29">
          <a:extLst>
            <a:ext uri="{FF2B5EF4-FFF2-40B4-BE49-F238E27FC236}">
              <a16:creationId xmlns:a16="http://schemas.microsoft.com/office/drawing/2014/main" id="{00000000-0008-0000-0C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76</xdr:col>
      <xdr:colOff>98964</xdr:colOff>
      <xdr:row>74</xdr:row>
      <xdr:rowOff>35872</xdr:rowOff>
    </xdr:from>
    <xdr:to>
      <xdr:col>85</xdr:col>
      <xdr:colOff>220066</xdr:colOff>
      <xdr:row>98</xdr:row>
      <xdr:rowOff>107168</xdr:rowOff>
    </xdr:to>
    <xdr:graphicFrame macro="">
      <xdr:nvGraphicFramePr>
        <xdr:cNvPr id="31" name="Chart 30">
          <a:extLst>
            <a:ext uri="{FF2B5EF4-FFF2-40B4-BE49-F238E27FC236}">
              <a16:creationId xmlns:a16="http://schemas.microsoft.com/office/drawing/2014/main" id="{00000000-0008-0000-0C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85</xdr:col>
      <xdr:colOff>259774</xdr:colOff>
      <xdr:row>74</xdr:row>
      <xdr:rowOff>43294</xdr:rowOff>
    </xdr:from>
    <xdr:to>
      <xdr:col>94</xdr:col>
      <xdr:colOff>299234</xdr:colOff>
      <xdr:row>98</xdr:row>
      <xdr:rowOff>114589</xdr:rowOff>
    </xdr:to>
    <xdr:graphicFrame macro="">
      <xdr:nvGraphicFramePr>
        <xdr:cNvPr id="32" name="Chart 31">
          <a:extLst>
            <a:ext uri="{FF2B5EF4-FFF2-40B4-BE49-F238E27FC236}">
              <a16:creationId xmlns:a16="http://schemas.microsoft.com/office/drawing/2014/main" id="{00000000-0008-0000-0C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94</xdr:col>
      <xdr:colOff>338633</xdr:colOff>
      <xdr:row>74</xdr:row>
      <xdr:rowOff>37728</xdr:rowOff>
    </xdr:from>
    <xdr:to>
      <xdr:col>103</xdr:col>
      <xdr:colOff>473343</xdr:colOff>
      <xdr:row>98</xdr:row>
      <xdr:rowOff>115208</xdr:rowOff>
    </xdr:to>
    <xdr:graphicFrame macro="">
      <xdr:nvGraphicFramePr>
        <xdr:cNvPr id="33" name="Chart 32">
          <a:extLst>
            <a:ext uri="{FF2B5EF4-FFF2-40B4-BE49-F238E27FC236}">
              <a16:creationId xmlns:a16="http://schemas.microsoft.com/office/drawing/2014/main" id="{00000000-0008-0000-0C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103</xdr:col>
      <xdr:colOff>505759</xdr:colOff>
      <xdr:row>74</xdr:row>
      <xdr:rowOff>41412</xdr:rowOff>
    </xdr:from>
    <xdr:to>
      <xdr:col>112</xdr:col>
      <xdr:colOff>563713</xdr:colOff>
      <xdr:row>98</xdr:row>
      <xdr:rowOff>115957</xdr:rowOff>
    </xdr:to>
    <xdr:graphicFrame macro="">
      <xdr:nvGraphicFramePr>
        <xdr:cNvPr id="34" name="Chart 33">
          <a:extLst>
            <a:ext uri="{FF2B5EF4-FFF2-40B4-BE49-F238E27FC236}">
              <a16:creationId xmlns:a16="http://schemas.microsoft.com/office/drawing/2014/main" id="{00000000-0008-0000-0C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111</xdr:col>
      <xdr:colOff>99392</xdr:colOff>
      <xdr:row>74</xdr:row>
      <xdr:rowOff>57977</xdr:rowOff>
    </xdr:from>
    <xdr:to>
      <xdr:col>112</xdr:col>
      <xdr:colOff>546654</xdr:colOff>
      <xdr:row>76</xdr:row>
      <xdr:rowOff>124239</xdr:rowOff>
    </xdr:to>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68141022" y="14246086"/>
          <a:ext cx="1060175" cy="364436"/>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IE" sz="800" b="1" i="1">
              <a:solidFill>
                <a:schemeClr val="bg1"/>
              </a:solidFill>
            </a:rPr>
            <a:t>Bars</a:t>
          </a:r>
          <a:r>
            <a:rPr lang="en-IE" sz="800" b="1" i="1" baseline="0">
              <a:solidFill>
                <a:schemeClr val="bg1"/>
              </a:solidFill>
            </a:rPr>
            <a:t> = Actual EnPIs</a:t>
          </a:r>
        </a:p>
        <a:p>
          <a:pPr algn="r"/>
          <a:r>
            <a:rPr lang="en-IE" sz="800" b="1" i="1" baseline="0">
              <a:solidFill>
                <a:schemeClr val="bg1"/>
              </a:solidFill>
            </a:rPr>
            <a:t>Lines = Target EnPIs</a:t>
          </a:r>
          <a:endParaRPr lang="en-IE" sz="800" b="1" i="1">
            <a:solidFill>
              <a:schemeClr val="bg1"/>
            </a:solidFill>
          </a:endParaRPr>
        </a:p>
      </xdr:txBody>
    </xdr:sp>
    <xdr:clientData/>
  </xdr:twoCellAnchor>
  <xdr:twoCellAnchor>
    <xdr:from>
      <xdr:col>2</xdr:col>
      <xdr:colOff>28575</xdr:colOff>
      <xdr:row>99</xdr:row>
      <xdr:rowOff>28575</xdr:rowOff>
    </xdr:from>
    <xdr:to>
      <xdr:col>11</xdr:col>
      <xdr:colOff>571499</xdr:colOff>
      <xdr:row>123</xdr:row>
      <xdr:rowOff>101974</xdr:rowOff>
    </xdr:to>
    <xdr:graphicFrame macro="">
      <xdr:nvGraphicFramePr>
        <xdr:cNvPr id="36" name="Chart 35">
          <a:extLst>
            <a:ext uri="{FF2B5EF4-FFF2-40B4-BE49-F238E27FC236}">
              <a16:creationId xmlns:a16="http://schemas.microsoft.com/office/drawing/2014/main" id="{00000000-0008-0000-0C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103</xdr:col>
      <xdr:colOff>534334</xdr:colOff>
      <xdr:row>99</xdr:row>
      <xdr:rowOff>31887</xdr:rowOff>
    </xdr:from>
    <xdr:to>
      <xdr:col>112</xdr:col>
      <xdr:colOff>592288</xdr:colOff>
      <xdr:row>123</xdr:row>
      <xdr:rowOff>115957</xdr:rowOff>
    </xdr:to>
    <xdr:graphicFrame macro="">
      <xdr:nvGraphicFramePr>
        <xdr:cNvPr id="47" name="Chart 46">
          <a:extLst>
            <a:ext uri="{FF2B5EF4-FFF2-40B4-BE49-F238E27FC236}">
              <a16:creationId xmlns:a16="http://schemas.microsoft.com/office/drawing/2014/main" id="{00000000-0008-0000-0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20730</xdr:colOff>
      <xdr:row>99</xdr:row>
      <xdr:rowOff>31937</xdr:rowOff>
    </xdr:from>
    <xdr:to>
      <xdr:col>21</xdr:col>
      <xdr:colOff>563654</xdr:colOff>
      <xdr:row>123</xdr:row>
      <xdr:rowOff>105336</xdr:rowOff>
    </xdr:to>
    <xdr:graphicFrame macro="">
      <xdr:nvGraphicFramePr>
        <xdr:cNvPr id="48" name="Chart 47">
          <a:extLst>
            <a:ext uri="{FF2B5EF4-FFF2-40B4-BE49-F238E27FC236}">
              <a16:creationId xmlns:a16="http://schemas.microsoft.com/office/drawing/2014/main" id="{00000000-0008-0000-0C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28575</xdr:colOff>
      <xdr:row>99</xdr:row>
      <xdr:rowOff>28575</xdr:rowOff>
    </xdr:from>
    <xdr:to>
      <xdr:col>31</xdr:col>
      <xdr:colOff>571499</xdr:colOff>
      <xdr:row>123</xdr:row>
      <xdr:rowOff>101974</xdr:rowOff>
    </xdr:to>
    <xdr:graphicFrame macro="">
      <xdr:nvGraphicFramePr>
        <xdr:cNvPr id="49" name="Chart 48">
          <a:extLst>
            <a:ext uri="{FF2B5EF4-FFF2-40B4-BE49-F238E27FC236}">
              <a16:creationId xmlns:a16="http://schemas.microsoft.com/office/drawing/2014/main" id="{00000000-0008-0000-0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32</xdr:col>
      <xdr:colOff>38100</xdr:colOff>
      <xdr:row>99</xdr:row>
      <xdr:rowOff>28575</xdr:rowOff>
    </xdr:from>
    <xdr:to>
      <xdr:col>42</xdr:col>
      <xdr:colOff>9524</xdr:colOff>
      <xdr:row>123</xdr:row>
      <xdr:rowOff>101974</xdr:rowOff>
    </xdr:to>
    <xdr:graphicFrame macro="">
      <xdr:nvGraphicFramePr>
        <xdr:cNvPr id="50" name="Chart 49">
          <a:extLst>
            <a:ext uri="{FF2B5EF4-FFF2-40B4-BE49-F238E27FC236}">
              <a16:creationId xmlns:a16="http://schemas.microsoft.com/office/drawing/2014/main" id="{00000000-0008-0000-0C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42</xdr:col>
      <xdr:colOff>38100</xdr:colOff>
      <xdr:row>99</xdr:row>
      <xdr:rowOff>28575</xdr:rowOff>
    </xdr:from>
    <xdr:to>
      <xdr:col>52</xdr:col>
      <xdr:colOff>9524</xdr:colOff>
      <xdr:row>123</xdr:row>
      <xdr:rowOff>101974</xdr:rowOff>
    </xdr:to>
    <xdr:graphicFrame macro="">
      <xdr:nvGraphicFramePr>
        <xdr:cNvPr id="51" name="Chart 50">
          <a:extLst>
            <a:ext uri="{FF2B5EF4-FFF2-40B4-BE49-F238E27FC236}">
              <a16:creationId xmlns:a16="http://schemas.microsoft.com/office/drawing/2014/main" id="{00000000-0008-0000-0C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52</xdr:col>
      <xdr:colOff>38100</xdr:colOff>
      <xdr:row>99</xdr:row>
      <xdr:rowOff>28575</xdr:rowOff>
    </xdr:from>
    <xdr:to>
      <xdr:col>62</xdr:col>
      <xdr:colOff>9524</xdr:colOff>
      <xdr:row>123</xdr:row>
      <xdr:rowOff>101974</xdr:rowOff>
    </xdr:to>
    <xdr:graphicFrame macro="">
      <xdr:nvGraphicFramePr>
        <xdr:cNvPr id="52" name="Chart 51">
          <a:extLst>
            <a:ext uri="{FF2B5EF4-FFF2-40B4-BE49-F238E27FC236}">
              <a16:creationId xmlns:a16="http://schemas.microsoft.com/office/drawing/2014/main" id="{00000000-0008-0000-0C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62</xdr:col>
      <xdr:colOff>47625</xdr:colOff>
      <xdr:row>99</xdr:row>
      <xdr:rowOff>19050</xdr:rowOff>
    </xdr:from>
    <xdr:to>
      <xdr:col>67</xdr:col>
      <xdr:colOff>97490</xdr:colOff>
      <xdr:row>123</xdr:row>
      <xdr:rowOff>92449</xdr:rowOff>
    </xdr:to>
    <xdr:graphicFrame macro="">
      <xdr:nvGraphicFramePr>
        <xdr:cNvPr id="53" name="Chart 52">
          <a:extLst>
            <a:ext uri="{FF2B5EF4-FFF2-40B4-BE49-F238E27FC236}">
              <a16:creationId xmlns:a16="http://schemas.microsoft.com/office/drawing/2014/main" id="{00000000-0008-0000-0C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67</xdr:col>
      <xdr:colOff>152400</xdr:colOff>
      <xdr:row>99</xdr:row>
      <xdr:rowOff>19050</xdr:rowOff>
    </xdr:from>
    <xdr:to>
      <xdr:col>76</xdr:col>
      <xdr:colOff>64993</xdr:colOff>
      <xdr:row>123</xdr:row>
      <xdr:rowOff>92449</xdr:rowOff>
    </xdr:to>
    <xdr:graphicFrame macro="">
      <xdr:nvGraphicFramePr>
        <xdr:cNvPr id="54" name="Chart 53">
          <a:extLst>
            <a:ext uri="{FF2B5EF4-FFF2-40B4-BE49-F238E27FC236}">
              <a16:creationId xmlns:a16="http://schemas.microsoft.com/office/drawing/2014/main" id="{00000000-0008-0000-0C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76</xdr:col>
      <xdr:colOff>85725</xdr:colOff>
      <xdr:row>99</xdr:row>
      <xdr:rowOff>19050</xdr:rowOff>
    </xdr:from>
    <xdr:to>
      <xdr:col>85</xdr:col>
      <xdr:colOff>219075</xdr:colOff>
      <xdr:row>123</xdr:row>
      <xdr:rowOff>92449</xdr:rowOff>
    </xdr:to>
    <xdr:graphicFrame macro="">
      <xdr:nvGraphicFramePr>
        <xdr:cNvPr id="55" name="Chart 54">
          <a:extLst>
            <a:ext uri="{FF2B5EF4-FFF2-40B4-BE49-F238E27FC236}">
              <a16:creationId xmlns:a16="http://schemas.microsoft.com/office/drawing/2014/main" id="{00000000-0008-0000-0C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85</xdr:col>
      <xdr:colOff>257175</xdr:colOff>
      <xdr:row>99</xdr:row>
      <xdr:rowOff>28575</xdr:rowOff>
    </xdr:from>
    <xdr:to>
      <xdr:col>94</xdr:col>
      <xdr:colOff>295275</xdr:colOff>
      <xdr:row>123</xdr:row>
      <xdr:rowOff>101974</xdr:rowOff>
    </xdr:to>
    <xdr:graphicFrame macro="">
      <xdr:nvGraphicFramePr>
        <xdr:cNvPr id="56" name="Chart 55">
          <a:extLst>
            <a:ext uri="{FF2B5EF4-FFF2-40B4-BE49-F238E27FC236}">
              <a16:creationId xmlns:a16="http://schemas.microsoft.com/office/drawing/2014/main" id="{00000000-0008-0000-0C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94</xdr:col>
      <xdr:colOff>333375</xdr:colOff>
      <xdr:row>99</xdr:row>
      <xdr:rowOff>28575</xdr:rowOff>
    </xdr:from>
    <xdr:to>
      <xdr:col>103</xdr:col>
      <xdr:colOff>495300</xdr:colOff>
      <xdr:row>123</xdr:row>
      <xdr:rowOff>101974</xdr:rowOff>
    </xdr:to>
    <xdr:graphicFrame macro="">
      <xdr:nvGraphicFramePr>
        <xdr:cNvPr id="57" name="Chart 56">
          <a:extLst>
            <a:ext uri="{FF2B5EF4-FFF2-40B4-BE49-F238E27FC236}">
              <a16:creationId xmlns:a16="http://schemas.microsoft.com/office/drawing/2014/main" id="{00000000-0008-0000-0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133350</xdr:colOff>
      <xdr:row>124</xdr:row>
      <xdr:rowOff>29817</xdr:rowOff>
    </xdr:from>
    <xdr:to>
      <xdr:col>16</xdr:col>
      <xdr:colOff>104774</xdr:colOff>
      <xdr:row>148</xdr:row>
      <xdr:rowOff>103216</xdr:rowOff>
    </xdr:to>
    <xdr:graphicFrame macro="">
      <xdr:nvGraphicFramePr>
        <xdr:cNvPr id="58" name="Chart 57">
          <a:extLst>
            <a:ext uri="{FF2B5EF4-FFF2-40B4-BE49-F238E27FC236}">
              <a16:creationId xmlns:a16="http://schemas.microsoft.com/office/drawing/2014/main" id="{00000000-0008-0000-0C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16</xdr:col>
      <xdr:colOff>142875</xdr:colOff>
      <xdr:row>124</xdr:row>
      <xdr:rowOff>39342</xdr:rowOff>
    </xdr:from>
    <xdr:to>
      <xdr:col>26</xdr:col>
      <xdr:colOff>114299</xdr:colOff>
      <xdr:row>148</xdr:row>
      <xdr:rowOff>112741</xdr:rowOff>
    </xdr:to>
    <xdr:graphicFrame macro="">
      <xdr:nvGraphicFramePr>
        <xdr:cNvPr id="59" name="Chart 58">
          <a:extLst>
            <a:ext uri="{FF2B5EF4-FFF2-40B4-BE49-F238E27FC236}">
              <a16:creationId xmlns:a16="http://schemas.microsoft.com/office/drawing/2014/main" id="{00000000-0008-0000-0C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26</xdr:col>
      <xdr:colOff>165652</xdr:colOff>
      <xdr:row>124</xdr:row>
      <xdr:rowOff>49695</xdr:rowOff>
    </xdr:from>
    <xdr:to>
      <xdr:col>36</xdr:col>
      <xdr:colOff>137076</xdr:colOff>
      <xdr:row>148</xdr:row>
      <xdr:rowOff>123094</xdr:rowOff>
    </xdr:to>
    <xdr:graphicFrame macro="">
      <xdr:nvGraphicFramePr>
        <xdr:cNvPr id="60" name="Chart 59">
          <a:extLst>
            <a:ext uri="{FF2B5EF4-FFF2-40B4-BE49-F238E27FC236}">
              <a16:creationId xmlns:a16="http://schemas.microsoft.com/office/drawing/2014/main" id="{00000000-0008-0000-0C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168089</xdr:colOff>
      <xdr:row>124</xdr:row>
      <xdr:rowOff>47746</xdr:rowOff>
    </xdr:from>
    <xdr:to>
      <xdr:col>46</xdr:col>
      <xdr:colOff>139513</xdr:colOff>
      <xdr:row>148</xdr:row>
      <xdr:rowOff>121145</xdr:rowOff>
    </xdr:to>
    <xdr:graphicFrame macro="">
      <xdr:nvGraphicFramePr>
        <xdr:cNvPr id="61" name="Chart 60">
          <a:extLst>
            <a:ext uri="{FF2B5EF4-FFF2-40B4-BE49-F238E27FC236}">
              <a16:creationId xmlns:a16="http://schemas.microsoft.com/office/drawing/2014/main" id="{00000000-0008-0000-0C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104775</xdr:colOff>
      <xdr:row>0</xdr:row>
      <xdr:rowOff>47625</xdr:rowOff>
    </xdr:from>
    <xdr:to>
      <xdr:col>3</xdr:col>
      <xdr:colOff>495300</xdr:colOff>
      <xdr:row>0</xdr:row>
      <xdr:rowOff>523875</xdr:rowOff>
    </xdr:to>
    <xdr:pic>
      <xdr:nvPicPr>
        <xdr:cNvPr id="37" name="Picture 18" descr="SEAI%20logo%20RGB%20Jpeg">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4775" y="47625"/>
          <a:ext cx="1685925" cy="476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66675</xdr:rowOff>
    </xdr:from>
    <xdr:to>
      <xdr:col>3</xdr:col>
      <xdr:colOff>495300</xdr:colOff>
      <xdr:row>0</xdr:row>
      <xdr:rowOff>542925</xdr:rowOff>
    </xdr:to>
    <xdr:pic>
      <xdr:nvPicPr>
        <xdr:cNvPr id="8" name="Picture 18" descr="SEAI%20logo%20RGB%20Jpe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66675"/>
          <a:ext cx="1685925" cy="476250"/>
        </a:xfrm>
        <a:prstGeom prst="rect">
          <a:avLst/>
        </a:prstGeom>
        <a:noFill/>
        <a:ln w="9525">
          <a:noFill/>
          <a:miter lim="800000"/>
          <a:headEnd/>
          <a:tailEnd/>
        </a:ln>
      </xdr:spPr>
    </xdr:pic>
    <xdr:clientData/>
  </xdr:twoCellAnchor>
  <xdr:twoCellAnchor>
    <xdr:from>
      <xdr:col>12</xdr:col>
      <xdr:colOff>43702</xdr:colOff>
      <xdr:row>73</xdr:row>
      <xdr:rowOff>28015</xdr:rowOff>
    </xdr:from>
    <xdr:to>
      <xdr:col>21</xdr:col>
      <xdr:colOff>548526</xdr:colOff>
      <xdr:row>97</xdr:row>
      <xdr:rowOff>82364</xdr:rowOff>
    </xdr:to>
    <xdr:graphicFrame macro="">
      <xdr:nvGraphicFramePr>
        <xdr:cNvPr id="12" name="Chart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76200</xdr:colOff>
      <xdr:row>73</xdr:row>
      <xdr:rowOff>38100</xdr:rowOff>
    </xdr:from>
    <xdr:to>
      <xdr:col>32</xdr:col>
      <xdr:colOff>9524</xdr:colOff>
      <xdr:row>97</xdr:row>
      <xdr:rowOff>73399</xdr:rowOff>
    </xdr:to>
    <xdr:graphicFrame macro="">
      <xdr:nvGraphicFramePr>
        <xdr:cNvPr id="14" name="Chart 13">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57150</xdr:colOff>
      <xdr:row>73</xdr:row>
      <xdr:rowOff>28575</xdr:rowOff>
    </xdr:from>
    <xdr:to>
      <xdr:col>11</xdr:col>
      <xdr:colOff>523874</xdr:colOff>
      <xdr:row>97</xdr:row>
      <xdr:rowOff>82924</xdr:rowOff>
    </xdr:to>
    <xdr:graphicFrame macro="">
      <xdr:nvGraphicFramePr>
        <xdr:cNvPr id="15" name="Chart 14">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57150</xdr:colOff>
      <xdr:row>98</xdr:row>
      <xdr:rowOff>38100</xdr:rowOff>
    </xdr:from>
    <xdr:to>
      <xdr:col>11</xdr:col>
      <xdr:colOff>526596</xdr:colOff>
      <xdr:row>122</xdr:row>
      <xdr:rowOff>101973</xdr:rowOff>
    </xdr:to>
    <xdr:graphicFrame macro="">
      <xdr:nvGraphicFramePr>
        <xdr:cNvPr id="16" name="Chart 15">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47625</xdr:colOff>
      <xdr:row>98</xdr:row>
      <xdr:rowOff>38100</xdr:rowOff>
    </xdr:from>
    <xdr:to>
      <xdr:col>21</xdr:col>
      <xdr:colOff>552449</xdr:colOff>
      <xdr:row>122</xdr:row>
      <xdr:rowOff>101973</xdr:rowOff>
    </xdr:to>
    <xdr:graphicFrame macro="">
      <xdr:nvGraphicFramePr>
        <xdr:cNvPr id="17" name="Chart 16">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76200</xdr:colOff>
      <xdr:row>98</xdr:row>
      <xdr:rowOff>28575</xdr:rowOff>
    </xdr:from>
    <xdr:to>
      <xdr:col>32</xdr:col>
      <xdr:colOff>9524</xdr:colOff>
      <xdr:row>122</xdr:row>
      <xdr:rowOff>82924</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57150</xdr:colOff>
      <xdr:row>123</xdr:row>
      <xdr:rowOff>47625</xdr:rowOff>
    </xdr:from>
    <xdr:to>
      <xdr:col>11</xdr:col>
      <xdr:colOff>526596</xdr:colOff>
      <xdr:row>147</xdr:row>
      <xdr:rowOff>111498</xdr:rowOff>
    </xdr:to>
    <xdr:graphicFrame macro="">
      <xdr:nvGraphicFramePr>
        <xdr:cNvPr id="19" name="Chart 18">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47625</xdr:colOff>
      <xdr:row>123</xdr:row>
      <xdr:rowOff>28575</xdr:rowOff>
    </xdr:from>
    <xdr:to>
      <xdr:col>21</xdr:col>
      <xdr:colOff>552449</xdr:colOff>
      <xdr:row>147</xdr:row>
      <xdr:rowOff>92448</xdr:rowOff>
    </xdr:to>
    <xdr:graphicFrame macro="">
      <xdr:nvGraphicFramePr>
        <xdr:cNvPr id="20" name="Chart 19">
          <a:extLst>
            <a:ext uri="{FF2B5EF4-FFF2-40B4-BE49-F238E27FC236}">
              <a16:creationId xmlns:a16="http://schemas.microsoft.com/office/drawing/2014/main" id="{00000000-0008-0000-01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66675</xdr:colOff>
      <xdr:row>123</xdr:row>
      <xdr:rowOff>38100</xdr:rowOff>
    </xdr:from>
    <xdr:to>
      <xdr:col>31</xdr:col>
      <xdr:colOff>523874</xdr:colOff>
      <xdr:row>147</xdr:row>
      <xdr:rowOff>101974</xdr:rowOff>
    </xdr:to>
    <xdr:graphicFrame macro="">
      <xdr:nvGraphicFramePr>
        <xdr:cNvPr id="21" name="Chart 20">
          <a:extLst>
            <a:ext uri="{FF2B5EF4-FFF2-40B4-BE49-F238E27FC236}">
              <a16:creationId xmlns:a16="http://schemas.microsoft.com/office/drawing/2014/main" id="{00000000-0008-0000-01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57150</xdr:colOff>
      <xdr:row>148</xdr:row>
      <xdr:rowOff>38100</xdr:rowOff>
    </xdr:from>
    <xdr:to>
      <xdr:col>11</xdr:col>
      <xdr:colOff>526596</xdr:colOff>
      <xdr:row>172</xdr:row>
      <xdr:rowOff>101973</xdr:rowOff>
    </xdr:to>
    <xdr:graphicFrame macro="">
      <xdr:nvGraphicFramePr>
        <xdr:cNvPr id="22" name="Chart 21">
          <a:extLst>
            <a:ext uri="{FF2B5EF4-FFF2-40B4-BE49-F238E27FC236}">
              <a16:creationId xmlns:a16="http://schemas.microsoft.com/office/drawing/2014/main" id="{00000000-0008-0000-01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47625</xdr:colOff>
      <xdr:row>148</xdr:row>
      <xdr:rowOff>28575</xdr:rowOff>
    </xdr:from>
    <xdr:to>
      <xdr:col>21</xdr:col>
      <xdr:colOff>542924</xdr:colOff>
      <xdr:row>172</xdr:row>
      <xdr:rowOff>92448</xdr:rowOff>
    </xdr:to>
    <xdr:graphicFrame macro="">
      <xdr:nvGraphicFramePr>
        <xdr:cNvPr id="23" name="Chart 22">
          <a:extLst>
            <a:ext uri="{FF2B5EF4-FFF2-40B4-BE49-F238E27FC236}">
              <a16:creationId xmlns:a16="http://schemas.microsoft.com/office/drawing/2014/main" id="{00000000-0008-0000-01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66675</xdr:colOff>
      <xdr:row>148</xdr:row>
      <xdr:rowOff>38100</xdr:rowOff>
    </xdr:from>
    <xdr:to>
      <xdr:col>32</xdr:col>
      <xdr:colOff>19049</xdr:colOff>
      <xdr:row>172</xdr:row>
      <xdr:rowOff>101974</xdr:rowOff>
    </xdr:to>
    <xdr:graphicFrame macro="">
      <xdr:nvGraphicFramePr>
        <xdr:cNvPr id="24" name="Chart 23">
          <a:extLst>
            <a:ext uri="{FF2B5EF4-FFF2-40B4-BE49-F238E27FC236}">
              <a16:creationId xmlns:a16="http://schemas.microsoft.com/office/drawing/2014/main" id="{00000000-0008-0000-01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47625</xdr:colOff>
      <xdr:row>173</xdr:row>
      <xdr:rowOff>47625</xdr:rowOff>
    </xdr:from>
    <xdr:to>
      <xdr:col>11</xdr:col>
      <xdr:colOff>517071</xdr:colOff>
      <xdr:row>197</xdr:row>
      <xdr:rowOff>101973</xdr:rowOff>
    </xdr:to>
    <xdr:graphicFrame macro="">
      <xdr:nvGraphicFramePr>
        <xdr:cNvPr id="25" name="Chart 24">
          <a:extLst>
            <a:ext uri="{FF2B5EF4-FFF2-40B4-BE49-F238E27FC236}">
              <a16:creationId xmlns:a16="http://schemas.microsoft.com/office/drawing/2014/main" id="{00000000-0008-0000-01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47625</xdr:colOff>
      <xdr:row>173</xdr:row>
      <xdr:rowOff>47625</xdr:rowOff>
    </xdr:from>
    <xdr:to>
      <xdr:col>21</xdr:col>
      <xdr:colOff>523874</xdr:colOff>
      <xdr:row>197</xdr:row>
      <xdr:rowOff>101973</xdr:rowOff>
    </xdr:to>
    <xdr:graphicFrame macro="">
      <xdr:nvGraphicFramePr>
        <xdr:cNvPr id="26" name="Chart 25">
          <a:extLst>
            <a:ext uri="{FF2B5EF4-FFF2-40B4-BE49-F238E27FC236}">
              <a16:creationId xmlns:a16="http://schemas.microsoft.com/office/drawing/2014/main" id="{00000000-0008-0000-01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57150</xdr:colOff>
      <xdr:row>173</xdr:row>
      <xdr:rowOff>38100</xdr:rowOff>
    </xdr:from>
    <xdr:to>
      <xdr:col>32</xdr:col>
      <xdr:colOff>66674</xdr:colOff>
      <xdr:row>197</xdr:row>
      <xdr:rowOff>92449</xdr:rowOff>
    </xdr:to>
    <xdr:graphicFrame macro="">
      <xdr:nvGraphicFramePr>
        <xdr:cNvPr id="27" name="Chart 26">
          <a:extLst>
            <a:ext uri="{FF2B5EF4-FFF2-40B4-BE49-F238E27FC236}">
              <a16:creationId xmlns:a16="http://schemas.microsoft.com/office/drawing/2014/main" id="{00000000-0008-0000-01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22412</xdr:colOff>
      <xdr:row>198</xdr:row>
      <xdr:rowOff>31938</xdr:rowOff>
    </xdr:from>
    <xdr:to>
      <xdr:col>21</xdr:col>
      <xdr:colOff>498661</xdr:colOff>
      <xdr:row>222</xdr:row>
      <xdr:rowOff>72677</xdr:rowOff>
    </xdr:to>
    <xdr:graphicFrame macro="">
      <xdr:nvGraphicFramePr>
        <xdr:cNvPr id="29" name="Chart 28">
          <a:extLst>
            <a:ext uri="{FF2B5EF4-FFF2-40B4-BE49-F238E27FC236}">
              <a16:creationId xmlns:a16="http://schemas.microsoft.com/office/drawing/2014/main" id="{00000000-0008-0000-01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43143</xdr:colOff>
      <xdr:row>198</xdr:row>
      <xdr:rowOff>33618</xdr:rowOff>
    </xdr:from>
    <xdr:to>
      <xdr:col>32</xdr:col>
      <xdr:colOff>52667</xdr:colOff>
      <xdr:row>222</xdr:row>
      <xdr:rowOff>74358</xdr:rowOff>
    </xdr:to>
    <xdr:graphicFrame macro="">
      <xdr:nvGraphicFramePr>
        <xdr:cNvPr id="30" name="Chart 29">
          <a:extLst>
            <a:ext uri="{FF2B5EF4-FFF2-40B4-BE49-F238E27FC236}">
              <a16:creationId xmlns:a16="http://schemas.microsoft.com/office/drawing/2014/main" id="{00000000-0008-0000-01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44824</xdr:colOff>
      <xdr:row>198</xdr:row>
      <xdr:rowOff>33617</xdr:rowOff>
    </xdr:from>
    <xdr:to>
      <xdr:col>11</xdr:col>
      <xdr:colOff>514270</xdr:colOff>
      <xdr:row>222</xdr:row>
      <xdr:rowOff>64153</xdr:rowOff>
    </xdr:to>
    <xdr:graphicFrame macro="">
      <xdr:nvGraphicFramePr>
        <xdr:cNvPr id="31" name="Chart 30">
          <a:extLst>
            <a:ext uri="{FF2B5EF4-FFF2-40B4-BE49-F238E27FC236}">
              <a16:creationId xmlns:a16="http://schemas.microsoft.com/office/drawing/2014/main" id="{00000000-0008-0000-01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0</xdr:row>
      <xdr:rowOff>66675</xdr:rowOff>
    </xdr:from>
    <xdr:to>
      <xdr:col>0</xdr:col>
      <xdr:colOff>1962150</xdr:colOff>
      <xdr:row>0</xdr:row>
      <xdr:rowOff>542925</xdr:rowOff>
    </xdr:to>
    <xdr:pic>
      <xdr:nvPicPr>
        <xdr:cNvPr id="5" name="Picture 18" descr="SEAI%20logo%20RGB%20Jpe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66675"/>
          <a:ext cx="1847850" cy="4762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228600</xdr:colOff>
      <xdr:row>0</xdr:row>
      <xdr:rowOff>552450</xdr:rowOff>
    </xdr:to>
    <xdr:pic>
      <xdr:nvPicPr>
        <xdr:cNvPr id="2" name="Picture 18" descr="SEAI%20logo%20RGB%20Jpe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847850" cy="476250"/>
        </a:xfrm>
        <a:prstGeom prst="rect">
          <a:avLst/>
        </a:prstGeom>
        <a:noFill/>
        <a:ln w="9525">
          <a:noFill/>
          <a:miter lim="800000"/>
          <a:headEnd/>
          <a:tailEnd/>
        </a:ln>
      </xdr:spPr>
    </xdr:pic>
    <xdr:clientData/>
  </xdr:twoCellAnchor>
  <xdr:twoCellAnchor>
    <xdr:from>
      <xdr:col>3</xdr:col>
      <xdr:colOff>29441</xdr:colOff>
      <xdr:row>78</xdr:row>
      <xdr:rowOff>21647</xdr:rowOff>
    </xdr:from>
    <xdr:to>
      <xdr:col>10</xdr:col>
      <xdr:colOff>552450</xdr:colOff>
      <xdr:row>82</xdr:row>
      <xdr:rowOff>904875</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xdr:colOff>
      <xdr:row>78</xdr:row>
      <xdr:rowOff>19050</xdr:rowOff>
    </xdr:from>
    <xdr:to>
      <xdr:col>20</xdr:col>
      <xdr:colOff>513484</xdr:colOff>
      <xdr:row>82</xdr:row>
      <xdr:rowOff>902278</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561975</xdr:colOff>
      <xdr:row>78</xdr:row>
      <xdr:rowOff>19050</xdr:rowOff>
    </xdr:from>
    <xdr:to>
      <xdr:col>30</xdr:col>
      <xdr:colOff>27709</xdr:colOff>
      <xdr:row>82</xdr:row>
      <xdr:rowOff>902278</xdr:rowOff>
    </xdr:to>
    <xdr:graphicFrame macro="">
      <xdr:nvGraphicFramePr>
        <xdr:cNvPr id="12" name="Chart 11">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57150</xdr:colOff>
      <xdr:row>78</xdr:row>
      <xdr:rowOff>19050</xdr:rowOff>
    </xdr:from>
    <xdr:to>
      <xdr:col>35</xdr:col>
      <xdr:colOff>1780309</xdr:colOff>
      <xdr:row>82</xdr:row>
      <xdr:rowOff>902278</xdr:rowOff>
    </xdr:to>
    <xdr:graphicFrame macro="">
      <xdr:nvGraphicFramePr>
        <xdr:cNvPr id="13" name="Chart 12">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38100</xdr:colOff>
      <xdr:row>83</xdr:row>
      <xdr:rowOff>47625</xdr:rowOff>
    </xdr:from>
    <xdr:to>
      <xdr:col>10</xdr:col>
      <xdr:colOff>561109</xdr:colOff>
      <xdr:row>87</xdr:row>
      <xdr:rowOff>159328</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38100</xdr:colOff>
      <xdr:row>83</xdr:row>
      <xdr:rowOff>47625</xdr:rowOff>
    </xdr:from>
    <xdr:to>
      <xdr:col>20</xdr:col>
      <xdr:colOff>532534</xdr:colOff>
      <xdr:row>87</xdr:row>
      <xdr:rowOff>159328</xdr:rowOff>
    </xdr:to>
    <xdr:graphicFrame macro="">
      <xdr:nvGraphicFramePr>
        <xdr:cNvPr id="15" name="Chart 14">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9525</xdr:colOff>
      <xdr:row>109</xdr:row>
      <xdr:rowOff>9525</xdr:rowOff>
    </xdr:from>
    <xdr:to>
      <xdr:col>35</xdr:col>
      <xdr:colOff>1819275</xdr:colOff>
      <xdr:row>134</xdr:row>
      <xdr:rowOff>133350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cstate="print"/>
        <a:stretch>
          <a:fillRect/>
        </a:stretch>
      </xdr:blipFill>
      <xdr:spPr>
        <a:xfrm>
          <a:off x="619125" y="27908250"/>
          <a:ext cx="18307050" cy="4010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228600</xdr:colOff>
      <xdr:row>0</xdr:row>
      <xdr:rowOff>552450</xdr:rowOff>
    </xdr:to>
    <xdr:pic>
      <xdr:nvPicPr>
        <xdr:cNvPr id="2" name="Picture 18" descr="SEAI%20logo%20RGB%20Jpe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847850" cy="476250"/>
        </a:xfrm>
        <a:prstGeom prst="rect">
          <a:avLst/>
        </a:prstGeom>
        <a:noFill/>
        <a:ln w="9525">
          <a:noFill/>
          <a:miter lim="800000"/>
          <a:headEnd/>
          <a:tailEnd/>
        </a:ln>
      </xdr:spPr>
    </xdr:pic>
    <xdr:clientData/>
  </xdr:twoCellAnchor>
  <xdr:twoCellAnchor>
    <xdr:from>
      <xdr:col>3</xdr:col>
      <xdr:colOff>38966</xdr:colOff>
      <xdr:row>78</xdr:row>
      <xdr:rowOff>40697</xdr:rowOff>
    </xdr:from>
    <xdr:to>
      <xdr:col>10</xdr:col>
      <xdr:colOff>561975</xdr:colOff>
      <xdr:row>82</xdr:row>
      <xdr:rowOff>923925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590550</xdr:colOff>
      <xdr:row>78</xdr:row>
      <xdr:rowOff>36369</xdr:rowOff>
    </xdr:from>
    <xdr:to>
      <xdr:col>15</xdr:col>
      <xdr:colOff>154132</xdr:colOff>
      <xdr:row>82</xdr:row>
      <xdr:rowOff>911803</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180975</xdr:colOff>
      <xdr:row>78</xdr:row>
      <xdr:rowOff>41564</xdr:rowOff>
    </xdr:from>
    <xdr:to>
      <xdr:col>23</xdr:col>
      <xdr:colOff>212148</xdr:colOff>
      <xdr:row>82</xdr:row>
      <xdr:rowOff>916998</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47625</xdr:colOff>
      <xdr:row>83</xdr:row>
      <xdr:rowOff>57150</xdr:rowOff>
    </xdr:from>
    <xdr:to>
      <xdr:col>10</xdr:col>
      <xdr:colOff>570634</xdr:colOff>
      <xdr:row>87</xdr:row>
      <xdr:rowOff>168853</xdr:rowOff>
    </xdr:to>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612197</xdr:colOff>
      <xdr:row>83</xdr:row>
      <xdr:rowOff>58881</xdr:rowOff>
    </xdr:from>
    <xdr:to>
      <xdr:col>15</xdr:col>
      <xdr:colOff>178377</xdr:colOff>
      <xdr:row>87</xdr:row>
      <xdr:rowOff>172315</xdr:rowOff>
    </xdr:to>
    <xdr:graphicFrame macro="">
      <xdr:nvGraphicFramePr>
        <xdr:cNvPr id="8" name="Chart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109</xdr:row>
      <xdr:rowOff>9525</xdr:rowOff>
    </xdr:from>
    <xdr:to>
      <xdr:col>23</xdr:col>
      <xdr:colOff>190500</xdr:colOff>
      <xdr:row>134</xdr:row>
      <xdr:rowOff>142875</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print"/>
        <a:stretch>
          <a:fillRect/>
        </a:stretch>
      </xdr:blipFill>
      <xdr:spPr>
        <a:xfrm>
          <a:off x="609600" y="27727275"/>
          <a:ext cx="13935075" cy="4010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914525" cy="476250"/>
        </a:xfrm>
        <a:prstGeom prst="rect">
          <a:avLst/>
        </a:prstGeom>
        <a:noFill/>
        <a:ln w="9525">
          <a:noFill/>
          <a:miter lim="800000"/>
          <a:headEnd/>
          <a:tailEnd/>
        </a:ln>
      </xdr:spPr>
    </xdr:pic>
    <xdr:clientData/>
  </xdr:twoCellAnchor>
  <xdr:twoCellAnchor>
    <xdr:from>
      <xdr:col>3</xdr:col>
      <xdr:colOff>38966</xdr:colOff>
      <xdr:row>78</xdr:row>
      <xdr:rowOff>31172</xdr:rowOff>
    </xdr:from>
    <xdr:to>
      <xdr:col>10</xdr:col>
      <xdr:colOff>590550</xdr:colOff>
      <xdr:row>82</xdr:row>
      <xdr:rowOff>914400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xdr:colOff>
      <xdr:row>78</xdr:row>
      <xdr:rowOff>26844</xdr:rowOff>
    </xdr:from>
    <xdr:to>
      <xdr:col>18</xdr:col>
      <xdr:colOff>411307</xdr:colOff>
      <xdr:row>82</xdr:row>
      <xdr:rowOff>902278</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35299</xdr:colOff>
      <xdr:row>83</xdr:row>
      <xdr:rowOff>29695</xdr:rowOff>
    </xdr:from>
    <xdr:to>
      <xdr:col>10</xdr:col>
      <xdr:colOff>590550</xdr:colOff>
      <xdr:row>87</xdr:row>
      <xdr:rowOff>114504</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459237</xdr:colOff>
      <xdr:row>83</xdr:row>
      <xdr:rowOff>29745</xdr:rowOff>
    </xdr:from>
    <xdr:to>
      <xdr:col>26</xdr:col>
      <xdr:colOff>282592</xdr:colOff>
      <xdr:row>87</xdr:row>
      <xdr:rowOff>116285</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83</xdr:row>
      <xdr:rowOff>28575</xdr:rowOff>
    </xdr:from>
    <xdr:to>
      <xdr:col>18</xdr:col>
      <xdr:colOff>374276</xdr:colOff>
      <xdr:row>87</xdr:row>
      <xdr:rowOff>113384</xdr:rowOff>
    </xdr:to>
    <xdr:graphicFrame macro="">
      <xdr:nvGraphicFramePr>
        <xdr:cNvPr id="9" name="Chart 8">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109</xdr:row>
      <xdr:rowOff>19050</xdr:rowOff>
    </xdr:from>
    <xdr:to>
      <xdr:col>18</xdr:col>
      <xdr:colOff>409575</xdr:colOff>
      <xdr:row>134</xdr:row>
      <xdr:rowOff>123825</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cstate="print"/>
        <a:stretch>
          <a:fillRect/>
        </a:stretch>
      </xdr:blipFill>
      <xdr:spPr>
        <a:xfrm>
          <a:off x="609600" y="27432000"/>
          <a:ext cx="9334500" cy="4000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685925" cy="476250"/>
        </a:xfrm>
        <a:prstGeom prst="rect">
          <a:avLst/>
        </a:prstGeom>
        <a:noFill/>
        <a:ln w="9525">
          <a:noFill/>
          <a:miter lim="800000"/>
          <a:headEnd/>
          <a:tailEnd/>
        </a:ln>
      </xdr:spPr>
    </xdr:pic>
    <xdr:clientData/>
  </xdr:twoCellAnchor>
  <xdr:twoCellAnchor>
    <xdr:from>
      <xdr:col>3</xdr:col>
      <xdr:colOff>38966</xdr:colOff>
      <xdr:row>78</xdr:row>
      <xdr:rowOff>21647</xdr:rowOff>
    </xdr:from>
    <xdr:to>
      <xdr:col>10</xdr:col>
      <xdr:colOff>590550</xdr:colOff>
      <xdr:row>82</xdr:row>
      <xdr:rowOff>904875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xdr:colOff>
      <xdr:row>78</xdr:row>
      <xdr:rowOff>17319</xdr:rowOff>
    </xdr:from>
    <xdr:to>
      <xdr:col>18</xdr:col>
      <xdr:colOff>411307</xdr:colOff>
      <xdr:row>82</xdr:row>
      <xdr:rowOff>892753</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35299</xdr:colOff>
      <xdr:row>83</xdr:row>
      <xdr:rowOff>29695</xdr:rowOff>
    </xdr:from>
    <xdr:to>
      <xdr:col>10</xdr:col>
      <xdr:colOff>590550</xdr:colOff>
      <xdr:row>87</xdr:row>
      <xdr:rowOff>114504</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459237</xdr:colOff>
      <xdr:row>83</xdr:row>
      <xdr:rowOff>29745</xdr:rowOff>
    </xdr:from>
    <xdr:to>
      <xdr:col>26</xdr:col>
      <xdr:colOff>282592</xdr:colOff>
      <xdr:row>87</xdr:row>
      <xdr:rowOff>116285</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83</xdr:row>
      <xdr:rowOff>28575</xdr:rowOff>
    </xdr:from>
    <xdr:to>
      <xdr:col>18</xdr:col>
      <xdr:colOff>374276</xdr:colOff>
      <xdr:row>87</xdr:row>
      <xdr:rowOff>113384</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9525</xdr:colOff>
      <xdr:row>109</xdr:row>
      <xdr:rowOff>19050</xdr:rowOff>
    </xdr:from>
    <xdr:to>
      <xdr:col>18</xdr:col>
      <xdr:colOff>390525</xdr:colOff>
      <xdr:row>134</xdr:row>
      <xdr:rowOff>133350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cstate="print"/>
        <a:stretch>
          <a:fillRect/>
        </a:stretch>
      </xdr:blipFill>
      <xdr:spPr>
        <a:xfrm>
          <a:off x="619125" y="27432000"/>
          <a:ext cx="9305925" cy="3971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685925" cy="476250"/>
        </a:xfrm>
        <a:prstGeom prst="rect">
          <a:avLst/>
        </a:prstGeom>
        <a:noFill/>
        <a:ln w="9525">
          <a:noFill/>
          <a:miter lim="800000"/>
          <a:headEnd/>
          <a:tailEnd/>
        </a:ln>
      </xdr:spPr>
    </xdr:pic>
    <xdr:clientData/>
  </xdr:twoCellAnchor>
  <xdr:twoCellAnchor>
    <xdr:from>
      <xdr:col>3</xdr:col>
      <xdr:colOff>48491</xdr:colOff>
      <xdr:row>78</xdr:row>
      <xdr:rowOff>40697</xdr:rowOff>
    </xdr:from>
    <xdr:to>
      <xdr:col>10</xdr:col>
      <xdr:colOff>600075</xdr:colOff>
      <xdr:row>82</xdr:row>
      <xdr:rowOff>923925</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78</xdr:row>
      <xdr:rowOff>36369</xdr:rowOff>
    </xdr:from>
    <xdr:to>
      <xdr:col>18</xdr:col>
      <xdr:colOff>420832</xdr:colOff>
      <xdr:row>82</xdr:row>
      <xdr:rowOff>911803</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44824</xdr:colOff>
      <xdr:row>83</xdr:row>
      <xdr:rowOff>39220</xdr:rowOff>
    </xdr:from>
    <xdr:to>
      <xdr:col>10</xdr:col>
      <xdr:colOff>600075</xdr:colOff>
      <xdr:row>87</xdr:row>
      <xdr:rowOff>124029</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468762</xdr:colOff>
      <xdr:row>83</xdr:row>
      <xdr:rowOff>39270</xdr:rowOff>
    </xdr:from>
    <xdr:to>
      <xdr:col>26</xdr:col>
      <xdr:colOff>292117</xdr:colOff>
      <xdr:row>87</xdr:row>
      <xdr:rowOff>125810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47625</xdr:colOff>
      <xdr:row>83</xdr:row>
      <xdr:rowOff>38100</xdr:rowOff>
    </xdr:from>
    <xdr:to>
      <xdr:col>18</xdr:col>
      <xdr:colOff>383801</xdr:colOff>
      <xdr:row>87</xdr:row>
      <xdr:rowOff>122909</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57150</xdr:colOff>
      <xdr:row>109</xdr:row>
      <xdr:rowOff>19050</xdr:rowOff>
    </xdr:from>
    <xdr:to>
      <xdr:col>18</xdr:col>
      <xdr:colOff>466725</xdr:colOff>
      <xdr:row>134</xdr:row>
      <xdr:rowOff>142875</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7" cstate="print"/>
        <a:stretch>
          <a:fillRect/>
        </a:stretch>
      </xdr:blipFill>
      <xdr:spPr>
        <a:xfrm>
          <a:off x="666750" y="27432000"/>
          <a:ext cx="9334500" cy="4000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0</xdr:row>
      <xdr:rowOff>76200</xdr:rowOff>
    </xdr:from>
    <xdr:to>
      <xdr:col>5</xdr:col>
      <xdr:colOff>0</xdr:colOff>
      <xdr:row>0</xdr:row>
      <xdr:rowOff>552450</xdr:rowOff>
    </xdr:to>
    <xdr:pic>
      <xdr:nvPicPr>
        <xdr:cNvPr id="2" name="Picture 18" descr="SEAI%20logo%20RGB%20Jpe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76200"/>
          <a:ext cx="1685925" cy="476250"/>
        </a:xfrm>
        <a:prstGeom prst="rect">
          <a:avLst/>
        </a:prstGeom>
        <a:noFill/>
        <a:ln w="9525">
          <a:noFill/>
          <a:miter lim="800000"/>
          <a:headEnd/>
          <a:tailEnd/>
        </a:ln>
      </xdr:spPr>
    </xdr:pic>
    <xdr:clientData/>
  </xdr:twoCellAnchor>
  <xdr:twoCellAnchor>
    <xdr:from>
      <xdr:col>3</xdr:col>
      <xdr:colOff>38966</xdr:colOff>
      <xdr:row>78</xdr:row>
      <xdr:rowOff>40697</xdr:rowOff>
    </xdr:from>
    <xdr:to>
      <xdr:col>10</xdr:col>
      <xdr:colOff>590550</xdr:colOff>
      <xdr:row>82</xdr:row>
      <xdr:rowOff>923925</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xdr:colOff>
      <xdr:row>78</xdr:row>
      <xdr:rowOff>36369</xdr:rowOff>
    </xdr:from>
    <xdr:to>
      <xdr:col>18</xdr:col>
      <xdr:colOff>411307</xdr:colOff>
      <xdr:row>82</xdr:row>
      <xdr:rowOff>911803</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35299</xdr:colOff>
      <xdr:row>83</xdr:row>
      <xdr:rowOff>39220</xdr:rowOff>
    </xdr:from>
    <xdr:to>
      <xdr:col>10</xdr:col>
      <xdr:colOff>590550</xdr:colOff>
      <xdr:row>87</xdr:row>
      <xdr:rowOff>124029</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459237</xdr:colOff>
      <xdr:row>83</xdr:row>
      <xdr:rowOff>39270</xdr:rowOff>
    </xdr:from>
    <xdr:to>
      <xdr:col>26</xdr:col>
      <xdr:colOff>282592</xdr:colOff>
      <xdr:row>87</xdr:row>
      <xdr:rowOff>125810</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83</xdr:row>
      <xdr:rowOff>38100</xdr:rowOff>
    </xdr:from>
    <xdr:to>
      <xdr:col>18</xdr:col>
      <xdr:colOff>374276</xdr:colOff>
      <xdr:row>87</xdr:row>
      <xdr:rowOff>122909</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19050</xdr:colOff>
      <xdr:row>109</xdr:row>
      <xdr:rowOff>28575</xdr:rowOff>
    </xdr:from>
    <xdr:to>
      <xdr:col>18</xdr:col>
      <xdr:colOff>428625</xdr:colOff>
      <xdr:row>134</xdr:row>
      <xdr:rowOff>152400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cstate="print"/>
        <a:stretch>
          <a:fillRect/>
        </a:stretch>
      </xdr:blipFill>
      <xdr:spPr>
        <a:xfrm>
          <a:off x="628650" y="27441525"/>
          <a:ext cx="9334500" cy="4000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laborate.aeat.com/DOCUME~1/PAUL_S~1/LOCALS~1/Temp/XPgrpwise/Database%2007-08-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E Codes (Subset)"/>
      <sheetName val="LIEN Sites 2004"/>
      <sheetName val="Source Table"/>
      <sheetName val="Questions"/>
      <sheetName val="Industry"/>
      <sheetName val="Geography"/>
      <sheetName val="Sources"/>
      <sheetName val="Data Quality"/>
    </sheetNames>
    <sheetDataSet>
      <sheetData sheetId="0"/>
      <sheetData sheetId="1"/>
      <sheetData sheetId="2"/>
      <sheetData sheetId="3"/>
      <sheetData sheetId="4"/>
      <sheetData sheetId="5"/>
      <sheetData sheetId="6">
        <row r="2">
          <cell r="F2" t="str">
            <v>Data Source</v>
          </cell>
          <cell r="H2" t="str">
            <v>Comment</v>
          </cell>
        </row>
        <row r="3">
          <cell r="F3" t="str">
            <v>ESB (Retail Market Design Service)</v>
          </cell>
          <cell r="H3" t="str">
            <v>No Comment!</v>
          </cell>
        </row>
        <row r="4">
          <cell r="F4" t="str">
            <v>EU ETS 2005 CO2 Emissions (EPA)</v>
          </cell>
          <cell r="H4" t="str">
            <v/>
          </cell>
        </row>
        <row r="5">
          <cell r="F5" t="str">
            <v>GPRO Eligible Customer List (BGÉ)</v>
          </cell>
          <cell r="H5" t="str">
            <v/>
          </cell>
        </row>
        <row r="6">
          <cell r="F6" t="str">
            <v>LIEN 2004 Primary Energy Breakdown (SEI)</v>
          </cell>
          <cell r="H6" t="str">
            <v/>
          </cell>
        </row>
        <row r="7">
          <cell r="F7" t="str">
            <v/>
          </cell>
          <cell r="H7" t="str">
            <v/>
          </cell>
        </row>
        <row r="8">
          <cell r="F8" t="str">
            <v/>
          </cell>
          <cell r="H8" t="str">
            <v/>
          </cell>
        </row>
        <row r="9">
          <cell r="F9" t="str">
            <v/>
          </cell>
          <cell r="H9" t="str">
            <v/>
          </cell>
        </row>
        <row r="10">
          <cell r="F10" t="str">
            <v/>
          </cell>
          <cell r="H10" t="str">
            <v/>
          </cell>
        </row>
        <row r="11">
          <cell r="F11" t="str">
            <v/>
          </cell>
          <cell r="H11" t="str">
            <v/>
          </cell>
        </row>
        <row r="12">
          <cell r="F12" t="str">
            <v/>
          </cell>
          <cell r="H12" t="str">
            <v/>
          </cell>
        </row>
        <row r="13">
          <cell r="F13" t="str">
            <v/>
          </cell>
          <cell r="H13" t="str">
            <v/>
          </cell>
        </row>
        <row r="14">
          <cell r="F14" t="str">
            <v/>
          </cell>
          <cell r="H14" t="str">
            <v/>
          </cell>
        </row>
        <row r="15">
          <cell r="F15" t="str">
            <v/>
          </cell>
          <cell r="H15" t="str">
            <v/>
          </cell>
        </row>
        <row r="16">
          <cell r="F16" t="str">
            <v/>
          </cell>
          <cell r="H16" t="str">
            <v/>
          </cell>
        </row>
        <row r="17">
          <cell r="F17" t="str">
            <v/>
          </cell>
          <cell r="H17" t="str">
            <v/>
          </cell>
        </row>
        <row r="18">
          <cell r="F18" t="str">
            <v/>
          </cell>
          <cell r="H18" t="str">
            <v/>
          </cell>
        </row>
        <row r="19">
          <cell r="F19" t="str">
            <v/>
          </cell>
          <cell r="H19" t="str">
            <v/>
          </cell>
        </row>
        <row r="20">
          <cell r="F20" t="str">
            <v/>
          </cell>
          <cell r="H20" t="str">
            <v/>
          </cell>
        </row>
        <row r="21">
          <cell r="F21" t="str">
            <v/>
          </cell>
          <cell r="H21" t="str">
            <v/>
          </cell>
        </row>
        <row r="22">
          <cell r="F22" t="str">
            <v/>
          </cell>
          <cell r="H22" t="str">
            <v/>
          </cell>
        </row>
        <row r="23">
          <cell r="F23" t="str">
            <v/>
          </cell>
          <cell r="H23" t="str">
            <v/>
          </cell>
        </row>
        <row r="24">
          <cell r="F24" t="str">
            <v/>
          </cell>
          <cell r="H24" t="str">
            <v/>
          </cell>
        </row>
        <row r="25">
          <cell r="F25" t="str">
            <v/>
          </cell>
          <cell r="H25" t="str">
            <v/>
          </cell>
        </row>
        <row r="26">
          <cell r="F26" t="str">
            <v/>
          </cell>
          <cell r="H26" t="str">
            <v/>
          </cell>
        </row>
        <row r="27">
          <cell r="F27" t="str">
            <v/>
          </cell>
          <cell r="H27" t="str">
            <v/>
          </cell>
        </row>
        <row r="28">
          <cell r="F28" t="str">
            <v/>
          </cell>
          <cell r="H28" t="str">
            <v/>
          </cell>
        </row>
        <row r="29">
          <cell r="F29" t="str">
            <v/>
          </cell>
          <cell r="H29" t="str">
            <v/>
          </cell>
        </row>
        <row r="30">
          <cell r="F30" t="str">
            <v/>
          </cell>
          <cell r="H30" t="str">
            <v/>
          </cell>
        </row>
        <row r="31">
          <cell r="F31" t="str">
            <v/>
          </cell>
          <cell r="H31" t="str">
            <v/>
          </cell>
        </row>
        <row r="32">
          <cell r="F32" t="str">
            <v/>
          </cell>
          <cell r="H32" t="str">
            <v/>
          </cell>
        </row>
        <row r="33">
          <cell r="F33" t="str">
            <v/>
          </cell>
          <cell r="H33" t="str">
            <v/>
          </cell>
        </row>
        <row r="34">
          <cell r="F34" t="str">
            <v/>
          </cell>
          <cell r="H34" t="str">
            <v/>
          </cell>
        </row>
        <row r="35">
          <cell r="F35" t="str">
            <v/>
          </cell>
          <cell r="H35" t="str">
            <v/>
          </cell>
        </row>
        <row r="36">
          <cell r="F36" t="str">
            <v/>
          </cell>
          <cell r="H36" t="str">
            <v/>
          </cell>
        </row>
        <row r="37">
          <cell r="F37" t="str">
            <v/>
          </cell>
          <cell r="H37" t="str">
            <v/>
          </cell>
        </row>
        <row r="38">
          <cell r="F38" t="str">
            <v/>
          </cell>
          <cell r="H38" t="str">
            <v/>
          </cell>
        </row>
        <row r="39">
          <cell r="F39" t="str">
            <v/>
          </cell>
          <cell r="H39" t="str">
            <v/>
          </cell>
        </row>
        <row r="40">
          <cell r="F40" t="str">
            <v/>
          </cell>
          <cell r="H40" t="str">
            <v/>
          </cell>
        </row>
        <row r="41">
          <cell r="F41" t="str">
            <v/>
          </cell>
          <cell r="H41" t="str">
            <v/>
          </cell>
        </row>
        <row r="42">
          <cell r="F42" t="str">
            <v/>
          </cell>
          <cell r="H42" t="str">
            <v/>
          </cell>
        </row>
        <row r="43">
          <cell r="F43" t="str">
            <v/>
          </cell>
          <cell r="H43" t="str">
            <v/>
          </cell>
        </row>
        <row r="44">
          <cell r="F44" t="str">
            <v/>
          </cell>
          <cell r="H44" t="str">
            <v/>
          </cell>
        </row>
        <row r="45">
          <cell r="F45" t="str">
            <v/>
          </cell>
          <cell r="H45" t="str">
            <v/>
          </cell>
        </row>
        <row r="46">
          <cell r="F46" t="str">
            <v/>
          </cell>
          <cell r="H46" t="str">
            <v/>
          </cell>
        </row>
        <row r="47">
          <cell r="F47" t="str">
            <v/>
          </cell>
          <cell r="H47" t="str">
            <v/>
          </cell>
        </row>
        <row r="48">
          <cell r="F48" t="str">
            <v/>
          </cell>
          <cell r="H48" t="str">
            <v/>
          </cell>
        </row>
        <row r="49">
          <cell r="F49" t="str">
            <v/>
          </cell>
          <cell r="H49" t="str">
            <v/>
          </cell>
        </row>
        <row r="50">
          <cell r="F50" t="str">
            <v/>
          </cell>
          <cell r="H50" t="str">
            <v/>
          </cell>
        </row>
        <row r="51">
          <cell r="F51" t="str">
            <v/>
          </cell>
          <cell r="H51" t="str">
            <v/>
          </cell>
        </row>
        <row r="52">
          <cell r="F52" t="str">
            <v/>
          </cell>
          <cell r="H52" t="str">
            <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eai.ie/Your_Business/" TargetMode="External"/><Relationship Id="rId2" Type="http://schemas.openxmlformats.org/officeDocument/2006/relationships/hyperlink" Target="http://www.seai.ie/Your_Business/Public_Sector/Public_Sector_Programme/Obligations_and_Targets/Obligations_and_Targets.html" TargetMode="External"/><Relationship Id="rId1" Type="http://schemas.openxmlformats.org/officeDocument/2006/relationships/hyperlink" Target="http://www.seai.ie/energyma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B1:M39"/>
  <sheetViews>
    <sheetView showGridLines="0" workbookViewId="0"/>
  </sheetViews>
  <sheetFormatPr defaultRowHeight="12.75" x14ac:dyDescent="0.2"/>
  <cols>
    <col min="1" max="2" width="1.42578125" style="186" customWidth="1"/>
    <col min="3" max="3" width="3.28515625" style="186" customWidth="1"/>
    <col min="4" max="4" width="20.42578125" style="186" customWidth="1"/>
    <col min="5" max="11" width="11.85546875" style="186" customWidth="1"/>
    <col min="12" max="12" width="1.42578125" style="186" customWidth="1"/>
    <col min="13" max="256" width="9.140625" style="186"/>
    <col min="257" max="258" width="1.42578125" style="186" customWidth="1"/>
    <col min="259" max="259" width="3.28515625" style="186" customWidth="1"/>
    <col min="260" max="260" width="20.42578125" style="186" customWidth="1"/>
    <col min="261" max="267" width="11.85546875" style="186" customWidth="1"/>
    <col min="268" max="268" width="1.42578125" style="186" customWidth="1"/>
    <col min="269" max="512" width="9.140625" style="186"/>
    <col min="513" max="514" width="1.42578125" style="186" customWidth="1"/>
    <col min="515" max="515" width="3.28515625" style="186" customWidth="1"/>
    <col min="516" max="516" width="20.42578125" style="186" customWidth="1"/>
    <col min="517" max="523" width="11.85546875" style="186" customWidth="1"/>
    <col min="524" max="524" width="1.42578125" style="186" customWidth="1"/>
    <col min="525" max="768" width="9.140625" style="186"/>
    <col min="769" max="770" width="1.42578125" style="186" customWidth="1"/>
    <col min="771" max="771" width="3.28515625" style="186" customWidth="1"/>
    <col min="772" max="772" width="20.42578125" style="186" customWidth="1"/>
    <col min="773" max="779" width="11.85546875" style="186" customWidth="1"/>
    <col min="780" max="780" width="1.42578125" style="186" customWidth="1"/>
    <col min="781" max="1024" width="9.140625" style="186"/>
    <col min="1025" max="1026" width="1.42578125" style="186" customWidth="1"/>
    <col min="1027" max="1027" width="3.28515625" style="186" customWidth="1"/>
    <col min="1028" max="1028" width="20.42578125" style="186" customWidth="1"/>
    <col min="1029" max="1035" width="11.85546875" style="186" customWidth="1"/>
    <col min="1036" max="1036" width="1.42578125" style="186" customWidth="1"/>
    <col min="1037" max="1280" width="9.140625" style="186"/>
    <col min="1281" max="1282" width="1.42578125" style="186" customWidth="1"/>
    <col min="1283" max="1283" width="3.28515625" style="186" customWidth="1"/>
    <col min="1284" max="1284" width="20.42578125" style="186" customWidth="1"/>
    <col min="1285" max="1291" width="11.85546875" style="186" customWidth="1"/>
    <col min="1292" max="1292" width="1.42578125" style="186" customWidth="1"/>
    <col min="1293" max="1536" width="9.140625" style="186"/>
    <col min="1537" max="1538" width="1.42578125" style="186" customWidth="1"/>
    <col min="1539" max="1539" width="3.28515625" style="186" customWidth="1"/>
    <col min="1540" max="1540" width="20.42578125" style="186" customWidth="1"/>
    <col min="1541" max="1547" width="11.85546875" style="186" customWidth="1"/>
    <col min="1548" max="1548" width="1.42578125" style="186" customWidth="1"/>
    <col min="1549" max="1792" width="9.140625" style="186"/>
    <col min="1793" max="1794" width="1.42578125" style="186" customWidth="1"/>
    <col min="1795" max="1795" width="3.28515625" style="186" customWidth="1"/>
    <col min="1796" max="1796" width="20.42578125" style="186" customWidth="1"/>
    <col min="1797" max="1803" width="11.85546875" style="186" customWidth="1"/>
    <col min="1804" max="1804" width="1.42578125" style="186" customWidth="1"/>
    <col min="1805" max="2048" width="9.140625" style="186"/>
    <col min="2049" max="2050" width="1.42578125" style="186" customWidth="1"/>
    <col min="2051" max="2051" width="3.28515625" style="186" customWidth="1"/>
    <col min="2052" max="2052" width="20.42578125" style="186" customWidth="1"/>
    <col min="2053" max="2059" width="11.85546875" style="186" customWidth="1"/>
    <col min="2060" max="2060" width="1.42578125" style="186" customWidth="1"/>
    <col min="2061" max="2304" width="9.140625" style="186"/>
    <col min="2305" max="2306" width="1.42578125" style="186" customWidth="1"/>
    <col min="2307" max="2307" width="3.28515625" style="186" customWidth="1"/>
    <col min="2308" max="2308" width="20.42578125" style="186" customWidth="1"/>
    <col min="2309" max="2315" width="11.85546875" style="186" customWidth="1"/>
    <col min="2316" max="2316" width="1.42578125" style="186" customWidth="1"/>
    <col min="2317" max="2560" width="9.140625" style="186"/>
    <col min="2561" max="2562" width="1.42578125" style="186" customWidth="1"/>
    <col min="2563" max="2563" width="3.28515625" style="186" customWidth="1"/>
    <col min="2564" max="2564" width="20.42578125" style="186" customWidth="1"/>
    <col min="2565" max="2571" width="11.85546875" style="186" customWidth="1"/>
    <col min="2572" max="2572" width="1.42578125" style="186" customWidth="1"/>
    <col min="2573" max="2816" width="9.140625" style="186"/>
    <col min="2817" max="2818" width="1.42578125" style="186" customWidth="1"/>
    <col min="2819" max="2819" width="3.28515625" style="186" customWidth="1"/>
    <col min="2820" max="2820" width="20.42578125" style="186" customWidth="1"/>
    <col min="2821" max="2827" width="11.85546875" style="186" customWidth="1"/>
    <col min="2828" max="2828" width="1.42578125" style="186" customWidth="1"/>
    <col min="2829" max="3072" width="9.140625" style="186"/>
    <col min="3073" max="3074" width="1.42578125" style="186" customWidth="1"/>
    <col min="3075" max="3075" width="3.28515625" style="186" customWidth="1"/>
    <col min="3076" max="3076" width="20.42578125" style="186" customWidth="1"/>
    <col min="3077" max="3083" width="11.85546875" style="186" customWidth="1"/>
    <col min="3084" max="3084" width="1.42578125" style="186" customWidth="1"/>
    <col min="3085" max="3328" width="9.140625" style="186"/>
    <col min="3329" max="3330" width="1.42578125" style="186" customWidth="1"/>
    <col min="3331" max="3331" width="3.28515625" style="186" customWidth="1"/>
    <col min="3332" max="3332" width="20.42578125" style="186" customWidth="1"/>
    <col min="3333" max="3339" width="11.85546875" style="186" customWidth="1"/>
    <col min="3340" max="3340" width="1.42578125" style="186" customWidth="1"/>
    <col min="3341" max="3584" width="9.140625" style="186"/>
    <col min="3585" max="3586" width="1.42578125" style="186" customWidth="1"/>
    <col min="3587" max="3587" width="3.28515625" style="186" customWidth="1"/>
    <col min="3588" max="3588" width="20.42578125" style="186" customWidth="1"/>
    <col min="3589" max="3595" width="11.85546875" style="186" customWidth="1"/>
    <col min="3596" max="3596" width="1.42578125" style="186" customWidth="1"/>
    <col min="3597" max="3840" width="9.140625" style="186"/>
    <col min="3841" max="3842" width="1.42578125" style="186" customWidth="1"/>
    <col min="3843" max="3843" width="3.28515625" style="186" customWidth="1"/>
    <col min="3844" max="3844" width="20.42578125" style="186" customWidth="1"/>
    <col min="3845" max="3851" width="11.85546875" style="186" customWidth="1"/>
    <col min="3852" max="3852" width="1.42578125" style="186" customWidth="1"/>
    <col min="3853" max="4096" width="9.140625" style="186"/>
    <col min="4097" max="4098" width="1.42578125" style="186" customWidth="1"/>
    <col min="4099" max="4099" width="3.28515625" style="186" customWidth="1"/>
    <col min="4100" max="4100" width="20.42578125" style="186" customWidth="1"/>
    <col min="4101" max="4107" width="11.85546875" style="186" customWidth="1"/>
    <col min="4108" max="4108" width="1.42578125" style="186" customWidth="1"/>
    <col min="4109" max="4352" width="9.140625" style="186"/>
    <col min="4353" max="4354" width="1.42578125" style="186" customWidth="1"/>
    <col min="4355" max="4355" width="3.28515625" style="186" customWidth="1"/>
    <col min="4356" max="4356" width="20.42578125" style="186" customWidth="1"/>
    <col min="4357" max="4363" width="11.85546875" style="186" customWidth="1"/>
    <col min="4364" max="4364" width="1.42578125" style="186" customWidth="1"/>
    <col min="4365" max="4608" width="9.140625" style="186"/>
    <col min="4609" max="4610" width="1.42578125" style="186" customWidth="1"/>
    <col min="4611" max="4611" width="3.28515625" style="186" customWidth="1"/>
    <col min="4612" max="4612" width="20.42578125" style="186" customWidth="1"/>
    <col min="4613" max="4619" width="11.85546875" style="186" customWidth="1"/>
    <col min="4620" max="4620" width="1.42578125" style="186" customWidth="1"/>
    <col min="4621" max="4864" width="9.140625" style="186"/>
    <col min="4865" max="4866" width="1.42578125" style="186" customWidth="1"/>
    <col min="4867" max="4867" width="3.28515625" style="186" customWidth="1"/>
    <col min="4868" max="4868" width="20.42578125" style="186" customWidth="1"/>
    <col min="4869" max="4875" width="11.85546875" style="186" customWidth="1"/>
    <col min="4876" max="4876" width="1.42578125" style="186" customWidth="1"/>
    <col min="4877" max="5120" width="9.140625" style="186"/>
    <col min="5121" max="5122" width="1.42578125" style="186" customWidth="1"/>
    <col min="5123" max="5123" width="3.28515625" style="186" customWidth="1"/>
    <col min="5124" max="5124" width="20.42578125" style="186" customWidth="1"/>
    <col min="5125" max="5131" width="11.85546875" style="186" customWidth="1"/>
    <col min="5132" max="5132" width="1.42578125" style="186" customWidth="1"/>
    <col min="5133" max="5376" width="9.140625" style="186"/>
    <col min="5377" max="5378" width="1.42578125" style="186" customWidth="1"/>
    <col min="5379" max="5379" width="3.28515625" style="186" customWidth="1"/>
    <col min="5380" max="5380" width="20.42578125" style="186" customWidth="1"/>
    <col min="5381" max="5387" width="11.85546875" style="186" customWidth="1"/>
    <col min="5388" max="5388" width="1.42578125" style="186" customWidth="1"/>
    <col min="5389" max="5632" width="9.140625" style="186"/>
    <col min="5633" max="5634" width="1.42578125" style="186" customWidth="1"/>
    <col min="5635" max="5635" width="3.28515625" style="186" customWidth="1"/>
    <col min="5636" max="5636" width="20.42578125" style="186" customWidth="1"/>
    <col min="5637" max="5643" width="11.85546875" style="186" customWidth="1"/>
    <col min="5644" max="5644" width="1.42578125" style="186" customWidth="1"/>
    <col min="5645" max="5888" width="9.140625" style="186"/>
    <col min="5889" max="5890" width="1.42578125" style="186" customWidth="1"/>
    <col min="5891" max="5891" width="3.28515625" style="186" customWidth="1"/>
    <col min="5892" max="5892" width="20.42578125" style="186" customWidth="1"/>
    <col min="5893" max="5899" width="11.85546875" style="186" customWidth="1"/>
    <col min="5900" max="5900" width="1.42578125" style="186" customWidth="1"/>
    <col min="5901" max="6144" width="9.140625" style="186"/>
    <col min="6145" max="6146" width="1.42578125" style="186" customWidth="1"/>
    <col min="6147" max="6147" width="3.28515625" style="186" customWidth="1"/>
    <col min="6148" max="6148" width="20.42578125" style="186" customWidth="1"/>
    <col min="6149" max="6155" width="11.85546875" style="186" customWidth="1"/>
    <col min="6156" max="6156" width="1.42578125" style="186" customWidth="1"/>
    <col min="6157" max="6400" width="9.140625" style="186"/>
    <col min="6401" max="6402" width="1.42578125" style="186" customWidth="1"/>
    <col min="6403" max="6403" width="3.28515625" style="186" customWidth="1"/>
    <col min="6404" max="6404" width="20.42578125" style="186" customWidth="1"/>
    <col min="6405" max="6411" width="11.85546875" style="186" customWidth="1"/>
    <col min="6412" max="6412" width="1.42578125" style="186" customWidth="1"/>
    <col min="6413" max="6656" width="9.140625" style="186"/>
    <col min="6657" max="6658" width="1.42578125" style="186" customWidth="1"/>
    <col min="6659" max="6659" width="3.28515625" style="186" customWidth="1"/>
    <col min="6660" max="6660" width="20.42578125" style="186" customWidth="1"/>
    <col min="6661" max="6667" width="11.85546875" style="186" customWidth="1"/>
    <col min="6668" max="6668" width="1.42578125" style="186" customWidth="1"/>
    <col min="6669" max="6912" width="9.140625" style="186"/>
    <col min="6913" max="6914" width="1.42578125" style="186" customWidth="1"/>
    <col min="6915" max="6915" width="3.28515625" style="186" customWidth="1"/>
    <col min="6916" max="6916" width="20.42578125" style="186" customWidth="1"/>
    <col min="6917" max="6923" width="11.85546875" style="186" customWidth="1"/>
    <col min="6924" max="6924" width="1.42578125" style="186" customWidth="1"/>
    <col min="6925" max="7168" width="9.140625" style="186"/>
    <col min="7169" max="7170" width="1.42578125" style="186" customWidth="1"/>
    <col min="7171" max="7171" width="3.28515625" style="186" customWidth="1"/>
    <col min="7172" max="7172" width="20.42578125" style="186" customWidth="1"/>
    <col min="7173" max="7179" width="11.85546875" style="186" customWidth="1"/>
    <col min="7180" max="7180" width="1.42578125" style="186" customWidth="1"/>
    <col min="7181" max="7424" width="9.140625" style="186"/>
    <col min="7425" max="7426" width="1.42578125" style="186" customWidth="1"/>
    <col min="7427" max="7427" width="3.28515625" style="186" customWidth="1"/>
    <col min="7428" max="7428" width="20.42578125" style="186" customWidth="1"/>
    <col min="7429" max="7435" width="11.85546875" style="186" customWidth="1"/>
    <col min="7436" max="7436" width="1.42578125" style="186" customWidth="1"/>
    <col min="7437" max="7680" width="9.140625" style="186"/>
    <col min="7681" max="7682" width="1.42578125" style="186" customWidth="1"/>
    <col min="7683" max="7683" width="3.28515625" style="186" customWidth="1"/>
    <col min="7684" max="7684" width="20.42578125" style="186" customWidth="1"/>
    <col min="7685" max="7691" width="11.85546875" style="186" customWidth="1"/>
    <col min="7692" max="7692" width="1.42578125" style="186" customWidth="1"/>
    <col min="7693" max="7936" width="9.140625" style="186"/>
    <col min="7937" max="7938" width="1.42578125" style="186" customWidth="1"/>
    <col min="7939" max="7939" width="3.28515625" style="186" customWidth="1"/>
    <col min="7940" max="7940" width="20.42578125" style="186" customWidth="1"/>
    <col min="7941" max="7947" width="11.85546875" style="186" customWidth="1"/>
    <col min="7948" max="7948" width="1.42578125" style="186" customWidth="1"/>
    <col min="7949" max="8192" width="9.140625" style="186"/>
    <col min="8193" max="8194" width="1.42578125" style="186" customWidth="1"/>
    <col min="8195" max="8195" width="3.28515625" style="186" customWidth="1"/>
    <col min="8196" max="8196" width="20.42578125" style="186" customWidth="1"/>
    <col min="8197" max="8203" width="11.85546875" style="186" customWidth="1"/>
    <col min="8204" max="8204" width="1.42578125" style="186" customWidth="1"/>
    <col min="8205" max="8448" width="9.140625" style="186"/>
    <col min="8449" max="8450" width="1.42578125" style="186" customWidth="1"/>
    <col min="8451" max="8451" width="3.28515625" style="186" customWidth="1"/>
    <col min="8452" max="8452" width="20.42578125" style="186" customWidth="1"/>
    <col min="8453" max="8459" width="11.85546875" style="186" customWidth="1"/>
    <col min="8460" max="8460" width="1.42578125" style="186" customWidth="1"/>
    <col min="8461" max="8704" width="9.140625" style="186"/>
    <col min="8705" max="8706" width="1.42578125" style="186" customWidth="1"/>
    <col min="8707" max="8707" width="3.28515625" style="186" customWidth="1"/>
    <col min="8708" max="8708" width="20.42578125" style="186" customWidth="1"/>
    <col min="8709" max="8715" width="11.85546875" style="186" customWidth="1"/>
    <col min="8716" max="8716" width="1.42578125" style="186" customWidth="1"/>
    <col min="8717" max="8960" width="9.140625" style="186"/>
    <col min="8961" max="8962" width="1.42578125" style="186" customWidth="1"/>
    <col min="8963" max="8963" width="3.28515625" style="186" customWidth="1"/>
    <col min="8964" max="8964" width="20.42578125" style="186" customWidth="1"/>
    <col min="8965" max="8971" width="11.85546875" style="186" customWidth="1"/>
    <col min="8972" max="8972" width="1.42578125" style="186" customWidth="1"/>
    <col min="8973" max="9216" width="9.140625" style="186"/>
    <col min="9217" max="9218" width="1.42578125" style="186" customWidth="1"/>
    <col min="9219" max="9219" width="3.28515625" style="186" customWidth="1"/>
    <col min="9220" max="9220" width="20.42578125" style="186" customWidth="1"/>
    <col min="9221" max="9227" width="11.85546875" style="186" customWidth="1"/>
    <col min="9228" max="9228" width="1.42578125" style="186" customWidth="1"/>
    <col min="9229" max="9472" width="9.140625" style="186"/>
    <col min="9473" max="9474" width="1.42578125" style="186" customWidth="1"/>
    <col min="9475" max="9475" width="3.28515625" style="186" customWidth="1"/>
    <col min="9476" max="9476" width="20.42578125" style="186" customWidth="1"/>
    <col min="9477" max="9483" width="11.85546875" style="186" customWidth="1"/>
    <col min="9484" max="9484" width="1.42578125" style="186" customWidth="1"/>
    <col min="9485" max="9728" width="9.140625" style="186"/>
    <col min="9729" max="9730" width="1.42578125" style="186" customWidth="1"/>
    <col min="9731" max="9731" width="3.28515625" style="186" customWidth="1"/>
    <col min="9732" max="9732" width="20.42578125" style="186" customWidth="1"/>
    <col min="9733" max="9739" width="11.85546875" style="186" customWidth="1"/>
    <col min="9740" max="9740" width="1.42578125" style="186" customWidth="1"/>
    <col min="9741" max="9984" width="9.140625" style="186"/>
    <col min="9985" max="9986" width="1.42578125" style="186" customWidth="1"/>
    <col min="9987" max="9987" width="3.28515625" style="186" customWidth="1"/>
    <col min="9988" max="9988" width="20.42578125" style="186" customWidth="1"/>
    <col min="9989" max="9995" width="11.85546875" style="186" customWidth="1"/>
    <col min="9996" max="9996" width="1.42578125" style="186" customWidth="1"/>
    <col min="9997" max="10240" width="9.140625" style="186"/>
    <col min="10241" max="10242" width="1.42578125" style="186" customWidth="1"/>
    <col min="10243" max="10243" width="3.28515625" style="186" customWidth="1"/>
    <col min="10244" max="10244" width="20.42578125" style="186" customWidth="1"/>
    <col min="10245" max="10251" width="11.85546875" style="186" customWidth="1"/>
    <col min="10252" max="10252" width="1.42578125" style="186" customWidth="1"/>
    <col min="10253" max="10496" width="9.140625" style="186"/>
    <col min="10497" max="10498" width="1.42578125" style="186" customWidth="1"/>
    <col min="10499" max="10499" width="3.28515625" style="186" customWidth="1"/>
    <col min="10500" max="10500" width="20.42578125" style="186" customWidth="1"/>
    <col min="10501" max="10507" width="11.85546875" style="186" customWidth="1"/>
    <col min="10508" max="10508" width="1.42578125" style="186" customWidth="1"/>
    <col min="10509" max="10752" width="9.140625" style="186"/>
    <col min="10753" max="10754" width="1.42578125" style="186" customWidth="1"/>
    <col min="10755" max="10755" width="3.28515625" style="186" customWidth="1"/>
    <col min="10756" max="10756" width="20.42578125" style="186" customWidth="1"/>
    <col min="10757" max="10763" width="11.85546875" style="186" customWidth="1"/>
    <col min="10764" max="10764" width="1.42578125" style="186" customWidth="1"/>
    <col min="10765" max="11008" width="9.140625" style="186"/>
    <col min="11009" max="11010" width="1.42578125" style="186" customWidth="1"/>
    <col min="11011" max="11011" width="3.28515625" style="186" customWidth="1"/>
    <col min="11012" max="11012" width="20.42578125" style="186" customWidth="1"/>
    <col min="11013" max="11019" width="11.85546875" style="186" customWidth="1"/>
    <col min="11020" max="11020" width="1.42578125" style="186" customWidth="1"/>
    <col min="11021" max="11264" width="9.140625" style="186"/>
    <col min="11265" max="11266" width="1.42578125" style="186" customWidth="1"/>
    <col min="11267" max="11267" width="3.28515625" style="186" customWidth="1"/>
    <col min="11268" max="11268" width="20.42578125" style="186" customWidth="1"/>
    <col min="11269" max="11275" width="11.85546875" style="186" customWidth="1"/>
    <col min="11276" max="11276" width="1.42578125" style="186" customWidth="1"/>
    <col min="11277" max="11520" width="9.140625" style="186"/>
    <col min="11521" max="11522" width="1.42578125" style="186" customWidth="1"/>
    <col min="11523" max="11523" width="3.28515625" style="186" customWidth="1"/>
    <col min="11524" max="11524" width="20.42578125" style="186" customWidth="1"/>
    <col min="11525" max="11531" width="11.85546875" style="186" customWidth="1"/>
    <col min="11532" max="11532" width="1.42578125" style="186" customWidth="1"/>
    <col min="11533" max="11776" width="9.140625" style="186"/>
    <col min="11777" max="11778" width="1.42578125" style="186" customWidth="1"/>
    <col min="11779" max="11779" width="3.28515625" style="186" customWidth="1"/>
    <col min="11780" max="11780" width="20.42578125" style="186" customWidth="1"/>
    <col min="11781" max="11787" width="11.85546875" style="186" customWidth="1"/>
    <col min="11788" max="11788" width="1.42578125" style="186" customWidth="1"/>
    <col min="11789" max="12032" width="9.140625" style="186"/>
    <col min="12033" max="12034" width="1.42578125" style="186" customWidth="1"/>
    <col min="12035" max="12035" width="3.28515625" style="186" customWidth="1"/>
    <col min="12036" max="12036" width="20.42578125" style="186" customWidth="1"/>
    <col min="12037" max="12043" width="11.85546875" style="186" customWidth="1"/>
    <col min="12044" max="12044" width="1.42578125" style="186" customWidth="1"/>
    <col min="12045" max="12288" width="9.140625" style="186"/>
    <col min="12289" max="12290" width="1.42578125" style="186" customWidth="1"/>
    <col min="12291" max="12291" width="3.28515625" style="186" customWidth="1"/>
    <col min="12292" max="12292" width="20.42578125" style="186" customWidth="1"/>
    <col min="12293" max="12299" width="11.85546875" style="186" customWidth="1"/>
    <col min="12300" max="12300" width="1.42578125" style="186" customWidth="1"/>
    <col min="12301" max="12544" width="9.140625" style="186"/>
    <col min="12545" max="12546" width="1.42578125" style="186" customWidth="1"/>
    <col min="12547" max="12547" width="3.28515625" style="186" customWidth="1"/>
    <col min="12548" max="12548" width="20.42578125" style="186" customWidth="1"/>
    <col min="12549" max="12555" width="11.85546875" style="186" customWidth="1"/>
    <col min="12556" max="12556" width="1.42578125" style="186" customWidth="1"/>
    <col min="12557" max="12800" width="9.140625" style="186"/>
    <col min="12801" max="12802" width="1.42578125" style="186" customWidth="1"/>
    <col min="12803" max="12803" width="3.28515625" style="186" customWidth="1"/>
    <col min="12804" max="12804" width="20.42578125" style="186" customWidth="1"/>
    <col min="12805" max="12811" width="11.85546875" style="186" customWidth="1"/>
    <col min="12812" max="12812" width="1.42578125" style="186" customWidth="1"/>
    <col min="12813" max="13056" width="9.140625" style="186"/>
    <col min="13057" max="13058" width="1.42578125" style="186" customWidth="1"/>
    <col min="13059" max="13059" width="3.28515625" style="186" customWidth="1"/>
    <col min="13060" max="13060" width="20.42578125" style="186" customWidth="1"/>
    <col min="13061" max="13067" width="11.85546875" style="186" customWidth="1"/>
    <col min="13068" max="13068" width="1.42578125" style="186" customWidth="1"/>
    <col min="13069" max="13312" width="9.140625" style="186"/>
    <col min="13313" max="13314" width="1.42578125" style="186" customWidth="1"/>
    <col min="13315" max="13315" width="3.28515625" style="186" customWidth="1"/>
    <col min="13316" max="13316" width="20.42578125" style="186" customWidth="1"/>
    <col min="13317" max="13323" width="11.85546875" style="186" customWidth="1"/>
    <col min="13324" max="13324" width="1.42578125" style="186" customWidth="1"/>
    <col min="13325" max="13568" width="9.140625" style="186"/>
    <col min="13569" max="13570" width="1.42578125" style="186" customWidth="1"/>
    <col min="13571" max="13571" width="3.28515625" style="186" customWidth="1"/>
    <col min="13572" max="13572" width="20.42578125" style="186" customWidth="1"/>
    <col min="13573" max="13579" width="11.85546875" style="186" customWidth="1"/>
    <col min="13580" max="13580" width="1.42578125" style="186" customWidth="1"/>
    <col min="13581" max="13824" width="9.140625" style="186"/>
    <col min="13825" max="13826" width="1.42578125" style="186" customWidth="1"/>
    <col min="13827" max="13827" width="3.28515625" style="186" customWidth="1"/>
    <col min="13828" max="13828" width="20.42578125" style="186" customWidth="1"/>
    <col min="13829" max="13835" width="11.85546875" style="186" customWidth="1"/>
    <col min="13836" max="13836" width="1.42578125" style="186" customWidth="1"/>
    <col min="13837" max="14080" width="9.140625" style="186"/>
    <col min="14081" max="14082" width="1.42578125" style="186" customWidth="1"/>
    <col min="14083" max="14083" width="3.28515625" style="186" customWidth="1"/>
    <col min="14084" max="14084" width="20.42578125" style="186" customWidth="1"/>
    <col min="14085" max="14091" width="11.85546875" style="186" customWidth="1"/>
    <col min="14092" max="14092" width="1.42578125" style="186" customWidth="1"/>
    <col min="14093" max="14336" width="9.140625" style="186"/>
    <col min="14337" max="14338" width="1.42578125" style="186" customWidth="1"/>
    <col min="14339" max="14339" width="3.28515625" style="186" customWidth="1"/>
    <col min="14340" max="14340" width="20.42578125" style="186" customWidth="1"/>
    <col min="14341" max="14347" width="11.85546875" style="186" customWidth="1"/>
    <col min="14348" max="14348" width="1.42578125" style="186" customWidth="1"/>
    <col min="14349" max="14592" width="9.140625" style="186"/>
    <col min="14593" max="14594" width="1.42578125" style="186" customWidth="1"/>
    <col min="14595" max="14595" width="3.28515625" style="186" customWidth="1"/>
    <col min="14596" max="14596" width="20.42578125" style="186" customWidth="1"/>
    <col min="14597" max="14603" width="11.85546875" style="186" customWidth="1"/>
    <col min="14604" max="14604" width="1.42578125" style="186" customWidth="1"/>
    <col min="14605" max="14848" width="9.140625" style="186"/>
    <col min="14849" max="14850" width="1.42578125" style="186" customWidth="1"/>
    <col min="14851" max="14851" width="3.28515625" style="186" customWidth="1"/>
    <col min="14852" max="14852" width="20.42578125" style="186" customWidth="1"/>
    <col min="14853" max="14859" width="11.85546875" style="186" customWidth="1"/>
    <col min="14860" max="14860" width="1.42578125" style="186" customWidth="1"/>
    <col min="14861" max="15104" width="9.140625" style="186"/>
    <col min="15105" max="15106" width="1.42578125" style="186" customWidth="1"/>
    <col min="15107" max="15107" width="3.28515625" style="186" customWidth="1"/>
    <col min="15108" max="15108" width="20.42578125" style="186" customWidth="1"/>
    <col min="15109" max="15115" width="11.85546875" style="186" customWidth="1"/>
    <col min="15116" max="15116" width="1.42578125" style="186" customWidth="1"/>
    <col min="15117" max="15360" width="9.140625" style="186"/>
    <col min="15361" max="15362" width="1.42578125" style="186" customWidth="1"/>
    <col min="15363" max="15363" width="3.28515625" style="186" customWidth="1"/>
    <col min="15364" max="15364" width="20.42578125" style="186" customWidth="1"/>
    <col min="15365" max="15371" width="11.85546875" style="186" customWidth="1"/>
    <col min="15372" max="15372" width="1.42578125" style="186" customWidth="1"/>
    <col min="15373" max="15616" width="9.140625" style="186"/>
    <col min="15617" max="15618" width="1.42578125" style="186" customWidth="1"/>
    <col min="15619" max="15619" width="3.28515625" style="186" customWidth="1"/>
    <col min="15620" max="15620" width="20.42578125" style="186" customWidth="1"/>
    <col min="15621" max="15627" width="11.85546875" style="186" customWidth="1"/>
    <col min="15628" max="15628" width="1.42578125" style="186" customWidth="1"/>
    <col min="15629" max="15872" width="9.140625" style="186"/>
    <col min="15873" max="15874" width="1.42578125" style="186" customWidth="1"/>
    <col min="15875" max="15875" width="3.28515625" style="186" customWidth="1"/>
    <col min="15876" max="15876" width="20.42578125" style="186" customWidth="1"/>
    <col min="15877" max="15883" width="11.85546875" style="186" customWidth="1"/>
    <col min="15884" max="15884" width="1.42578125" style="186" customWidth="1"/>
    <col min="15885" max="16128" width="9.140625" style="186"/>
    <col min="16129" max="16130" width="1.42578125" style="186" customWidth="1"/>
    <col min="16131" max="16131" width="3.28515625" style="186" customWidth="1"/>
    <col min="16132" max="16132" width="20.42578125" style="186" customWidth="1"/>
    <col min="16133" max="16139" width="11.85546875" style="186" customWidth="1"/>
    <col min="16140" max="16140" width="1.42578125" style="186" customWidth="1"/>
    <col min="16141" max="16384" width="9.140625" style="186"/>
  </cols>
  <sheetData>
    <row r="1" spans="2:13" ht="3.75" customHeight="1" thickBot="1" x14ac:dyDescent="0.25"/>
    <row r="2" spans="2:13" ht="13.5" thickTop="1" x14ac:dyDescent="0.2">
      <c r="B2" s="187"/>
      <c r="C2" s="188"/>
      <c r="D2" s="188"/>
      <c r="E2" s="188"/>
      <c r="F2" s="188"/>
      <c r="G2" s="188"/>
      <c r="H2" s="188"/>
      <c r="I2" s="188"/>
      <c r="J2" s="188"/>
      <c r="K2" s="188"/>
      <c r="L2" s="189"/>
    </row>
    <row r="3" spans="2:13" x14ac:dyDescent="0.2">
      <c r="B3" s="190"/>
      <c r="C3" s="191"/>
      <c r="D3" s="191"/>
      <c r="E3" s="191"/>
      <c r="F3" s="191"/>
      <c r="G3" s="191"/>
      <c r="H3" s="191"/>
      <c r="I3" s="191"/>
      <c r="J3" s="191"/>
      <c r="K3" s="191"/>
      <c r="L3" s="192"/>
    </row>
    <row r="4" spans="2:13" x14ac:dyDescent="0.2">
      <c r="B4" s="190"/>
      <c r="C4" s="191"/>
      <c r="D4" s="191"/>
      <c r="E4" s="191"/>
      <c r="F4" s="191"/>
      <c r="G4" s="191"/>
      <c r="H4" s="191"/>
      <c r="I4" s="191"/>
      <c r="J4" s="191"/>
      <c r="K4" s="191"/>
      <c r="L4" s="192"/>
    </row>
    <row r="5" spans="2:13" x14ac:dyDescent="0.2">
      <c r="B5" s="190"/>
      <c r="C5" s="191"/>
      <c r="D5" s="191"/>
      <c r="E5" s="191"/>
      <c r="F5" s="191"/>
      <c r="G5" s="191"/>
      <c r="H5" s="191"/>
      <c r="I5" s="191"/>
      <c r="J5" s="191"/>
      <c r="K5" s="191"/>
      <c r="L5" s="192"/>
    </row>
    <row r="6" spans="2:13" x14ac:dyDescent="0.2">
      <c r="B6" s="190"/>
      <c r="C6" s="191"/>
      <c r="D6" s="191"/>
      <c r="E6" s="191"/>
      <c r="F6" s="191"/>
      <c r="G6" s="191"/>
      <c r="H6" s="191"/>
      <c r="I6" s="191"/>
      <c r="J6" s="191"/>
      <c r="K6" s="191"/>
      <c r="L6" s="192"/>
    </row>
    <row r="7" spans="2:13" x14ac:dyDescent="0.2">
      <c r="B7" s="190"/>
      <c r="C7" s="191"/>
      <c r="D7" s="191"/>
      <c r="E7" s="191"/>
      <c r="F7" s="191"/>
      <c r="G7" s="191"/>
      <c r="H7" s="191"/>
      <c r="I7" s="191"/>
      <c r="J7" s="191"/>
      <c r="K7" s="191"/>
      <c r="L7" s="192"/>
    </row>
    <row r="8" spans="2:13" x14ac:dyDescent="0.2">
      <c r="B8" s="190"/>
      <c r="C8" s="191"/>
      <c r="D8" s="191"/>
      <c r="E8" s="191"/>
      <c r="F8" s="191"/>
      <c r="G8" s="191"/>
      <c r="H8" s="191"/>
      <c r="I8" s="191"/>
      <c r="J8" s="191"/>
      <c r="K8" s="191"/>
      <c r="L8" s="192"/>
    </row>
    <row r="9" spans="2:13" x14ac:dyDescent="0.2">
      <c r="B9" s="190"/>
      <c r="C9" s="191"/>
      <c r="D9" s="191"/>
      <c r="E9" s="191"/>
      <c r="F9" s="191"/>
      <c r="G9" s="191"/>
      <c r="H9" s="191"/>
      <c r="I9" s="191"/>
      <c r="J9" s="191"/>
      <c r="K9" s="191"/>
      <c r="L9" s="192"/>
    </row>
    <row r="10" spans="2:13" ht="21" customHeight="1" x14ac:dyDescent="0.35">
      <c r="B10" s="190"/>
      <c r="C10" s="650" t="s">
        <v>106</v>
      </c>
      <c r="D10" s="650"/>
      <c r="E10" s="650"/>
      <c r="F10" s="650"/>
      <c r="G10" s="650"/>
      <c r="H10" s="650"/>
      <c r="I10" s="650"/>
      <c r="J10" s="650"/>
      <c r="K10" s="650"/>
      <c r="L10" s="192"/>
    </row>
    <row r="11" spans="2:13" x14ac:dyDescent="0.2">
      <c r="B11" s="190"/>
      <c r="C11" s="191"/>
      <c r="D11" s="191"/>
      <c r="E11" s="191"/>
      <c r="F11" s="191"/>
      <c r="G11" s="191"/>
      <c r="H11" s="191"/>
      <c r="I11" s="191"/>
      <c r="J11" s="191"/>
      <c r="K11" s="191"/>
      <c r="L11" s="192"/>
    </row>
    <row r="12" spans="2:13" ht="21" customHeight="1" x14ac:dyDescent="0.35">
      <c r="B12" s="190"/>
      <c r="C12" s="650" t="s">
        <v>115</v>
      </c>
      <c r="D12" s="650"/>
      <c r="E12" s="650"/>
      <c r="F12" s="650"/>
      <c r="G12" s="650"/>
      <c r="H12" s="650"/>
      <c r="I12" s="650"/>
      <c r="J12" s="650"/>
      <c r="K12" s="650"/>
      <c r="L12" s="192"/>
    </row>
    <row r="13" spans="2:13" x14ac:dyDescent="0.2">
      <c r="B13" s="190"/>
      <c r="C13" s="191"/>
      <c r="D13" s="191"/>
      <c r="E13" s="191"/>
      <c r="F13" s="191"/>
      <c r="G13" s="191"/>
      <c r="H13" s="191"/>
      <c r="I13" s="191"/>
      <c r="J13" s="191"/>
      <c r="K13" s="570" t="str">
        <f>"Version "&amp;(MAX(Version!A:A))</f>
        <v>Version 3</v>
      </c>
      <c r="L13" s="192"/>
    </row>
    <row r="14" spans="2:13" s="195" customFormat="1" ht="90" customHeight="1" x14ac:dyDescent="0.2">
      <c r="B14" s="193"/>
      <c r="C14" s="651" t="s">
        <v>285</v>
      </c>
      <c r="D14" s="652"/>
      <c r="E14" s="652"/>
      <c r="F14" s="652"/>
      <c r="G14" s="652"/>
      <c r="H14" s="652"/>
      <c r="I14" s="652"/>
      <c r="J14" s="652"/>
      <c r="K14" s="652"/>
      <c r="L14" s="194"/>
      <c r="M14" s="186"/>
    </row>
    <row r="15" spans="2:13" ht="6" customHeight="1" x14ac:dyDescent="0.2">
      <c r="B15" s="190"/>
      <c r="C15" s="191"/>
      <c r="D15" s="191"/>
      <c r="E15" s="191"/>
      <c r="F15" s="191"/>
      <c r="G15" s="191"/>
      <c r="H15" s="191"/>
      <c r="I15" s="191"/>
      <c r="J15" s="191"/>
      <c r="K15" s="191"/>
      <c r="L15" s="192"/>
    </row>
    <row r="16" spans="2:13" s="195" customFormat="1" ht="170.25" customHeight="1" x14ac:dyDescent="0.2">
      <c r="B16" s="193"/>
      <c r="C16" s="647" t="s">
        <v>280</v>
      </c>
      <c r="D16" s="647"/>
      <c r="E16" s="647"/>
      <c r="F16" s="647"/>
      <c r="G16" s="647"/>
      <c r="H16" s="647"/>
      <c r="I16" s="647"/>
      <c r="J16" s="647"/>
      <c r="K16" s="647"/>
      <c r="L16" s="194"/>
      <c r="M16" s="186"/>
    </row>
    <row r="17" spans="2:13" ht="6" customHeight="1" x14ac:dyDescent="0.2">
      <c r="B17" s="190"/>
      <c r="C17" s="191"/>
      <c r="D17" s="191"/>
      <c r="E17" s="191"/>
      <c r="F17" s="191"/>
      <c r="G17" s="191"/>
      <c r="H17" s="191"/>
      <c r="I17" s="191"/>
      <c r="J17" s="191"/>
      <c r="K17" s="191"/>
      <c r="L17" s="192"/>
    </row>
    <row r="18" spans="2:13" s="195" customFormat="1" ht="22.5" customHeight="1" x14ac:dyDescent="0.2">
      <c r="B18" s="193"/>
      <c r="C18" s="196" t="s">
        <v>107</v>
      </c>
      <c r="D18" s="197"/>
      <c r="E18" s="197"/>
      <c r="F18" s="197"/>
      <c r="G18" s="197"/>
      <c r="H18" s="197"/>
      <c r="I18" s="197"/>
      <c r="J18" s="197"/>
      <c r="K18" s="197"/>
      <c r="L18" s="194"/>
      <c r="M18" s="186"/>
    </row>
    <row r="19" spans="2:13" s="195" customFormat="1" ht="19.5" customHeight="1" x14ac:dyDescent="0.2">
      <c r="B19" s="193"/>
      <c r="C19" s="648" t="s">
        <v>108</v>
      </c>
      <c r="D19" s="648"/>
      <c r="E19" s="648"/>
      <c r="F19" s="648"/>
      <c r="G19" s="648"/>
      <c r="H19" s="648"/>
      <c r="I19" s="648"/>
      <c r="J19" s="648"/>
      <c r="K19" s="648"/>
      <c r="L19" s="194"/>
      <c r="M19" s="186"/>
    </row>
    <row r="20" spans="2:13" s="195" customFormat="1" ht="19.5" customHeight="1" x14ac:dyDescent="0.2">
      <c r="B20" s="193"/>
      <c r="C20" s="648" t="s">
        <v>273</v>
      </c>
      <c r="D20" s="648"/>
      <c r="E20" s="648"/>
      <c r="F20" s="648"/>
      <c r="G20" s="648"/>
      <c r="H20" s="648"/>
      <c r="I20" s="648"/>
      <c r="J20" s="648"/>
      <c r="K20" s="648"/>
      <c r="L20" s="194"/>
      <c r="M20" s="186"/>
    </row>
    <row r="21" spans="2:13" s="195" customFormat="1" ht="19.5" customHeight="1" x14ac:dyDescent="0.2">
      <c r="B21" s="193"/>
      <c r="C21" s="648" t="s">
        <v>109</v>
      </c>
      <c r="D21" s="648"/>
      <c r="E21" s="648"/>
      <c r="F21" s="648"/>
      <c r="G21" s="648"/>
      <c r="H21" s="648"/>
      <c r="I21" s="648"/>
      <c r="J21" s="648"/>
      <c r="K21" s="648"/>
      <c r="L21" s="194"/>
      <c r="M21" s="186"/>
    </row>
    <row r="22" spans="2:13" s="195" customFormat="1" ht="19.5" customHeight="1" x14ac:dyDescent="0.2">
      <c r="B22" s="193"/>
      <c r="C22" s="648" t="s">
        <v>274</v>
      </c>
      <c r="D22" s="648"/>
      <c r="E22" s="648"/>
      <c r="F22" s="648"/>
      <c r="G22" s="648"/>
      <c r="H22" s="648"/>
      <c r="I22" s="648"/>
      <c r="J22" s="648"/>
      <c r="K22" s="648"/>
      <c r="L22" s="194"/>
      <c r="M22" s="186"/>
    </row>
    <row r="23" spans="2:13" ht="6" customHeight="1" x14ac:dyDescent="0.2">
      <c r="B23" s="190"/>
      <c r="C23" s="191"/>
      <c r="D23" s="191"/>
      <c r="E23" s="191"/>
      <c r="F23" s="191"/>
      <c r="G23" s="191"/>
      <c r="H23" s="191"/>
      <c r="I23" s="191"/>
      <c r="J23" s="191"/>
      <c r="K23" s="191"/>
      <c r="L23" s="192"/>
    </row>
    <row r="24" spans="2:13" s="195" customFormat="1" ht="22.5" customHeight="1" x14ac:dyDescent="0.2">
      <c r="B24" s="193"/>
      <c r="C24" s="196" t="s">
        <v>110</v>
      </c>
      <c r="D24" s="197"/>
      <c r="E24" s="197"/>
      <c r="F24" s="197"/>
      <c r="G24" s="197"/>
      <c r="H24" s="197"/>
      <c r="I24" s="197"/>
      <c r="J24" s="197"/>
      <c r="K24" s="197"/>
      <c r="L24" s="194"/>
      <c r="M24" s="186"/>
    </row>
    <row r="25" spans="2:13" s="195" customFormat="1" ht="19.5" customHeight="1" x14ac:dyDescent="0.2">
      <c r="B25" s="193"/>
      <c r="C25" s="645" t="s">
        <v>34</v>
      </c>
      <c r="D25" s="649" t="s">
        <v>275</v>
      </c>
      <c r="E25" s="649"/>
      <c r="F25" s="649"/>
      <c r="G25" s="649"/>
      <c r="H25" s="649"/>
      <c r="I25" s="649"/>
      <c r="J25" s="649"/>
      <c r="K25" s="649"/>
      <c r="L25" s="194"/>
      <c r="M25" s="186"/>
    </row>
    <row r="26" spans="2:13" s="195" customFormat="1" ht="19.5" customHeight="1" x14ac:dyDescent="0.2">
      <c r="B26" s="193"/>
      <c r="C26" s="645" t="s">
        <v>34</v>
      </c>
      <c r="D26" s="649" t="s">
        <v>276</v>
      </c>
      <c r="E26" s="649"/>
      <c r="F26" s="649"/>
      <c r="G26" s="649"/>
      <c r="H26" s="649"/>
      <c r="I26" s="649"/>
      <c r="J26" s="649"/>
      <c r="K26" s="649"/>
      <c r="L26" s="194"/>
      <c r="M26" s="186"/>
    </row>
    <row r="27" spans="2:13" s="195" customFormat="1" ht="48" customHeight="1" x14ac:dyDescent="0.2">
      <c r="B27" s="193"/>
      <c r="C27" s="645" t="s">
        <v>34</v>
      </c>
      <c r="D27" s="649" t="s">
        <v>277</v>
      </c>
      <c r="E27" s="649"/>
      <c r="F27" s="649"/>
      <c r="G27" s="649"/>
      <c r="H27" s="649"/>
      <c r="I27" s="649"/>
      <c r="J27" s="649"/>
      <c r="K27" s="649"/>
      <c r="L27" s="194"/>
      <c r="M27" s="186"/>
    </row>
    <row r="28" spans="2:13" s="195" customFormat="1" ht="19.5" customHeight="1" x14ac:dyDescent="0.2">
      <c r="B28" s="193"/>
      <c r="C28" s="645" t="s">
        <v>34</v>
      </c>
      <c r="D28" s="649" t="s">
        <v>278</v>
      </c>
      <c r="E28" s="649"/>
      <c r="F28" s="649"/>
      <c r="G28" s="649"/>
      <c r="H28" s="649"/>
      <c r="I28" s="649"/>
      <c r="J28" s="649"/>
      <c r="K28" s="649"/>
      <c r="L28" s="194"/>
      <c r="M28" s="186"/>
    </row>
    <row r="29" spans="2:13" s="195" customFormat="1" ht="49.5" customHeight="1" x14ac:dyDescent="0.2">
      <c r="B29" s="193"/>
      <c r="C29" s="645" t="s">
        <v>34</v>
      </c>
      <c r="D29" s="649" t="s">
        <v>279</v>
      </c>
      <c r="E29" s="649"/>
      <c r="F29" s="649"/>
      <c r="G29" s="649"/>
      <c r="H29" s="649"/>
      <c r="I29" s="649"/>
      <c r="J29" s="649"/>
      <c r="K29" s="649"/>
      <c r="L29" s="194"/>
      <c r="M29" s="186"/>
    </row>
    <row r="30" spans="2:13" s="195" customFormat="1" ht="49.5" customHeight="1" x14ac:dyDescent="0.2">
      <c r="B30" s="193"/>
      <c r="C30" s="645" t="s">
        <v>34</v>
      </c>
      <c r="D30" s="649" t="s">
        <v>283</v>
      </c>
      <c r="E30" s="649"/>
      <c r="F30" s="649"/>
      <c r="G30" s="649"/>
      <c r="H30" s="649"/>
      <c r="I30" s="649"/>
      <c r="J30" s="649"/>
      <c r="K30" s="649"/>
      <c r="L30" s="194"/>
      <c r="M30" s="186"/>
    </row>
    <row r="31" spans="2:13" ht="6" customHeight="1" x14ac:dyDescent="0.2">
      <c r="B31" s="190"/>
      <c r="C31" s="191"/>
      <c r="D31" s="191"/>
      <c r="E31" s="191"/>
      <c r="F31" s="191"/>
      <c r="G31" s="191"/>
      <c r="H31" s="191"/>
      <c r="I31" s="191"/>
      <c r="J31" s="191"/>
      <c r="K31" s="191"/>
      <c r="L31" s="192"/>
    </row>
    <row r="32" spans="2:13" s="195" customFormat="1" ht="22.5" customHeight="1" x14ac:dyDescent="0.2">
      <c r="B32" s="193"/>
      <c r="C32" s="196" t="s">
        <v>111</v>
      </c>
      <c r="D32" s="197"/>
      <c r="E32" s="197"/>
      <c r="F32" s="197"/>
      <c r="G32" s="197"/>
      <c r="H32" s="197"/>
      <c r="I32" s="197"/>
      <c r="J32" s="197"/>
      <c r="K32" s="197"/>
      <c r="L32" s="194"/>
      <c r="M32" s="186"/>
    </row>
    <row r="33" spans="2:13" s="195" customFormat="1" ht="22.5" customHeight="1" x14ac:dyDescent="0.2">
      <c r="B33" s="193"/>
      <c r="C33" s="646" t="s">
        <v>112</v>
      </c>
      <c r="D33" s="646"/>
      <c r="E33" s="646"/>
      <c r="F33" s="646"/>
      <c r="G33" s="646"/>
      <c r="H33" s="646"/>
      <c r="I33" s="646"/>
      <c r="J33" s="646"/>
      <c r="K33" s="646"/>
      <c r="L33" s="194"/>
      <c r="M33" s="186"/>
    </row>
    <row r="34" spans="2:13" s="195" customFormat="1" ht="22.5" customHeight="1" x14ac:dyDescent="0.2">
      <c r="B34" s="193"/>
      <c r="C34" s="646" t="s">
        <v>113</v>
      </c>
      <c r="D34" s="646"/>
      <c r="E34" s="646"/>
      <c r="F34" s="646"/>
      <c r="G34" s="646"/>
      <c r="H34" s="646"/>
      <c r="I34" s="646"/>
      <c r="J34" s="646"/>
      <c r="K34" s="646"/>
      <c r="L34" s="194"/>
      <c r="M34" s="186"/>
    </row>
    <row r="35" spans="2:13" s="195" customFormat="1" ht="22.5" customHeight="1" x14ac:dyDescent="0.2">
      <c r="B35" s="193"/>
      <c r="C35" s="646" t="s">
        <v>114</v>
      </c>
      <c r="D35" s="646"/>
      <c r="E35" s="646"/>
      <c r="F35" s="646"/>
      <c r="G35" s="646"/>
      <c r="H35" s="646"/>
      <c r="I35" s="646"/>
      <c r="J35" s="646"/>
      <c r="K35" s="646"/>
      <c r="L35" s="194"/>
      <c r="M35" s="186"/>
    </row>
    <row r="36" spans="2:13" ht="13.5" thickBot="1" x14ac:dyDescent="0.25">
      <c r="B36" s="198"/>
      <c r="C36" s="199"/>
      <c r="D36" s="200"/>
      <c r="E36" s="200"/>
      <c r="F36" s="200"/>
      <c r="G36" s="200"/>
      <c r="H36" s="200"/>
      <c r="I36" s="200"/>
      <c r="J36" s="200"/>
      <c r="K36" s="200"/>
      <c r="L36" s="201"/>
    </row>
    <row r="37" spans="2:13" ht="13.5" thickTop="1" x14ac:dyDescent="0.2"/>
    <row r="38" spans="2:13" ht="15" x14ac:dyDescent="0.25">
      <c r="C38" s="202"/>
    </row>
    <row r="39" spans="2:13" ht="15" x14ac:dyDescent="0.25">
      <c r="C39" s="202"/>
    </row>
  </sheetData>
  <mergeCells count="17">
    <mergeCell ref="C10:K10"/>
    <mergeCell ref="C12:K12"/>
    <mergeCell ref="C14:K14"/>
    <mergeCell ref="C35:K35"/>
    <mergeCell ref="C16:K16"/>
    <mergeCell ref="C19:K19"/>
    <mergeCell ref="C20:K20"/>
    <mergeCell ref="C21:K21"/>
    <mergeCell ref="C22:K22"/>
    <mergeCell ref="D25:K25"/>
    <mergeCell ref="D26:K26"/>
    <mergeCell ref="D27:K27"/>
    <mergeCell ref="D28:K28"/>
    <mergeCell ref="D29:K29"/>
    <mergeCell ref="C33:K33"/>
    <mergeCell ref="C34:K34"/>
    <mergeCell ref="D30:K30"/>
  </mergeCells>
  <hyperlinks>
    <hyperlink ref="C33:K33" r:id="rId1" display=" - There is extensive guidance on all twenty Energy MAP steps at www.seai.ie/energymap (click here)" xr:uid="{00000000-0004-0000-0000-000000000000}"/>
    <hyperlink ref="C34:K34" r:id="rId2" display=" - Click here to see SEAI's suite of supports to help public bodies reach their 33% energy-efficiency targets by 2020" xr:uid="{00000000-0004-0000-0000-000001000000}"/>
    <hyperlink ref="C35:K35" r:id="rId3" display=" - Click here to see SEAI's suite of supports to help public bodies reach their 33% energy-efficiency targets by 2020" xr:uid="{00000000-0004-0000-0000-000002000000}"/>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CZ135"/>
  <sheetViews>
    <sheetView showGridLines="0" topLeftCell="B1" zoomScaleNormal="100" workbookViewId="0">
      <pane xSplit="2" ySplit="9" topLeftCell="D10" activePane="bottomRight" state="frozen"/>
      <selection activeCell="B1" sqref="B1"/>
      <selection pane="topRight" activeCell="D1" sqref="D1"/>
      <selection pane="bottomLeft" activeCell="B10" sqref="B10"/>
      <selection pane="bottomRight" activeCell="D10" sqref="D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64" width="9.140625" style="2"/>
    <col min="65" max="65" width="14" style="2" customWidth="1"/>
    <col min="66"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88"/>
      <c r="G1" s="68" t="s">
        <v>190</v>
      </c>
      <c r="H1" s="288"/>
      <c r="I1" s="288"/>
      <c r="J1" s="288"/>
      <c r="K1" s="288"/>
      <c r="N1" s="288"/>
      <c r="O1" s="288"/>
      <c r="R1" s="288"/>
      <c r="S1" s="288"/>
      <c r="V1" s="288"/>
      <c r="W1" s="288"/>
      <c r="Z1" s="288"/>
      <c r="AA1" s="288"/>
      <c r="AD1" s="288"/>
      <c r="AE1" s="288"/>
      <c r="AH1" s="288"/>
      <c r="AI1" s="288"/>
      <c r="AL1" s="288"/>
      <c r="AM1" s="288"/>
      <c r="AP1" s="288"/>
      <c r="AQ1" s="288"/>
      <c r="AT1" s="288"/>
      <c r="AU1" s="288"/>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52</v>
      </c>
      <c r="D4" s="701"/>
      <c r="E4" s="703"/>
      <c r="F4" s="721" t="s">
        <v>226</v>
      </c>
      <c r="G4" s="722"/>
      <c r="H4" s="722"/>
      <c r="I4" s="722"/>
      <c r="J4" s="722"/>
      <c r="K4" s="722"/>
      <c r="L4" s="722"/>
      <c r="M4" s="722"/>
      <c r="N4" s="714"/>
      <c r="O4" s="714"/>
      <c r="P4" s="715"/>
      <c r="Q4" s="715"/>
      <c r="R4" s="714"/>
      <c r="S4" s="714"/>
      <c r="T4" s="715"/>
      <c r="U4" s="715"/>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c r="BM4" s="720" t="s">
        <v>140</v>
      </c>
      <c r="BN4" s="720"/>
      <c r="BO4" s="720"/>
      <c r="BP4" s="720"/>
    </row>
    <row r="5" spans="1:104" s="11" customFormat="1" ht="21" customHeight="1" thickBot="1" x14ac:dyDescent="0.25">
      <c r="A5" s="9"/>
      <c r="B5" s="80"/>
      <c r="C5" s="81" t="s">
        <v>35</v>
      </c>
      <c r="D5" s="704"/>
      <c r="E5" s="706"/>
      <c r="F5" s="721"/>
      <c r="G5" s="722"/>
      <c r="H5" s="722"/>
      <c r="I5" s="722"/>
      <c r="J5" s="722"/>
      <c r="K5" s="722"/>
      <c r="L5" s="722"/>
      <c r="M5" s="722"/>
      <c r="N5" s="714"/>
      <c r="O5" s="714"/>
      <c r="P5" s="715"/>
      <c r="Q5" s="715"/>
      <c r="R5" s="714"/>
      <c r="S5" s="714"/>
      <c r="T5" s="715"/>
      <c r="U5" s="715"/>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c r="BM5" s="181" t="s">
        <v>189</v>
      </c>
      <c r="BN5" s="726" t="s">
        <v>136</v>
      </c>
      <c r="BO5" s="726"/>
      <c r="BP5" s="726"/>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
        <v>191</v>
      </c>
      <c r="E7" s="113"/>
      <c r="F7" s="113"/>
      <c r="G7" s="113"/>
      <c r="H7" s="113"/>
      <c r="I7" s="113"/>
      <c r="J7" s="700" t="s">
        <v>192</v>
      </c>
      <c r="K7" s="700"/>
      <c r="L7" s="700"/>
      <c r="M7" s="700"/>
      <c r="N7" s="700" t="s">
        <v>193</v>
      </c>
      <c r="O7" s="700"/>
      <c r="P7" s="700"/>
      <c r="Q7" s="700"/>
      <c r="R7" s="700" t="s">
        <v>194</v>
      </c>
      <c r="S7" s="700"/>
      <c r="T7" s="700"/>
      <c r="U7" s="700"/>
      <c r="V7" s="700" t="s">
        <v>195</v>
      </c>
      <c r="W7" s="700"/>
      <c r="X7" s="700"/>
      <c r="Y7" s="700"/>
      <c r="Z7" s="700" t="s">
        <v>196</v>
      </c>
      <c r="AA7" s="700"/>
      <c r="AB7" s="700"/>
      <c r="AC7" s="700"/>
      <c r="AD7" s="700" t="s">
        <v>197</v>
      </c>
      <c r="AE7" s="700"/>
      <c r="AF7" s="700"/>
      <c r="AG7" s="700"/>
      <c r="AH7" s="700" t="s">
        <v>198</v>
      </c>
      <c r="AI7" s="700"/>
      <c r="AJ7" s="700"/>
      <c r="AK7" s="700"/>
      <c r="AL7" s="700" t="s">
        <v>199</v>
      </c>
      <c r="AM7" s="700"/>
      <c r="AN7" s="700"/>
      <c r="AO7" s="700"/>
      <c r="AP7" s="700" t="s">
        <v>200</v>
      </c>
      <c r="AQ7" s="700"/>
      <c r="AR7" s="700"/>
      <c r="AS7" s="700"/>
      <c r="AT7" s="700" t="s">
        <v>201</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04" t="s">
        <v>40</v>
      </c>
      <c r="E9" s="304" t="s">
        <v>14</v>
      </c>
      <c r="F9" s="304" t="s">
        <v>15</v>
      </c>
      <c r="G9" s="304" t="s">
        <v>42</v>
      </c>
      <c r="H9" s="304" t="s">
        <v>39</v>
      </c>
      <c r="I9" s="304" t="s">
        <v>48</v>
      </c>
      <c r="J9" s="304" t="s">
        <v>40</v>
      </c>
      <c r="K9" s="304" t="s">
        <v>14</v>
      </c>
      <c r="L9" s="304" t="s">
        <v>15</v>
      </c>
      <c r="M9" s="304" t="s">
        <v>42</v>
      </c>
      <c r="N9" s="304" t="s">
        <v>40</v>
      </c>
      <c r="O9" s="304" t="s">
        <v>14</v>
      </c>
      <c r="P9" s="304" t="s">
        <v>15</v>
      </c>
      <c r="Q9" s="304" t="s">
        <v>42</v>
      </c>
      <c r="R9" s="304" t="s">
        <v>40</v>
      </c>
      <c r="S9" s="304" t="s">
        <v>14</v>
      </c>
      <c r="T9" s="304" t="s">
        <v>15</v>
      </c>
      <c r="U9" s="304" t="s">
        <v>42</v>
      </c>
      <c r="V9" s="304" t="s">
        <v>40</v>
      </c>
      <c r="W9" s="304" t="s">
        <v>14</v>
      </c>
      <c r="X9" s="304" t="s">
        <v>15</v>
      </c>
      <c r="Y9" s="304" t="s">
        <v>42</v>
      </c>
      <c r="Z9" s="304" t="s">
        <v>40</v>
      </c>
      <c r="AA9" s="304" t="s">
        <v>14</v>
      </c>
      <c r="AB9" s="304" t="s">
        <v>15</v>
      </c>
      <c r="AC9" s="304" t="s">
        <v>42</v>
      </c>
      <c r="AD9" s="304" t="s">
        <v>40</v>
      </c>
      <c r="AE9" s="304" t="s">
        <v>14</v>
      </c>
      <c r="AF9" s="304" t="s">
        <v>15</v>
      </c>
      <c r="AG9" s="304" t="s">
        <v>42</v>
      </c>
      <c r="AH9" s="304" t="s">
        <v>40</v>
      </c>
      <c r="AI9" s="304" t="s">
        <v>14</v>
      </c>
      <c r="AJ9" s="304" t="s">
        <v>15</v>
      </c>
      <c r="AK9" s="304" t="s">
        <v>42</v>
      </c>
      <c r="AL9" s="304" t="s">
        <v>40</v>
      </c>
      <c r="AM9" s="304" t="s">
        <v>14</v>
      </c>
      <c r="AN9" s="304" t="s">
        <v>15</v>
      </c>
      <c r="AO9" s="304" t="s">
        <v>42</v>
      </c>
      <c r="AP9" s="304" t="s">
        <v>40</v>
      </c>
      <c r="AQ9" s="304" t="s">
        <v>14</v>
      </c>
      <c r="AR9" s="304" t="s">
        <v>15</v>
      </c>
      <c r="AS9" s="304" t="s">
        <v>42</v>
      </c>
      <c r="AT9" s="304" t="s">
        <v>40</v>
      </c>
      <c r="AU9" s="304" t="s">
        <v>14</v>
      </c>
      <c r="AV9" s="304" t="s">
        <v>15</v>
      </c>
      <c r="AW9" s="305" t="s">
        <v>42</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63">
        <f>J10+N10+R10+V10+Z10+AD10+AH10+AL10+AP10+AT10</f>
        <v>0</v>
      </c>
      <c r="E10" s="339">
        <f>D10*INDEX('Select Year'!Z$23:AE$23,,MATCH($BN$5,'Select Year'!Z$14:AE$14,0))</f>
        <v>0</v>
      </c>
      <c r="F10" s="364">
        <f>L10+P10+T10+X10+AB10+AF10+AJ10+AN10+AR10+AV10</f>
        <v>0</v>
      </c>
      <c r="G10" s="365" t="e">
        <f>F10/D10</f>
        <v>#DIV/0!</v>
      </c>
      <c r="H10" s="365" t="e">
        <f>F10/E10</f>
        <v>#DIV/0!</v>
      </c>
      <c r="I10" s="144" t="e">
        <f>E10*INDEX('Select Year'!AA$15:AE$19,MATCH('Road Diesel'!C10,'Select Year'!W$15:W$19,0),MATCH($BN$5,'Select Year'!AA$14:AE$14,0))</f>
        <v>#N/A</v>
      </c>
      <c r="J10" s="306"/>
      <c r="K10" s="339">
        <f>J10*INDEX('Select Year'!Z$23:AE$23,,MATCH($BN$5,'Select Year'!Z$14:AE$14,0))</f>
        <v>0</v>
      </c>
      <c r="L10" s="307"/>
      <c r="M10" s="290" t="e">
        <f>L10/J10</f>
        <v>#DIV/0!</v>
      </c>
      <c r="N10" s="306"/>
      <c r="O10" s="339">
        <f>N10*INDEX('Select Year'!Z$23:AE$23,,MATCH($BN$5,'Select Year'!Z$14:AE$14,0))</f>
        <v>0</v>
      </c>
      <c r="P10" s="307"/>
      <c r="Q10" s="290" t="e">
        <f>P10/N10</f>
        <v>#DIV/0!</v>
      </c>
      <c r="R10" s="306"/>
      <c r="S10" s="339">
        <f>R10*INDEX('Select Year'!Z$23:AE$23,,MATCH($BN$5,'Select Year'!Z$14:AE$14,0))</f>
        <v>0</v>
      </c>
      <c r="T10" s="307"/>
      <c r="U10" s="290" t="e">
        <f>T10/R10</f>
        <v>#DIV/0!</v>
      </c>
      <c r="V10" s="306"/>
      <c r="W10" s="339">
        <f>V10*INDEX('Select Year'!Z$23:AE$23,,MATCH($BN$5,'Select Year'!Z$14:AE$14,0))</f>
        <v>0</v>
      </c>
      <c r="X10" s="307"/>
      <c r="Y10" s="290" t="e">
        <f>X10/V10</f>
        <v>#DIV/0!</v>
      </c>
      <c r="Z10" s="306"/>
      <c r="AA10" s="339">
        <f>Z10*INDEX('Select Year'!Z$23:AE$23,,MATCH($BN$5,'Select Year'!Z$14:AE$14,0))</f>
        <v>0</v>
      </c>
      <c r="AB10" s="307"/>
      <c r="AC10" s="290" t="e">
        <f>AB10/Z10</f>
        <v>#DIV/0!</v>
      </c>
      <c r="AD10" s="306"/>
      <c r="AE10" s="339">
        <f>AD10*INDEX('Select Year'!Z$23:AE$23,,MATCH($BN$5,'Select Year'!Z$14:AE$14,0))</f>
        <v>0</v>
      </c>
      <c r="AF10" s="307"/>
      <c r="AG10" s="290" t="e">
        <f>AF10/AD10</f>
        <v>#DIV/0!</v>
      </c>
      <c r="AH10" s="306"/>
      <c r="AI10" s="339">
        <f>AH10*INDEX('Select Year'!Z$23:AE$23,,MATCH($BN$5,'Select Year'!Z$14:AE$14,0))</f>
        <v>0</v>
      </c>
      <c r="AJ10" s="307"/>
      <c r="AK10" s="290" t="e">
        <f>AJ10/AH10</f>
        <v>#DIV/0!</v>
      </c>
      <c r="AL10" s="306"/>
      <c r="AM10" s="339">
        <f>AL10*INDEX('Select Year'!Z$23:AE$23,,MATCH($BN$5,'Select Year'!Z$14:AE$14,0))</f>
        <v>0</v>
      </c>
      <c r="AN10" s="307"/>
      <c r="AO10" s="290" t="e">
        <f>AN10/AL10</f>
        <v>#DIV/0!</v>
      </c>
      <c r="AP10" s="306"/>
      <c r="AQ10" s="339">
        <f>AP10*INDEX('Select Year'!Z$23:AE$23,,MATCH($BN$5,'Select Year'!Z$14:AE$14,0))</f>
        <v>0</v>
      </c>
      <c r="AR10" s="307"/>
      <c r="AS10" s="290" t="e">
        <f>AR10/AP10</f>
        <v>#DIV/0!</v>
      </c>
      <c r="AT10" s="306"/>
      <c r="AU10" s="339">
        <f>AT10*INDEX('Select Year'!Z$23:AE$23,,MATCH($BN$5,'Select Year'!Z$14:AE$14,0))</f>
        <v>0</v>
      </c>
      <c r="AV10" s="307"/>
      <c r="AW10" s="346" t="e">
        <f>AV10/AT10</f>
        <v>#DIV/0!</v>
      </c>
      <c r="AX10" s="25"/>
      <c r="AY10" s="25"/>
      <c r="AZ10" s="12"/>
      <c r="BF10" s="12"/>
      <c r="BG10" s="12"/>
      <c r="BH10" s="12"/>
      <c r="BI10" s="12"/>
      <c r="BJ10" s="13"/>
      <c r="BK10" s="12"/>
      <c r="CM10" s="174">
        <f t="shared" ref="CM10:CM21" si="1">$E$77</f>
        <v>0</v>
      </c>
      <c r="CN10" s="174" t="str">
        <f>B10&amp;"-"&amp;C10</f>
        <v>Jan-0</v>
      </c>
      <c r="CO10" s="174" t="str">
        <f t="shared" ref="CO10:CO21" si="2">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66">
        <f t="shared" ref="D11:D69" si="3">J11+N11+R11+V11+Z11+AD11+AH11+AL11+AP11+AT11</f>
        <v>0</v>
      </c>
      <c r="E11" s="340">
        <f>D11*INDEX('Select Year'!Z$23:AE$23,,MATCH($BN$5,'Select Year'!Z$14:AE$14,0))</f>
        <v>0</v>
      </c>
      <c r="F11" s="354">
        <f t="shared" ref="F11:F69" si="4">L11+P11+T11+X11+AB11+AF11+AJ11+AN11+AR11+AV11</f>
        <v>0</v>
      </c>
      <c r="G11" s="351" t="e">
        <f t="shared" ref="G11:G69" si="5">F11/D11</f>
        <v>#DIV/0!</v>
      </c>
      <c r="H11" s="351" t="e">
        <f t="shared" ref="H11:H69" si="6">F11/E11</f>
        <v>#DIV/0!</v>
      </c>
      <c r="I11" s="47" t="e">
        <f>E11*INDEX('Select Year'!AA$15:AE$19,MATCH('Road Diesel'!C11,'Select Year'!W$15:W$19,0),MATCH($BN$5,'Select Year'!AA$14:AE$14,0))</f>
        <v>#N/A</v>
      </c>
      <c r="J11" s="70"/>
      <c r="K11" s="340">
        <f>J11*INDEX('Select Year'!Z$23:AE$23,,MATCH($BN$5,'Select Year'!Z$14:AE$14,0))</f>
        <v>0</v>
      </c>
      <c r="L11" s="289"/>
      <c r="M11" s="291" t="e">
        <f t="shared" ref="M11:M69" si="7">L11/J11</f>
        <v>#DIV/0!</v>
      </c>
      <c r="N11" s="70"/>
      <c r="O11" s="340">
        <f>N11*INDEX('Select Year'!Z$23:AE$23,,MATCH($BN$5,'Select Year'!Z$14:AE$14,0))</f>
        <v>0</v>
      </c>
      <c r="P11" s="289"/>
      <c r="Q11" s="291" t="e">
        <f t="shared" ref="Q11:Q69" si="8">P11/N11</f>
        <v>#DIV/0!</v>
      </c>
      <c r="R11" s="70"/>
      <c r="S11" s="340">
        <f>R11*INDEX('Select Year'!Z$23:AE$23,,MATCH($BN$5,'Select Year'!Z$14:AE$14,0))</f>
        <v>0</v>
      </c>
      <c r="T11" s="289"/>
      <c r="U11" s="291" t="e">
        <f t="shared" ref="U11:U69" si="9">T11/R11</f>
        <v>#DIV/0!</v>
      </c>
      <c r="V11" s="70"/>
      <c r="W11" s="340">
        <f>V11*INDEX('Select Year'!Z$23:AE$23,,MATCH($BN$5,'Select Year'!Z$14:AE$14,0))</f>
        <v>0</v>
      </c>
      <c r="X11" s="289"/>
      <c r="Y11" s="291" t="e">
        <f t="shared" ref="Y11:Y69" si="10">X11/V11</f>
        <v>#DIV/0!</v>
      </c>
      <c r="Z11" s="70"/>
      <c r="AA11" s="340">
        <f>Z11*INDEX('Select Year'!Z$23:AE$23,,MATCH($BN$5,'Select Year'!Z$14:AE$14,0))</f>
        <v>0</v>
      </c>
      <c r="AB11" s="289"/>
      <c r="AC11" s="291" t="e">
        <f t="shared" ref="AC11:AC69" si="11">AB11/Z11</f>
        <v>#DIV/0!</v>
      </c>
      <c r="AD11" s="70"/>
      <c r="AE11" s="340">
        <f>AD11*INDEX('Select Year'!Z$23:AE$23,,MATCH($BN$5,'Select Year'!Z$14:AE$14,0))</f>
        <v>0</v>
      </c>
      <c r="AF11" s="289"/>
      <c r="AG11" s="291" t="e">
        <f t="shared" ref="AG11:AG69" si="12">AF11/AD11</f>
        <v>#DIV/0!</v>
      </c>
      <c r="AH11" s="70"/>
      <c r="AI11" s="340">
        <f>AH11*INDEX('Select Year'!Z$23:AE$23,,MATCH($BN$5,'Select Year'!Z$14:AE$14,0))</f>
        <v>0</v>
      </c>
      <c r="AJ11" s="289"/>
      <c r="AK11" s="291" t="e">
        <f t="shared" ref="AK11:AK69" si="13">AJ11/AH11</f>
        <v>#DIV/0!</v>
      </c>
      <c r="AL11" s="70"/>
      <c r="AM11" s="340">
        <f>AL11*INDEX('Select Year'!Z$23:AE$23,,MATCH($BN$5,'Select Year'!Z$14:AE$14,0))</f>
        <v>0</v>
      </c>
      <c r="AN11" s="289"/>
      <c r="AO11" s="291" t="e">
        <f t="shared" ref="AO11:AO69" si="14">AN11/AL11</f>
        <v>#DIV/0!</v>
      </c>
      <c r="AP11" s="70"/>
      <c r="AQ11" s="340">
        <f>AP11*INDEX('Select Year'!Z$23:AE$23,,MATCH($BN$5,'Select Year'!Z$14:AE$14,0))</f>
        <v>0</v>
      </c>
      <c r="AR11" s="289"/>
      <c r="AS11" s="291" t="e">
        <f t="shared" ref="AS11:AS69" si="15">AR11/AP11</f>
        <v>#DIV/0!</v>
      </c>
      <c r="AT11" s="70"/>
      <c r="AU11" s="340">
        <f>AT11*INDEX('Select Year'!Z$23:AE$23,,MATCH($BN$5,'Select Year'!Z$14:AE$14,0))</f>
        <v>0</v>
      </c>
      <c r="AV11" s="289"/>
      <c r="AW11" s="347" t="e">
        <f t="shared" ref="AW11:AW69" si="16">AV11/AT11</f>
        <v>#DIV/0!</v>
      </c>
      <c r="AX11" s="25"/>
      <c r="AY11" s="25"/>
      <c r="AZ11" s="12"/>
      <c r="BF11" s="12"/>
      <c r="BG11" s="12"/>
      <c r="BH11" s="12"/>
      <c r="BI11" s="12"/>
      <c r="BJ11" s="13"/>
      <c r="BK11" s="12"/>
      <c r="CM11" s="174">
        <f t="shared" si="1"/>
        <v>0</v>
      </c>
      <c r="CN11" s="174" t="str">
        <f t="shared" ref="CN11:CN69" si="17">B11&amp;"-"&amp;C11</f>
        <v>Feb-0</v>
      </c>
      <c r="CO11" s="174" t="str">
        <f t="shared" si="2"/>
        <v>Feb-0</v>
      </c>
      <c r="CP11" s="174">
        <f t="shared" ref="CP11:CP21" si="18">INDEX(J$10:J$69,MATCH($CO11,$CN$10:$CN$69,),)</f>
        <v>0</v>
      </c>
      <c r="CQ11" s="174">
        <f t="shared" ref="CQ11:CQ21" si="19">INDEX(N$10:N$69,MATCH($CO11,$CN$10:$CN$69,),)</f>
        <v>0</v>
      </c>
      <c r="CR11" s="174">
        <f t="shared" ref="CR11:CR21" si="20">INDEX(R$10:R$69,MATCH($CO11,$CN$10:$CN$69,),)</f>
        <v>0</v>
      </c>
      <c r="CS11" s="174">
        <f t="shared" ref="CS11:CS21" si="21">INDEX(V$10:V$69,MATCH($CO11,$CN$10:$CN$69,),)</f>
        <v>0</v>
      </c>
      <c r="CT11" s="174">
        <f t="shared" ref="CT11:CT21" si="22">INDEX(Z$10:Z$69,MATCH($CO11,$CN$10:$CN$69,),)</f>
        <v>0</v>
      </c>
      <c r="CU11" s="174">
        <f t="shared" ref="CU11:CU21" si="23">INDEX(AD$10:AD$69,MATCH($CO11,$CN$10:$CN$69,),)</f>
        <v>0</v>
      </c>
      <c r="CV11" s="174">
        <f t="shared" ref="CV11:CV21" si="24">INDEX(AH$10:AH$69,MATCH($CO11,$CN$10:$CN$69,),)</f>
        <v>0</v>
      </c>
      <c r="CW11" s="174">
        <f t="shared" ref="CW11:CW21" si="25">INDEX(AL$10:AL$69,MATCH($CO11,$CN$10:$CN$69,),)</f>
        <v>0</v>
      </c>
      <c r="CX11" s="174">
        <f t="shared" ref="CX11:CX21" si="26">INDEX(AP$10:AP$69,MATCH($CO11,$CN$10:$CN$69,),)</f>
        <v>0</v>
      </c>
      <c r="CY11" s="174">
        <f t="shared" ref="CY11:CY21" si="27">INDEX(AT$10:AT$69,MATCH($CO11,$CN$10:$CN$69,),)</f>
        <v>0</v>
      </c>
      <c r="CZ11" s="176">
        <f t="shared" ref="CZ11:CZ20" si="28">INDEX(F$10:F$69,MATCH($CO11,$CN$10:$CN$69,),)</f>
        <v>0</v>
      </c>
    </row>
    <row r="12" spans="1:104" s="11" customFormat="1" ht="14.25" customHeight="1" x14ac:dyDescent="0.2">
      <c r="A12" s="345" t="str">
        <f>B12&amp;A4</f>
        <v>Mar</v>
      </c>
      <c r="B12" s="118" t="s">
        <v>2</v>
      </c>
      <c r="C12" s="63">
        <f t="shared" si="0"/>
        <v>0</v>
      </c>
      <c r="D12" s="366">
        <f t="shared" si="3"/>
        <v>0</v>
      </c>
      <c r="E12" s="340">
        <f>D12*INDEX('Select Year'!Z$23:AE$23,,MATCH($BN$5,'Select Year'!Z$14:AE$14,0))</f>
        <v>0</v>
      </c>
      <c r="F12" s="354">
        <f t="shared" si="4"/>
        <v>0</v>
      </c>
      <c r="G12" s="351" t="e">
        <f t="shared" si="5"/>
        <v>#DIV/0!</v>
      </c>
      <c r="H12" s="351" t="e">
        <f t="shared" si="6"/>
        <v>#DIV/0!</v>
      </c>
      <c r="I12" s="47" t="e">
        <f>E12*INDEX('Select Year'!AA$15:AE$19,MATCH('Road Diesel'!C12,'Select Year'!W$15:W$19,0),MATCH($BN$5,'Select Year'!AA$14:AE$14,0))</f>
        <v>#N/A</v>
      </c>
      <c r="J12" s="70"/>
      <c r="K12" s="340">
        <f>J12*INDEX('Select Year'!Z$23:AE$23,,MATCH($BN$5,'Select Year'!Z$14:AE$14,0))</f>
        <v>0</v>
      </c>
      <c r="L12" s="289"/>
      <c r="M12" s="291" t="e">
        <f t="shared" si="7"/>
        <v>#DIV/0!</v>
      </c>
      <c r="N12" s="70"/>
      <c r="O12" s="340">
        <f>N12*INDEX('Select Year'!Z$23:AE$23,,MATCH($BN$5,'Select Year'!Z$14:AE$14,0))</f>
        <v>0</v>
      </c>
      <c r="P12" s="289"/>
      <c r="Q12" s="291" t="e">
        <f t="shared" si="8"/>
        <v>#DIV/0!</v>
      </c>
      <c r="R12" s="70"/>
      <c r="S12" s="340">
        <f>R12*INDEX('Select Year'!Z$23:AE$23,,MATCH($BN$5,'Select Year'!Z$14:AE$14,0))</f>
        <v>0</v>
      </c>
      <c r="T12" s="289"/>
      <c r="U12" s="291" t="e">
        <f t="shared" si="9"/>
        <v>#DIV/0!</v>
      </c>
      <c r="V12" s="70"/>
      <c r="W12" s="340">
        <f>V12*INDEX('Select Year'!Z$23:AE$23,,MATCH($BN$5,'Select Year'!Z$14:AE$14,0))</f>
        <v>0</v>
      </c>
      <c r="X12" s="289"/>
      <c r="Y12" s="291" t="e">
        <f t="shared" si="10"/>
        <v>#DIV/0!</v>
      </c>
      <c r="Z12" s="70"/>
      <c r="AA12" s="340">
        <f>Z12*INDEX('Select Year'!Z$23:AE$23,,MATCH($BN$5,'Select Year'!Z$14:AE$14,0))</f>
        <v>0</v>
      </c>
      <c r="AB12" s="289"/>
      <c r="AC12" s="291" t="e">
        <f t="shared" si="11"/>
        <v>#DIV/0!</v>
      </c>
      <c r="AD12" s="70"/>
      <c r="AE12" s="340">
        <f>AD12*INDEX('Select Year'!Z$23:AE$23,,MATCH($BN$5,'Select Year'!Z$14:AE$14,0))</f>
        <v>0</v>
      </c>
      <c r="AF12" s="289"/>
      <c r="AG12" s="291" t="e">
        <f t="shared" si="12"/>
        <v>#DIV/0!</v>
      </c>
      <c r="AH12" s="70"/>
      <c r="AI12" s="340">
        <f>AH12*INDEX('Select Year'!Z$23:AE$23,,MATCH($BN$5,'Select Year'!Z$14:AE$14,0))</f>
        <v>0</v>
      </c>
      <c r="AJ12" s="289"/>
      <c r="AK12" s="291" t="e">
        <f t="shared" si="13"/>
        <v>#DIV/0!</v>
      </c>
      <c r="AL12" s="70"/>
      <c r="AM12" s="340">
        <f>AL12*INDEX('Select Year'!Z$23:AE$23,,MATCH($BN$5,'Select Year'!Z$14:AE$14,0))</f>
        <v>0</v>
      </c>
      <c r="AN12" s="289"/>
      <c r="AO12" s="291" t="e">
        <f t="shared" si="14"/>
        <v>#DIV/0!</v>
      </c>
      <c r="AP12" s="70"/>
      <c r="AQ12" s="340">
        <f>AP12*INDEX('Select Year'!Z$23:AE$23,,MATCH($BN$5,'Select Year'!Z$14:AE$14,0))</f>
        <v>0</v>
      </c>
      <c r="AR12" s="289"/>
      <c r="AS12" s="291" t="e">
        <f t="shared" si="15"/>
        <v>#DIV/0!</v>
      </c>
      <c r="AT12" s="70"/>
      <c r="AU12" s="340">
        <f>AT12*INDEX('Select Year'!Z$23:AE$23,,MATCH($BN$5,'Select Year'!Z$14:AE$14,0))</f>
        <v>0</v>
      </c>
      <c r="AV12" s="289"/>
      <c r="AW12" s="347" t="e">
        <f t="shared" si="16"/>
        <v>#DIV/0!</v>
      </c>
      <c r="AX12" s="25"/>
      <c r="AY12" s="25"/>
      <c r="AZ12" s="12"/>
      <c r="BF12" s="12"/>
      <c r="BG12" s="12"/>
      <c r="BH12" s="12"/>
      <c r="BI12" s="12"/>
      <c r="BJ12" s="13"/>
      <c r="BK12" s="12"/>
      <c r="CM12" s="174">
        <f t="shared" si="1"/>
        <v>0</v>
      </c>
      <c r="CN12" s="174" t="str">
        <f t="shared" si="17"/>
        <v>Mar-0</v>
      </c>
      <c r="CO12" s="174" t="str">
        <f t="shared" si="2"/>
        <v>Mar-0</v>
      </c>
      <c r="CP12" s="174">
        <f t="shared" si="18"/>
        <v>0</v>
      </c>
      <c r="CQ12" s="174">
        <f t="shared" si="19"/>
        <v>0</v>
      </c>
      <c r="CR12" s="174">
        <f t="shared" si="20"/>
        <v>0</v>
      </c>
      <c r="CS12" s="174">
        <f t="shared" si="21"/>
        <v>0</v>
      </c>
      <c r="CT12" s="174">
        <f t="shared" si="22"/>
        <v>0</v>
      </c>
      <c r="CU12" s="174">
        <f t="shared" si="23"/>
        <v>0</v>
      </c>
      <c r="CV12" s="174">
        <f t="shared" si="24"/>
        <v>0</v>
      </c>
      <c r="CW12" s="174">
        <f t="shared" si="25"/>
        <v>0</v>
      </c>
      <c r="CX12" s="174">
        <f t="shared" si="26"/>
        <v>0</v>
      </c>
      <c r="CY12" s="174">
        <f t="shared" si="27"/>
        <v>0</v>
      </c>
      <c r="CZ12" s="176">
        <f t="shared" si="28"/>
        <v>0</v>
      </c>
    </row>
    <row r="13" spans="1:104" s="11" customFormat="1" ht="14.25" customHeight="1" x14ac:dyDescent="0.2">
      <c r="A13" s="345" t="str">
        <f>B13&amp;A4</f>
        <v>Apr</v>
      </c>
      <c r="B13" s="118" t="s">
        <v>3</v>
      </c>
      <c r="C13" s="63">
        <f t="shared" si="0"/>
        <v>0</v>
      </c>
      <c r="D13" s="366">
        <f t="shared" si="3"/>
        <v>0</v>
      </c>
      <c r="E13" s="340">
        <f>D13*INDEX('Select Year'!Z$23:AE$23,,MATCH($BN$5,'Select Year'!Z$14:AE$14,0))</f>
        <v>0</v>
      </c>
      <c r="F13" s="354">
        <f t="shared" si="4"/>
        <v>0</v>
      </c>
      <c r="G13" s="351" t="e">
        <f t="shared" si="5"/>
        <v>#DIV/0!</v>
      </c>
      <c r="H13" s="351" t="e">
        <f t="shared" si="6"/>
        <v>#DIV/0!</v>
      </c>
      <c r="I13" s="47" t="e">
        <f>E13*INDEX('Select Year'!AA$15:AE$19,MATCH('Road Diesel'!C13,'Select Year'!W$15:W$19,0),MATCH($BN$5,'Select Year'!AA$14:AE$14,0))</f>
        <v>#N/A</v>
      </c>
      <c r="J13" s="70"/>
      <c r="K13" s="340">
        <f>J13*INDEX('Select Year'!Z$23:AE$23,,MATCH($BN$5,'Select Year'!Z$14:AE$14,0))</f>
        <v>0</v>
      </c>
      <c r="L13" s="289"/>
      <c r="M13" s="291" t="e">
        <f t="shared" si="7"/>
        <v>#DIV/0!</v>
      </c>
      <c r="N13" s="70"/>
      <c r="O13" s="340">
        <f>N13*INDEX('Select Year'!Z$23:AE$23,,MATCH($BN$5,'Select Year'!Z$14:AE$14,0))</f>
        <v>0</v>
      </c>
      <c r="P13" s="289"/>
      <c r="Q13" s="291" t="e">
        <f t="shared" si="8"/>
        <v>#DIV/0!</v>
      </c>
      <c r="R13" s="70"/>
      <c r="S13" s="340">
        <f>R13*INDEX('Select Year'!Z$23:AE$23,,MATCH($BN$5,'Select Year'!Z$14:AE$14,0))</f>
        <v>0</v>
      </c>
      <c r="T13" s="289"/>
      <c r="U13" s="291" t="e">
        <f t="shared" si="9"/>
        <v>#DIV/0!</v>
      </c>
      <c r="V13" s="70"/>
      <c r="W13" s="340">
        <f>V13*INDEX('Select Year'!Z$23:AE$23,,MATCH($BN$5,'Select Year'!Z$14:AE$14,0))</f>
        <v>0</v>
      </c>
      <c r="X13" s="289"/>
      <c r="Y13" s="291" t="e">
        <f t="shared" si="10"/>
        <v>#DIV/0!</v>
      </c>
      <c r="Z13" s="70"/>
      <c r="AA13" s="340">
        <f>Z13*INDEX('Select Year'!Z$23:AE$23,,MATCH($BN$5,'Select Year'!Z$14:AE$14,0))</f>
        <v>0</v>
      </c>
      <c r="AB13" s="289"/>
      <c r="AC13" s="291" t="e">
        <f t="shared" si="11"/>
        <v>#DIV/0!</v>
      </c>
      <c r="AD13" s="70"/>
      <c r="AE13" s="340">
        <f>AD13*INDEX('Select Year'!Z$23:AE$23,,MATCH($BN$5,'Select Year'!Z$14:AE$14,0))</f>
        <v>0</v>
      </c>
      <c r="AF13" s="289"/>
      <c r="AG13" s="291" t="e">
        <f t="shared" si="12"/>
        <v>#DIV/0!</v>
      </c>
      <c r="AH13" s="70"/>
      <c r="AI13" s="340">
        <f>AH13*INDEX('Select Year'!Z$23:AE$23,,MATCH($BN$5,'Select Year'!Z$14:AE$14,0))</f>
        <v>0</v>
      </c>
      <c r="AJ13" s="289"/>
      <c r="AK13" s="291" t="e">
        <f t="shared" si="13"/>
        <v>#DIV/0!</v>
      </c>
      <c r="AL13" s="70"/>
      <c r="AM13" s="340">
        <f>AL13*INDEX('Select Year'!Z$23:AE$23,,MATCH($BN$5,'Select Year'!Z$14:AE$14,0))</f>
        <v>0</v>
      </c>
      <c r="AN13" s="289"/>
      <c r="AO13" s="291" t="e">
        <f t="shared" si="14"/>
        <v>#DIV/0!</v>
      </c>
      <c r="AP13" s="70"/>
      <c r="AQ13" s="340">
        <f>AP13*INDEX('Select Year'!Z$23:AE$23,,MATCH($BN$5,'Select Year'!Z$14:AE$14,0))</f>
        <v>0</v>
      </c>
      <c r="AR13" s="289"/>
      <c r="AS13" s="291" t="e">
        <f t="shared" si="15"/>
        <v>#DIV/0!</v>
      </c>
      <c r="AT13" s="70"/>
      <c r="AU13" s="340">
        <f>AT13*INDEX('Select Year'!Z$23:AE$23,,MATCH($BN$5,'Select Year'!Z$14:AE$14,0))</f>
        <v>0</v>
      </c>
      <c r="AV13" s="289"/>
      <c r="AW13" s="347" t="e">
        <f t="shared" si="16"/>
        <v>#DIV/0!</v>
      </c>
      <c r="AX13" s="25"/>
      <c r="AY13" s="25"/>
      <c r="AZ13" s="12"/>
      <c r="BF13" s="12"/>
      <c r="BG13" s="12"/>
      <c r="BH13" s="12"/>
      <c r="BI13" s="12"/>
      <c r="BJ13" s="13"/>
      <c r="BK13" s="12"/>
      <c r="CM13" s="174">
        <f t="shared" si="1"/>
        <v>0</v>
      </c>
      <c r="CN13" s="174" t="str">
        <f t="shared" si="17"/>
        <v>Apr-0</v>
      </c>
      <c r="CO13" s="174" t="str">
        <f t="shared" si="2"/>
        <v>Apr-0</v>
      </c>
      <c r="CP13" s="174">
        <f t="shared" si="18"/>
        <v>0</v>
      </c>
      <c r="CQ13" s="174">
        <f t="shared" si="19"/>
        <v>0</v>
      </c>
      <c r="CR13" s="174">
        <f t="shared" si="20"/>
        <v>0</v>
      </c>
      <c r="CS13" s="174">
        <f t="shared" si="21"/>
        <v>0</v>
      </c>
      <c r="CT13" s="174">
        <f t="shared" si="22"/>
        <v>0</v>
      </c>
      <c r="CU13" s="174">
        <f t="shared" si="23"/>
        <v>0</v>
      </c>
      <c r="CV13" s="174">
        <f t="shared" si="24"/>
        <v>0</v>
      </c>
      <c r="CW13" s="174">
        <f t="shared" si="25"/>
        <v>0</v>
      </c>
      <c r="CX13" s="174">
        <f t="shared" si="26"/>
        <v>0</v>
      </c>
      <c r="CY13" s="174">
        <f t="shared" si="27"/>
        <v>0</v>
      </c>
      <c r="CZ13" s="176">
        <f t="shared" si="28"/>
        <v>0</v>
      </c>
    </row>
    <row r="14" spans="1:104" s="11" customFormat="1" ht="14.25" customHeight="1" x14ac:dyDescent="0.2">
      <c r="A14" s="345" t="str">
        <f>B14&amp;A4</f>
        <v>May</v>
      </c>
      <c r="B14" s="118" t="s">
        <v>4</v>
      </c>
      <c r="C14" s="63">
        <f t="shared" si="0"/>
        <v>0</v>
      </c>
      <c r="D14" s="366">
        <f t="shared" si="3"/>
        <v>0</v>
      </c>
      <c r="E14" s="340">
        <f>D14*INDEX('Select Year'!Z$23:AE$23,,MATCH($BN$5,'Select Year'!Z$14:AE$14,0))</f>
        <v>0</v>
      </c>
      <c r="F14" s="354">
        <f t="shared" si="4"/>
        <v>0</v>
      </c>
      <c r="G14" s="351" t="e">
        <f t="shared" si="5"/>
        <v>#DIV/0!</v>
      </c>
      <c r="H14" s="351" t="e">
        <f t="shared" si="6"/>
        <v>#DIV/0!</v>
      </c>
      <c r="I14" s="47" t="e">
        <f>E14*INDEX('Select Year'!AA$15:AE$19,MATCH('Road Diesel'!C14,'Select Year'!W$15:W$19,0),MATCH($BN$5,'Select Year'!AA$14:AE$14,0))</f>
        <v>#N/A</v>
      </c>
      <c r="J14" s="70"/>
      <c r="K14" s="340">
        <f>J14*INDEX('Select Year'!Z$23:AE$23,,MATCH($BN$5,'Select Year'!Z$14:AE$14,0))</f>
        <v>0</v>
      </c>
      <c r="L14" s="289"/>
      <c r="M14" s="291" t="e">
        <f t="shared" si="7"/>
        <v>#DIV/0!</v>
      </c>
      <c r="N14" s="70"/>
      <c r="O14" s="340">
        <f>N14*INDEX('Select Year'!Z$23:AE$23,,MATCH($BN$5,'Select Year'!Z$14:AE$14,0))</f>
        <v>0</v>
      </c>
      <c r="P14" s="289"/>
      <c r="Q14" s="291" t="e">
        <f t="shared" si="8"/>
        <v>#DIV/0!</v>
      </c>
      <c r="R14" s="70"/>
      <c r="S14" s="340">
        <f>R14*INDEX('Select Year'!Z$23:AE$23,,MATCH($BN$5,'Select Year'!Z$14:AE$14,0))</f>
        <v>0</v>
      </c>
      <c r="T14" s="289"/>
      <c r="U14" s="291" t="e">
        <f t="shared" si="9"/>
        <v>#DIV/0!</v>
      </c>
      <c r="V14" s="70"/>
      <c r="W14" s="340">
        <f>V14*INDEX('Select Year'!Z$23:AE$23,,MATCH($BN$5,'Select Year'!Z$14:AE$14,0))</f>
        <v>0</v>
      </c>
      <c r="X14" s="289"/>
      <c r="Y14" s="291" t="e">
        <f t="shared" si="10"/>
        <v>#DIV/0!</v>
      </c>
      <c r="Z14" s="70"/>
      <c r="AA14" s="340">
        <f>Z14*INDEX('Select Year'!Z$23:AE$23,,MATCH($BN$5,'Select Year'!Z$14:AE$14,0))</f>
        <v>0</v>
      </c>
      <c r="AB14" s="289"/>
      <c r="AC14" s="291" t="e">
        <f t="shared" si="11"/>
        <v>#DIV/0!</v>
      </c>
      <c r="AD14" s="70"/>
      <c r="AE14" s="340">
        <f>AD14*INDEX('Select Year'!Z$23:AE$23,,MATCH($BN$5,'Select Year'!Z$14:AE$14,0))</f>
        <v>0</v>
      </c>
      <c r="AF14" s="289"/>
      <c r="AG14" s="291" t="e">
        <f t="shared" si="12"/>
        <v>#DIV/0!</v>
      </c>
      <c r="AH14" s="70"/>
      <c r="AI14" s="340">
        <f>AH14*INDEX('Select Year'!Z$23:AE$23,,MATCH($BN$5,'Select Year'!Z$14:AE$14,0))</f>
        <v>0</v>
      </c>
      <c r="AJ14" s="289"/>
      <c r="AK14" s="291" t="e">
        <f t="shared" si="13"/>
        <v>#DIV/0!</v>
      </c>
      <c r="AL14" s="70"/>
      <c r="AM14" s="340">
        <f>AL14*INDEX('Select Year'!Z$23:AE$23,,MATCH($BN$5,'Select Year'!Z$14:AE$14,0))</f>
        <v>0</v>
      </c>
      <c r="AN14" s="289"/>
      <c r="AO14" s="291" t="e">
        <f t="shared" si="14"/>
        <v>#DIV/0!</v>
      </c>
      <c r="AP14" s="70"/>
      <c r="AQ14" s="340">
        <f>AP14*INDEX('Select Year'!Z$23:AE$23,,MATCH($BN$5,'Select Year'!Z$14:AE$14,0))</f>
        <v>0</v>
      </c>
      <c r="AR14" s="289"/>
      <c r="AS14" s="291" t="e">
        <f t="shared" si="15"/>
        <v>#DIV/0!</v>
      </c>
      <c r="AT14" s="70"/>
      <c r="AU14" s="340">
        <f>AT14*INDEX('Select Year'!Z$23:AE$23,,MATCH($BN$5,'Select Year'!Z$14:AE$14,0))</f>
        <v>0</v>
      </c>
      <c r="AV14" s="289"/>
      <c r="AW14" s="347" t="e">
        <f t="shared" si="16"/>
        <v>#DIV/0!</v>
      </c>
      <c r="AX14" s="25"/>
      <c r="AY14" s="25"/>
      <c r="AZ14" s="12"/>
      <c r="BF14" s="12"/>
      <c r="BG14" s="12"/>
      <c r="BH14" s="12"/>
      <c r="BI14" s="12"/>
      <c r="BJ14" s="13"/>
      <c r="BK14" s="12"/>
      <c r="CM14" s="174">
        <f t="shared" si="1"/>
        <v>0</v>
      </c>
      <c r="CN14" s="174" t="str">
        <f t="shared" si="17"/>
        <v>May-0</v>
      </c>
      <c r="CO14" s="174" t="str">
        <f t="shared" si="2"/>
        <v>May-0</v>
      </c>
      <c r="CP14" s="174">
        <f t="shared" si="18"/>
        <v>0</v>
      </c>
      <c r="CQ14" s="174">
        <f t="shared" si="19"/>
        <v>0</v>
      </c>
      <c r="CR14" s="174">
        <f t="shared" si="20"/>
        <v>0</v>
      </c>
      <c r="CS14" s="174">
        <f t="shared" si="21"/>
        <v>0</v>
      </c>
      <c r="CT14" s="174">
        <f t="shared" si="22"/>
        <v>0</v>
      </c>
      <c r="CU14" s="174">
        <f t="shared" si="23"/>
        <v>0</v>
      </c>
      <c r="CV14" s="174">
        <f t="shared" si="24"/>
        <v>0</v>
      </c>
      <c r="CW14" s="174">
        <f t="shared" si="25"/>
        <v>0</v>
      </c>
      <c r="CX14" s="174">
        <f t="shared" si="26"/>
        <v>0</v>
      </c>
      <c r="CY14" s="174">
        <f t="shared" si="27"/>
        <v>0</v>
      </c>
      <c r="CZ14" s="176">
        <f t="shared" si="28"/>
        <v>0</v>
      </c>
    </row>
    <row r="15" spans="1:104" s="11" customFormat="1" ht="14.25" customHeight="1" x14ac:dyDescent="0.2">
      <c r="A15" s="345" t="str">
        <f>B15&amp;A4</f>
        <v>Jun</v>
      </c>
      <c r="B15" s="118" t="s">
        <v>5</v>
      </c>
      <c r="C15" s="63">
        <f t="shared" si="0"/>
        <v>0</v>
      </c>
      <c r="D15" s="366">
        <f t="shared" si="3"/>
        <v>0</v>
      </c>
      <c r="E15" s="340">
        <f>D15*INDEX('Select Year'!Z$23:AE$23,,MATCH($BN$5,'Select Year'!Z$14:AE$14,0))</f>
        <v>0</v>
      </c>
      <c r="F15" s="354">
        <f t="shared" si="4"/>
        <v>0</v>
      </c>
      <c r="G15" s="351" t="e">
        <f t="shared" si="5"/>
        <v>#DIV/0!</v>
      </c>
      <c r="H15" s="351" t="e">
        <f t="shared" si="6"/>
        <v>#DIV/0!</v>
      </c>
      <c r="I15" s="47" t="e">
        <f>E15*INDEX('Select Year'!AA$15:AE$19,MATCH('Road Diesel'!C15,'Select Year'!W$15:W$19,0),MATCH($BN$5,'Select Year'!AA$14:AE$14,0))</f>
        <v>#N/A</v>
      </c>
      <c r="J15" s="70"/>
      <c r="K15" s="340">
        <f>J15*INDEX('Select Year'!Z$23:AE$23,,MATCH($BN$5,'Select Year'!Z$14:AE$14,0))</f>
        <v>0</v>
      </c>
      <c r="L15" s="289"/>
      <c r="M15" s="291" t="e">
        <f t="shared" si="7"/>
        <v>#DIV/0!</v>
      </c>
      <c r="N15" s="70"/>
      <c r="O15" s="340">
        <f>N15*INDEX('Select Year'!Z$23:AE$23,,MATCH($BN$5,'Select Year'!Z$14:AE$14,0))</f>
        <v>0</v>
      </c>
      <c r="P15" s="289"/>
      <c r="Q15" s="291" t="e">
        <f t="shared" si="8"/>
        <v>#DIV/0!</v>
      </c>
      <c r="R15" s="70"/>
      <c r="S15" s="340">
        <f>R15*INDEX('Select Year'!Z$23:AE$23,,MATCH($BN$5,'Select Year'!Z$14:AE$14,0))</f>
        <v>0</v>
      </c>
      <c r="T15" s="289"/>
      <c r="U15" s="291" t="e">
        <f t="shared" si="9"/>
        <v>#DIV/0!</v>
      </c>
      <c r="V15" s="70"/>
      <c r="W15" s="340">
        <f>V15*INDEX('Select Year'!Z$23:AE$23,,MATCH($BN$5,'Select Year'!Z$14:AE$14,0))</f>
        <v>0</v>
      </c>
      <c r="X15" s="289"/>
      <c r="Y15" s="291" t="e">
        <f t="shared" si="10"/>
        <v>#DIV/0!</v>
      </c>
      <c r="Z15" s="70"/>
      <c r="AA15" s="340">
        <f>Z15*INDEX('Select Year'!Z$23:AE$23,,MATCH($BN$5,'Select Year'!Z$14:AE$14,0))</f>
        <v>0</v>
      </c>
      <c r="AB15" s="289"/>
      <c r="AC15" s="291" t="e">
        <f t="shared" si="11"/>
        <v>#DIV/0!</v>
      </c>
      <c r="AD15" s="70"/>
      <c r="AE15" s="340">
        <f>AD15*INDEX('Select Year'!Z$23:AE$23,,MATCH($BN$5,'Select Year'!Z$14:AE$14,0))</f>
        <v>0</v>
      </c>
      <c r="AF15" s="289"/>
      <c r="AG15" s="291" t="e">
        <f t="shared" si="12"/>
        <v>#DIV/0!</v>
      </c>
      <c r="AH15" s="70"/>
      <c r="AI15" s="340">
        <f>AH15*INDEX('Select Year'!Z$23:AE$23,,MATCH($BN$5,'Select Year'!Z$14:AE$14,0))</f>
        <v>0</v>
      </c>
      <c r="AJ15" s="289"/>
      <c r="AK15" s="291" t="e">
        <f t="shared" si="13"/>
        <v>#DIV/0!</v>
      </c>
      <c r="AL15" s="70"/>
      <c r="AM15" s="340">
        <f>AL15*INDEX('Select Year'!Z$23:AE$23,,MATCH($BN$5,'Select Year'!Z$14:AE$14,0))</f>
        <v>0</v>
      </c>
      <c r="AN15" s="289"/>
      <c r="AO15" s="291" t="e">
        <f t="shared" si="14"/>
        <v>#DIV/0!</v>
      </c>
      <c r="AP15" s="70"/>
      <c r="AQ15" s="340">
        <f>AP15*INDEX('Select Year'!Z$23:AE$23,,MATCH($BN$5,'Select Year'!Z$14:AE$14,0))</f>
        <v>0</v>
      </c>
      <c r="AR15" s="289"/>
      <c r="AS15" s="291" t="e">
        <f t="shared" si="15"/>
        <v>#DIV/0!</v>
      </c>
      <c r="AT15" s="70"/>
      <c r="AU15" s="340">
        <f>AT15*INDEX('Select Year'!Z$23:AE$23,,MATCH($BN$5,'Select Year'!Z$14:AE$14,0))</f>
        <v>0</v>
      </c>
      <c r="AV15" s="289"/>
      <c r="AW15" s="347" t="e">
        <f t="shared" si="16"/>
        <v>#DIV/0!</v>
      </c>
      <c r="AX15" s="25"/>
      <c r="AY15" s="25"/>
      <c r="AZ15" s="12"/>
      <c r="BF15" s="12"/>
      <c r="BG15" s="12"/>
      <c r="BH15" s="12"/>
      <c r="BI15" s="12"/>
      <c r="BJ15" s="13"/>
      <c r="BK15" s="12"/>
      <c r="CM15" s="174">
        <f t="shared" si="1"/>
        <v>0</v>
      </c>
      <c r="CN15" s="174" t="str">
        <f t="shared" si="17"/>
        <v>Jun-0</v>
      </c>
      <c r="CO15" s="174" t="str">
        <f t="shared" si="2"/>
        <v>Jun-0</v>
      </c>
      <c r="CP15" s="174">
        <f t="shared" si="18"/>
        <v>0</v>
      </c>
      <c r="CQ15" s="174">
        <f t="shared" si="19"/>
        <v>0</v>
      </c>
      <c r="CR15" s="174">
        <f t="shared" si="20"/>
        <v>0</v>
      </c>
      <c r="CS15" s="174">
        <f t="shared" si="21"/>
        <v>0</v>
      </c>
      <c r="CT15" s="174">
        <f t="shared" si="22"/>
        <v>0</v>
      </c>
      <c r="CU15" s="174">
        <f t="shared" si="23"/>
        <v>0</v>
      </c>
      <c r="CV15" s="174">
        <f t="shared" si="24"/>
        <v>0</v>
      </c>
      <c r="CW15" s="174">
        <f t="shared" si="25"/>
        <v>0</v>
      </c>
      <c r="CX15" s="174">
        <f t="shared" si="26"/>
        <v>0</v>
      </c>
      <c r="CY15" s="174">
        <f t="shared" si="27"/>
        <v>0</v>
      </c>
      <c r="CZ15" s="176">
        <f t="shared" si="28"/>
        <v>0</v>
      </c>
    </row>
    <row r="16" spans="1:104" s="11" customFormat="1" ht="14.25" customHeight="1" x14ac:dyDescent="0.2">
      <c r="A16" s="345" t="str">
        <f>B16&amp;A4</f>
        <v>Jul</v>
      </c>
      <c r="B16" s="118" t="s">
        <v>6</v>
      </c>
      <c r="C16" s="63">
        <f t="shared" si="0"/>
        <v>0</v>
      </c>
      <c r="D16" s="366">
        <f t="shared" si="3"/>
        <v>0</v>
      </c>
      <c r="E16" s="340">
        <f>D16*INDEX('Select Year'!Z$23:AE$23,,MATCH($BN$5,'Select Year'!Z$14:AE$14,0))</f>
        <v>0</v>
      </c>
      <c r="F16" s="354">
        <f t="shared" si="4"/>
        <v>0</v>
      </c>
      <c r="G16" s="351" t="e">
        <f t="shared" si="5"/>
        <v>#DIV/0!</v>
      </c>
      <c r="H16" s="351" t="e">
        <f t="shared" si="6"/>
        <v>#DIV/0!</v>
      </c>
      <c r="I16" s="47" t="e">
        <f>E16*INDEX('Select Year'!AA$15:AE$19,MATCH('Road Diesel'!C16,'Select Year'!W$15:W$19,0),MATCH($BN$5,'Select Year'!AA$14:AE$14,0))</f>
        <v>#N/A</v>
      </c>
      <c r="J16" s="70"/>
      <c r="K16" s="340">
        <f>J16*INDEX('Select Year'!Z$23:AE$23,,MATCH($BN$5,'Select Year'!Z$14:AE$14,0))</f>
        <v>0</v>
      </c>
      <c r="L16" s="289"/>
      <c r="M16" s="291" t="e">
        <f t="shared" si="7"/>
        <v>#DIV/0!</v>
      </c>
      <c r="N16" s="70"/>
      <c r="O16" s="340">
        <f>N16*INDEX('Select Year'!Z$23:AE$23,,MATCH($BN$5,'Select Year'!Z$14:AE$14,0))</f>
        <v>0</v>
      </c>
      <c r="P16" s="289"/>
      <c r="Q16" s="291" t="e">
        <f t="shared" si="8"/>
        <v>#DIV/0!</v>
      </c>
      <c r="R16" s="70"/>
      <c r="S16" s="340">
        <f>R16*INDEX('Select Year'!Z$23:AE$23,,MATCH($BN$5,'Select Year'!Z$14:AE$14,0))</f>
        <v>0</v>
      </c>
      <c r="T16" s="289"/>
      <c r="U16" s="291" t="e">
        <f t="shared" si="9"/>
        <v>#DIV/0!</v>
      </c>
      <c r="V16" s="70"/>
      <c r="W16" s="340">
        <f>V16*INDEX('Select Year'!Z$23:AE$23,,MATCH($BN$5,'Select Year'!Z$14:AE$14,0))</f>
        <v>0</v>
      </c>
      <c r="X16" s="289"/>
      <c r="Y16" s="291" t="e">
        <f t="shared" si="10"/>
        <v>#DIV/0!</v>
      </c>
      <c r="Z16" s="70"/>
      <c r="AA16" s="340">
        <f>Z16*INDEX('Select Year'!Z$23:AE$23,,MATCH($BN$5,'Select Year'!Z$14:AE$14,0))</f>
        <v>0</v>
      </c>
      <c r="AB16" s="289"/>
      <c r="AC16" s="291" t="e">
        <f t="shared" si="11"/>
        <v>#DIV/0!</v>
      </c>
      <c r="AD16" s="70"/>
      <c r="AE16" s="340">
        <f>AD16*INDEX('Select Year'!Z$23:AE$23,,MATCH($BN$5,'Select Year'!Z$14:AE$14,0))</f>
        <v>0</v>
      </c>
      <c r="AF16" s="289"/>
      <c r="AG16" s="291" t="e">
        <f t="shared" si="12"/>
        <v>#DIV/0!</v>
      </c>
      <c r="AH16" s="70"/>
      <c r="AI16" s="340">
        <f>AH16*INDEX('Select Year'!Z$23:AE$23,,MATCH($BN$5,'Select Year'!Z$14:AE$14,0))</f>
        <v>0</v>
      </c>
      <c r="AJ16" s="289"/>
      <c r="AK16" s="291" t="e">
        <f t="shared" si="13"/>
        <v>#DIV/0!</v>
      </c>
      <c r="AL16" s="70"/>
      <c r="AM16" s="340">
        <f>AL16*INDEX('Select Year'!Z$23:AE$23,,MATCH($BN$5,'Select Year'!Z$14:AE$14,0))</f>
        <v>0</v>
      </c>
      <c r="AN16" s="289"/>
      <c r="AO16" s="291" t="e">
        <f t="shared" si="14"/>
        <v>#DIV/0!</v>
      </c>
      <c r="AP16" s="70"/>
      <c r="AQ16" s="340">
        <f>AP16*INDEX('Select Year'!Z$23:AE$23,,MATCH($BN$5,'Select Year'!Z$14:AE$14,0))</f>
        <v>0</v>
      </c>
      <c r="AR16" s="289"/>
      <c r="AS16" s="291" t="e">
        <f t="shared" si="15"/>
        <v>#DIV/0!</v>
      </c>
      <c r="AT16" s="70"/>
      <c r="AU16" s="340">
        <f>AT16*INDEX('Select Year'!Z$23:AE$23,,MATCH($BN$5,'Select Year'!Z$14:AE$14,0))</f>
        <v>0</v>
      </c>
      <c r="AV16" s="289"/>
      <c r="AW16" s="347" t="e">
        <f t="shared" si="16"/>
        <v>#DIV/0!</v>
      </c>
      <c r="AX16" s="25"/>
      <c r="AY16" s="25"/>
      <c r="AZ16" s="12"/>
      <c r="BF16" s="12"/>
      <c r="BG16" s="12"/>
      <c r="BH16" s="12"/>
      <c r="BI16" s="12"/>
      <c r="BJ16" s="13"/>
      <c r="BK16" s="12"/>
      <c r="CM16" s="174">
        <f t="shared" si="1"/>
        <v>0</v>
      </c>
      <c r="CN16" s="174" t="str">
        <f t="shared" si="17"/>
        <v>Jul-0</v>
      </c>
      <c r="CO16" s="174" t="str">
        <f t="shared" si="2"/>
        <v>Jul-0</v>
      </c>
      <c r="CP16" s="174">
        <f t="shared" si="18"/>
        <v>0</v>
      </c>
      <c r="CQ16" s="174">
        <f t="shared" si="19"/>
        <v>0</v>
      </c>
      <c r="CR16" s="174">
        <f t="shared" si="20"/>
        <v>0</v>
      </c>
      <c r="CS16" s="174">
        <f t="shared" si="21"/>
        <v>0</v>
      </c>
      <c r="CT16" s="174">
        <f t="shared" si="22"/>
        <v>0</v>
      </c>
      <c r="CU16" s="174">
        <f t="shared" si="23"/>
        <v>0</v>
      </c>
      <c r="CV16" s="174">
        <f t="shared" si="24"/>
        <v>0</v>
      </c>
      <c r="CW16" s="174">
        <f t="shared" si="25"/>
        <v>0</v>
      </c>
      <c r="CX16" s="174">
        <f t="shared" si="26"/>
        <v>0</v>
      </c>
      <c r="CY16" s="174">
        <f t="shared" si="27"/>
        <v>0</v>
      </c>
      <c r="CZ16" s="176">
        <f t="shared" si="28"/>
        <v>0</v>
      </c>
    </row>
    <row r="17" spans="1:104" s="11" customFormat="1" ht="14.25" customHeight="1" x14ac:dyDescent="0.2">
      <c r="A17" s="345" t="str">
        <f>B17&amp;A4</f>
        <v>Aug</v>
      </c>
      <c r="B17" s="118" t="s">
        <v>7</v>
      </c>
      <c r="C17" s="63">
        <f t="shared" si="0"/>
        <v>0</v>
      </c>
      <c r="D17" s="366">
        <f t="shared" si="3"/>
        <v>0</v>
      </c>
      <c r="E17" s="340">
        <f>D17*INDEX('Select Year'!Z$23:AE$23,,MATCH($BN$5,'Select Year'!Z$14:AE$14,0))</f>
        <v>0</v>
      </c>
      <c r="F17" s="354">
        <f t="shared" si="4"/>
        <v>0</v>
      </c>
      <c r="G17" s="351" t="e">
        <f t="shared" si="5"/>
        <v>#DIV/0!</v>
      </c>
      <c r="H17" s="351" t="e">
        <f t="shared" si="6"/>
        <v>#DIV/0!</v>
      </c>
      <c r="I17" s="47" t="e">
        <f>E17*INDEX('Select Year'!AA$15:AE$19,MATCH('Road Diesel'!C17,'Select Year'!W$15:W$19,0),MATCH($BN$5,'Select Year'!AA$14:AE$14,0))</f>
        <v>#N/A</v>
      </c>
      <c r="J17" s="70"/>
      <c r="K17" s="340">
        <f>J17*INDEX('Select Year'!Z$23:AE$23,,MATCH($BN$5,'Select Year'!Z$14:AE$14,0))</f>
        <v>0</v>
      </c>
      <c r="L17" s="289"/>
      <c r="M17" s="291" t="e">
        <f t="shared" si="7"/>
        <v>#DIV/0!</v>
      </c>
      <c r="N17" s="70"/>
      <c r="O17" s="340">
        <f>N17*INDEX('Select Year'!Z$23:AE$23,,MATCH($BN$5,'Select Year'!Z$14:AE$14,0))</f>
        <v>0</v>
      </c>
      <c r="P17" s="289"/>
      <c r="Q17" s="291" t="e">
        <f t="shared" si="8"/>
        <v>#DIV/0!</v>
      </c>
      <c r="R17" s="70"/>
      <c r="S17" s="340">
        <f>R17*INDEX('Select Year'!Z$23:AE$23,,MATCH($BN$5,'Select Year'!Z$14:AE$14,0))</f>
        <v>0</v>
      </c>
      <c r="T17" s="289"/>
      <c r="U17" s="291" t="e">
        <f t="shared" si="9"/>
        <v>#DIV/0!</v>
      </c>
      <c r="V17" s="70"/>
      <c r="W17" s="340">
        <f>V17*INDEX('Select Year'!Z$23:AE$23,,MATCH($BN$5,'Select Year'!Z$14:AE$14,0))</f>
        <v>0</v>
      </c>
      <c r="X17" s="289"/>
      <c r="Y17" s="291" t="e">
        <f t="shared" si="10"/>
        <v>#DIV/0!</v>
      </c>
      <c r="Z17" s="70"/>
      <c r="AA17" s="340">
        <f>Z17*INDEX('Select Year'!Z$23:AE$23,,MATCH($BN$5,'Select Year'!Z$14:AE$14,0))</f>
        <v>0</v>
      </c>
      <c r="AB17" s="289"/>
      <c r="AC17" s="291" t="e">
        <f t="shared" si="11"/>
        <v>#DIV/0!</v>
      </c>
      <c r="AD17" s="70"/>
      <c r="AE17" s="340">
        <f>AD17*INDEX('Select Year'!Z$23:AE$23,,MATCH($BN$5,'Select Year'!Z$14:AE$14,0))</f>
        <v>0</v>
      </c>
      <c r="AF17" s="289"/>
      <c r="AG17" s="291" t="e">
        <f t="shared" si="12"/>
        <v>#DIV/0!</v>
      </c>
      <c r="AH17" s="70"/>
      <c r="AI17" s="340">
        <f>AH17*INDEX('Select Year'!Z$23:AE$23,,MATCH($BN$5,'Select Year'!Z$14:AE$14,0))</f>
        <v>0</v>
      </c>
      <c r="AJ17" s="289"/>
      <c r="AK17" s="291" t="e">
        <f t="shared" si="13"/>
        <v>#DIV/0!</v>
      </c>
      <c r="AL17" s="70"/>
      <c r="AM17" s="340">
        <f>AL17*INDEX('Select Year'!Z$23:AE$23,,MATCH($BN$5,'Select Year'!Z$14:AE$14,0))</f>
        <v>0</v>
      </c>
      <c r="AN17" s="289"/>
      <c r="AO17" s="291" t="e">
        <f t="shared" si="14"/>
        <v>#DIV/0!</v>
      </c>
      <c r="AP17" s="70"/>
      <c r="AQ17" s="340">
        <f>AP17*INDEX('Select Year'!Z$23:AE$23,,MATCH($BN$5,'Select Year'!Z$14:AE$14,0))</f>
        <v>0</v>
      </c>
      <c r="AR17" s="289"/>
      <c r="AS17" s="291" t="e">
        <f t="shared" si="15"/>
        <v>#DIV/0!</v>
      </c>
      <c r="AT17" s="70"/>
      <c r="AU17" s="340">
        <f>AT17*INDEX('Select Year'!Z$23:AE$23,,MATCH($BN$5,'Select Year'!Z$14:AE$14,0))</f>
        <v>0</v>
      </c>
      <c r="AV17" s="289"/>
      <c r="AW17" s="347" t="e">
        <f t="shared" si="16"/>
        <v>#DIV/0!</v>
      </c>
      <c r="AX17" s="25"/>
      <c r="AY17" s="25"/>
      <c r="AZ17" s="12"/>
      <c r="BF17" s="12"/>
      <c r="BG17" s="12"/>
      <c r="BH17" s="12"/>
      <c r="BI17" s="12"/>
      <c r="BJ17" s="13"/>
      <c r="BK17" s="12"/>
      <c r="CM17" s="174">
        <f t="shared" si="1"/>
        <v>0</v>
      </c>
      <c r="CN17" s="174" t="str">
        <f t="shared" si="17"/>
        <v>Aug-0</v>
      </c>
      <c r="CO17" s="174" t="str">
        <f t="shared" si="2"/>
        <v>Aug-0</v>
      </c>
      <c r="CP17" s="174">
        <f t="shared" si="18"/>
        <v>0</v>
      </c>
      <c r="CQ17" s="174">
        <f t="shared" si="19"/>
        <v>0</v>
      </c>
      <c r="CR17" s="174">
        <f t="shared" si="20"/>
        <v>0</v>
      </c>
      <c r="CS17" s="174">
        <f t="shared" si="21"/>
        <v>0</v>
      </c>
      <c r="CT17" s="174">
        <f t="shared" si="22"/>
        <v>0</v>
      </c>
      <c r="CU17" s="174">
        <f t="shared" si="23"/>
        <v>0</v>
      </c>
      <c r="CV17" s="174">
        <f t="shared" si="24"/>
        <v>0</v>
      </c>
      <c r="CW17" s="174">
        <f t="shared" si="25"/>
        <v>0</v>
      </c>
      <c r="CX17" s="174">
        <f t="shared" si="26"/>
        <v>0</v>
      </c>
      <c r="CY17" s="174">
        <f t="shared" si="27"/>
        <v>0</v>
      </c>
      <c r="CZ17" s="176">
        <f t="shared" si="28"/>
        <v>0</v>
      </c>
    </row>
    <row r="18" spans="1:104" s="11" customFormat="1" ht="14.25" customHeight="1" x14ac:dyDescent="0.2">
      <c r="A18" s="345" t="str">
        <f>B18&amp;A4</f>
        <v>Sep</v>
      </c>
      <c r="B18" s="118" t="s">
        <v>8</v>
      </c>
      <c r="C18" s="63">
        <f t="shared" si="0"/>
        <v>0</v>
      </c>
      <c r="D18" s="366">
        <f t="shared" si="3"/>
        <v>0</v>
      </c>
      <c r="E18" s="340">
        <f>D18*INDEX('Select Year'!Z$23:AE$23,,MATCH($BN$5,'Select Year'!Z$14:AE$14,0))</f>
        <v>0</v>
      </c>
      <c r="F18" s="354">
        <f t="shared" si="4"/>
        <v>0</v>
      </c>
      <c r="G18" s="351" t="e">
        <f t="shared" si="5"/>
        <v>#DIV/0!</v>
      </c>
      <c r="H18" s="351" t="e">
        <f t="shared" si="6"/>
        <v>#DIV/0!</v>
      </c>
      <c r="I18" s="47" t="e">
        <f>E18*INDEX('Select Year'!AA$15:AE$19,MATCH('Road Diesel'!C18,'Select Year'!W$15:W$19,0),MATCH($BN$5,'Select Year'!AA$14:AE$14,0))</f>
        <v>#N/A</v>
      </c>
      <c r="J18" s="70"/>
      <c r="K18" s="340">
        <f>J18*INDEX('Select Year'!Z$23:AE$23,,MATCH($BN$5,'Select Year'!Z$14:AE$14,0))</f>
        <v>0</v>
      </c>
      <c r="L18" s="289"/>
      <c r="M18" s="291" t="e">
        <f t="shared" si="7"/>
        <v>#DIV/0!</v>
      </c>
      <c r="N18" s="70"/>
      <c r="O18" s="340">
        <f>N18*INDEX('Select Year'!Z$23:AE$23,,MATCH($BN$5,'Select Year'!Z$14:AE$14,0))</f>
        <v>0</v>
      </c>
      <c r="P18" s="289"/>
      <c r="Q18" s="291" t="e">
        <f t="shared" si="8"/>
        <v>#DIV/0!</v>
      </c>
      <c r="R18" s="70"/>
      <c r="S18" s="340">
        <f>R18*INDEX('Select Year'!Z$23:AE$23,,MATCH($BN$5,'Select Year'!Z$14:AE$14,0))</f>
        <v>0</v>
      </c>
      <c r="T18" s="289"/>
      <c r="U18" s="291" t="e">
        <f t="shared" si="9"/>
        <v>#DIV/0!</v>
      </c>
      <c r="V18" s="70"/>
      <c r="W18" s="340">
        <f>V18*INDEX('Select Year'!Z$23:AE$23,,MATCH($BN$5,'Select Year'!Z$14:AE$14,0))</f>
        <v>0</v>
      </c>
      <c r="X18" s="289"/>
      <c r="Y18" s="291" t="e">
        <f t="shared" si="10"/>
        <v>#DIV/0!</v>
      </c>
      <c r="Z18" s="70"/>
      <c r="AA18" s="340">
        <f>Z18*INDEX('Select Year'!Z$23:AE$23,,MATCH($BN$5,'Select Year'!Z$14:AE$14,0))</f>
        <v>0</v>
      </c>
      <c r="AB18" s="289"/>
      <c r="AC18" s="291" t="e">
        <f t="shared" si="11"/>
        <v>#DIV/0!</v>
      </c>
      <c r="AD18" s="70"/>
      <c r="AE18" s="340">
        <f>AD18*INDEX('Select Year'!Z$23:AE$23,,MATCH($BN$5,'Select Year'!Z$14:AE$14,0))</f>
        <v>0</v>
      </c>
      <c r="AF18" s="289"/>
      <c r="AG18" s="291" t="e">
        <f t="shared" si="12"/>
        <v>#DIV/0!</v>
      </c>
      <c r="AH18" s="70"/>
      <c r="AI18" s="340">
        <f>AH18*INDEX('Select Year'!Z$23:AE$23,,MATCH($BN$5,'Select Year'!Z$14:AE$14,0))</f>
        <v>0</v>
      </c>
      <c r="AJ18" s="289"/>
      <c r="AK18" s="291" t="e">
        <f t="shared" si="13"/>
        <v>#DIV/0!</v>
      </c>
      <c r="AL18" s="70"/>
      <c r="AM18" s="340">
        <f>AL18*INDEX('Select Year'!Z$23:AE$23,,MATCH($BN$5,'Select Year'!Z$14:AE$14,0))</f>
        <v>0</v>
      </c>
      <c r="AN18" s="289"/>
      <c r="AO18" s="291" t="e">
        <f t="shared" si="14"/>
        <v>#DIV/0!</v>
      </c>
      <c r="AP18" s="70"/>
      <c r="AQ18" s="340">
        <f>AP18*INDEX('Select Year'!Z$23:AE$23,,MATCH($BN$5,'Select Year'!Z$14:AE$14,0))</f>
        <v>0</v>
      </c>
      <c r="AR18" s="289"/>
      <c r="AS18" s="291" t="e">
        <f t="shared" si="15"/>
        <v>#DIV/0!</v>
      </c>
      <c r="AT18" s="70"/>
      <c r="AU18" s="340">
        <f>AT18*INDEX('Select Year'!Z$23:AE$23,,MATCH($BN$5,'Select Year'!Z$14:AE$14,0))</f>
        <v>0</v>
      </c>
      <c r="AV18" s="289"/>
      <c r="AW18" s="347" t="e">
        <f t="shared" si="16"/>
        <v>#DIV/0!</v>
      </c>
      <c r="AX18" s="25"/>
      <c r="AY18" s="25"/>
      <c r="AZ18" s="12"/>
      <c r="BF18" s="12"/>
      <c r="BG18" s="12"/>
      <c r="BH18" s="12"/>
      <c r="BI18" s="12"/>
      <c r="BJ18" s="13"/>
      <c r="BK18" s="12"/>
      <c r="CM18" s="174">
        <f t="shared" si="1"/>
        <v>0</v>
      </c>
      <c r="CN18" s="174" t="str">
        <f t="shared" si="17"/>
        <v>Sep-0</v>
      </c>
      <c r="CO18" s="174" t="str">
        <f t="shared" si="2"/>
        <v>Sep-0</v>
      </c>
      <c r="CP18" s="174">
        <f t="shared" si="18"/>
        <v>0</v>
      </c>
      <c r="CQ18" s="174">
        <f t="shared" si="19"/>
        <v>0</v>
      </c>
      <c r="CR18" s="174">
        <f t="shared" si="20"/>
        <v>0</v>
      </c>
      <c r="CS18" s="174">
        <f t="shared" si="21"/>
        <v>0</v>
      </c>
      <c r="CT18" s="174">
        <f t="shared" si="22"/>
        <v>0</v>
      </c>
      <c r="CU18" s="174">
        <f t="shared" si="23"/>
        <v>0</v>
      </c>
      <c r="CV18" s="174">
        <f t="shared" si="24"/>
        <v>0</v>
      </c>
      <c r="CW18" s="174">
        <f t="shared" si="25"/>
        <v>0</v>
      </c>
      <c r="CX18" s="174">
        <f t="shared" si="26"/>
        <v>0</v>
      </c>
      <c r="CY18" s="174">
        <f t="shared" si="27"/>
        <v>0</v>
      </c>
      <c r="CZ18" s="176">
        <f t="shared" si="28"/>
        <v>0</v>
      </c>
    </row>
    <row r="19" spans="1:104" s="11" customFormat="1" ht="14.25" customHeight="1" x14ac:dyDescent="0.2">
      <c r="A19" s="345" t="str">
        <f>B19&amp;A4</f>
        <v>Oct</v>
      </c>
      <c r="B19" s="118" t="s">
        <v>9</v>
      </c>
      <c r="C19" s="63">
        <f t="shared" si="0"/>
        <v>0</v>
      </c>
      <c r="D19" s="366">
        <f t="shared" si="3"/>
        <v>0</v>
      </c>
      <c r="E19" s="340">
        <f>D19*INDEX('Select Year'!Z$23:AE$23,,MATCH($BN$5,'Select Year'!Z$14:AE$14,0))</f>
        <v>0</v>
      </c>
      <c r="F19" s="354">
        <f t="shared" si="4"/>
        <v>0</v>
      </c>
      <c r="G19" s="351" t="e">
        <f t="shared" si="5"/>
        <v>#DIV/0!</v>
      </c>
      <c r="H19" s="351" t="e">
        <f t="shared" si="6"/>
        <v>#DIV/0!</v>
      </c>
      <c r="I19" s="47" t="e">
        <f>E19*INDEX('Select Year'!AA$15:AE$19,MATCH('Road Diesel'!C19,'Select Year'!W$15:W$19,0),MATCH($BN$5,'Select Year'!AA$14:AE$14,0))</f>
        <v>#N/A</v>
      </c>
      <c r="J19" s="70"/>
      <c r="K19" s="340">
        <f>J19*INDEX('Select Year'!Z$23:AE$23,,MATCH($BN$5,'Select Year'!Z$14:AE$14,0))</f>
        <v>0</v>
      </c>
      <c r="L19" s="289"/>
      <c r="M19" s="291" t="e">
        <f t="shared" si="7"/>
        <v>#DIV/0!</v>
      </c>
      <c r="N19" s="70"/>
      <c r="O19" s="340">
        <f>N19*INDEX('Select Year'!Z$23:AE$23,,MATCH($BN$5,'Select Year'!Z$14:AE$14,0))</f>
        <v>0</v>
      </c>
      <c r="P19" s="289"/>
      <c r="Q19" s="291" t="e">
        <f t="shared" si="8"/>
        <v>#DIV/0!</v>
      </c>
      <c r="R19" s="70"/>
      <c r="S19" s="340">
        <f>R19*INDEX('Select Year'!Z$23:AE$23,,MATCH($BN$5,'Select Year'!Z$14:AE$14,0))</f>
        <v>0</v>
      </c>
      <c r="T19" s="289"/>
      <c r="U19" s="291" t="e">
        <f t="shared" si="9"/>
        <v>#DIV/0!</v>
      </c>
      <c r="V19" s="70"/>
      <c r="W19" s="340">
        <f>V19*INDEX('Select Year'!Z$23:AE$23,,MATCH($BN$5,'Select Year'!Z$14:AE$14,0))</f>
        <v>0</v>
      </c>
      <c r="X19" s="289"/>
      <c r="Y19" s="291" t="e">
        <f t="shared" si="10"/>
        <v>#DIV/0!</v>
      </c>
      <c r="Z19" s="70"/>
      <c r="AA19" s="340">
        <f>Z19*INDEX('Select Year'!Z$23:AE$23,,MATCH($BN$5,'Select Year'!Z$14:AE$14,0))</f>
        <v>0</v>
      </c>
      <c r="AB19" s="289"/>
      <c r="AC19" s="291" t="e">
        <f t="shared" si="11"/>
        <v>#DIV/0!</v>
      </c>
      <c r="AD19" s="70"/>
      <c r="AE19" s="340">
        <f>AD19*INDEX('Select Year'!Z$23:AE$23,,MATCH($BN$5,'Select Year'!Z$14:AE$14,0))</f>
        <v>0</v>
      </c>
      <c r="AF19" s="289"/>
      <c r="AG19" s="291" t="e">
        <f t="shared" si="12"/>
        <v>#DIV/0!</v>
      </c>
      <c r="AH19" s="70"/>
      <c r="AI19" s="340">
        <f>AH19*INDEX('Select Year'!Z$23:AE$23,,MATCH($BN$5,'Select Year'!Z$14:AE$14,0))</f>
        <v>0</v>
      </c>
      <c r="AJ19" s="289"/>
      <c r="AK19" s="291" t="e">
        <f t="shared" si="13"/>
        <v>#DIV/0!</v>
      </c>
      <c r="AL19" s="70"/>
      <c r="AM19" s="340">
        <f>AL19*INDEX('Select Year'!Z$23:AE$23,,MATCH($BN$5,'Select Year'!Z$14:AE$14,0))</f>
        <v>0</v>
      </c>
      <c r="AN19" s="289"/>
      <c r="AO19" s="291" t="e">
        <f t="shared" si="14"/>
        <v>#DIV/0!</v>
      </c>
      <c r="AP19" s="70"/>
      <c r="AQ19" s="340">
        <f>AP19*INDEX('Select Year'!Z$23:AE$23,,MATCH($BN$5,'Select Year'!Z$14:AE$14,0))</f>
        <v>0</v>
      </c>
      <c r="AR19" s="289"/>
      <c r="AS19" s="291" t="e">
        <f t="shared" si="15"/>
        <v>#DIV/0!</v>
      </c>
      <c r="AT19" s="70"/>
      <c r="AU19" s="340">
        <f>AT19*INDEX('Select Year'!Z$23:AE$23,,MATCH($BN$5,'Select Year'!Z$14:AE$14,0))</f>
        <v>0</v>
      </c>
      <c r="AV19" s="289"/>
      <c r="AW19" s="347" t="e">
        <f t="shared" si="16"/>
        <v>#DIV/0!</v>
      </c>
      <c r="AX19" s="25"/>
      <c r="AY19" s="25"/>
      <c r="AZ19" s="12"/>
      <c r="BF19" s="12"/>
      <c r="BG19" s="12"/>
      <c r="BH19" s="12"/>
      <c r="BI19" s="12"/>
      <c r="BJ19" s="13"/>
      <c r="BK19" s="12"/>
      <c r="CM19" s="174">
        <f t="shared" si="1"/>
        <v>0</v>
      </c>
      <c r="CN19" s="174" t="str">
        <f t="shared" si="17"/>
        <v>Oct-0</v>
      </c>
      <c r="CO19" s="174" t="str">
        <f t="shared" si="2"/>
        <v>Oct-0</v>
      </c>
      <c r="CP19" s="174">
        <f t="shared" si="18"/>
        <v>0</v>
      </c>
      <c r="CQ19" s="174">
        <f t="shared" si="19"/>
        <v>0</v>
      </c>
      <c r="CR19" s="174">
        <f t="shared" si="20"/>
        <v>0</v>
      </c>
      <c r="CS19" s="174">
        <f t="shared" si="21"/>
        <v>0</v>
      </c>
      <c r="CT19" s="174">
        <f t="shared" si="22"/>
        <v>0</v>
      </c>
      <c r="CU19" s="174">
        <f t="shared" si="23"/>
        <v>0</v>
      </c>
      <c r="CV19" s="174">
        <f t="shared" si="24"/>
        <v>0</v>
      </c>
      <c r="CW19" s="174">
        <f t="shared" si="25"/>
        <v>0</v>
      </c>
      <c r="CX19" s="174">
        <f t="shared" si="26"/>
        <v>0</v>
      </c>
      <c r="CY19" s="174">
        <f t="shared" si="27"/>
        <v>0</v>
      </c>
      <c r="CZ19" s="176">
        <f t="shared" si="28"/>
        <v>0</v>
      </c>
    </row>
    <row r="20" spans="1:104" s="11" customFormat="1" ht="14.25" customHeight="1" x14ac:dyDescent="0.2">
      <c r="A20" s="345" t="str">
        <f>B20&amp;A4</f>
        <v>Nov</v>
      </c>
      <c r="B20" s="118" t="s">
        <v>10</v>
      </c>
      <c r="C20" s="63">
        <f t="shared" si="0"/>
        <v>0</v>
      </c>
      <c r="D20" s="366">
        <f t="shared" si="3"/>
        <v>0</v>
      </c>
      <c r="E20" s="340">
        <f>D20*INDEX('Select Year'!Z$23:AE$23,,MATCH($BN$5,'Select Year'!Z$14:AE$14,0))</f>
        <v>0</v>
      </c>
      <c r="F20" s="354">
        <f t="shared" si="4"/>
        <v>0</v>
      </c>
      <c r="G20" s="351" t="e">
        <f t="shared" si="5"/>
        <v>#DIV/0!</v>
      </c>
      <c r="H20" s="351" t="e">
        <f t="shared" si="6"/>
        <v>#DIV/0!</v>
      </c>
      <c r="I20" s="47" t="e">
        <f>E20*INDEX('Select Year'!AA$15:AE$19,MATCH('Road Diesel'!C20,'Select Year'!W$15:W$19,0),MATCH($BN$5,'Select Year'!AA$14:AE$14,0))</f>
        <v>#N/A</v>
      </c>
      <c r="J20" s="70"/>
      <c r="K20" s="340">
        <f>J20*INDEX('Select Year'!Z$23:AE$23,,MATCH($BN$5,'Select Year'!Z$14:AE$14,0))</f>
        <v>0</v>
      </c>
      <c r="L20" s="289"/>
      <c r="M20" s="291" t="e">
        <f t="shared" si="7"/>
        <v>#DIV/0!</v>
      </c>
      <c r="N20" s="70"/>
      <c r="O20" s="340">
        <f>N20*INDEX('Select Year'!Z$23:AE$23,,MATCH($BN$5,'Select Year'!Z$14:AE$14,0))</f>
        <v>0</v>
      </c>
      <c r="P20" s="289"/>
      <c r="Q20" s="291" t="e">
        <f t="shared" si="8"/>
        <v>#DIV/0!</v>
      </c>
      <c r="R20" s="70"/>
      <c r="S20" s="340">
        <f>R20*INDEX('Select Year'!Z$23:AE$23,,MATCH($BN$5,'Select Year'!Z$14:AE$14,0))</f>
        <v>0</v>
      </c>
      <c r="T20" s="289"/>
      <c r="U20" s="291" t="e">
        <f t="shared" si="9"/>
        <v>#DIV/0!</v>
      </c>
      <c r="V20" s="70"/>
      <c r="W20" s="340">
        <f>V20*INDEX('Select Year'!Z$23:AE$23,,MATCH($BN$5,'Select Year'!Z$14:AE$14,0))</f>
        <v>0</v>
      </c>
      <c r="X20" s="289"/>
      <c r="Y20" s="291" t="e">
        <f t="shared" si="10"/>
        <v>#DIV/0!</v>
      </c>
      <c r="Z20" s="70"/>
      <c r="AA20" s="340">
        <f>Z20*INDEX('Select Year'!Z$23:AE$23,,MATCH($BN$5,'Select Year'!Z$14:AE$14,0))</f>
        <v>0</v>
      </c>
      <c r="AB20" s="289"/>
      <c r="AC20" s="291" t="e">
        <f t="shared" si="11"/>
        <v>#DIV/0!</v>
      </c>
      <c r="AD20" s="70"/>
      <c r="AE20" s="340">
        <f>AD20*INDEX('Select Year'!Z$23:AE$23,,MATCH($BN$5,'Select Year'!Z$14:AE$14,0))</f>
        <v>0</v>
      </c>
      <c r="AF20" s="289"/>
      <c r="AG20" s="291" t="e">
        <f t="shared" si="12"/>
        <v>#DIV/0!</v>
      </c>
      <c r="AH20" s="70"/>
      <c r="AI20" s="340">
        <f>AH20*INDEX('Select Year'!Z$23:AE$23,,MATCH($BN$5,'Select Year'!Z$14:AE$14,0))</f>
        <v>0</v>
      </c>
      <c r="AJ20" s="289"/>
      <c r="AK20" s="291" t="e">
        <f t="shared" si="13"/>
        <v>#DIV/0!</v>
      </c>
      <c r="AL20" s="70"/>
      <c r="AM20" s="340">
        <f>AL20*INDEX('Select Year'!Z$23:AE$23,,MATCH($BN$5,'Select Year'!Z$14:AE$14,0))</f>
        <v>0</v>
      </c>
      <c r="AN20" s="289"/>
      <c r="AO20" s="291" t="e">
        <f t="shared" si="14"/>
        <v>#DIV/0!</v>
      </c>
      <c r="AP20" s="70"/>
      <c r="AQ20" s="340">
        <f>AP20*INDEX('Select Year'!Z$23:AE$23,,MATCH($BN$5,'Select Year'!Z$14:AE$14,0))</f>
        <v>0</v>
      </c>
      <c r="AR20" s="289"/>
      <c r="AS20" s="291" t="e">
        <f t="shared" si="15"/>
        <v>#DIV/0!</v>
      </c>
      <c r="AT20" s="70"/>
      <c r="AU20" s="340">
        <f>AT20*INDEX('Select Year'!Z$23:AE$23,,MATCH($BN$5,'Select Year'!Z$14:AE$14,0))</f>
        <v>0</v>
      </c>
      <c r="AV20" s="289"/>
      <c r="AW20" s="347" t="e">
        <f t="shared" si="16"/>
        <v>#DIV/0!</v>
      </c>
      <c r="AX20" s="25"/>
      <c r="AY20" s="25"/>
      <c r="AZ20" s="12"/>
      <c r="BF20" s="12"/>
      <c r="BG20" s="12"/>
      <c r="BH20" s="12"/>
      <c r="BI20" s="12"/>
      <c r="BJ20" s="13"/>
      <c r="BK20" s="12"/>
      <c r="CM20" s="174">
        <f t="shared" si="1"/>
        <v>0</v>
      </c>
      <c r="CN20" s="174" t="str">
        <f t="shared" si="17"/>
        <v>Nov-0</v>
      </c>
      <c r="CO20" s="174" t="str">
        <f t="shared" si="2"/>
        <v>Nov-0</v>
      </c>
      <c r="CP20" s="174">
        <f t="shared" si="18"/>
        <v>0</v>
      </c>
      <c r="CQ20" s="174">
        <f t="shared" si="19"/>
        <v>0</v>
      </c>
      <c r="CR20" s="174">
        <f t="shared" si="20"/>
        <v>0</v>
      </c>
      <c r="CS20" s="174">
        <f t="shared" si="21"/>
        <v>0</v>
      </c>
      <c r="CT20" s="174">
        <f t="shared" si="22"/>
        <v>0</v>
      </c>
      <c r="CU20" s="174">
        <f t="shared" si="23"/>
        <v>0</v>
      </c>
      <c r="CV20" s="174">
        <f t="shared" si="24"/>
        <v>0</v>
      </c>
      <c r="CW20" s="174">
        <f t="shared" si="25"/>
        <v>0</v>
      </c>
      <c r="CX20" s="174">
        <f t="shared" si="26"/>
        <v>0</v>
      </c>
      <c r="CY20" s="174">
        <f t="shared" si="27"/>
        <v>0</v>
      </c>
      <c r="CZ20" s="176">
        <f t="shared" si="28"/>
        <v>0</v>
      </c>
    </row>
    <row r="21" spans="1:104" s="11" customFormat="1" ht="14.25" customHeight="1" thickBot="1" x14ac:dyDescent="0.25">
      <c r="A21" s="345" t="str">
        <f>B21&amp;A4</f>
        <v>Dec</v>
      </c>
      <c r="B21" s="120" t="s">
        <v>11</v>
      </c>
      <c r="C21" s="137">
        <f t="shared" si="0"/>
        <v>0</v>
      </c>
      <c r="D21" s="367">
        <f t="shared" si="3"/>
        <v>0</v>
      </c>
      <c r="E21" s="343">
        <f>D21*INDEX('Select Year'!Z$23:AE$23,,MATCH($BN$5,'Select Year'!Z$14:AE$14,0))</f>
        <v>0</v>
      </c>
      <c r="F21" s="355">
        <f t="shared" si="4"/>
        <v>0</v>
      </c>
      <c r="G21" s="352" t="e">
        <f t="shared" si="5"/>
        <v>#DIV/0!</v>
      </c>
      <c r="H21" s="352" t="e">
        <f t="shared" si="6"/>
        <v>#DIV/0!</v>
      </c>
      <c r="I21" s="300" t="e">
        <f>E21*INDEX('Select Year'!AA$15:AE$19,MATCH('Road Diesel'!C21,'Select Year'!W$15:W$19,0),MATCH($BN$5,'Select Year'!AA$14:AE$14,0))</f>
        <v>#N/A</v>
      </c>
      <c r="J21" s="126"/>
      <c r="K21" s="343">
        <f>J21*INDEX('Select Year'!Z$23:AE$23,,MATCH($BN$5,'Select Year'!Z$14:AE$14,0))</f>
        <v>0</v>
      </c>
      <c r="L21" s="134"/>
      <c r="M21" s="292" t="e">
        <f t="shared" si="7"/>
        <v>#DIV/0!</v>
      </c>
      <c r="N21" s="126"/>
      <c r="O21" s="343">
        <f>N21*INDEX('Select Year'!Z$23:AE$23,,MATCH($BN$5,'Select Year'!Z$14:AE$14,0))</f>
        <v>0</v>
      </c>
      <c r="P21" s="134"/>
      <c r="Q21" s="292" t="e">
        <f t="shared" si="8"/>
        <v>#DIV/0!</v>
      </c>
      <c r="R21" s="126"/>
      <c r="S21" s="343">
        <f>R21*INDEX('Select Year'!Z$23:AE$23,,MATCH($BN$5,'Select Year'!Z$14:AE$14,0))</f>
        <v>0</v>
      </c>
      <c r="T21" s="134"/>
      <c r="U21" s="292" t="e">
        <f t="shared" si="9"/>
        <v>#DIV/0!</v>
      </c>
      <c r="V21" s="126"/>
      <c r="W21" s="343">
        <f>V21*INDEX('Select Year'!Z$23:AE$23,,MATCH($BN$5,'Select Year'!Z$14:AE$14,0))</f>
        <v>0</v>
      </c>
      <c r="X21" s="134"/>
      <c r="Y21" s="292" t="e">
        <f t="shared" si="10"/>
        <v>#DIV/0!</v>
      </c>
      <c r="Z21" s="126"/>
      <c r="AA21" s="343">
        <f>Z21*INDEX('Select Year'!Z$23:AE$23,,MATCH($BN$5,'Select Year'!Z$14:AE$14,0))</f>
        <v>0</v>
      </c>
      <c r="AB21" s="134"/>
      <c r="AC21" s="292" t="e">
        <f t="shared" si="11"/>
        <v>#DIV/0!</v>
      </c>
      <c r="AD21" s="126"/>
      <c r="AE21" s="343">
        <f>AD21*INDEX('Select Year'!Z$23:AE$23,,MATCH($BN$5,'Select Year'!Z$14:AE$14,0))</f>
        <v>0</v>
      </c>
      <c r="AF21" s="134"/>
      <c r="AG21" s="292" t="e">
        <f t="shared" si="12"/>
        <v>#DIV/0!</v>
      </c>
      <c r="AH21" s="126"/>
      <c r="AI21" s="343">
        <f>AH21*INDEX('Select Year'!Z$23:AE$23,,MATCH($BN$5,'Select Year'!Z$14:AE$14,0))</f>
        <v>0</v>
      </c>
      <c r="AJ21" s="134"/>
      <c r="AK21" s="292" t="e">
        <f t="shared" si="13"/>
        <v>#DIV/0!</v>
      </c>
      <c r="AL21" s="126"/>
      <c r="AM21" s="343">
        <f>AL21*INDEX('Select Year'!Z$23:AE$23,,MATCH($BN$5,'Select Year'!Z$14:AE$14,0))</f>
        <v>0</v>
      </c>
      <c r="AN21" s="134"/>
      <c r="AO21" s="292" t="e">
        <f t="shared" si="14"/>
        <v>#DIV/0!</v>
      </c>
      <c r="AP21" s="126"/>
      <c r="AQ21" s="343">
        <f>AP21*INDEX('Select Year'!Z$23:AE$23,,MATCH($BN$5,'Select Year'!Z$14:AE$14,0))</f>
        <v>0</v>
      </c>
      <c r="AR21" s="134"/>
      <c r="AS21" s="292" t="e">
        <f t="shared" si="15"/>
        <v>#DIV/0!</v>
      </c>
      <c r="AT21" s="126"/>
      <c r="AU21" s="343">
        <f>AT21*INDEX('Select Year'!Z$23:AE$23,,MATCH($BN$5,'Select Year'!Z$14:AE$14,0))</f>
        <v>0</v>
      </c>
      <c r="AV21" s="134"/>
      <c r="AW21" s="348" t="e">
        <f t="shared" si="16"/>
        <v>#DIV/0!</v>
      </c>
      <c r="AY21" s="12"/>
      <c r="AZ21" s="12"/>
      <c r="BF21" s="12"/>
      <c r="BG21" s="12"/>
      <c r="BH21" s="12"/>
      <c r="BI21" s="12"/>
      <c r="BJ21" s="13"/>
      <c r="BK21" s="12"/>
      <c r="CM21" s="177">
        <f t="shared" si="1"/>
        <v>0</v>
      </c>
      <c r="CN21" s="174" t="str">
        <f t="shared" si="17"/>
        <v>Dec-0</v>
      </c>
      <c r="CO21" s="174" t="str">
        <f t="shared" si="2"/>
        <v>Dec-0</v>
      </c>
      <c r="CP21" s="174">
        <f t="shared" si="18"/>
        <v>0</v>
      </c>
      <c r="CQ21" s="174">
        <f t="shared" si="19"/>
        <v>0</v>
      </c>
      <c r="CR21" s="174">
        <f t="shared" si="20"/>
        <v>0</v>
      </c>
      <c r="CS21" s="174">
        <f t="shared" si="21"/>
        <v>0</v>
      </c>
      <c r="CT21" s="174">
        <f t="shared" si="22"/>
        <v>0</v>
      </c>
      <c r="CU21" s="174">
        <f t="shared" si="23"/>
        <v>0</v>
      </c>
      <c r="CV21" s="174">
        <f t="shared" si="24"/>
        <v>0</v>
      </c>
      <c r="CW21" s="174">
        <f t="shared" si="25"/>
        <v>0</v>
      </c>
      <c r="CX21" s="174">
        <f t="shared" si="26"/>
        <v>0</v>
      </c>
      <c r="CY21" s="174">
        <f t="shared" si="27"/>
        <v>0</v>
      </c>
      <c r="CZ21" s="176">
        <f>INDEX(F$10:F$69,MATCH($CO21,$CN$10:$CN$69,),)</f>
        <v>0</v>
      </c>
    </row>
    <row r="22" spans="1:104" s="11" customFormat="1" ht="14.25" customHeight="1" x14ac:dyDescent="0.2">
      <c r="A22" s="345"/>
      <c r="B22" s="117" t="s">
        <v>0</v>
      </c>
      <c r="C22" s="63" t="str">
        <f t="shared" ref="C22:C33" si="29">Year2</f>
        <v/>
      </c>
      <c r="D22" s="363">
        <f t="shared" si="3"/>
        <v>0</v>
      </c>
      <c r="E22" s="339">
        <f>D22*INDEX('Select Year'!Z$23:AE$23,,MATCH($BN$5,'Select Year'!Z$14:AE$14,0))</f>
        <v>0</v>
      </c>
      <c r="F22" s="364">
        <f t="shared" si="4"/>
        <v>0</v>
      </c>
      <c r="G22" s="365" t="e">
        <f t="shared" si="5"/>
        <v>#DIV/0!</v>
      </c>
      <c r="H22" s="365" t="e">
        <f t="shared" si="6"/>
        <v>#DIV/0!</v>
      </c>
      <c r="I22" s="144" t="e">
        <f>E22*INDEX('Select Year'!AA$15:AE$19,MATCH('Road Diesel'!C22,'Select Year'!W$15:W$19,0),MATCH($BN$5,'Select Year'!AA$14:AE$14,0))</f>
        <v>#N/A</v>
      </c>
      <c r="J22" s="306"/>
      <c r="K22" s="339">
        <f>J22*INDEX('Select Year'!Z$23:AE$23,,MATCH($BN$5,'Select Year'!Z$14:AE$14,0))</f>
        <v>0</v>
      </c>
      <c r="L22" s="307"/>
      <c r="M22" s="290" t="e">
        <f t="shared" si="7"/>
        <v>#DIV/0!</v>
      </c>
      <c r="N22" s="306"/>
      <c r="O22" s="339">
        <f>N22*INDEX('Select Year'!Z$23:AE$23,,MATCH($BN$5,'Select Year'!Z$14:AE$14,0))</f>
        <v>0</v>
      </c>
      <c r="P22" s="307"/>
      <c r="Q22" s="290" t="e">
        <f t="shared" si="8"/>
        <v>#DIV/0!</v>
      </c>
      <c r="R22" s="306"/>
      <c r="S22" s="339">
        <f>R22*INDEX('Select Year'!Z$23:AE$23,,MATCH($BN$5,'Select Year'!Z$14:AE$14,0))</f>
        <v>0</v>
      </c>
      <c r="T22" s="307"/>
      <c r="U22" s="290" t="e">
        <f t="shared" si="9"/>
        <v>#DIV/0!</v>
      </c>
      <c r="V22" s="306"/>
      <c r="W22" s="339">
        <f>V22*INDEX('Select Year'!Z$23:AE$23,,MATCH($BN$5,'Select Year'!Z$14:AE$14,0))</f>
        <v>0</v>
      </c>
      <c r="X22" s="307"/>
      <c r="Y22" s="290" t="e">
        <f t="shared" si="10"/>
        <v>#DIV/0!</v>
      </c>
      <c r="Z22" s="306"/>
      <c r="AA22" s="339">
        <f>Z22*INDEX('Select Year'!Z$23:AE$23,,MATCH($BN$5,'Select Year'!Z$14:AE$14,0))</f>
        <v>0</v>
      </c>
      <c r="AB22" s="307"/>
      <c r="AC22" s="290" t="e">
        <f t="shared" si="11"/>
        <v>#DIV/0!</v>
      </c>
      <c r="AD22" s="306"/>
      <c r="AE22" s="339">
        <f>AD22*INDEX('Select Year'!Z$23:AE$23,,MATCH($BN$5,'Select Year'!Z$14:AE$14,0))</f>
        <v>0</v>
      </c>
      <c r="AF22" s="307"/>
      <c r="AG22" s="290" t="e">
        <f t="shared" si="12"/>
        <v>#DIV/0!</v>
      </c>
      <c r="AH22" s="306"/>
      <c r="AI22" s="339">
        <f>AH22*INDEX('Select Year'!Z$23:AE$23,,MATCH($BN$5,'Select Year'!Z$14:AE$14,0))</f>
        <v>0</v>
      </c>
      <c r="AJ22" s="307"/>
      <c r="AK22" s="290" t="e">
        <f t="shared" si="13"/>
        <v>#DIV/0!</v>
      </c>
      <c r="AL22" s="306"/>
      <c r="AM22" s="339">
        <f>AL22*INDEX('Select Year'!Z$23:AE$23,,MATCH($BN$5,'Select Year'!Z$14:AE$14,0))</f>
        <v>0</v>
      </c>
      <c r="AN22" s="307"/>
      <c r="AO22" s="290" t="e">
        <f t="shared" si="14"/>
        <v>#DIV/0!</v>
      </c>
      <c r="AP22" s="306"/>
      <c r="AQ22" s="339">
        <f>AP22*INDEX('Select Year'!Z$23:AE$23,,MATCH($BN$5,'Select Year'!Z$14:AE$14,0))</f>
        <v>0</v>
      </c>
      <c r="AR22" s="307"/>
      <c r="AS22" s="290" t="e">
        <f t="shared" si="15"/>
        <v>#DIV/0!</v>
      </c>
      <c r="AT22" s="306"/>
      <c r="AU22" s="339">
        <f>AT22*INDEX('Select Year'!Z$23:AE$23,,MATCH($BN$5,'Select Year'!Z$14:AE$14,0))</f>
        <v>0</v>
      </c>
      <c r="AV22" s="307"/>
      <c r="AW22" s="346" t="e">
        <f t="shared" si="16"/>
        <v>#DIV/0!</v>
      </c>
      <c r="AY22" s="12"/>
      <c r="AZ22" s="12"/>
      <c r="BF22" s="12"/>
      <c r="BG22" s="12"/>
      <c r="BH22" s="12"/>
      <c r="BI22" s="12"/>
      <c r="BJ22" s="13"/>
      <c r="BK22" s="12"/>
      <c r="CM22" s="177"/>
      <c r="CN22" s="174" t="str">
        <f t="shared" si="17"/>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29"/>
        <v/>
      </c>
      <c r="D23" s="366">
        <f t="shared" si="3"/>
        <v>0</v>
      </c>
      <c r="E23" s="340">
        <f>D23*INDEX('Select Year'!Z$23:AE$23,,MATCH($BN$5,'Select Year'!Z$14:AE$14,0))</f>
        <v>0</v>
      </c>
      <c r="F23" s="354">
        <f t="shared" si="4"/>
        <v>0</v>
      </c>
      <c r="G23" s="351" t="e">
        <f t="shared" si="5"/>
        <v>#DIV/0!</v>
      </c>
      <c r="H23" s="351" t="e">
        <f t="shared" si="6"/>
        <v>#DIV/0!</v>
      </c>
      <c r="I23" s="47" t="e">
        <f>E23*INDEX('Select Year'!AA$15:AE$19,MATCH('Road Diesel'!C23,'Select Year'!W$15:W$19,0),MATCH($BN$5,'Select Year'!AA$14:AE$14,0))</f>
        <v>#N/A</v>
      </c>
      <c r="J23" s="70"/>
      <c r="K23" s="340">
        <f>J23*INDEX('Select Year'!Z$23:AE$23,,MATCH($BN$5,'Select Year'!Z$14:AE$14,0))</f>
        <v>0</v>
      </c>
      <c r="L23" s="289"/>
      <c r="M23" s="291" t="e">
        <f t="shared" si="7"/>
        <v>#DIV/0!</v>
      </c>
      <c r="N23" s="70"/>
      <c r="O23" s="340">
        <f>N23*INDEX('Select Year'!Z$23:AE$23,,MATCH($BN$5,'Select Year'!Z$14:AE$14,0))</f>
        <v>0</v>
      </c>
      <c r="P23" s="289"/>
      <c r="Q23" s="291" t="e">
        <f t="shared" si="8"/>
        <v>#DIV/0!</v>
      </c>
      <c r="R23" s="70"/>
      <c r="S23" s="340">
        <f>R23*INDEX('Select Year'!Z$23:AE$23,,MATCH($BN$5,'Select Year'!Z$14:AE$14,0))</f>
        <v>0</v>
      </c>
      <c r="T23" s="289"/>
      <c r="U23" s="291" t="e">
        <f t="shared" si="9"/>
        <v>#DIV/0!</v>
      </c>
      <c r="V23" s="70"/>
      <c r="W23" s="340">
        <f>V23*INDEX('Select Year'!Z$23:AE$23,,MATCH($BN$5,'Select Year'!Z$14:AE$14,0))</f>
        <v>0</v>
      </c>
      <c r="X23" s="289"/>
      <c r="Y23" s="291" t="e">
        <f t="shared" si="10"/>
        <v>#DIV/0!</v>
      </c>
      <c r="Z23" s="70"/>
      <c r="AA23" s="340">
        <f>Z23*INDEX('Select Year'!Z$23:AE$23,,MATCH($BN$5,'Select Year'!Z$14:AE$14,0))</f>
        <v>0</v>
      </c>
      <c r="AB23" s="289"/>
      <c r="AC23" s="291" t="e">
        <f t="shared" si="11"/>
        <v>#DIV/0!</v>
      </c>
      <c r="AD23" s="70"/>
      <c r="AE23" s="340">
        <f>AD23*INDEX('Select Year'!Z$23:AE$23,,MATCH($BN$5,'Select Year'!Z$14:AE$14,0))</f>
        <v>0</v>
      </c>
      <c r="AF23" s="289"/>
      <c r="AG23" s="291" t="e">
        <f t="shared" si="12"/>
        <v>#DIV/0!</v>
      </c>
      <c r="AH23" s="70"/>
      <c r="AI23" s="340">
        <f>AH23*INDEX('Select Year'!Z$23:AE$23,,MATCH($BN$5,'Select Year'!Z$14:AE$14,0))</f>
        <v>0</v>
      </c>
      <c r="AJ23" s="289"/>
      <c r="AK23" s="291" t="e">
        <f t="shared" si="13"/>
        <v>#DIV/0!</v>
      </c>
      <c r="AL23" s="70"/>
      <c r="AM23" s="340">
        <f>AL23*INDEX('Select Year'!Z$23:AE$23,,MATCH($BN$5,'Select Year'!Z$14:AE$14,0))</f>
        <v>0</v>
      </c>
      <c r="AN23" s="289"/>
      <c r="AO23" s="291" t="e">
        <f t="shared" si="14"/>
        <v>#DIV/0!</v>
      </c>
      <c r="AP23" s="70"/>
      <c r="AQ23" s="340">
        <f>AP23*INDEX('Select Year'!Z$23:AE$23,,MATCH($BN$5,'Select Year'!Z$14:AE$14,0))</f>
        <v>0</v>
      </c>
      <c r="AR23" s="289"/>
      <c r="AS23" s="291" t="e">
        <f t="shared" si="15"/>
        <v>#DIV/0!</v>
      </c>
      <c r="AT23" s="70"/>
      <c r="AU23" s="340">
        <f>AT23*INDEX('Select Year'!Z$23:AE$23,,MATCH($BN$5,'Select Year'!Z$14:AE$14,0))</f>
        <v>0</v>
      </c>
      <c r="AV23" s="289"/>
      <c r="AW23" s="347" t="e">
        <f t="shared" si="16"/>
        <v>#DIV/0!</v>
      </c>
      <c r="AY23" s="12"/>
      <c r="AZ23" s="12"/>
      <c r="BF23" s="12"/>
      <c r="BG23" s="12"/>
      <c r="BH23" s="12"/>
      <c r="BI23" s="12"/>
      <c r="BJ23" s="13"/>
      <c r="BK23" s="12"/>
      <c r="CM23" s="177"/>
      <c r="CN23" s="174" t="str">
        <f t="shared" si="17"/>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29"/>
        <v/>
      </c>
      <c r="D24" s="366">
        <f t="shared" si="3"/>
        <v>0</v>
      </c>
      <c r="E24" s="340">
        <f>D24*INDEX('Select Year'!Z$23:AE$23,,MATCH($BN$5,'Select Year'!Z$14:AE$14,0))</f>
        <v>0</v>
      </c>
      <c r="F24" s="354">
        <f t="shared" si="4"/>
        <v>0</v>
      </c>
      <c r="G24" s="351" t="e">
        <f t="shared" si="5"/>
        <v>#DIV/0!</v>
      </c>
      <c r="H24" s="351" t="e">
        <f t="shared" si="6"/>
        <v>#DIV/0!</v>
      </c>
      <c r="I24" s="47" t="e">
        <f>E24*INDEX('Select Year'!AA$15:AE$19,MATCH('Road Diesel'!C24,'Select Year'!W$15:W$19,0),MATCH($BN$5,'Select Year'!AA$14:AE$14,0))</f>
        <v>#N/A</v>
      </c>
      <c r="J24" s="70"/>
      <c r="K24" s="340">
        <f>J24*INDEX('Select Year'!Z$23:AE$23,,MATCH($BN$5,'Select Year'!Z$14:AE$14,0))</f>
        <v>0</v>
      </c>
      <c r="L24" s="289"/>
      <c r="M24" s="291" t="e">
        <f t="shared" si="7"/>
        <v>#DIV/0!</v>
      </c>
      <c r="N24" s="70"/>
      <c r="O24" s="340">
        <f>N24*INDEX('Select Year'!Z$23:AE$23,,MATCH($BN$5,'Select Year'!Z$14:AE$14,0))</f>
        <v>0</v>
      </c>
      <c r="P24" s="289"/>
      <c r="Q24" s="291" t="e">
        <f t="shared" si="8"/>
        <v>#DIV/0!</v>
      </c>
      <c r="R24" s="70"/>
      <c r="S24" s="340">
        <f>R24*INDEX('Select Year'!Z$23:AE$23,,MATCH($BN$5,'Select Year'!Z$14:AE$14,0))</f>
        <v>0</v>
      </c>
      <c r="T24" s="289"/>
      <c r="U24" s="291" t="e">
        <f t="shared" si="9"/>
        <v>#DIV/0!</v>
      </c>
      <c r="V24" s="70"/>
      <c r="W24" s="340">
        <f>V24*INDEX('Select Year'!Z$23:AE$23,,MATCH($BN$5,'Select Year'!Z$14:AE$14,0))</f>
        <v>0</v>
      </c>
      <c r="X24" s="289"/>
      <c r="Y24" s="291" t="e">
        <f t="shared" si="10"/>
        <v>#DIV/0!</v>
      </c>
      <c r="Z24" s="70"/>
      <c r="AA24" s="340">
        <f>Z24*INDEX('Select Year'!Z$23:AE$23,,MATCH($BN$5,'Select Year'!Z$14:AE$14,0))</f>
        <v>0</v>
      </c>
      <c r="AB24" s="289"/>
      <c r="AC24" s="291" t="e">
        <f t="shared" si="11"/>
        <v>#DIV/0!</v>
      </c>
      <c r="AD24" s="70"/>
      <c r="AE24" s="340">
        <f>AD24*INDEX('Select Year'!Z$23:AE$23,,MATCH($BN$5,'Select Year'!Z$14:AE$14,0))</f>
        <v>0</v>
      </c>
      <c r="AF24" s="289"/>
      <c r="AG24" s="291" t="e">
        <f t="shared" si="12"/>
        <v>#DIV/0!</v>
      </c>
      <c r="AH24" s="70"/>
      <c r="AI24" s="340">
        <f>AH24*INDEX('Select Year'!Z$23:AE$23,,MATCH($BN$5,'Select Year'!Z$14:AE$14,0))</f>
        <v>0</v>
      </c>
      <c r="AJ24" s="289"/>
      <c r="AK24" s="291" t="e">
        <f t="shared" si="13"/>
        <v>#DIV/0!</v>
      </c>
      <c r="AL24" s="70"/>
      <c r="AM24" s="340">
        <f>AL24*INDEX('Select Year'!Z$23:AE$23,,MATCH($BN$5,'Select Year'!Z$14:AE$14,0))</f>
        <v>0</v>
      </c>
      <c r="AN24" s="289"/>
      <c r="AO24" s="291" t="e">
        <f t="shared" si="14"/>
        <v>#DIV/0!</v>
      </c>
      <c r="AP24" s="70"/>
      <c r="AQ24" s="340">
        <f>AP24*INDEX('Select Year'!Z$23:AE$23,,MATCH($BN$5,'Select Year'!Z$14:AE$14,0))</f>
        <v>0</v>
      </c>
      <c r="AR24" s="289"/>
      <c r="AS24" s="291" t="e">
        <f t="shared" si="15"/>
        <v>#DIV/0!</v>
      </c>
      <c r="AT24" s="70"/>
      <c r="AU24" s="340">
        <f>AT24*INDEX('Select Year'!Z$23:AE$23,,MATCH($BN$5,'Select Year'!Z$14:AE$14,0))</f>
        <v>0</v>
      </c>
      <c r="AV24" s="289"/>
      <c r="AW24" s="347" t="e">
        <f t="shared" si="16"/>
        <v>#DIV/0!</v>
      </c>
      <c r="AY24" s="12"/>
      <c r="AZ24" s="12"/>
      <c r="BF24" s="12"/>
      <c r="BG24" s="12"/>
      <c r="BH24" s="12"/>
      <c r="BI24" s="12"/>
      <c r="BJ24" s="13"/>
      <c r="BK24" s="12"/>
      <c r="CM24" s="177"/>
      <c r="CN24" s="174" t="str">
        <f t="shared" si="17"/>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29"/>
        <v/>
      </c>
      <c r="D25" s="366">
        <f t="shared" si="3"/>
        <v>0</v>
      </c>
      <c r="E25" s="340">
        <f>D25*INDEX('Select Year'!Z$23:AE$23,,MATCH($BN$5,'Select Year'!Z$14:AE$14,0))</f>
        <v>0</v>
      </c>
      <c r="F25" s="354">
        <f t="shared" si="4"/>
        <v>0</v>
      </c>
      <c r="G25" s="351" t="e">
        <f t="shared" si="5"/>
        <v>#DIV/0!</v>
      </c>
      <c r="H25" s="351" t="e">
        <f t="shared" si="6"/>
        <v>#DIV/0!</v>
      </c>
      <c r="I25" s="47" t="e">
        <f>E25*INDEX('Select Year'!AA$15:AE$19,MATCH('Road Diesel'!C25,'Select Year'!W$15:W$19,0),MATCH($BN$5,'Select Year'!AA$14:AE$14,0))</f>
        <v>#N/A</v>
      </c>
      <c r="J25" s="70"/>
      <c r="K25" s="340">
        <f>J25*INDEX('Select Year'!Z$23:AE$23,,MATCH($BN$5,'Select Year'!Z$14:AE$14,0))</f>
        <v>0</v>
      </c>
      <c r="L25" s="289"/>
      <c r="M25" s="291" t="e">
        <f t="shared" si="7"/>
        <v>#DIV/0!</v>
      </c>
      <c r="N25" s="70"/>
      <c r="O25" s="340">
        <f>N25*INDEX('Select Year'!Z$23:AE$23,,MATCH($BN$5,'Select Year'!Z$14:AE$14,0))</f>
        <v>0</v>
      </c>
      <c r="P25" s="289"/>
      <c r="Q25" s="291" t="e">
        <f t="shared" si="8"/>
        <v>#DIV/0!</v>
      </c>
      <c r="R25" s="70"/>
      <c r="S25" s="340">
        <f>R25*INDEX('Select Year'!Z$23:AE$23,,MATCH($BN$5,'Select Year'!Z$14:AE$14,0))</f>
        <v>0</v>
      </c>
      <c r="T25" s="289"/>
      <c r="U25" s="291" t="e">
        <f t="shared" si="9"/>
        <v>#DIV/0!</v>
      </c>
      <c r="V25" s="70"/>
      <c r="W25" s="340">
        <f>V25*INDEX('Select Year'!Z$23:AE$23,,MATCH($BN$5,'Select Year'!Z$14:AE$14,0))</f>
        <v>0</v>
      </c>
      <c r="X25" s="289"/>
      <c r="Y25" s="291" t="e">
        <f t="shared" si="10"/>
        <v>#DIV/0!</v>
      </c>
      <c r="Z25" s="70"/>
      <c r="AA25" s="340">
        <f>Z25*INDEX('Select Year'!Z$23:AE$23,,MATCH($BN$5,'Select Year'!Z$14:AE$14,0))</f>
        <v>0</v>
      </c>
      <c r="AB25" s="289"/>
      <c r="AC25" s="291" t="e">
        <f t="shared" si="11"/>
        <v>#DIV/0!</v>
      </c>
      <c r="AD25" s="70"/>
      <c r="AE25" s="340">
        <f>AD25*INDEX('Select Year'!Z$23:AE$23,,MATCH($BN$5,'Select Year'!Z$14:AE$14,0))</f>
        <v>0</v>
      </c>
      <c r="AF25" s="289"/>
      <c r="AG25" s="291" t="e">
        <f t="shared" si="12"/>
        <v>#DIV/0!</v>
      </c>
      <c r="AH25" s="70"/>
      <c r="AI25" s="340">
        <f>AH25*INDEX('Select Year'!Z$23:AE$23,,MATCH($BN$5,'Select Year'!Z$14:AE$14,0))</f>
        <v>0</v>
      </c>
      <c r="AJ25" s="289"/>
      <c r="AK25" s="291" t="e">
        <f t="shared" si="13"/>
        <v>#DIV/0!</v>
      </c>
      <c r="AL25" s="70"/>
      <c r="AM25" s="340">
        <f>AL25*INDEX('Select Year'!Z$23:AE$23,,MATCH($BN$5,'Select Year'!Z$14:AE$14,0))</f>
        <v>0</v>
      </c>
      <c r="AN25" s="289"/>
      <c r="AO25" s="291" t="e">
        <f t="shared" si="14"/>
        <v>#DIV/0!</v>
      </c>
      <c r="AP25" s="70"/>
      <c r="AQ25" s="340">
        <f>AP25*INDEX('Select Year'!Z$23:AE$23,,MATCH($BN$5,'Select Year'!Z$14:AE$14,0))</f>
        <v>0</v>
      </c>
      <c r="AR25" s="289"/>
      <c r="AS25" s="291" t="e">
        <f t="shared" si="15"/>
        <v>#DIV/0!</v>
      </c>
      <c r="AT25" s="70"/>
      <c r="AU25" s="340">
        <f>AT25*INDEX('Select Year'!Z$23:AE$23,,MATCH($BN$5,'Select Year'!Z$14:AE$14,0))</f>
        <v>0</v>
      </c>
      <c r="AV25" s="289"/>
      <c r="AW25" s="347" t="e">
        <f t="shared" si="16"/>
        <v>#DIV/0!</v>
      </c>
      <c r="AY25" s="12"/>
      <c r="AZ25" s="12"/>
      <c r="BF25" s="12"/>
      <c r="BG25" s="12"/>
      <c r="BH25" s="12"/>
      <c r="BI25" s="12"/>
      <c r="BJ25" s="13"/>
      <c r="BK25" s="12"/>
      <c r="CM25" s="177"/>
      <c r="CN25" s="174" t="str">
        <f t="shared" si="17"/>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29"/>
        <v/>
      </c>
      <c r="D26" s="366">
        <f t="shared" si="3"/>
        <v>0</v>
      </c>
      <c r="E26" s="340">
        <f>D26*INDEX('Select Year'!Z$23:AE$23,,MATCH($BN$5,'Select Year'!Z$14:AE$14,0))</f>
        <v>0</v>
      </c>
      <c r="F26" s="354">
        <f t="shared" si="4"/>
        <v>0</v>
      </c>
      <c r="G26" s="351" t="e">
        <f t="shared" si="5"/>
        <v>#DIV/0!</v>
      </c>
      <c r="H26" s="351" t="e">
        <f t="shared" si="6"/>
        <v>#DIV/0!</v>
      </c>
      <c r="I26" s="47" t="e">
        <f>E26*INDEX('Select Year'!AA$15:AE$19,MATCH('Road Diesel'!C26,'Select Year'!W$15:W$19,0),MATCH($BN$5,'Select Year'!AA$14:AE$14,0))</f>
        <v>#N/A</v>
      </c>
      <c r="J26" s="70"/>
      <c r="K26" s="340">
        <f>J26*INDEX('Select Year'!Z$23:AE$23,,MATCH($BN$5,'Select Year'!Z$14:AE$14,0))</f>
        <v>0</v>
      </c>
      <c r="L26" s="289"/>
      <c r="M26" s="291" t="e">
        <f t="shared" si="7"/>
        <v>#DIV/0!</v>
      </c>
      <c r="N26" s="70"/>
      <c r="O26" s="340">
        <f>N26*INDEX('Select Year'!Z$23:AE$23,,MATCH($BN$5,'Select Year'!Z$14:AE$14,0))</f>
        <v>0</v>
      </c>
      <c r="P26" s="289"/>
      <c r="Q26" s="291" t="e">
        <f t="shared" si="8"/>
        <v>#DIV/0!</v>
      </c>
      <c r="R26" s="70"/>
      <c r="S26" s="340">
        <f>R26*INDEX('Select Year'!Z$23:AE$23,,MATCH($BN$5,'Select Year'!Z$14:AE$14,0))</f>
        <v>0</v>
      </c>
      <c r="T26" s="289"/>
      <c r="U26" s="291" t="e">
        <f t="shared" si="9"/>
        <v>#DIV/0!</v>
      </c>
      <c r="V26" s="70"/>
      <c r="W26" s="340">
        <f>V26*INDEX('Select Year'!Z$23:AE$23,,MATCH($BN$5,'Select Year'!Z$14:AE$14,0))</f>
        <v>0</v>
      </c>
      <c r="X26" s="289"/>
      <c r="Y26" s="291" t="e">
        <f t="shared" si="10"/>
        <v>#DIV/0!</v>
      </c>
      <c r="Z26" s="70"/>
      <c r="AA26" s="340">
        <f>Z26*INDEX('Select Year'!Z$23:AE$23,,MATCH($BN$5,'Select Year'!Z$14:AE$14,0))</f>
        <v>0</v>
      </c>
      <c r="AB26" s="289"/>
      <c r="AC26" s="291" t="e">
        <f t="shared" si="11"/>
        <v>#DIV/0!</v>
      </c>
      <c r="AD26" s="70"/>
      <c r="AE26" s="340">
        <f>AD26*INDEX('Select Year'!Z$23:AE$23,,MATCH($BN$5,'Select Year'!Z$14:AE$14,0))</f>
        <v>0</v>
      </c>
      <c r="AF26" s="289"/>
      <c r="AG26" s="291" t="e">
        <f t="shared" si="12"/>
        <v>#DIV/0!</v>
      </c>
      <c r="AH26" s="70"/>
      <c r="AI26" s="340">
        <f>AH26*INDEX('Select Year'!Z$23:AE$23,,MATCH($BN$5,'Select Year'!Z$14:AE$14,0))</f>
        <v>0</v>
      </c>
      <c r="AJ26" s="289"/>
      <c r="AK26" s="291" t="e">
        <f t="shared" si="13"/>
        <v>#DIV/0!</v>
      </c>
      <c r="AL26" s="70"/>
      <c r="AM26" s="340">
        <f>AL26*INDEX('Select Year'!Z$23:AE$23,,MATCH($BN$5,'Select Year'!Z$14:AE$14,0))</f>
        <v>0</v>
      </c>
      <c r="AN26" s="289"/>
      <c r="AO26" s="291" t="e">
        <f t="shared" si="14"/>
        <v>#DIV/0!</v>
      </c>
      <c r="AP26" s="70"/>
      <c r="AQ26" s="340">
        <f>AP26*INDEX('Select Year'!Z$23:AE$23,,MATCH($BN$5,'Select Year'!Z$14:AE$14,0))</f>
        <v>0</v>
      </c>
      <c r="AR26" s="289"/>
      <c r="AS26" s="291" t="e">
        <f t="shared" si="15"/>
        <v>#DIV/0!</v>
      </c>
      <c r="AT26" s="70"/>
      <c r="AU26" s="340">
        <f>AT26*INDEX('Select Year'!Z$23:AE$23,,MATCH($BN$5,'Select Year'!Z$14:AE$14,0))</f>
        <v>0</v>
      </c>
      <c r="AV26" s="289"/>
      <c r="AW26" s="347" t="e">
        <f t="shared" si="16"/>
        <v>#DIV/0!</v>
      </c>
      <c r="AY26" s="12"/>
      <c r="AZ26" s="12"/>
      <c r="BF26" s="12"/>
      <c r="BG26" s="12"/>
      <c r="BH26" s="12"/>
      <c r="BI26" s="12"/>
      <c r="BJ26" s="13"/>
      <c r="BK26" s="12"/>
      <c r="CM26" s="177"/>
      <c r="CN26" s="174" t="str">
        <f t="shared" si="17"/>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29"/>
        <v/>
      </c>
      <c r="D27" s="366">
        <f t="shared" si="3"/>
        <v>0</v>
      </c>
      <c r="E27" s="340">
        <f>D27*INDEX('Select Year'!Z$23:AE$23,,MATCH($BN$5,'Select Year'!Z$14:AE$14,0))</f>
        <v>0</v>
      </c>
      <c r="F27" s="354">
        <f t="shared" si="4"/>
        <v>0</v>
      </c>
      <c r="G27" s="351" t="e">
        <f t="shared" si="5"/>
        <v>#DIV/0!</v>
      </c>
      <c r="H27" s="351" t="e">
        <f t="shared" si="6"/>
        <v>#DIV/0!</v>
      </c>
      <c r="I27" s="47" t="e">
        <f>E27*INDEX('Select Year'!AA$15:AE$19,MATCH('Road Diesel'!C27,'Select Year'!W$15:W$19,0),MATCH($BN$5,'Select Year'!AA$14:AE$14,0))</f>
        <v>#N/A</v>
      </c>
      <c r="J27" s="70"/>
      <c r="K27" s="340">
        <f>J27*INDEX('Select Year'!Z$23:AE$23,,MATCH($BN$5,'Select Year'!Z$14:AE$14,0))</f>
        <v>0</v>
      </c>
      <c r="L27" s="289"/>
      <c r="M27" s="291" t="e">
        <f t="shared" si="7"/>
        <v>#DIV/0!</v>
      </c>
      <c r="N27" s="70"/>
      <c r="O27" s="340">
        <f>N27*INDEX('Select Year'!Z$23:AE$23,,MATCH($BN$5,'Select Year'!Z$14:AE$14,0))</f>
        <v>0</v>
      </c>
      <c r="P27" s="289"/>
      <c r="Q27" s="291" t="e">
        <f t="shared" si="8"/>
        <v>#DIV/0!</v>
      </c>
      <c r="R27" s="70"/>
      <c r="S27" s="340">
        <f>R27*INDEX('Select Year'!Z$23:AE$23,,MATCH($BN$5,'Select Year'!Z$14:AE$14,0))</f>
        <v>0</v>
      </c>
      <c r="T27" s="289"/>
      <c r="U27" s="291" t="e">
        <f t="shared" si="9"/>
        <v>#DIV/0!</v>
      </c>
      <c r="V27" s="70"/>
      <c r="W27" s="340">
        <f>V27*INDEX('Select Year'!Z$23:AE$23,,MATCH($BN$5,'Select Year'!Z$14:AE$14,0))</f>
        <v>0</v>
      </c>
      <c r="X27" s="289"/>
      <c r="Y27" s="291" t="e">
        <f t="shared" si="10"/>
        <v>#DIV/0!</v>
      </c>
      <c r="Z27" s="70"/>
      <c r="AA27" s="340">
        <f>Z27*INDEX('Select Year'!Z$23:AE$23,,MATCH($BN$5,'Select Year'!Z$14:AE$14,0))</f>
        <v>0</v>
      </c>
      <c r="AB27" s="289"/>
      <c r="AC27" s="291" t="e">
        <f t="shared" si="11"/>
        <v>#DIV/0!</v>
      </c>
      <c r="AD27" s="70"/>
      <c r="AE27" s="340">
        <f>AD27*INDEX('Select Year'!Z$23:AE$23,,MATCH($BN$5,'Select Year'!Z$14:AE$14,0))</f>
        <v>0</v>
      </c>
      <c r="AF27" s="289"/>
      <c r="AG27" s="291" t="e">
        <f t="shared" si="12"/>
        <v>#DIV/0!</v>
      </c>
      <c r="AH27" s="70"/>
      <c r="AI27" s="340">
        <f>AH27*INDEX('Select Year'!Z$23:AE$23,,MATCH($BN$5,'Select Year'!Z$14:AE$14,0))</f>
        <v>0</v>
      </c>
      <c r="AJ27" s="289"/>
      <c r="AK27" s="291" t="e">
        <f t="shared" si="13"/>
        <v>#DIV/0!</v>
      </c>
      <c r="AL27" s="70"/>
      <c r="AM27" s="340">
        <f>AL27*INDEX('Select Year'!Z$23:AE$23,,MATCH($BN$5,'Select Year'!Z$14:AE$14,0))</f>
        <v>0</v>
      </c>
      <c r="AN27" s="289"/>
      <c r="AO27" s="291" t="e">
        <f t="shared" si="14"/>
        <v>#DIV/0!</v>
      </c>
      <c r="AP27" s="70"/>
      <c r="AQ27" s="340">
        <f>AP27*INDEX('Select Year'!Z$23:AE$23,,MATCH($BN$5,'Select Year'!Z$14:AE$14,0))</f>
        <v>0</v>
      </c>
      <c r="AR27" s="289"/>
      <c r="AS27" s="291" t="e">
        <f t="shared" si="15"/>
        <v>#DIV/0!</v>
      </c>
      <c r="AT27" s="70"/>
      <c r="AU27" s="340">
        <f>AT27*INDEX('Select Year'!Z$23:AE$23,,MATCH($BN$5,'Select Year'!Z$14:AE$14,0))</f>
        <v>0</v>
      </c>
      <c r="AV27" s="289"/>
      <c r="AW27" s="347" t="e">
        <f t="shared" si="16"/>
        <v>#DIV/0!</v>
      </c>
      <c r="AY27" s="12"/>
      <c r="AZ27" s="12"/>
      <c r="BF27" s="12"/>
      <c r="BG27" s="12"/>
      <c r="BH27" s="12"/>
      <c r="BI27" s="12"/>
      <c r="BJ27" s="13"/>
      <c r="BK27" s="12"/>
      <c r="CM27" s="177"/>
      <c r="CN27" s="174" t="str">
        <f t="shared" si="17"/>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29"/>
        <v/>
      </c>
      <c r="D28" s="366">
        <f t="shared" si="3"/>
        <v>0</v>
      </c>
      <c r="E28" s="340">
        <f>D28*INDEX('Select Year'!Z$23:AE$23,,MATCH($BN$5,'Select Year'!Z$14:AE$14,0))</f>
        <v>0</v>
      </c>
      <c r="F28" s="354">
        <f t="shared" si="4"/>
        <v>0</v>
      </c>
      <c r="G28" s="351" t="e">
        <f t="shared" si="5"/>
        <v>#DIV/0!</v>
      </c>
      <c r="H28" s="351" t="e">
        <f t="shared" si="6"/>
        <v>#DIV/0!</v>
      </c>
      <c r="I28" s="47" t="e">
        <f>E28*INDEX('Select Year'!AA$15:AE$19,MATCH('Road Diesel'!C28,'Select Year'!W$15:W$19,0),MATCH($BN$5,'Select Year'!AA$14:AE$14,0))</f>
        <v>#N/A</v>
      </c>
      <c r="J28" s="70"/>
      <c r="K28" s="340">
        <f>J28*INDEX('Select Year'!Z$23:AE$23,,MATCH($BN$5,'Select Year'!Z$14:AE$14,0))</f>
        <v>0</v>
      </c>
      <c r="L28" s="289"/>
      <c r="M28" s="291" t="e">
        <f t="shared" si="7"/>
        <v>#DIV/0!</v>
      </c>
      <c r="N28" s="70"/>
      <c r="O28" s="340">
        <f>N28*INDEX('Select Year'!Z$23:AE$23,,MATCH($BN$5,'Select Year'!Z$14:AE$14,0))</f>
        <v>0</v>
      </c>
      <c r="P28" s="289"/>
      <c r="Q28" s="291" t="e">
        <f t="shared" si="8"/>
        <v>#DIV/0!</v>
      </c>
      <c r="R28" s="70"/>
      <c r="S28" s="340">
        <f>R28*INDEX('Select Year'!Z$23:AE$23,,MATCH($BN$5,'Select Year'!Z$14:AE$14,0))</f>
        <v>0</v>
      </c>
      <c r="T28" s="289"/>
      <c r="U28" s="291" t="e">
        <f t="shared" si="9"/>
        <v>#DIV/0!</v>
      </c>
      <c r="V28" s="70"/>
      <c r="W28" s="340">
        <f>V28*INDEX('Select Year'!Z$23:AE$23,,MATCH($BN$5,'Select Year'!Z$14:AE$14,0))</f>
        <v>0</v>
      </c>
      <c r="X28" s="289"/>
      <c r="Y28" s="291" t="e">
        <f t="shared" si="10"/>
        <v>#DIV/0!</v>
      </c>
      <c r="Z28" s="70"/>
      <c r="AA28" s="340">
        <f>Z28*INDEX('Select Year'!Z$23:AE$23,,MATCH($BN$5,'Select Year'!Z$14:AE$14,0))</f>
        <v>0</v>
      </c>
      <c r="AB28" s="289"/>
      <c r="AC28" s="291" t="e">
        <f t="shared" si="11"/>
        <v>#DIV/0!</v>
      </c>
      <c r="AD28" s="70"/>
      <c r="AE28" s="340">
        <f>AD28*INDEX('Select Year'!Z$23:AE$23,,MATCH($BN$5,'Select Year'!Z$14:AE$14,0))</f>
        <v>0</v>
      </c>
      <c r="AF28" s="289"/>
      <c r="AG28" s="291" t="e">
        <f t="shared" si="12"/>
        <v>#DIV/0!</v>
      </c>
      <c r="AH28" s="70"/>
      <c r="AI28" s="340">
        <f>AH28*INDEX('Select Year'!Z$23:AE$23,,MATCH($BN$5,'Select Year'!Z$14:AE$14,0))</f>
        <v>0</v>
      </c>
      <c r="AJ28" s="289"/>
      <c r="AK28" s="291" t="e">
        <f t="shared" si="13"/>
        <v>#DIV/0!</v>
      </c>
      <c r="AL28" s="70"/>
      <c r="AM28" s="340">
        <f>AL28*INDEX('Select Year'!Z$23:AE$23,,MATCH($BN$5,'Select Year'!Z$14:AE$14,0))</f>
        <v>0</v>
      </c>
      <c r="AN28" s="289"/>
      <c r="AO28" s="291" t="e">
        <f t="shared" si="14"/>
        <v>#DIV/0!</v>
      </c>
      <c r="AP28" s="70"/>
      <c r="AQ28" s="340">
        <f>AP28*INDEX('Select Year'!Z$23:AE$23,,MATCH($BN$5,'Select Year'!Z$14:AE$14,0))</f>
        <v>0</v>
      </c>
      <c r="AR28" s="289"/>
      <c r="AS28" s="291" t="e">
        <f t="shared" si="15"/>
        <v>#DIV/0!</v>
      </c>
      <c r="AT28" s="70"/>
      <c r="AU28" s="340">
        <f>AT28*INDEX('Select Year'!Z$23:AE$23,,MATCH($BN$5,'Select Year'!Z$14:AE$14,0))</f>
        <v>0</v>
      </c>
      <c r="AV28" s="289"/>
      <c r="AW28" s="347" t="e">
        <f t="shared" si="16"/>
        <v>#DIV/0!</v>
      </c>
      <c r="AY28" s="12"/>
      <c r="AZ28" s="12"/>
      <c r="BF28" s="12"/>
      <c r="BG28" s="12"/>
      <c r="BH28" s="12"/>
      <c r="BI28" s="12"/>
      <c r="BJ28" s="13"/>
      <c r="BK28" s="12"/>
      <c r="CM28" s="177"/>
      <c r="CN28" s="174" t="str">
        <f t="shared" si="17"/>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29"/>
        <v/>
      </c>
      <c r="D29" s="366">
        <f t="shared" si="3"/>
        <v>0</v>
      </c>
      <c r="E29" s="340">
        <f>D29*INDEX('Select Year'!Z$23:AE$23,,MATCH($BN$5,'Select Year'!Z$14:AE$14,0))</f>
        <v>0</v>
      </c>
      <c r="F29" s="354">
        <f t="shared" si="4"/>
        <v>0</v>
      </c>
      <c r="G29" s="351" t="e">
        <f t="shared" si="5"/>
        <v>#DIV/0!</v>
      </c>
      <c r="H29" s="351" t="e">
        <f t="shared" si="6"/>
        <v>#DIV/0!</v>
      </c>
      <c r="I29" s="47" t="e">
        <f>E29*INDEX('Select Year'!AA$15:AE$19,MATCH('Road Diesel'!C29,'Select Year'!W$15:W$19,0),MATCH($BN$5,'Select Year'!AA$14:AE$14,0))</f>
        <v>#N/A</v>
      </c>
      <c r="J29" s="70"/>
      <c r="K29" s="340">
        <f>J29*INDEX('Select Year'!Z$23:AE$23,,MATCH($BN$5,'Select Year'!Z$14:AE$14,0))</f>
        <v>0</v>
      </c>
      <c r="L29" s="289"/>
      <c r="M29" s="291" t="e">
        <f t="shared" si="7"/>
        <v>#DIV/0!</v>
      </c>
      <c r="N29" s="70"/>
      <c r="O29" s="340">
        <f>N29*INDEX('Select Year'!Z$23:AE$23,,MATCH($BN$5,'Select Year'!Z$14:AE$14,0))</f>
        <v>0</v>
      </c>
      <c r="P29" s="289"/>
      <c r="Q29" s="291" t="e">
        <f t="shared" si="8"/>
        <v>#DIV/0!</v>
      </c>
      <c r="R29" s="70"/>
      <c r="S29" s="340">
        <f>R29*INDEX('Select Year'!Z$23:AE$23,,MATCH($BN$5,'Select Year'!Z$14:AE$14,0))</f>
        <v>0</v>
      </c>
      <c r="T29" s="289"/>
      <c r="U29" s="291" t="e">
        <f t="shared" si="9"/>
        <v>#DIV/0!</v>
      </c>
      <c r="V29" s="70"/>
      <c r="W29" s="340">
        <f>V29*INDEX('Select Year'!Z$23:AE$23,,MATCH($BN$5,'Select Year'!Z$14:AE$14,0))</f>
        <v>0</v>
      </c>
      <c r="X29" s="289"/>
      <c r="Y29" s="291" t="e">
        <f t="shared" si="10"/>
        <v>#DIV/0!</v>
      </c>
      <c r="Z29" s="70"/>
      <c r="AA29" s="340">
        <f>Z29*INDEX('Select Year'!Z$23:AE$23,,MATCH($BN$5,'Select Year'!Z$14:AE$14,0))</f>
        <v>0</v>
      </c>
      <c r="AB29" s="289"/>
      <c r="AC29" s="291" t="e">
        <f t="shared" si="11"/>
        <v>#DIV/0!</v>
      </c>
      <c r="AD29" s="70"/>
      <c r="AE29" s="340">
        <f>AD29*INDEX('Select Year'!Z$23:AE$23,,MATCH($BN$5,'Select Year'!Z$14:AE$14,0))</f>
        <v>0</v>
      </c>
      <c r="AF29" s="289"/>
      <c r="AG29" s="291" t="e">
        <f t="shared" si="12"/>
        <v>#DIV/0!</v>
      </c>
      <c r="AH29" s="70"/>
      <c r="AI29" s="340">
        <f>AH29*INDEX('Select Year'!Z$23:AE$23,,MATCH($BN$5,'Select Year'!Z$14:AE$14,0))</f>
        <v>0</v>
      </c>
      <c r="AJ29" s="289"/>
      <c r="AK29" s="291" t="e">
        <f t="shared" si="13"/>
        <v>#DIV/0!</v>
      </c>
      <c r="AL29" s="70"/>
      <c r="AM29" s="340">
        <f>AL29*INDEX('Select Year'!Z$23:AE$23,,MATCH($BN$5,'Select Year'!Z$14:AE$14,0))</f>
        <v>0</v>
      </c>
      <c r="AN29" s="289"/>
      <c r="AO29" s="291" t="e">
        <f t="shared" si="14"/>
        <v>#DIV/0!</v>
      </c>
      <c r="AP29" s="70"/>
      <c r="AQ29" s="340">
        <f>AP29*INDEX('Select Year'!Z$23:AE$23,,MATCH($BN$5,'Select Year'!Z$14:AE$14,0))</f>
        <v>0</v>
      </c>
      <c r="AR29" s="289"/>
      <c r="AS29" s="291" t="e">
        <f t="shared" si="15"/>
        <v>#DIV/0!</v>
      </c>
      <c r="AT29" s="70"/>
      <c r="AU29" s="340">
        <f>AT29*INDEX('Select Year'!Z$23:AE$23,,MATCH($BN$5,'Select Year'!Z$14:AE$14,0))</f>
        <v>0</v>
      </c>
      <c r="AV29" s="289"/>
      <c r="AW29" s="347" t="e">
        <f t="shared" si="16"/>
        <v>#DIV/0!</v>
      </c>
      <c r="AY29" s="12"/>
      <c r="AZ29" s="12"/>
      <c r="BF29" s="12"/>
      <c r="BG29" s="12"/>
      <c r="BH29" s="12"/>
      <c r="BI29" s="12"/>
      <c r="BJ29" s="13"/>
      <c r="BK29" s="12"/>
      <c r="CM29" s="177"/>
      <c r="CN29" s="174" t="str">
        <f t="shared" si="17"/>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29"/>
        <v/>
      </c>
      <c r="D30" s="366">
        <f t="shared" si="3"/>
        <v>0</v>
      </c>
      <c r="E30" s="340">
        <f>D30*INDEX('Select Year'!Z$23:AE$23,,MATCH($BN$5,'Select Year'!Z$14:AE$14,0))</f>
        <v>0</v>
      </c>
      <c r="F30" s="354">
        <f t="shared" si="4"/>
        <v>0</v>
      </c>
      <c r="G30" s="351" t="e">
        <f t="shared" si="5"/>
        <v>#DIV/0!</v>
      </c>
      <c r="H30" s="351" t="e">
        <f t="shared" si="6"/>
        <v>#DIV/0!</v>
      </c>
      <c r="I30" s="47" t="e">
        <f>E30*INDEX('Select Year'!AA$15:AE$19,MATCH('Road Diesel'!C30,'Select Year'!W$15:W$19,0),MATCH($BN$5,'Select Year'!AA$14:AE$14,0))</f>
        <v>#N/A</v>
      </c>
      <c r="J30" s="70"/>
      <c r="K30" s="340">
        <f>J30*INDEX('Select Year'!Z$23:AE$23,,MATCH($BN$5,'Select Year'!Z$14:AE$14,0))</f>
        <v>0</v>
      </c>
      <c r="L30" s="289"/>
      <c r="M30" s="291" t="e">
        <f t="shared" si="7"/>
        <v>#DIV/0!</v>
      </c>
      <c r="N30" s="70"/>
      <c r="O30" s="340">
        <f>N30*INDEX('Select Year'!Z$23:AE$23,,MATCH($BN$5,'Select Year'!Z$14:AE$14,0))</f>
        <v>0</v>
      </c>
      <c r="P30" s="289"/>
      <c r="Q30" s="291" t="e">
        <f t="shared" si="8"/>
        <v>#DIV/0!</v>
      </c>
      <c r="R30" s="70"/>
      <c r="S30" s="340">
        <f>R30*INDEX('Select Year'!Z$23:AE$23,,MATCH($BN$5,'Select Year'!Z$14:AE$14,0))</f>
        <v>0</v>
      </c>
      <c r="T30" s="289"/>
      <c r="U30" s="291" t="e">
        <f t="shared" si="9"/>
        <v>#DIV/0!</v>
      </c>
      <c r="V30" s="70"/>
      <c r="W30" s="340">
        <f>V30*INDEX('Select Year'!Z$23:AE$23,,MATCH($BN$5,'Select Year'!Z$14:AE$14,0))</f>
        <v>0</v>
      </c>
      <c r="X30" s="289"/>
      <c r="Y30" s="291" t="e">
        <f t="shared" si="10"/>
        <v>#DIV/0!</v>
      </c>
      <c r="Z30" s="70"/>
      <c r="AA30" s="340">
        <f>Z30*INDEX('Select Year'!Z$23:AE$23,,MATCH($BN$5,'Select Year'!Z$14:AE$14,0))</f>
        <v>0</v>
      </c>
      <c r="AB30" s="289"/>
      <c r="AC30" s="291" t="e">
        <f t="shared" si="11"/>
        <v>#DIV/0!</v>
      </c>
      <c r="AD30" s="70"/>
      <c r="AE30" s="340">
        <f>AD30*INDEX('Select Year'!Z$23:AE$23,,MATCH($BN$5,'Select Year'!Z$14:AE$14,0))</f>
        <v>0</v>
      </c>
      <c r="AF30" s="289"/>
      <c r="AG30" s="291" t="e">
        <f t="shared" si="12"/>
        <v>#DIV/0!</v>
      </c>
      <c r="AH30" s="70"/>
      <c r="AI30" s="340">
        <f>AH30*INDEX('Select Year'!Z$23:AE$23,,MATCH($BN$5,'Select Year'!Z$14:AE$14,0))</f>
        <v>0</v>
      </c>
      <c r="AJ30" s="289"/>
      <c r="AK30" s="291" t="e">
        <f t="shared" si="13"/>
        <v>#DIV/0!</v>
      </c>
      <c r="AL30" s="70"/>
      <c r="AM30" s="340">
        <f>AL30*INDEX('Select Year'!Z$23:AE$23,,MATCH($BN$5,'Select Year'!Z$14:AE$14,0))</f>
        <v>0</v>
      </c>
      <c r="AN30" s="289"/>
      <c r="AO30" s="291" t="e">
        <f t="shared" si="14"/>
        <v>#DIV/0!</v>
      </c>
      <c r="AP30" s="70"/>
      <c r="AQ30" s="340">
        <f>AP30*INDEX('Select Year'!Z$23:AE$23,,MATCH($BN$5,'Select Year'!Z$14:AE$14,0))</f>
        <v>0</v>
      </c>
      <c r="AR30" s="289"/>
      <c r="AS30" s="291" t="e">
        <f t="shared" si="15"/>
        <v>#DIV/0!</v>
      </c>
      <c r="AT30" s="70"/>
      <c r="AU30" s="340">
        <f>AT30*INDEX('Select Year'!Z$23:AE$23,,MATCH($BN$5,'Select Year'!Z$14:AE$14,0))</f>
        <v>0</v>
      </c>
      <c r="AV30" s="289"/>
      <c r="AW30" s="347" t="e">
        <f t="shared" si="16"/>
        <v>#DIV/0!</v>
      </c>
      <c r="AY30" s="12"/>
      <c r="AZ30" s="12"/>
      <c r="BF30" s="12"/>
      <c r="BG30" s="12"/>
      <c r="BH30" s="12"/>
      <c r="BI30" s="12"/>
      <c r="BJ30" s="13"/>
      <c r="BK30" s="12"/>
      <c r="CM30" s="177"/>
      <c r="CN30" s="174" t="str">
        <f t="shared" si="17"/>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29"/>
        <v/>
      </c>
      <c r="D31" s="366">
        <f t="shared" si="3"/>
        <v>0</v>
      </c>
      <c r="E31" s="340">
        <f>D31*INDEX('Select Year'!Z$23:AE$23,,MATCH($BN$5,'Select Year'!Z$14:AE$14,0))</f>
        <v>0</v>
      </c>
      <c r="F31" s="354">
        <f t="shared" si="4"/>
        <v>0</v>
      </c>
      <c r="G31" s="351" t="e">
        <f t="shared" si="5"/>
        <v>#DIV/0!</v>
      </c>
      <c r="H31" s="351" t="e">
        <f t="shared" si="6"/>
        <v>#DIV/0!</v>
      </c>
      <c r="I31" s="47" t="e">
        <f>E31*INDEX('Select Year'!AA$15:AE$19,MATCH('Road Diesel'!C31,'Select Year'!W$15:W$19,0),MATCH($BN$5,'Select Year'!AA$14:AE$14,0))</f>
        <v>#N/A</v>
      </c>
      <c r="J31" s="70"/>
      <c r="K31" s="340">
        <f>J31*INDEX('Select Year'!Z$23:AE$23,,MATCH($BN$5,'Select Year'!Z$14:AE$14,0))</f>
        <v>0</v>
      </c>
      <c r="L31" s="289"/>
      <c r="M31" s="291" t="e">
        <f t="shared" si="7"/>
        <v>#DIV/0!</v>
      </c>
      <c r="N31" s="70"/>
      <c r="O31" s="340">
        <f>N31*INDEX('Select Year'!Z$23:AE$23,,MATCH($BN$5,'Select Year'!Z$14:AE$14,0))</f>
        <v>0</v>
      </c>
      <c r="P31" s="289"/>
      <c r="Q31" s="291" t="e">
        <f t="shared" si="8"/>
        <v>#DIV/0!</v>
      </c>
      <c r="R31" s="70"/>
      <c r="S31" s="340">
        <f>R31*INDEX('Select Year'!Z$23:AE$23,,MATCH($BN$5,'Select Year'!Z$14:AE$14,0))</f>
        <v>0</v>
      </c>
      <c r="T31" s="289"/>
      <c r="U31" s="291" t="e">
        <f t="shared" si="9"/>
        <v>#DIV/0!</v>
      </c>
      <c r="V31" s="70"/>
      <c r="W31" s="340">
        <f>V31*INDEX('Select Year'!Z$23:AE$23,,MATCH($BN$5,'Select Year'!Z$14:AE$14,0))</f>
        <v>0</v>
      </c>
      <c r="X31" s="289"/>
      <c r="Y31" s="291" t="e">
        <f t="shared" si="10"/>
        <v>#DIV/0!</v>
      </c>
      <c r="Z31" s="70"/>
      <c r="AA31" s="340">
        <f>Z31*INDEX('Select Year'!Z$23:AE$23,,MATCH($BN$5,'Select Year'!Z$14:AE$14,0))</f>
        <v>0</v>
      </c>
      <c r="AB31" s="289"/>
      <c r="AC31" s="291" t="e">
        <f t="shared" si="11"/>
        <v>#DIV/0!</v>
      </c>
      <c r="AD31" s="70"/>
      <c r="AE31" s="340">
        <f>AD31*INDEX('Select Year'!Z$23:AE$23,,MATCH($BN$5,'Select Year'!Z$14:AE$14,0))</f>
        <v>0</v>
      </c>
      <c r="AF31" s="289"/>
      <c r="AG31" s="291" t="e">
        <f t="shared" si="12"/>
        <v>#DIV/0!</v>
      </c>
      <c r="AH31" s="70"/>
      <c r="AI31" s="340">
        <f>AH31*INDEX('Select Year'!Z$23:AE$23,,MATCH($BN$5,'Select Year'!Z$14:AE$14,0))</f>
        <v>0</v>
      </c>
      <c r="AJ31" s="289"/>
      <c r="AK31" s="291" t="e">
        <f t="shared" si="13"/>
        <v>#DIV/0!</v>
      </c>
      <c r="AL31" s="70"/>
      <c r="AM31" s="340">
        <f>AL31*INDEX('Select Year'!Z$23:AE$23,,MATCH($BN$5,'Select Year'!Z$14:AE$14,0))</f>
        <v>0</v>
      </c>
      <c r="AN31" s="289"/>
      <c r="AO31" s="291" t="e">
        <f t="shared" si="14"/>
        <v>#DIV/0!</v>
      </c>
      <c r="AP31" s="70"/>
      <c r="AQ31" s="340">
        <f>AP31*INDEX('Select Year'!Z$23:AE$23,,MATCH($BN$5,'Select Year'!Z$14:AE$14,0))</f>
        <v>0</v>
      </c>
      <c r="AR31" s="289"/>
      <c r="AS31" s="291" t="e">
        <f t="shared" si="15"/>
        <v>#DIV/0!</v>
      </c>
      <c r="AT31" s="70"/>
      <c r="AU31" s="340">
        <f>AT31*INDEX('Select Year'!Z$23:AE$23,,MATCH($BN$5,'Select Year'!Z$14:AE$14,0))</f>
        <v>0</v>
      </c>
      <c r="AV31" s="289"/>
      <c r="AW31" s="347" t="e">
        <f t="shared" si="16"/>
        <v>#DIV/0!</v>
      </c>
      <c r="AY31" s="12"/>
      <c r="AZ31" s="12"/>
      <c r="BF31" s="12"/>
      <c r="BG31" s="12"/>
      <c r="BH31" s="12"/>
      <c r="BI31" s="12"/>
      <c r="BJ31" s="13"/>
      <c r="BK31" s="12"/>
      <c r="CM31" s="177"/>
      <c r="CN31" s="174" t="str">
        <f t="shared" si="17"/>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29"/>
        <v/>
      </c>
      <c r="D32" s="366">
        <f t="shared" si="3"/>
        <v>0</v>
      </c>
      <c r="E32" s="340">
        <f>D32*INDEX('Select Year'!Z$23:AE$23,,MATCH($BN$5,'Select Year'!Z$14:AE$14,0))</f>
        <v>0</v>
      </c>
      <c r="F32" s="354">
        <f t="shared" si="4"/>
        <v>0</v>
      </c>
      <c r="G32" s="351" t="e">
        <f t="shared" si="5"/>
        <v>#DIV/0!</v>
      </c>
      <c r="H32" s="351" t="e">
        <f t="shared" si="6"/>
        <v>#DIV/0!</v>
      </c>
      <c r="I32" s="47" t="e">
        <f>E32*INDEX('Select Year'!AA$15:AE$19,MATCH('Road Diesel'!C32,'Select Year'!W$15:W$19,0),MATCH($BN$5,'Select Year'!AA$14:AE$14,0))</f>
        <v>#N/A</v>
      </c>
      <c r="J32" s="70"/>
      <c r="K32" s="340">
        <f>J32*INDEX('Select Year'!Z$23:AE$23,,MATCH($BN$5,'Select Year'!Z$14:AE$14,0))</f>
        <v>0</v>
      </c>
      <c r="L32" s="289"/>
      <c r="M32" s="291" t="e">
        <f t="shared" si="7"/>
        <v>#DIV/0!</v>
      </c>
      <c r="N32" s="70"/>
      <c r="O32" s="340">
        <f>N32*INDEX('Select Year'!Z$23:AE$23,,MATCH($BN$5,'Select Year'!Z$14:AE$14,0))</f>
        <v>0</v>
      </c>
      <c r="P32" s="289"/>
      <c r="Q32" s="291" t="e">
        <f t="shared" si="8"/>
        <v>#DIV/0!</v>
      </c>
      <c r="R32" s="70"/>
      <c r="S32" s="340">
        <f>R32*INDEX('Select Year'!Z$23:AE$23,,MATCH($BN$5,'Select Year'!Z$14:AE$14,0))</f>
        <v>0</v>
      </c>
      <c r="T32" s="289"/>
      <c r="U32" s="291" t="e">
        <f t="shared" si="9"/>
        <v>#DIV/0!</v>
      </c>
      <c r="V32" s="70"/>
      <c r="W32" s="340">
        <f>V32*INDEX('Select Year'!Z$23:AE$23,,MATCH($BN$5,'Select Year'!Z$14:AE$14,0))</f>
        <v>0</v>
      </c>
      <c r="X32" s="289"/>
      <c r="Y32" s="291" t="e">
        <f t="shared" si="10"/>
        <v>#DIV/0!</v>
      </c>
      <c r="Z32" s="70"/>
      <c r="AA32" s="340">
        <f>Z32*INDEX('Select Year'!Z$23:AE$23,,MATCH($BN$5,'Select Year'!Z$14:AE$14,0))</f>
        <v>0</v>
      </c>
      <c r="AB32" s="289"/>
      <c r="AC32" s="291" t="e">
        <f t="shared" si="11"/>
        <v>#DIV/0!</v>
      </c>
      <c r="AD32" s="70"/>
      <c r="AE32" s="340">
        <f>AD32*INDEX('Select Year'!Z$23:AE$23,,MATCH($BN$5,'Select Year'!Z$14:AE$14,0))</f>
        <v>0</v>
      </c>
      <c r="AF32" s="289"/>
      <c r="AG32" s="291" t="e">
        <f t="shared" si="12"/>
        <v>#DIV/0!</v>
      </c>
      <c r="AH32" s="70"/>
      <c r="AI32" s="340">
        <f>AH32*INDEX('Select Year'!Z$23:AE$23,,MATCH($BN$5,'Select Year'!Z$14:AE$14,0))</f>
        <v>0</v>
      </c>
      <c r="AJ32" s="289"/>
      <c r="AK32" s="291" t="e">
        <f t="shared" si="13"/>
        <v>#DIV/0!</v>
      </c>
      <c r="AL32" s="70"/>
      <c r="AM32" s="340">
        <f>AL32*INDEX('Select Year'!Z$23:AE$23,,MATCH($BN$5,'Select Year'!Z$14:AE$14,0))</f>
        <v>0</v>
      </c>
      <c r="AN32" s="289"/>
      <c r="AO32" s="291" t="e">
        <f t="shared" si="14"/>
        <v>#DIV/0!</v>
      </c>
      <c r="AP32" s="70"/>
      <c r="AQ32" s="340">
        <f>AP32*INDEX('Select Year'!Z$23:AE$23,,MATCH($BN$5,'Select Year'!Z$14:AE$14,0))</f>
        <v>0</v>
      </c>
      <c r="AR32" s="289"/>
      <c r="AS32" s="291" t="e">
        <f t="shared" si="15"/>
        <v>#DIV/0!</v>
      </c>
      <c r="AT32" s="70"/>
      <c r="AU32" s="340">
        <f>AT32*INDEX('Select Year'!Z$23:AE$23,,MATCH($BN$5,'Select Year'!Z$14:AE$14,0))</f>
        <v>0</v>
      </c>
      <c r="AV32" s="289"/>
      <c r="AW32" s="347" t="e">
        <f t="shared" si="16"/>
        <v>#DIV/0!</v>
      </c>
      <c r="AY32" s="12"/>
      <c r="AZ32" s="12"/>
      <c r="BF32" s="12"/>
      <c r="BG32" s="12"/>
      <c r="BH32" s="12"/>
      <c r="BI32" s="12"/>
      <c r="BJ32" s="13"/>
      <c r="BK32" s="12"/>
      <c r="CM32" s="177"/>
      <c r="CN32" s="174" t="str">
        <f t="shared" si="17"/>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137" t="str">
        <f t="shared" si="29"/>
        <v/>
      </c>
      <c r="D33" s="367">
        <f t="shared" si="3"/>
        <v>0</v>
      </c>
      <c r="E33" s="343">
        <f>D33*INDEX('Select Year'!Z$23:AE$23,,MATCH($BN$5,'Select Year'!Z$14:AE$14,0))</f>
        <v>0</v>
      </c>
      <c r="F33" s="355">
        <f t="shared" si="4"/>
        <v>0</v>
      </c>
      <c r="G33" s="352" t="e">
        <f t="shared" si="5"/>
        <v>#DIV/0!</v>
      </c>
      <c r="H33" s="352" t="e">
        <f t="shared" si="6"/>
        <v>#DIV/0!</v>
      </c>
      <c r="I33" s="300" t="e">
        <f>E33*INDEX('Select Year'!AA$15:AE$19,MATCH('Road Diesel'!C33,'Select Year'!W$15:W$19,0),MATCH($BN$5,'Select Year'!AA$14:AE$14,0))</f>
        <v>#N/A</v>
      </c>
      <c r="J33" s="126"/>
      <c r="K33" s="343">
        <f>J33*INDEX('Select Year'!Z$23:AE$23,,MATCH($BN$5,'Select Year'!Z$14:AE$14,0))</f>
        <v>0</v>
      </c>
      <c r="L33" s="134"/>
      <c r="M33" s="292" t="e">
        <f t="shared" si="7"/>
        <v>#DIV/0!</v>
      </c>
      <c r="N33" s="126"/>
      <c r="O33" s="343">
        <f>N33*INDEX('Select Year'!Z$23:AE$23,,MATCH($BN$5,'Select Year'!Z$14:AE$14,0))</f>
        <v>0</v>
      </c>
      <c r="P33" s="134"/>
      <c r="Q33" s="292" t="e">
        <f t="shared" si="8"/>
        <v>#DIV/0!</v>
      </c>
      <c r="R33" s="126"/>
      <c r="S33" s="343">
        <f>R33*INDEX('Select Year'!Z$23:AE$23,,MATCH($BN$5,'Select Year'!Z$14:AE$14,0))</f>
        <v>0</v>
      </c>
      <c r="T33" s="134"/>
      <c r="U33" s="292" t="e">
        <f t="shared" si="9"/>
        <v>#DIV/0!</v>
      </c>
      <c r="V33" s="126"/>
      <c r="W33" s="343">
        <f>V33*INDEX('Select Year'!Z$23:AE$23,,MATCH($BN$5,'Select Year'!Z$14:AE$14,0))</f>
        <v>0</v>
      </c>
      <c r="X33" s="134"/>
      <c r="Y33" s="292" t="e">
        <f t="shared" si="10"/>
        <v>#DIV/0!</v>
      </c>
      <c r="Z33" s="126"/>
      <c r="AA33" s="343">
        <f>Z33*INDEX('Select Year'!Z$23:AE$23,,MATCH($BN$5,'Select Year'!Z$14:AE$14,0))</f>
        <v>0</v>
      </c>
      <c r="AB33" s="134"/>
      <c r="AC33" s="292" t="e">
        <f t="shared" si="11"/>
        <v>#DIV/0!</v>
      </c>
      <c r="AD33" s="126"/>
      <c r="AE33" s="343">
        <f>AD33*INDEX('Select Year'!Z$23:AE$23,,MATCH($BN$5,'Select Year'!Z$14:AE$14,0))</f>
        <v>0</v>
      </c>
      <c r="AF33" s="134"/>
      <c r="AG33" s="292" t="e">
        <f t="shared" si="12"/>
        <v>#DIV/0!</v>
      </c>
      <c r="AH33" s="126"/>
      <c r="AI33" s="343">
        <f>AH33*INDEX('Select Year'!Z$23:AE$23,,MATCH($BN$5,'Select Year'!Z$14:AE$14,0))</f>
        <v>0</v>
      </c>
      <c r="AJ33" s="134"/>
      <c r="AK33" s="292" t="e">
        <f t="shared" si="13"/>
        <v>#DIV/0!</v>
      </c>
      <c r="AL33" s="126"/>
      <c r="AM33" s="343">
        <f>AL33*INDEX('Select Year'!Z$23:AE$23,,MATCH($BN$5,'Select Year'!Z$14:AE$14,0))</f>
        <v>0</v>
      </c>
      <c r="AN33" s="134"/>
      <c r="AO33" s="292" t="e">
        <f t="shared" si="14"/>
        <v>#DIV/0!</v>
      </c>
      <c r="AP33" s="126"/>
      <c r="AQ33" s="343">
        <f>AP33*INDEX('Select Year'!Z$23:AE$23,,MATCH($BN$5,'Select Year'!Z$14:AE$14,0))</f>
        <v>0</v>
      </c>
      <c r="AR33" s="134"/>
      <c r="AS33" s="292" t="e">
        <f t="shared" si="15"/>
        <v>#DIV/0!</v>
      </c>
      <c r="AT33" s="126"/>
      <c r="AU33" s="343">
        <f>AT33*INDEX('Select Year'!Z$23:AE$23,,MATCH($BN$5,'Select Year'!Z$14:AE$14,0))</f>
        <v>0</v>
      </c>
      <c r="AV33" s="134"/>
      <c r="AW33" s="348" t="e">
        <f t="shared" si="16"/>
        <v>#DIV/0!</v>
      </c>
      <c r="AY33" s="12"/>
      <c r="AZ33" s="12"/>
      <c r="BF33" s="12"/>
      <c r="BG33" s="12"/>
      <c r="BH33" s="12"/>
      <c r="BI33" s="12"/>
      <c r="BJ33" s="13"/>
      <c r="BK33" s="12"/>
      <c r="CM33" s="177"/>
      <c r="CN33" s="174" t="str">
        <f t="shared" si="17"/>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30">Year3</f>
        <v/>
      </c>
      <c r="D34" s="363">
        <f t="shared" si="3"/>
        <v>0</v>
      </c>
      <c r="E34" s="339">
        <f>D34*INDEX('Select Year'!Z$23:AE$23,,MATCH($BN$5,'Select Year'!Z$14:AE$14,0))</f>
        <v>0</v>
      </c>
      <c r="F34" s="364">
        <f t="shared" si="4"/>
        <v>0</v>
      </c>
      <c r="G34" s="365" t="e">
        <f t="shared" si="5"/>
        <v>#DIV/0!</v>
      </c>
      <c r="H34" s="365" t="e">
        <f t="shared" si="6"/>
        <v>#DIV/0!</v>
      </c>
      <c r="I34" s="144" t="e">
        <f>E34*INDEX('Select Year'!AA$15:AE$19,MATCH('Road Diesel'!C34,'Select Year'!W$15:W$19,0),MATCH($BN$5,'Select Year'!AA$14:AE$14,0))</f>
        <v>#N/A</v>
      </c>
      <c r="J34" s="306"/>
      <c r="K34" s="339">
        <f>J34*INDEX('Select Year'!Z$23:AE$23,,MATCH($BN$5,'Select Year'!Z$14:AE$14,0))</f>
        <v>0</v>
      </c>
      <c r="L34" s="307"/>
      <c r="M34" s="290" t="e">
        <f t="shared" si="7"/>
        <v>#DIV/0!</v>
      </c>
      <c r="N34" s="306"/>
      <c r="O34" s="339">
        <f>N34*INDEX('Select Year'!Z$23:AE$23,,MATCH($BN$5,'Select Year'!Z$14:AE$14,0))</f>
        <v>0</v>
      </c>
      <c r="P34" s="307"/>
      <c r="Q34" s="290" t="e">
        <f t="shared" si="8"/>
        <v>#DIV/0!</v>
      </c>
      <c r="R34" s="306"/>
      <c r="S34" s="339">
        <f>R34*INDEX('Select Year'!Z$23:AE$23,,MATCH($BN$5,'Select Year'!Z$14:AE$14,0))</f>
        <v>0</v>
      </c>
      <c r="T34" s="307"/>
      <c r="U34" s="290" t="e">
        <f t="shared" si="9"/>
        <v>#DIV/0!</v>
      </c>
      <c r="V34" s="306"/>
      <c r="W34" s="339">
        <f>V34*INDEX('Select Year'!Z$23:AE$23,,MATCH($BN$5,'Select Year'!Z$14:AE$14,0))</f>
        <v>0</v>
      </c>
      <c r="X34" s="307"/>
      <c r="Y34" s="290" t="e">
        <f t="shared" si="10"/>
        <v>#DIV/0!</v>
      </c>
      <c r="Z34" s="306"/>
      <c r="AA34" s="339">
        <f>Z34*INDEX('Select Year'!Z$23:AE$23,,MATCH($BN$5,'Select Year'!Z$14:AE$14,0))</f>
        <v>0</v>
      </c>
      <c r="AB34" s="307"/>
      <c r="AC34" s="290" t="e">
        <f t="shared" si="11"/>
        <v>#DIV/0!</v>
      </c>
      <c r="AD34" s="306"/>
      <c r="AE34" s="339">
        <f>AD34*INDEX('Select Year'!Z$23:AE$23,,MATCH($BN$5,'Select Year'!Z$14:AE$14,0))</f>
        <v>0</v>
      </c>
      <c r="AF34" s="307"/>
      <c r="AG34" s="290" t="e">
        <f t="shared" si="12"/>
        <v>#DIV/0!</v>
      </c>
      <c r="AH34" s="306"/>
      <c r="AI34" s="339">
        <f>AH34*INDEX('Select Year'!Z$23:AE$23,,MATCH($BN$5,'Select Year'!Z$14:AE$14,0))</f>
        <v>0</v>
      </c>
      <c r="AJ34" s="307"/>
      <c r="AK34" s="290" t="e">
        <f t="shared" si="13"/>
        <v>#DIV/0!</v>
      </c>
      <c r="AL34" s="306"/>
      <c r="AM34" s="339">
        <f>AL34*INDEX('Select Year'!Z$23:AE$23,,MATCH($BN$5,'Select Year'!Z$14:AE$14,0))</f>
        <v>0</v>
      </c>
      <c r="AN34" s="307"/>
      <c r="AO34" s="290" t="e">
        <f t="shared" si="14"/>
        <v>#DIV/0!</v>
      </c>
      <c r="AP34" s="306"/>
      <c r="AQ34" s="339">
        <f>AP34*INDEX('Select Year'!Z$23:AE$23,,MATCH($BN$5,'Select Year'!Z$14:AE$14,0))</f>
        <v>0</v>
      </c>
      <c r="AR34" s="307"/>
      <c r="AS34" s="290" t="e">
        <f t="shared" si="15"/>
        <v>#DIV/0!</v>
      </c>
      <c r="AT34" s="306"/>
      <c r="AU34" s="339">
        <f>AT34*INDEX('Select Year'!Z$23:AE$23,,MATCH($BN$5,'Select Year'!Z$14:AE$14,0))</f>
        <v>0</v>
      </c>
      <c r="AV34" s="307"/>
      <c r="AW34" s="346" t="e">
        <f t="shared" si="16"/>
        <v>#DIV/0!</v>
      </c>
      <c r="AY34" s="12"/>
      <c r="AZ34" s="12"/>
      <c r="BF34" s="12"/>
      <c r="BG34" s="12"/>
      <c r="BH34" s="12"/>
      <c r="BI34" s="12"/>
      <c r="BJ34" s="13"/>
      <c r="BK34" s="12"/>
      <c r="CM34" s="177"/>
      <c r="CN34" s="174" t="str">
        <f t="shared" si="17"/>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30"/>
        <v/>
      </c>
      <c r="D35" s="366">
        <f t="shared" si="3"/>
        <v>0</v>
      </c>
      <c r="E35" s="340">
        <f>D35*INDEX('Select Year'!Z$23:AE$23,,MATCH($BN$5,'Select Year'!Z$14:AE$14,0))</f>
        <v>0</v>
      </c>
      <c r="F35" s="354">
        <f t="shared" si="4"/>
        <v>0</v>
      </c>
      <c r="G35" s="351" t="e">
        <f t="shared" si="5"/>
        <v>#DIV/0!</v>
      </c>
      <c r="H35" s="351" t="e">
        <f t="shared" si="6"/>
        <v>#DIV/0!</v>
      </c>
      <c r="I35" s="47" t="e">
        <f>E35*INDEX('Select Year'!AA$15:AE$19,MATCH('Road Diesel'!C35,'Select Year'!W$15:W$19,0),MATCH($BN$5,'Select Year'!AA$14:AE$14,0))</f>
        <v>#N/A</v>
      </c>
      <c r="J35" s="70"/>
      <c r="K35" s="340">
        <f>J35*INDEX('Select Year'!Z$23:AE$23,,MATCH($BN$5,'Select Year'!Z$14:AE$14,0))</f>
        <v>0</v>
      </c>
      <c r="L35" s="289"/>
      <c r="M35" s="291" t="e">
        <f t="shared" si="7"/>
        <v>#DIV/0!</v>
      </c>
      <c r="N35" s="70"/>
      <c r="O35" s="340">
        <f>N35*INDEX('Select Year'!Z$23:AE$23,,MATCH($BN$5,'Select Year'!Z$14:AE$14,0))</f>
        <v>0</v>
      </c>
      <c r="P35" s="289"/>
      <c r="Q35" s="291" t="e">
        <f t="shared" si="8"/>
        <v>#DIV/0!</v>
      </c>
      <c r="R35" s="70"/>
      <c r="S35" s="340">
        <f>R35*INDEX('Select Year'!Z$23:AE$23,,MATCH($BN$5,'Select Year'!Z$14:AE$14,0))</f>
        <v>0</v>
      </c>
      <c r="T35" s="289"/>
      <c r="U35" s="291" t="e">
        <f t="shared" si="9"/>
        <v>#DIV/0!</v>
      </c>
      <c r="V35" s="70"/>
      <c r="W35" s="340">
        <f>V35*INDEX('Select Year'!Z$23:AE$23,,MATCH($BN$5,'Select Year'!Z$14:AE$14,0))</f>
        <v>0</v>
      </c>
      <c r="X35" s="289"/>
      <c r="Y35" s="291" t="e">
        <f t="shared" si="10"/>
        <v>#DIV/0!</v>
      </c>
      <c r="Z35" s="70"/>
      <c r="AA35" s="340">
        <f>Z35*INDEX('Select Year'!Z$23:AE$23,,MATCH($BN$5,'Select Year'!Z$14:AE$14,0))</f>
        <v>0</v>
      </c>
      <c r="AB35" s="289"/>
      <c r="AC35" s="291" t="e">
        <f t="shared" si="11"/>
        <v>#DIV/0!</v>
      </c>
      <c r="AD35" s="70"/>
      <c r="AE35" s="340">
        <f>AD35*INDEX('Select Year'!Z$23:AE$23,,MATCH($BN$5,'Select Year'!Z$14:AE$14,0))</f>
        <v>0</v>
      </c>
      <c r="AF35" s="289"/>
      <c r="AG35" s="291" t="e">
        <f t="shared" si="12"/>
        <v>#DIV/0!</v>
      </c>
      <c r="AH35" s="70"/>
      <c r="AI35" s="340">
        <f>AH35*INDEX('Select Year'!Z$23:AE$23,,MATCH($BN$5,'Select Year'!Z$14:AE$14,0))</f>
        <v>0</v>
      </c>
      <c r="AJ35" s="289"/>
      <c r="AK35" s="291" t="e">
        <f t="shared" si="13"/>
        <v>#DIV/0!</v>
      </c>
      <c r="AL35" s="70"/>
      <c r="AM35" s="340">
        <f>AL35*INDEX('Select Year'!Z$23:AE$23,,MATCH($BN$5,'Select Year'!Z$14:AE$14,0))</f>
        <v>0</v>
      </c>
      <c r="AN35" s="289"/>
      <c r="AO35" s="291" t="e">
        <f t="shared" si="14"/>
        <v>#DIV/0!</v>
      </c>
      <c r="AP35" s="70"/>
      <c r="AQ35" s="340">
        <f>AP35*INDEX('Select Year'!Z$23:AE$23,,MATCH($BN$5,'Select Year'!Z$14:AE$14,0))</f>
        <v>0</v>
      </c>
      <c r="AR35" s="289"/>
      <c r="AS35" s="291" t="e">
        <f t="shared" si="15"/>
        <v>#DIV/0!</v>
      </c>
      <c r="AT35" s="70"/>
      <c r="AU35" s="340">
        <f>AT35*INDEX('Select Year'!Z$23:AE$23,,MATCH($BN$5,'Select Year'!Z$14:AE$14,0))</f>
        <v>0</v>
      </c>
      <c r="AV35" s="289"/>
      <c r="AW35" s="347" t="e">
        <f t="shared" si="16"/>
        <v>#DIV/0!</v>
      </c>
      <c r="AY35" s="12"/>
      <c r="AZ35" s="12"/>
      <c r="BF35" s="12"/>
      <c r="BG35" s="12"/>
      <c r="BH35" s="12"/>
      <c r="BI35" s="12"/>
      <c r="BJ35" s="13"/>
      <c r="BK35" s="12"/>
      <c r="CM35" s="177"/>
      <c r="CN35" s="174" t="str">
        <f t="shared" si="17"/>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30"/>
        <v/>
      </c>
      <c r="D36" s="366">
        <f t="shared" si="3"/>
        <v>0</v>
      </c>
      <c r="E36" s="340">
        <f>D36*INDEX('Select Year'!Z$23:AE$23,,MATCH($BN$5,'Select Year'!Z$14:AE$14,0))</f>
        <v>0</v>
      </c>
      <c r="F36" s="354">
        <f t="shared" si="4"/>
        <v>0</v>
      </c>
      <c r="G36" s="351" t="e">
        <f t="shared" si="5"/>
        <v>#DIV/0!</v>
      </c>
      <c r="H36" s="351" t="e">
        <f t="shared" si="6"/>
        <v>#DIV/0!</v>
      </c>
      <c r="I36" s="47" t="e">
        <f>E36*INDEX('Select Year'!AA$15:AE$19,MATCH('Road Diesel'!C36,'Select Year'!W$15:W$19,0),MATCH($BN$5,'Select Year'!AA$14:AE$14,0))</f>
        <v>#N/A</v>
      </c>
      <c r="J36" s="70"/>
      <c r="K36" s="340">
        <f>J36*INDEX('Select Year'!Z$23:AE$23,,MATCH($BN$5,'Select Year'!Z$14:AE$14,0))</f>
        <v>0</v>
      </c>
      <c r="L36" s="289"/>
      <c r="M36" s="291" t="e">
        <f t="shared" si="7"/>
        <v>#DIV/0!</v>
      </c>
      <c r="N36" s="70"/>
      <c r="O36" s="340">
        <f>N36*INDEX('Select Year'!Z$23:AE$23,,MATCH($BN$5,'Select Year'!Z$14:AE$14,0))</f>
        <v>0</v>
      </c>
      <c r="P36" s="289"/>
      <c r="Q36" s="291" t="e">
        <f t="shared" si="8"/>
        <v>#DIV/0!</v>
      </c>
      <c r="R36" s="70"/>
      <c r="S36" s="340">
        <f>R36*INDEX('Select Year'!Z$23:AE$23,,MATCH($BN$5,'Select Year'!Z$14:AE$14,0))</f>
        <v>0</v>
      </c>
      <c r="T36" s="289"/>
      <c r="U36" s="291" t="e">
        <f t="shared" si="9"/>
        <v>#DIV/0!</v>
      </c>
      <c r="V36" s="70"/>
      <c r="W36" s="340">
        <f>V36*INDEX('Select Year'!Z$23:AE$23,,MATCH($BN$5,'Select Year'!Z$14:AE$14,0))</f>
        <v>0</v>
      </c>
      <c r="X36" s="289"/>
      <c r="Y36" s="291" t="e">
        <f t="shared" si="10"/>
        <v>#DIV/0!</v>
      </c>
      <c r="Z36" s="70"/>
      <c r="AA36" s="340">
        <f>Z36*INDEX('Select Year'!Z$23:AE$23,,MATCH($BN$5,'Select Year'!Z$14:AE$14,0))</f>
        <v>0</v>
      </c>
      <c r="AB36" s="289"/>
      <c r="AC36" s="291" t="e">
        <f t="shared" si="11"/>
        <v>#DIV/0!</v>
      </c>
      <c r="AD36" s="70"/>
      <c r="AE36" s="340">
        <f>AD36*INDEX('Select Year'!Z$23:AE$23,,MATCH($BN$5,'Select Year'!Z$14:AE$14,0))</f>
        <v>0</v>
      </c>
      <c r="AF36" s="289"/>
      <c r="AG36" s="291" t="e">
        <f t="shared" si="12"/>
        <v>#DIV/0!</v>
      </c>
      <c r="AH36" s="70"/>
      <c r="AI36" s="340">
        <f>AH36*INDEX('Select Year'!Z$23:AE$23,,MATCH($BN$5,'Select Year'!Z$14:AE$14,0))</f>
        <v>0</v>
      </c>
      <c r="AJ36" s="289"/>
      <c r="AK36" s="291" t="e">
        <f t="shared" si="13"/>
        <v>#DIV/0!</v>
      </c>
      <c r="AL36" s="70"/>
      <c r="AM36" s="340">
        <f>AL36*INDEX('Select Year'!Z$23:AE$23,,MATCH($BN$5,'Select Year'!Z$14:AE$14,0))</f>
        <v>0</v>
      </c>
      <c r="AN36" s="289"/>
      <c r="AO36" s="291" t="e">
        <f t="shared" si="14"/>
        <v>#DIV/0!</v>
      </c>
      <c r="AP36" s="70"/>
      <c r="AQ36" s="340">
        <f>AP36*INDEX('Select Year'!Z$23:AE$23,,MATCH($BN$5,'Select Year'!Z$14:AE$14,0))</f>
        <v>0</v>
      </c>
      <c r="AR36" s="289"/>
      <c r="AS36" s="291" t="e">
        <f t="shared" si="15"/>
        <v>#DIV/0!</v>
      </c>
      <c r="AT36" s="70"/>
      <c r="AU36" s="340">
        <f>AT36*INDEX('Select Year'!Z$23:AE$23,,MATCH($BN$5,'Select Year'!Z$14:AE$14,0))</f>
        <v>0</v>
      </c>
      <c r="AV36" s="289"/>
      <c r="AW36" s="347" t="e">
        <f t="shared" si="16"/>
        <v>#DIV/0!</v>
      </c>
      <c r="AY36" s="12"/>
      <c r="AZ36" s="12"/>
      <c r="BF36" s="12"/>
      <c r="BG36" s="12"/>
      <c r="BH36" s="12"/>
      <c r="BI36" s="12"/>
      <c r="BJ36" s="13"/>
      <c r="BK36" s="12"/>
      <c r="CM36" s="177"/>
      <c r="CN36" s="174" t="str">
        <f t="shared" si="17"/>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30"/>
        <v/>
      </c>
      <c r="D37" s="366">
        <f t="shared" si="3"/>
        <v>0</v>
      </c>
      <c r="E37" s="340">
        <f>D37*INDEX('Select Year'!Z$23:AE$23,,MATCH($BN$5,'Select Year'!Z$14:AE$14,0))</f>
        <v>0</v>
      </c>
      <c r="F37" s="354">
        <f t="shared" si="4"/>
        <v>0</v>
      </c>
      <c r="G37" s="351" t="e">
        <f t="shared" si="5"/>
        <v>#DIV/0!</v>
      </c>
      <c r="H37" s="351" t="e">
        <f t="shared" si="6"/>
        <v>#DIV/0!</v>
      </c>
      <c r="I37" s="47" t="e">
        <f>E37*INDEX('Select Year'!AA$15:AE$19,MATCH('Road Diesel'!C37,'Select Year'!W$15:W$19,0),MATCH($BN$5,'Select Year'!AA$14:AE$14,0))</f>
        <v>#N/A</v>
      </c>
      <c r="J37" s="70"/>
      <c r="K37" s="340">
        <f>J37*INDEX('Select Year'!Z$23:AE$23,,MATCH($BN$5,'Select Year'!Z$14:AE$14,0))</f>
        <v>0</v>
      </c>
      <c r="L37" s="289"/>
      <c r="M37" s="291" t="e">
        <f t="shared" si="7"/>
        <v>#DIV/0!</v>
      </c>
      <c r="N37" s="70"/>
      <c r="O37" s="340">
        <f>N37*INDEX('Select Year'!Z$23:AE$23,,MATCH($BN$5,'Select Year'!Z$14:AE$14,0))</f>
        <v>0</v>
      </c>
      <c r="P37" s="289"/>
      <c r="Q37" s="291" t="e">
        <f t="shared" si="8"/>
        <v>#DIV/0!</v>
      </c>
      <c r="R37" s="70"/>
      <c r="S37" s="340">
        <f>R37*INDEX('Select Year'!Z$23:AE$23,,MATCH($BN$5,'Select Year'!Z$14:AE$14,0))</f>
        <v>0</v>
      </c>
      <c r="T37" s="289"/>
      <c r="U37" s="291" t="e">
        <f t="shared" si="9"/>
        <v>#DIV/0!</v>
      </c>
      <c r="V37" s="70"/>
      <c r="W37" s="340">
        <f>V37*INDEX('Select Year'!Z$23:AE$23,,MATCH($BN$5,'Select Year'!Z$14:AE$14,0))</f>
        <v>0</v>
      </c>
      <c r="X37" s="289"/>
      <c r="Y37" s="291" t="e">
        <f t="shared" si="10"/>
        <v>#DIV/0!</v>
      </c>
      <c r="Z37" s="70"/>
      <c r="AA37" s="340">
        <f>Z37*INDEX('Select Year'!Z$23:AE$23,,MATCH($BN$5,'Select Year'!Z$14:AE$14,0))</f>
        <v>0</v>
      </c>
      <c r="AB37" s="289"/>
      <c r="AC37" s="291" t="e">
        <f t="shared" si="11"/>
        <v>#DIV/0!</v>
      </c>
      <c r="AD37" s="70"/>
      <c r="AE37" s="340">
        <f>AD37*INDEX('Select Year'!Z$23:AE$23,,MATCH($BN$5,'Select Year'!Z$14:AE$14,0))</f>
        <v>0</v>
      </c>
      <c r="AF37" s="289"/>
      <c r="AG37" s="291" t="e">
        <f t="shared" si="12"/>
        <v>#DIV/0!</v>
      </c>
      <c r="AH37" s="70"/>
      <c r="AI37" s="340">
        <f>AH37*INDEX('Select Year'!Z$23:AE$23,,MATCH($BN$5,'Select Year'!Z$14:AE$14,0))</f>
        <v>0</v>
      </c>
      <c r="AJ37" s="289"/>
      <c r="AK37" s="291" t="e">
        <f t="shared" si="13"/>
        <v>#DIV/0!</v>
      </c>
      <c r="AL37" s="70"/>
      <c r="AM37" s="340">
        <f>AL37*INDEX('Select Year'!Z$23:AE$23,,MATCH($BN$5,'Select Year'!Z$14:AE$14,0))</f>
        <v>0</v>
      </c>
      <c r="AN37" s="289"/>
      <c r="AO37" s="291" t="e">
        <f t="shared" si="14"/>
        <v>#DIV/0!</v>
      </c>
      <c r="AP37" s="70"/>
      <c r="AQ37" s="340">
        <f>AP37*INDEX('Select Year'!Z$23:AE$23,,MATCH($BN$5,'Select Year'!Z$14:AE$14,0))</f>
        <v>0</v>
      </c>
      <c r="AR37" s="289"/>
      <c r="AS37" s="291" t="e">
        <f t="shared" si="15"/>
        <v>#DIV/0!</v>
      </c>
      <c r="AT37" s="70"/>
      <c r="AU37" s="340">
        <f>AT37*INDEX('Select Year'!Z$23:AE$23,,MATCH($BN$5,'Select Year'!Z$14:AE$14,0))</f>
        <v>0</v>
      </c>
      <c r="AV37" s="289"/>
      <c r="AW37" s="347" t="e">
        <f t="shared" si="16"/>
        <v>#DIV/0!</v>
      </c>
      <c r="AY37" s="12"/>
      <c r="AZ37" s="12"/>
      <c r="BF37" s="12"/>
      <c r="BG37" s="12"/>
      <c r="BH37" s="12"/>
      <c r="BI37" s="12"/>
      <c r="BJ37" s="13"/>
      <c r="BK37" s="12"/>
      <c r="CM37" s="177"/>
      <c r="CN37" s="174" t="str">
        <f t="shared" si="17"/>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30"/>
        <v/>
      </c>
      <c r="D38" s="366">
        <f t="shared" si="3"/>
        <v>0</v>
      </c>
      <c r="E38" s="340">
        <f>D38*INDEX('Select Year'!Z$23:AE$23,,MATCH($BN$5,'Select Year'!Z$14:AE$14,0))</f>
        <v>0</v>
      </c>
      <c r="F38" s="354">
        <f t="shared" si="4"/>
        <v>0</v>
      </c>
      <c r="G38" s="351" t="e">
        <f t="shared" si="5"/>
        <v>#DIV/0!</v>
      </c>
      <c r="H38" s="351" t="e">
        <f t="shared" si="6"/>
        <v>#DIV/0!</v>
      </c>
      <c r="I38" s="47" t="e">
        <f>E38*INDEX('Select Year'!AA$15:AE$19,MATCH('Road Diesel'!C38,'Select Year'!W$15:W$19,0),MATCH($BN$5,'Select Year'!AA$14:AE$14,0))</f>
        <v>#N/A</v>
      </c>
      <c r="J38" s="70"/>
      <c r="K38" s="340">
        <f>J38*INDEX('Select Year'!Z$23:AE$23,,MATCH($BN$5,'Select Year'!Z$14:AE$14,0))</f>
        <v>0</v>
      </c>
      <c r="L38" s="289"/>
      <c r="M38" s="291" t="e">
        <f t="shared" si="7"/>
        <v>#DIV/0!</v>
      </c>
      <c r="N38" s="70"/>
      <c r="O38" s="340">
        <f>N38*INDEX('Select Year'!Z$23:AE$23,,MATCH($BN$5,'Select Year'!Z$14:AE$14,0))</f>
        <v>0</v>
      </c>
      <c r="P38" s="289"/>
      <c r="Q38" s="291" t="e">
        <f t="shared" si="8"/>
        <v>#DIV/0!</v>
      </c>
      <c r="R38" s="70"/>
      <c r="S38" s="340">
        <f>R38*INDEX('Select Year'!Z$23:AE$23,,MATCH($BN$5,'Select Year'!Z$14:AE$14,0))</f>
        <v>0</v>
      </c>
      <c r="T38" s="289"/>
      <c r="U38" s="291" t="e">
        <f t="shared" si="9"/>
        <v>#DIV/0!</v>
      </c>
      <c r="V38" s="70"/>
      <c r="W38" s="340">
        <f>V38*INDEX('Select Year'!Z$23:AE$23,,MATCH($BN$5,'Select Year'!Z$14:AE$14,0))</f>
        <v>0</v>
      </c>
      <c r="X38" s="289"/>
      <c r="Y38" s="291" t="e">
        <f t="shared" si="10"/>
        <v>#DIV/0!</v>
      </c>
      <c r="Z38" s="70"/>
      <c r="AA38" s="340">
        <f>Z38*INDEX('Select Year'!Z$23:AE$23,,MATCH($BN$5,'Select Year'!Z$14:AE$14,0))</f>
        <v>0</v>
      </c>
      <c r="AB38" s="289"/>
      <c r="AC38" s="291" t="e">
        <f t="shared" si="11"/>
        <v>#DIV/0!</v>
      </c>
      <c r="AD38" s="70"/>
      <c r="AE38" s="340">
        <f>AD38*INDEX('Select Year'!Z$23:AE$23,,MATCH($BN$5,'Select Year'!Z$14:AE$14,0))</f>
        <v>0</v>
      </c>
      <c r="AF38" s="289"/>
      <c r="AG38" s="291" t="e">
        <f t="shared" si="12"/>
        <v>#DIV/0!</v>
      </c>
      <c r="AH38" s="70"/>
      <c r="AI38" s="340">
        <f>AH38*INDEX('Select Year'!Z$23:AE$23,,MATCH($BN$5,'Select Year'!Z$14:AE$14,0))</f>
        <v>0</v>
      </c>
      <c r="AJ38" s="289"/>
      <c r="AK38" s="291" t="e">
        <f t="shared" si="13"/>
        <v>#DIV/0!</v>
      </c>
      <c r="AL38" s="70"/>
      <c r="AM38" s="340">
        <f>AL38*INDEX('Select Year'!Z$23:AE$23,,MATCH($BN$5,'Select Year'!Z$14:AE$14,0))</f>
        <v>0</v>
      </c>
      <c r="AN38" s="289"/>
      <c r="AO38" s="291" t="e">
        <f t="shared" si="14"/>
        <v>#DIV/0!</v>
      </c>
      <c r="AP38" s="70"/>
      <c r="AQ38" s="340">
        <f>AP38*INDEX('Select Year'!Z$23:AE$23,,MATCH($BN$5,'Select Year'!Z$14:AE$14,0))</f>
        <v>0</v>
      </c>
      <c r="AR38" s="289"/>
      <c r="AS38" s="291" t="e">
        <f t="shared" si="15"/>
        <v>#DIV/0!</v>
      </c>
      <c r="AT38" s="70"/>
      <c r="AU38" s="340">
        <f>AT38*INDEX('Select Year'!Z$23:AE$23,,MATCH($BN$5,'Select Year'!Z$14:AE$14,0))</f>
        <v>0</v>
      </c>
      <c r="AV38" s="289"/>
      <c r="AW38" s="347" t="e">
        <f t="shared" si="16"/>
        <v>#DIV/0!</v>
      </c>
      <c r="AY38" s="12"/>
      <c r="AZ38" s="12"/>
      <c r="BF38" s="12"/>
      <c r="BG38" s="12"/>
      <c r="BH38" s="12"/>
      <c r="BI38" s="12"/>
      <c r="BJ38" s="13"/>
      <c r="BK38" s="12"/>
      <c r="CM38" s="177"/>
      <c r="CN38" s="174" t="str">
        <f t="shared" si="17"/>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30"/>
        <v/>
      </c>
      <c r="D39" s="366">
        <f t="shared" si="3"/>
        <v>0</v>
      </c>
      <c r="E39" s="340">
        <f>D39*INDEX('Select Year'!Z$23:AE$23,,MATCH($BN$5,'Select Year'!Z$14:AE$14,0))</f>
        <v>0</v>
      </c>
      <c r="F39" s="354">
        <f t="shared" si="4"/>
        <v>0</v>
      </c>
      <c r="G39" s="351" t="e">
        <f t="shared" si="5"/>
        <v>#DIV/0!</v>
      </c>
      <c r="H39" s="351" t="e">
        <f t="shared" si="6"/>
        <v>#DIV/0!</v>
      </c>
      <c r="I39" s="47" t="e">
        <f>E39*INDEX('Select Year'!AA$15:AE$19,MATCH('Road Diesel'!C39,'Select Year'!W$15:W$19,0),MATCH($BN$5,'Select Year'!AA$14:AE$14,0))</f>
        <v>#N/A</v>
      </c>
      <c r="J39" s="70"/>
      <c r="K39" s="340">
        <f>J39*INDEX('Select Year'!Z$23:AE$23,,MATCH($BN$5,'Select Year'!Z$14:AE$14,0))</f>
        <v>0</v>
      </c>
      <c r="L39" s="289"/>
      <c r="M39" s="291" t="e">
        <f t="shared" si="7"/>
        <v>#DIV/0!</v>
      </c>
      <c r="N39" s="70"/>
      <c r="O39" s="340">
        <f>N39*INDEX('Select Year'!Z$23:AE$23,,MATCH($BN$5,'Select Year'!Z$14:AE$14,0))</f>
        <v>0</v>
      </c>
      <c r="P39" s="289"/>
      <c r="Q39" s="291" t="e">
        <f t="shared" si="8"/>
        <v>#DIV/0!</v>
      </c>
      <c r="R39" s="70"/>
      <c r="S39" s="340">
        <f>R39*INDEX('Select Year'!Z$23:AE$23,,MATCH($BN$5,'Select Year'!Z$14:AE$14,0))</f>
        <v>0</v>
      </c>
      <c r="T39" s="289"/>
      <c r="U39" s="291" t="e">
        <f t="shared" si="9"/>
        <v>#DIV/0!</v>
      </c>
      <c r="V39" s="70"/>
      <c r="W39" s="340">
        <f>V39*INDEX('Select Year'!Z$23:AE$23,,MATCH($BN$5,'Select Year'!Z$14:AE$14,0))</f>
        <v>0</v>
      </c>
      <c r="X39" s="289"/>
      <c r="Y39" s="291" t="e">
        <f t="shared" si="10"/>
        <v>#DIV/0!</v>
      </c>
      <c r="Z39" s="70"/>
      <c r="AA39" s="340">
        <f>Z39*INDEX('Select Year'!Z$23:AE$23,,MATCH($BN$5,'Select Year'!Z$14:AE$14,0))</f>
        <v>0</v>
      </c>
      <c r="AB39" s="289"/>
      <c r="AC39" s="291" t="e">
        <f t="shared" si="11"/>
        <v>#DIV/0!</v>
      </c>
      <c r="AD39" s="70"/>
      <c r="AE39" s="340">
        <f>AD39*INDEX('Select Year'!Z$23:AE$23,,MATCH($BN$5,'Select Year'!Z$14:AE$14,0))</f>
        <v>0</v>
      </c>
      <c r="AF39" s="289"/>
      <c r="AG39" s="291" t="e">
        <f t="shared" si="12"/>
        <v>#DIV/0!</v>
      </c>
      <c r="AH39" s="70"/>
      <c r="AI39" s="340">
        <f>AH39*INDEX('Select Year'!Z$23:AE$23,,MATCH($BN$5,'Select Year'!Z$14:AE$14,0))</f>
        <v>0</v>
      </c>
      <c r="AJ39" s="289"/>
      <c r="AK39" s="291" t="e">
        <f t="shared" si="13"/>
        <v>#DIV/0!</v>
      </c>
      <c r="AL39" s="70"/>
      <c r="AM39" s="340">
        <f>AL39*INDEX('Select Year'!Z$23:AE$23,,MATCH($BN$5,'Select Year'!Z$14:AE$14,0))</f>
        <v>0</v>
      </c>
      <c r="AN39" s="289"/>
      <c r="AO39" s="291" t="e">
        <f t="shared" si="14"/>
        <v>#DIV/0!</v>
      </c>
      <c r="AP39" s="70"/>
      <c r="AQ39" s="340">
        <f>AP39*INDEX('Select Year'!Z$23:AE$23,,MATCH($BN$5,'Select Year'!Z$14:AE$14,0))</f>
        <v>0</v>
      </c>
      <c r="AR39" s="289"/>
      <c r="AS39" s="291" t="e">
        <f t="shared" si="15"/>
        <v>#DIV/0!</v>
      </c>
      <c r="AT39" s="70"/>
      <c r="AU39" s="340">
        <f>AT39*INDEX('Select Year'!Z$23:AE$23,,MATCH($BN$5,'Select Year'!Z$14:AE$14,0))</f>
        <v>0</v>
      </c>
      <c r="AV39" s="289"/>
      <c r="AW39" s="347" t="e">
        <f t="shared" si="16"/>
        <v>#DIV/0!</v>
      </c>
      <c r="AY39" s="12"/>
      <c r="AZ39" s="12"/>
      <c r="BF39" s="12"/>
      <c r="BG39" s="12"/>
      <c r="BH39" s="12"/>
      <c r="BI39" s="12"/>
      <c r="BJ39" s="13"/>
      <c r="BK39" s="12"/>
      <c r="CM39" s="177"/>
      <c r="CN39" s="174" t="str">
        <f t="shared" si="17"/>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30"/>
        <v/>
      </c>
      <c r="D40" s="366">
        <f t="shared" si="3"/>
        <v>0</v>
      </c>
      <c r="E40" s="340">
        <f>D40*INDEX('Select Year'!Z$23:AE$23,,MATCH($BN$5,'Select Year'!Z$14:AE$14,0))</f>
        <v>0</v>
      </c>
      <c r="F40" s="354">
        <f t="shared" si="4"/>
        <v>0</v>
      </c>
      <c r="G40" s="351" t="e">
        <f t="shared" si="5"/>
        <v>#DIV/0!</v>
      </c>
      <c r="H40" s="351" t="e">
        <f t="shared" si="6"/>
        <v>#DIV/0!</v>
      </c>
      <c r="I40" s="47" t="e">
        <f>E40*INDEX('Select Year'!AA$15:AE$19,MATCH('Road Diesel'!C40,'Select Year'!W$15:W$19,0),MATCH($BN$5,'Select Year'!AA$14:AE$14,0))</f>
        <v>#N/A</v>
      </c>
      <c r="J40" s="70"/>
      <c r="K40" s="340">
        <f>J40*INDEX('Select Year'!Z$23:AE$23,,MATCH($BN$5,'Select Year'!Z$14:AE$14,0))</f>
        <v>0</v>
      </c>
      <c r="L40" s="289"/>
      <c r="M40" s="291" t="e">
        <f t="shared" si="7"/>
        <v>#DIV/0!</v>
      </c>
      <c r="N40" s="70"/>
      <c r="O40" s="340">
        <f>N40*INDEX('Select Year'!Z$23:AE$23,,MATCH($BN$5,'Select Year'!Z$14:AE$14,0))</f>
        <v>0</v>
      </c>
      <c r="P40" s="289"/>
      <c r="Q40" s="291" t="e">
        <f t="shared" si="8"/>
        <v>#DIV/0!</v>
      </c>
      <c r="R40" s="70"/>
      <c r="S40" s="340">
        <f>R40*INDEX('Select Year'!Z$23:AE$23,,MATCH($BN$5,'Select Year'!Z$14:AE$14,0))</f>
        <v>0</v>
      </c>
      <c r="T40" s="289"/>
      <c r="U40" s="291" t="e">
        <f t="shared" si="9"/>
        <v>#DIV/0!</v>
      </c>
      <c r="V40" s="70"/>
      <c r="W40" s="340">
        <f>V40*INDEX('Select Year'!Z$23:AE$23,,MATCH($BN$5,'Select Year'!Z$14:AE$14,0))</f>
        <v>0</v>
      </c>
      <c r="X40" s="289"/>
      <c r="Y40" s="291" t="e">
        <f t="shared" si="10"/>
        <v>#DIV/0!</v>
      </c>
      <c r="Z40" s="70"/>
      <c r="AA40" s="340">
        <f>Z40*INDEX('Select Year'!Z$23:AE$23,,MATCH($BN$5,'Select Year'!Z$14:AE$14,0))</f>
        <v>0</v>
      </c>
      <c r="AB40" s="289"/>
      <c r="AC40" s="291" t="e">
        <f t="shared" si="11"/>
        <v>#DIV/0!</v>
      </c>
      <c r="AD40" s="70"/>
      <c r="AE40" s="340">
        <f>AD40*INDEX('Select Year'!Z$23:AE$23,,MATCH($BN$5,'Select Year'!Z$14:AE$14,0))</f>
        <v>0</v>
      </c>
      <c r="AF40" s="289"/>
      <c r="AG40" s="291" t="e">
        <f t="shared" si="12"/>
        <v>#DIV/0!</v>
      </c>
      <c r="AH40" s="70"/>
      <c r="AI40" s="340">
        <f>AH40*INDEX('Select Year'!Z$23:AE$23,,MATCH($BN$5,'Select Year'!Z$14:AE$14,0))</f>
        <v>0</v>
      </c>
      <c r="AJ40" s="289"/>
      <c r="AK40" s="291" t="e">
        <f t="shared" si="13"/>
        <v>#DIV/0!</v>
      </c>
      <c r="AL40" s="70"/>
      <c r="AM40" s="340">
        <f>AL40*INDEX('Select Year'!Z$23:AE$23,,MATCH($BN$5,'Select Year'!Z$14:AE$14,0))</f>
        <v>0</v>
      </c>
      <c r="AN40" s="289"/>
      <c r="AO40" s="291" t="e">
        <f t="shared" si="14"/>
        <v>#DIV/0!</v>
      </c>
      <c r="AP40" s="70"/>
      <c r="AQ40" s="340">
        <f>AP40*INDEX('Select Year'!Z$23:AE$23,,MATCH($BN$5,'Select Year'!Z$14:AE$14,0))</f>
        <v>0</v>
      </c>
      <c r="AR40" s="289"/>
      <c r="AS40" s="291" t="e">
        <f t="shared" si="15"/>
        <v>#DIV/0!</v>
      </c>
      <c r="AT40" s="70"/>
      <c r="AU40" s="340">
        <f>AT40*INDEX('Select Year'!Z$23:AE$23,,MATCH($BN$5,'Select Year'!Z$14:AE$14,0))</f>
        <v>0</v>
      </c>
      <c r="AV40" s="289"/>
      <c r="AW40" s="347" t="e">
        <f t="shared" si="16"/>
        <v>#DIV/0!</v>
      </c>
      <c r="AY40" s="12"/>
      <c r="AZ40" s="12"/>
      <c r="BF40" s="12"/>
      <c r="BG40" s="12"/>
      <c r="BH40" s="12"/>
      <c r="BI40" s="12"/>
      <c r="BJ40" s="13"/>
      <c r="BK40" s="12"/>
      <c r="CM40" s="177"/>
      <c r="CN40" s="174" t="str">
        <f t="shared" si="17"/>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30"/>
        <v/>
      </c>
      <c r="D41" s="366">
        <f t="shared" si="3"/>
        <v>0</v>
      </c>
      <c r="E41" s="340">
        <f>D41*INDEX('Select Year'!Z$23:AE$23,,MATCH($BN$5,'Select Year'!Z$14:AE$14,0))</f>
        <v>0</v>
      </c>
      <c r="F41" s="354">
        <f t="shared" si="4"/>
        <v>0</v>
      </c>
      <c r="G41" s="351" t="e">
        <f t="shared" si="5"/>
        <v>#DIV/0!</v>
      </c>
      <c r="H41" s="351" t="e">
        <f t="shared" si="6"/>
        <v>#DIV/0!</v>
      </c>
      <c r="I41" s="47" t="e">
        <f>E41*INDEX('Select Year'!AA$15:AE$19,MATCH('Road Diesel'!C41,'Select Year'!W$15:W$19,0),MATCH($BN$5,'Select Year'!AA$14:AE$14,0))</f>
        <v>#N/A</v>
      </c>
      <c r="J41" s="70"/>
      <c r="K41" s="340">
        <f>J41*INDEX('Select Year'!Z$23:AE$23,,MATCH($BN$5,'Select Year'!Z$14:AE$14,0))</f>
        <v>0</v>
      </c>
      <c r="L41" s="289"/>
      <c r="M41" s="291" t="e">
        <f t="shared" si="7"/>
        <v>#DIV/0!</v>
      </c>
      <c r="N41" s="70"/>
      <c r="O41" s="340">
        <f>N41*INDEX('Select Year'!Z$23:AE$23,,MATCH($BN$5,'Select Year'!Z$14:AE$14,0))</f>
        <v>0</v>
      </c>
      <c r="P41" s="289"/>
      <c r="Q41" s="291" t="e">
        <f t="shared" si="8"/>
        <v>#DIV/0!</v>
      </c>
      <c r="R41" s="70"/>
      <c r="S41" s="340">
        <f>R41*INDEX('Select Year'!Z$23:AE$23,,MATCH($BN$5,'Select Year'!Z$14:AE$14,0))</f>
        <v>0</v>
      </c>
      <c r="T41" s="289"/>
      <c r="U41" s="291" t="e">
        <f t="shared" si="9"/>
        <v>#DIV/0!</v>
      </c>
      <c r="V41" s="70"/>
      <c r="W41" s="340">
        <f>V41*INDEX('Select Year'!Z$23:AE$23,,MATCH($BN$5,'Select Year'!Z$14:AE$14,0))</f>
        <v>0</v>
      </c>
      <c r="X41" s="289"/>
      <c r="Y41" s="291" t="e">
        <f t="shared" si="10"/>
        <v>#DIV/0!</v>
      </c>
      <c r="Z41" s="70"/>
      <c r="AA41" s="340">
        <f>Z41*INDEX('Select Year'!Z$23:AE$23,,MATCH($BN$5,'Select Year'!Z$14:AE$14,0))</f>
        <v>0</v>
      </c>
      <c r="AB41" s="289"/>
      <c r="AC41" s="291" t="e">
        <f t="shared" si="11"/>
        <v>#DIV/0!</v>
      </c>
      <c r="AD41" s="70"/>
      <c r="AE41" s="340">
        <f>AD41*INDEX('Select Year'!Z$23:AE$23,,MATCH($BN$5,'Select Year'!Z$14:AE$14,0))</f>
        <v>0</v>
      </c>
      <c r="AF41" s="289"/>
      <c r="AG41" s="291" t="e">
        <f t="shared" si="12"/>
        <v>#DIV/0!</v>
      </c>
      <c r="AH41" s="70"/>
      <c r="AI41" s="340">
        <f>AH41*INDEX('Select Year'!Z$23:AE$23,,MATCH($BN$5,'Select Year'!Z$14:AE$14,0))</f>
        <v>0</v>
      </c>
      <c r="AJ41" s="289"/>
      <c r="AK41" s="291" t="e">
        <f t="shared" si="13"/>
        <v>#DIV/0!</v>
      </c>
      <c r="AL41" s="70"/>
      <c r="AM41" s="340">
        <f>AL41*INDEX('Select Year'!Z$23:AE$23,,MATCH($BN$5,'Select Year'!Z$14:AE$14,0))</f>
        <v>0</v>
      </c>
      <c r="AN41" s="289"/>
      <c r="AO41" s="291" t="e">
        <f t="shared" si="14"/>
        <v>#DIV/0!</v>
      </c>
      <c r="AP41" s="70"/>
      <c r="AQ41" s="340">
        <f>AP41*INDEX('Select Year'!Z$23:AE$23,,MATCH($BN$5,'Select Year'!Z$14:AE$14,0))</f>
        <v>0</v>
      </c>
      <c r="AR41" s="289"/>
      <c r="AS41" s="291" t="e">
        <f t="shared" si="15"/>
        <v>#DIV/0!</v>
      </c>
      <c r="AT41" s="70"/>
      <c r="AU41" s="340">
        <f>AT41*INDEX('Select Year'!Z$23:AE$23,,MATCH($BN$5,'Select Year'!Z$14:AE$14,0))</f>
        <v>0</v>
      </c>
      <c r="AV41" s="289"/>
      <c r="AW41" s="347" t="e">
        <f t="shared" si="16"/>
        <v>#DIV/0!</v>
      </c>
      <c r="AY41" s="12"/>
      <c r="AZ41" s="12"/>
      <c r="BF41" s="12"/>
      <c r="BG41" s="12"/>
      <c r="BH41" s="12"/>
      <c r="BI41" s="12"/>
      <c r="BJ41" s="13"/>
      <c r="BK41" s="12"/>
      <c r="CM41" s="177"/>
      <c r="CN41" s="174" t="str">
        <f t="shared" si="17"/>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30"/>
        <v/>
      </c>
      <c r="D42" s="366">
        <f t="shared" si="3"/>
        <v>0</v>
      </c>
      <c r="E42" s="340">
        <f>D42*INDEX('Select Year'!Z$23:AE$23,,MATCH($BN$5,'Select Year'!Z$14:AE$14,0))</f>
        <v>0</v>
      </c>
      <c r="F42" s="354">
        <f t="shared" si="4"/>
        <v>0</v>
      </c>
      <c r="G42" s="351" t="e">
        <f t="shared" si="5"/>
        <v>#DIV/0!</v>
      </c>
      <c r="H42" s="351" t="e">
        <f t="shared" si="6"/>
        <v>#DIV/0!</v>
      </c>
      <c r="I42" s="47" t="e">
        <f>E42*INDEX('Select Year'!AA$15:AE$19,MATCH('Road Diesel'!C42,'Select Year'!W$15:W$19,0),MATCH($BN$5,'Select Year'!AA$14:AE$14,0))</f>
        <v>#N/A</v>
      </c>
      <c r="J42" s="70"/>
      <c r="K42" s="340">
        <f>J42*INDEX('Select Year'!Z$23:AE$23,,MATCH($BN$5,'Select Year'!Z$14:AE$14,0))</f>
        <v>0</v>
      </c>
      <c r="L42" s="289"/>
      <c r="M42" s="291" t="e">
        <f t="shared" si="7"/>
        <v>#DIV/0!</v>
      </c>
      <c r="N42" s="70"/>
      <c r="O42" s="340">
        <f>N42*INDEX('Select Year'!Z$23:AE$23,,MATCH($BN$5,'Select Year'!Z$14:AE$14,0))</f>
        <v>0</v>
      </c>
      <c r="P42" s="289"/>
      <c r="Q42" s="291" t="e">
        <f t="shared" si="8"/>
        <v>#DIV/0!</v>
      </c>
      <c r="R42" s="70"/>
      <c r="S42" s="340">
        <f>R42*INDEX('Select Year'!Z$23:AE$23,,MATCH($BN$5,'Select Year'!Z$14:AE$14,0))</f>
        <v>0</v>
      </c>
      <c r="T42" s="289"/>
      <c r="U42" s="291" t="e">
        <f t="shared" si="9"/>
        <v>#DIV/0!</v>
      </c>
      <c r="V42" s="70"/>
      <c r="W42" s="340">
        <f>V42*INDEX('Select Year'!Z$23:AE$23,,MATCH($BN$5,'Select Year'!Z$14:AE$14,0))</f>
        <v>0</v>
      </c>
      <c r="X42" s="289"/>
      <c r="Y42" s="291" t="e">
        <f t="shared" si="10"/>
        <v>#DIV/0!</v>
      </c>
      <c r="Z42" s="70"/>
      <c r="AA42" s="340">
        <f>Z42*INDEX('Select Year'!Z$23:AE$23,,MATCH($BN$5,'Select Year'!Z$14:AE$14,0))</f>
        <v>0</v>
      </c>
      <c r="AB42" s="289"/>
      <c r="AC42" s="291" t="e">
        <f t="shared" si="11"/>
        <v>#DIV/0!</v>
      </c>
      <c r="AD42" s="70"/>
      <c r="AE42" s="340">
        <f>AD42*INDEX('Select Year'!Z$23:AE$23,,MATCH($BN$5,'Select Year'!Z$14:AE$14,0))</f>
        <v>0</v>
      </c>
      <c r="AF42" s="289"/>
      <c r="AG42" s="291" t="e">
        <f t="shared" si="12"/>
        <v>#DIV/0!</v>
      </c>
      <c r="AH42" s="70"/>
      <c r="AI42" s="340">
        <f>AH42*INDEX('Select Year'!Z$23:AE$23,,MATCH($BN$5,'Select Year'!Z$14:AE$14,0))</f>
        <v>0</v>
      </c>
      <c r="AJ42" s="289"/>
      <c r="AK42" s="291" t="e">
        <f t="shared" si="13"/>
        <v>#DIV/0!</v>
      </c>
      <c r="AL42" s="70"/>
      <c r="AM42" s="340">
        <f>AL42*INDEX('Select Year'!Z$23:AE$23,,MATCH($BN$5,'Select Year'!Z$14:AE$14,0))</f>
        <v>0</v>
      </c>
      <c r="AN42" s="289"/>
      <c r="AO42" s="291" t="e">
        <f t="shared" si="14"/>
        <v>#DIV/0!</v>
      </c>
      <c r="AP42" s="70"/>
      <c r="AQ42" s="340">
        <f>AP42*INDEX('Select Year'!Z$23:AE$23,,MATCH($BN$5,'Select Year'!Z$14:AE$14,0))</f>
        <v>0</v>
      </c>
      <c r="AR42" s="289"/>
      <c r="AS42" s="291" t="e">
        <f t="shared" si="15"/>
        <v>#DIV/0!</v>
      </c>
      <c r="AT42" s="70"/>
      <c r="AU42" s="340">
        <f>AT42*INDEX('Select Year'!Z$23:AE$23,,MATCH($BN$5,'Select Year'!Z$14:AE$14,0))</f>
        <v>0</v>
      </c>
      <c r="AV42" s="289"/>
      <c r="AW42" s="347" t="e">
        <f t="shared" si="16"/>
        <v>#DIV/0!</v>
      </c>
      <c r="AY42" s="12"/>
      <c r="AZ42" s="12"/>
      <c r="BF42" s="12"/>
      <c r="BG42" s="12"/>
      <c r="BH42" s="12"/>
      <c r="BI42" s="12"/>
      <c r="BJ42" s="13"/>
      <c r="BK42" s="12"/>
      <c r="CM42" s="177"/>
      <c r="CN42" s="174" t="str">
        <f t="shared" si="17"/>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30"/>
        <v/>
      </c>
      <c r="D43" s="366">
        <f t="shared" si="3"/>
        <v>0</v>
      </c>
      <c r="E43" s="340">
        <f>D43*INDEX('Select Year'!Z$23:AE$23,,MATCH($BN$5,'Select Year'!Z$14:AE$14,0))</f>
        <v>0</v>
      </c>
      <c r="F43" s="354">
        <f t="shared" si="4"/>
        <v>0</v>
      </c>
      <c r="G43" s="351" t="e">
        <f t="shared" si="5"/>
        <v>#DIV/0!</v>
      </c>
      <c r="H43" s="351" t="e">
        <f t="shared" si="6"/>
        <v>#DIV/0!</v>
      </c>
      <c r="I43" s="47" t="e">
        <f>E43*INDEX('Select Year'!AA$15:AE$19,MATCH('Road Diesel'!C43,'Select Year'!W$15:W$19,0),MATCH($BN$5,'Select Year'!AA$14:AE$14,0))</f>
        <v>#N/A</v>
      </c>
      <c r="J43" s="70"/>
      <c r="K43" s="340">
        <f>J43*INDEX('Select Year'!Z$23:AE$23,,MATCH($BN$5,'Select Year'!Z$14:AE$14,0))</f>
        <v>0</v>
      </c>
      <c r="L43" s="289"/>
      <c r="M43" s="291" t="e">
        <f t="shared" si="7"/>
        <v>#DIV/0!</v>
      </c>
      <c r="N43" s="70"/>
      <c r="O43" s="340">
        <f>N43*INDEX('Select Year'!Z$23:AE$23,,MATCH($BN$5,'Select Year'!Z$14:AE$14,0))</f>
        <v>0</v>
      </c>
      <c r="P43" s="289"/>
      <c r="Q43" s="291" t="e">
        <f t="shared" si="8"/>
        <v>#DIV/0!</v>
      </c>
      <c r="R43" s="70"/>
      <c r="S43" s="340">
        <f>R43*INDEX('Select Year'!Z$23:AE$23,,MATCH($BN$5,'Select Year'!Z$14:AE$14,0))</f>
        <v>0</v>
      </c>
      <c r="T43" s="289"/>
      <c r="U43" s="291" t="e">
        <f t="shared" si="9"/>
        <v>#DIV/0!</v>
      </c>
      <c r="V43" s="70"/>
      <c r="W43" s="340">
        <f>V43*INDEX('Select Year'!Z$23:AE$23,,MATCH($BN$5,'Select Year'!Z$14:AE$14,0))</f>
        <v>0</v>
      </c>
      <c r="X43" s="289"/>
      <c r="Y43" s="291" t="e">
        <f t="shared" si="10"/>
        <v>#DIV/0!</v>
      </c>
      <c r="Z43" s="70"/>
      <c r="AA43" s="340">
        <f>Z43*INDEX('Select Year'!Z$23:AE$23,,MATCH($BN$5,'Select Year'!Z$14:AE$14,0))</f>
        <v>0</v>
      </c>
      <c r="AB43" s="289"/>
      <c r="AC43" s="291" t="e">
        <f t="shared" si="11"/>
        <v>#DIV/0!</v>
      </c>
      <c r="AD43" s="70"/>
      <c r="AE43" s="340">
        <f>AD43*INDEX('Select Year'!Z$23:AE$23,,MATCH($BN$5,'Select Year'!Z$14:AE$14,0))</f>
        <v>0</v>
      </c>
      <c r="AF43" s="289"/>
      <c r="AG43" s="291" t="e">
        <f t="shared" si="12"/>
        <v>#DIV/0!</v>
      </c>
      <c r="AH43" s="70"/>
      <c r="AI43" s="340">
        <f>AH43*INDEX('Select Year'!Z$23:AE$23,,MATCH($BN$5,'Select Year'!Z$14:AE$14,0))</f>
        <v>0</v>
      </c>
      <c r="AJ43" s="289"/>
      <c r="AK43" s="291" t="e">
        <f t="shared" si="13"/>
        <v>#DIV/0!</v>
      </c>
      <c r="AL43" s="70"/>
      <c r="AM43" s="340">
        <f>AL43*INDEX('Select Year'!Z$23:AE$23,,MATCH($BN$5,'Select Year'!Z$14:AE$14,0))</f>
        <v>0</v>
      </c>
      <c r="AN43" s="289"/>
      <c r="AO43" s="291" t="e">
        <f t="shared" si="14"/>
        <v>#DIV/0!</v>
      </c>
      <c r="AP43" s="70"/>
      <c r="AQ43" s="340">
        <f>AP43*INDEX('Select Year'!Z$23:AE$23,,MATCH($BN$5,'Select Year'!Z$14:AE$14,0))</f>
        <v>0</v>
      </c>
      <c r="AR43" s="289"/>
      <c r="AS43" s="291" t="e">
        <f t="shared" si="15"/>
        <v>#DIV/0!</v>
      </c>
      <c r="AT43" s="70"/>
      <c r="AU43" s="340">
        <f>AT43*INDEX('Select Year'!Z$23:AE$23,,MATCH($BN$5,'Select Year'!Z$14:AE$14,0))</f>
        <v>0</v>
      </c>
      <c r="AV43" s="289"/>
      <c r="AW43" s="347" t="e">
        <f t="shared" si="16"/>
        <v>#DIV/0!</v>
      </c>
      <c r="AY43" s="12"/>
      <c r="AZ43" s="12"/>
      <c r="BF43" s="12"/>
      <c r="BG43" s="12"/>
      <c r="BH43" s="12"/>
      <c r="BI43" s="12"/>
      <c r="BJ43" s="13"/>
      <c r="BK43" s="12"/>
      <c r="CM43" s="177"/>
      <c r="CN43" s="174" t="str">
        <f t="shared" si="17"/>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30"/>
        <v/>
      </c>
      <c r="D44" s="366">
        <f t="shared" si="3"/>
        <v>0</v>
      </c>
      <c r="E44" s="340">
        <f>D44*INDEX('Select Year'!Z$23:AE$23,,MATCH($BN$5,'Select Year'!Z$14:AE$14,0))</f>
        <v>0</v>
      </c>
      <c r="F44" s="354">
        <f t="shared" si="4"/>
        <v>0</v>
      </c>
      <c r="G44" s="351" t="e">
        <f t="shared" si="5"/>
        <v>#DIV/0!</v>
      </c>
      <c r="H44" s="351" t="e">
        <f t="shared" si="6"/>
        <v>#DIV/0!</v>
      </c>
      <c r="I44" s="47" t="e">
        <f>E44*INDEX('Select Year'!AA$15:AE$19,MATCH('Road Diesel'!C44,'Select Year'!W$15:W$19,0),MATCH($BN$5,'Select Year'!AA$14:AE$14,0))</f>
        <v>#N/A</v>
      </c>
      <c r="J44" s="70"/>
      <c r="K44" s="340">
        <f>J44*INDEX('Select Year'!Z$23:AE$23,,MATCH($BN$5,'Select Year'!Z$14:AE$14,0))</f>
        <v>0</v>
      </c>
      <c r="L44" s="289"/>
      <c r="M44" s="291" t="e">
        <f t="shared" si="7"/>
        <v>#DIV/0!</v>
      </c>
      <c r="N44" s="70"/>
      <c r="O44" s="340">
        <f>N44*INDEX('Select Year'!Z$23:AE$23,,MATCH($BN$5,'Select Year'!Z$14:AE$14,0))</f>
        <v>0</v>
      </c>
      <c r="P44" s="289"/>
      <c r="Q44" s="291" t="e">
        <f t="shared" si="8"/>
        <v>#DIV/0!</v>
      </c>
      <c r="R44" s="70"/>
      <c r="S44" s="340">
        <f>R44*INDEX('Select Year'!Z$23:AE$23,,MATCH($BN$5,'Select Year'!Z$14:AE$14,0))</f>
        <v>0</v>
      </c>
      <c r="T44" s="289"/>
      <c r="U44" s="291" t="e">
        <f t="shared" si="9"/>
        <v>#DIV/0!</v>
      </c>
      <c r="V44" s="70"/>
      <c r="W44" s="340">
        <f>V44*INDEX('Select Year'!Z$23:AE$23,,MATCH($BN$5,'Select Year'!Z$14:AE$14,0))</f>
        <v>0</v>
      </c>
      <c r="X44" s="289"/>
      <c r="Y44" s="291" t="e">
        <f t="shared" si="10"/>
        <v>#DIV/0!</v>
      </c>
      <c r="Z44" s="70"/>
      <c r="AA44" s="340">
        <f>Z44*INDEX('Select Year'!Z$23:AE$23,,MATCH($BN$5,'Select Year'!Z$14:AE$14,0))</f>
        <v>0</v>
      </c>
      <c r="AB44" s="289"/>
      <c r="AC44" s="291" t="e">
        <f t="shared" si="11"/>
        <v>#DIV/0!</v>
      </c>
      <c r="AD44" s="70"/>
      <c r="AE44" s="340">
        <f>AD44*INDEX('Select Year'!Z$23:AE$23,,MATCH($BN$5,'Select Year'!Z$14:AE$14,0))</f>
        <v>0</v>
      </c>
      <c r="AF44" s="289"/>
      <c r="AG44" s="291" t="e">
        <f t="shared" si="12"/>
        <v>#DIV/0!</v>
      </c>
      <c r="AH44" s="70"/>
      <c r="AI44" s="340">
        <f>AH44*INDEX('Select Year'!Z$23:AE$23,,MATCH($BN$5,'Select Year'!Z$14:AE$14,0))</f>
        <v>0</v>
      </c>
      <c r="AJ44" s="289"/>
      <c r="AK44" s="291" t="e">
        <f t="shared" si="13"/>
        <v>#DIV/0!</v>
      </c>
      <c r="AL44" s="70"/>
      <c r="AM44" s="340">
        <f>AL44*INDEX('Select Year'!Z$23:AE$23,,MATCH($BN$5,'Select Year'!Z$14:AE$14,0))</f>
        <v>0</v>
      </c>
      <c r="AN44" s="289"/>
      <c r="AO44" s="291" t="e">
        <f t="shared" si="14"/>
        <v>#DIV/0!</v>
      </c>
      <c r="AP44" s="70"/>
      <c r="AQ44" s="340">
        <f>AP44*INDEX('Select Year'!Z$23:AE$23,,MATCH($BN$5,'Select Year'!Z$14:AE$14,0))</f>
        <v>0</v>
      </c>
      <c r="AR44" s="289"/>
      <c r="AS44" s="291" t="e">
        <f t="shared" si="15"/>
        <v>#DIV/0!</v>
      </c>
      <c r="AT44" s="70"/>
      <c r="AU44" s="340">
        <f>AT44*INDEX('Select Year'!Z$23:AE$23,,MATCH($BN$5,'Select Year'!Z$14:AE$14,0))</f>
        <v>0</v>
      </c>
      <c r="AV44" s="289"/>
      <c r="AW44" s="347" t="e">
        <f t="shared" si="16"/>
        <v>#DIV/0!</v>
      </c>
      <c r="AY44" s="12"/>
      <c r="AZ44" s="12"/>
      <c r="BF44" s="12"/>
      <c r="BG44" s="12"/>
      <c r="BH44" s="12"/>
      <c r="BI44" s="12"/>
      <c r="BJ44" s="13"/>
      <c r="BK44" s="12"/>
      <c r="CM44" s="177"/>
      <c r="CN44" s="174" t="str">
        <f t="shared" si="17"/>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30"/>
        <v/>
      </c>
      <c r="D45" s="367">
        <f t="shared" si="3"/>
        <v>0</v>
      </c>
      <c r="E45" s="343">
        <f>D45*INDEX('Select Year'!Z$23:AE$23,,MATCH($BN$5,'Select Year'!Z$14:AE$14,0))</f>
        <v>0</v>
      </c>
      <c r="F45" s="355">
        <f t="shared" si="4"/>
        <v>0</v>
      </c>
      <c r="G45" s="352" t="e">
        <f t="shared" si="5"/>
        <v>#DIV/0!</v>
      </c>
      <c r="H45" s="352" t="e">
        <f t="shared" si="6"/>
        <v>#DIV/0!</v>
      </c>
      <c r="I45" s="300" t="e">
        <f>E45*INDEX('Select Year'!AA$15:AE$19,MATCH('Road Diesel'!C45,'Select Year'!W$15:W$19,0),MATCH($BN$5,'Select Year'!AA$14:AE$14,0))</f>
        <v>#N/A</v>
      </c>
      <c r="J45" s="126"/>
      <c r="K45" s="343">
        <f>J45*INDEX('Select Year'!Z$23:AE$23,,MATCH($BN$5,'Select Year'!Z$14:AE$14,0))</f>
        <v>0</v>
      </c>
      <c r="L45" s="134"/>
      <c r="M45" s="292" t="e">
        <f t="shared" si="7"/>
        <v>#DIV/0!</v>
      </c>
      <c r="N45" s="126"/>
      <c r="O45" s="343">
        <f>N45*INDEX('Select Year'!Z$23:AE$23,,MATCH($BN$5,'Select Year'!Z$14:AE$14,0))</f>
        <v>0</v>
      </c>
      <c r="P45" s="134"/>
      <c r="Q45" s="292" t="e">
        <f t="shared" si="8"/>
        <v>#DIV/0!</v>
      </c>
      <c r="R45" s="126"/>
      <c r="S45" s="343">
        <f>R45*INDEX('Select Year'!Z$23:AE$23,,MATCH($BN$5,'Select Year'!Z$14:AE$14,0))</f>
        <v>0</v>
      </c>
      <c r="T45" s="134"/>
      <c r="U45" s="292" t="e">
        <f t="shared" si="9"/>
        <v>#DIV/0!</v>
      </c>
      <c r="V45" s="126"/>
      <c r="W45" s="343">
        <f>V45*INDEX('Select Year'!Z$23:AE$23,,MATCH($BN$5,'Select Year'!Z$14:AE$14,0))</f>
        <v>0</v>
      </c>
      <c r="X45" s="134"/>
      <c r="Y45" s="292" t="e">
        <f t="shared" si="10"/>
        <v>#DIV/0!</v>
      </c>
      <c r="Z45" s="126"/>
      <c r="AA45" s="343">
        <f>Z45*INDEX('Select Year'!Z$23:AE$23,,MATCH($BN$5,'Select Year'!Z$14:AE$14,0))</f>
        <v>0</v>
      </c>
      <c r="AB45" s="134"/>
      <c r="AC45" s="292" t="e">
        <f t="shared" si="11"/>
        <v>#DIV/0!</v>
      </c>
      <c r="AD45" s="126"/>
      <c r="AE45" s="343">
        <f>AD45*INDEX('Select Year'!Z$23:AE$23,,MATCH($BN$5,'Select Year'!Z$14:AE$14,0))</f>
        <v>0</v>
      </c>
      <c r="AF45" s="134"/>
      <c r="AG45" s="292" t="e">
        <f t="shared" si="12"/>
        <v>#DIV/0!</v>
      </c>
      <c r="AH45" s="126"/>
      <c r="AI45" s="343">
        <f>AH45*INDEX('Select Year'!Z$23:AE$23,,MATCH($BN$5,'Select Year'!Z$14:AE$14,0))</f>
        <v>0</v>
      </c>
      <c r="AJ45" s="134"/>
      <c r="AK45" s="292" t="e">
        <f t="shared" si="13"/>
        <v>#DIV/0!</v>
      </c>
      <c r="AL45" s="126"/>
      <c r="AM45" s="343">
        <f>AL45*INDEX('Select Year'!Z$23:AE$23,,MATCH($BN$5,'Select Year'!Z$14:AE$14,0))</f>
        <v>0</v>
      </c>
      <c r="AN45" s="134"/>
      <c r="AO45" s="292" t="e">
        <f t="shared" si="14"/>
        <v>#DIV/0!</v>
      </c>
      <c r="AP45" s="126"/>
      <c r="AQ45" s="343">
        <f>AP45*INDEX('Select Year'!Z$23:AE$23,,MATCH($BN$5,'Select Year'!Z$14:AE$14,0))</f>
        <v>0</v>
      </c>
      <c r="AR45" s="134"/>
      <c r="AS45" s="292" t="e">
        <f t="shared" si="15"/>
        <v>#DIV/0!</v>
      </c>
      <c r="AT45" s="126"/>
      <c r="AU45" s="343">
        <f>AT45*INDEX('Select Year'!Z$23:AE$23,,MATCH($BN$5,'Select Year'!Z$14:AE$14,0))</f>
        <v>0</v>
      </c>
      <c r="AV45" s="134"/>
      <c r="AW45" s="348" t="e">
        <f t="shared" si="16"/>
        <v>#DIV/0!</v>
      </c>
      <c r="AY45" s="12"/>
      <c r="AZ45" s="12"/>
      <c r="BF45" s="12"/>
      <c r="BG45" s="12"/>
      <c r="BH45" s="12"/>
      <c r="BI45" s="12"/>
      <c r="BJ45" s="13"/>
      <c r="BK45" s="12"/>
      <c r="CM45" s="177"/>
      <c r="CN45" s="174" t="str">
        <f t="shared" si="17"/>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31">Year4</f>
        <v/>
      </c>
      <c r="D46" s="363">
        <f t="shared" si="3"/>
        <v>0</v>
      </c>
      <c r="E46" s="339">
        <f>D46*INDEX('Select Year'!Z$23:AE$23,,MATCH($BN$5,'Select Year'!Z$14:AE$14,0))</f>
        <v>0</v>
      </c>
      <c r="F46" s="364">
        <f t="shared" si="4"/>
        <v>0</v>
      </c>
      <c r="G46" s="365" t="e">
        <f t="shared" si="5"/>
        <v>#DIV/0!</v>
      </c>
      <c r="H46" s="365" t="e">
        <f t="shared" si="6"/>
        <v>#DIV/0!</v>
      </c>
      <c r="I46" s="144" t="e">
        <f>E46*INDEX('Select Year'!AA$15:AE$19,MATCH('Road Diesel'!C46,'Select Year'!W$15:W$19,0),MATCH($BN$5,'Select Year'!AA$14:AE$14,0))</f>
        <v>#N/A</v>
      </c>
      <c r="J46" s="306"/>
      <c r="K46" s="339">
        <f>J46*INDEX('Select Year'!Z$23:AE$23,,MATCH($BN$5,'Select Year'!Z$14:AE$14,0))</f>
        <v>0</v>
      </c>
      <c r="L46" s="307"/>
      <c r="M46" s="290" t="e">
        <f t="shared" si="7"/>
        <v>#DIV/0!</v>
      </c>
      <c r="N46" s="306"/>
      <c r="O46" s="339">
        <f>N46*INDEX('Select Year'!Z$23:AE$23,,MATCH($BN$5,'Select Year'!Z$14:AE$14,0))</f>
        <v>0</v>
      </c>
      <c r="P46" s="307"/>
      <c r="Q46" s="290" t="e">
        <f t="shared" si="8"/>
        <v>#DIV/0!</v>
      </c>
      <c r="R46" s="306"/>
      <c r="S46" s="339">
        <f>R46*INDEX('Select Year'!Z$23:AE$23,,MATCH($BN$5,'Select Year'!Z$14:AE$14,0))</f>
        <v>0</v>
      </c>
      <c r="T46" s="307"/>
      <c r="U46" s="290" t="e">
        <f t="shared" si="9"/>
        <v>#DIV/0!</v>
      </c>
      <c r="V46" s="306"/>
      <c r="W46" s="339">
        <f>V46*INDEX('Select Year'!Z$23:AE$23,,MATCH($BN$5,'Select Year'!Z$14:AE$14,0))</f>
        <v>0</v>
      </c>
      <c r="X46" s="307"/>
      <c r="Y46" s="290" t="e">
        <f t="shared" si="10"/>
        <v>#DIV/0!</v>
      </c>
      <c r="Z46" s="306"/>
      <c r="AA46" s="339">
        <f>Z46*INDEX('Select Year'!Z$23:AE$23,,MATCH($BN$5,'Select Year'!Z$14:AE$14,0))</f>
        <v>0</v>
      </c>
      <c r="AB46" s="307"/>
      <c r="AC46" s="290" t="e">
        <f t="shared" si="11"/>
        <v>#DIV/0!</v>
      </c>
      <c r="AD46" s="306"/>
      <c r="AE46" s="339">
        <f>AD46*INDEX('Select Year'!Z$23:AE$23,,MATCH($BN$5,'Select Year'!Z$14:AE$14,0))</f>
        <v>0</v>
      </c>
      <c r="AF46" s="307"/>
      <c r="AG46" s="290" t="e">
        <f t="shared" si="12"/>
        <v>#DIV/0!</v>
      </c>
      <c r="AH46" s="306"/>
      <c r="AI46" s="339">
        <f>AH46*INDEX('Select Year'!Z$23:AE$23,,MATCH($BN$5,'Select Year'!Z$14:AE$14,0))</f>
        <v>0</v>
      </c>
      <c r="AJ46" s="307"/>
      <c r="AK46" s="290" t="e">
        <f t="shared" si="13"/>
        <v>#DIV/0!</v>
      </c>
      <c r="AL46" s="306"/>
      <c r="AM46" s="339">
        <f>AL46*INDEX('Select Year'!Z$23:AE$23,,MATCH($BN$5,'Select Year'!Z$14:AE$14,0))</f>
        <v>0</v>
      </c>
      <c r="AN46" s="307"/>
      <c r="AO46" s="290" t="e">
        <f t="shared" si="14"/>
        <v>#DIV/0!</v>
      </c>
      <c r="AP46" s="306"/>
      <c r="AQ46" s="339">
        <f>AP46*INDEX('Select Year'!Z$23:AE$23,,MATCH($BN$5,'Select Year'!Z$14:AE$14,0))</f>
        <v>0</v>
      </c>
      <c r="AR46" s="307"/>
      <c r="AS46" s="290" t="e">
        <f t="shared" si="15"/>
        <v>#DIV/0!</v>
      </c>
      <c r="AT46" s="306"/>
      <c r="AU46" s="339">
        <f>AT46*INDEX('Select Year'!Z$23:AE$23,,MATCH($BN$5,'Select Year'!Z$14:AE$14,0))</f>
        <v>0</v>
      </c>
      <c r="AV46" s="307"/>
      <c r="AW46" s="346" t="e">
        <f t="shared" si="16"/>
        <v>#DIV/0!</v>
      </c>
      <c r="AY46" s="12"/>
      <c r="AZ46" s="12"/>
      <c r="BF46" s="12"/>
      <c r="BG46" s="12"/>
      <c r="BH46" s="12"/>
      <c r="BI46" s="12"/>
      <c r="BJ46" s="13"/>
      <c r="BK46" s="12"/>
      <c r="CM46" s="177"/>
      <c r="CN46" s="174" t="str">
        <f t="shared" si="17"/>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31"/>
        <v/>
      </c>
      <c r="D47" s="366">
        <f t="shared" si="3"/>
        <v>0</v>
      </c>
      <c r="E47" s="340">
        <f>D47*INDEX('Select Year'!Z$23:AE$23,,MATCH($BN$5,'Select Year'!Z$14:AE$14,0))</f>
        <v>0</v>
      </c>
      <c r="F47" s="354">
        <f t="shared" si="4"/>
        <v>0</v>
      </c>
      <c r="G47" s="351" t="e">
        <f t="shared" si="5"/>
        <v>#DIV/0!</v>
      </c>
      <c r="H47" s="351" t="e">
        <f t="shared" si="6"/>
        <v>#DIV/0!</v>
      </c>
      <c r="I47" s="47" t="e">
        <f>E47*INDEX('Select Year'!AA$15:AE$19,MATCH('Road Diesel'!C47,'Select Year'!W$15:W$19,0),MATCH($BN$5,'Select Year'!AA$14:AE$14,0))</f>
        <v>#N/A</v>
      </c>
      <c r="J47" s="70"/>
      <c r="K47" s="340">
        <f>J47*INDEX('Select Year'!Z$23:AE$23,,MATCH($BN$5,'Select Year'!Z$14:AE$14,0))</f>
        <v>0</v>
      </c>
      <c r="L47" s="289"/>
      <c r="M47" s="291" t="e">
        <f t="shared" si="7"/>
        <v>#DIV/0!</v>
      </c>
      <c r="N47" s="70"/>
      <c r="O47" s="340">
        <f>N47*INDEX('Select Year'!Z$23:AE$23,,MATCH($BN$5,'Select Year'!Z$14:AE$14,0))</f>
        <v>0</v>
      </c>
      <c r="P47" s="289"/>
      <c r="Q47" s="291" t="e">
        <f t="shared" si="8"/>
        <v>#DIV/0!</v>
      </c>
      <c r="R47" s="70"/>
      <c r="S47" s="340">
        <f>R47*INDEX('Select Year'!Z$23:AE$23,,MATCH($BN$5,'Select Year'!Z$14:AE$14,0))</f>
        <v>0</v>
      </c>
      <c r="T47" s="289"/>
      <c r="U47" s="291" t="e">
        <f t="shared" si="9"/>
        <v>#DIV/0!</v>
      </c>
      <c r="V47" s="70"/>
      <c r="W47" s="340">
        <f>V47*INDEX('Select Year'!Z$23:AE$23,,MATCH($BN$5,'Select Year'!Z$14:AE$14,0))</f>
        <v>0</v>
      </c>
      <c r="X47" s="289"/>
      <c r="Y47" s="291" t="e">
        <f t="shared" si="10"/>
        <v>#DIV/0!</v>
      </c>
      <c r="Z47" s="70"/>
      <c r="AA47" s="340">
        <f>Z47*INDEX('Select Year'!Z$23:AE$23,,MATCH($BN$5,'Select Year'!Z$14:AE$14,0))</f>
        <v>0</v>
      </c>
      <c r="AB47" s="289"/>
      <c r="AC47" s="291" t="e">
        <f t="shared" si="11"/>
        <v>#DIV/0!</v>
      </c>
      <c r="AD47" s="70"/>
      <c r="AE47" s="340">
        <f>AD47*INDEX('Select Year'!Z$23:AE$23,,MATCH($BN$5,'Select Year'!Z$14:AE$14,0))</f>
        <v>0</v>
      </c>
      <c r="AF47" s="289"/>
      <c r="AG47" s="291" t="e">
        <f t="shared" si="12"/>
        <v>#DIV/0!</v>
      </c>
      <c r="AH47" s="70"/>
      <c r="AI47" s="340">
        <f>AH47*INDEX('Select Year'!Z$23:AE$23,,MATCH($BN$5,'Select Year'!Z$14:AE$14,0))</f>
        <v>0</v>
      </c>
      <c r="AJ47" s="289"/>
      <c r="AK47" s="291" t="e">
        <f t="shared" si="13"/>
        <v>#DIV/0!</v>
      </c>
      <c r="AL47" s="70"/>
      <c r="AM47" s="340">
        <f>AL47*INDEX('Select Year'!Z$23:AE$23,,MATCH($BN$5,'Select Year'!Z$14:AE$14,0))</f>
        <v>0</v>
      </c>
      <c r="AN47" s="289"/>
      <c r="AO47" s="291" t="e">
        <f t="shared" si="14"/>
        <v>#DIV/0!</v>
      </c>
      <c r="AP47" s="70"/>
      <c r="AQ47" s="340">
        <f>AP47*INDEX('Select Year'!Z$23:AE$23,,MATCH($BN$5,'Select Year'!Z$14:AE$14,0))</f>
        <v>0</v>
      </c>
      <c r="AR47" s="289"/>
      <c r="AS47" s="291" t="e">
        <f t="shared" si="15"/>
        <v>#DIV/0!</v>
      </c>
      <c r="AT47" s="70"/>
      <c r="AU47" s="340">
        <f>AT47*INDEX('Select Year'!Z$23:AE$23,,MATCH($BN$5,'Select Year'!Z$14:AE$14,0))</f>
        <v>0</v>
      </c>
      <c r="AV47" s="289"/>
      <c r="AW47" s="347" t="e">
        <f t="shared" si="16"/>
        <v>#DIV/0!</v>
      </c>
      <c r="AY47" s="12"/>
      <c r="AZ47" s="12"/>
      <c r="BF47" s="12"/>
      <c r="BG47" s="12"/>
      <c r="BH47" s="12"/>
      <c r="BI47" s="12"/>
      <c r="BJ47" s="13"/>
      <c r="BK47" s="12"/>
      <c r="CM47" s="177"/>
      <c r="CN47" s="174" t="str">
        <f t="shared" si="17"/>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31"/>
        <v/>
      </c>
      <c r="D48" s="366">
        <f t="shared" si="3"/>
        <v>0</v>
      </c>
      <c r="E48" s="340">
        <f>D48*INDEX('Select Year'!Z$23:AE$23,,MATCH($BN$5,'Select Year'!Z$14:AE$14,0))</f>
        <v>0</v>
      </c>
      <c r="F48" s="354">
        <f t="shared" si="4"/>
        <v>0</v>
      </c>
      <c r="G48" s="351" t="e">
        <f t="shared" si="5"/>
        <v>#DIV/0!</v>
      </c>
      <c r="H48" s="351" t="e">
        <f t="shared" si="6"/>
        <v>#DIV/0!</v>
      </c>
      <c r="I48" s="47" t="e">
        <f>E48*INDEX('Select Year'!AA$15:AE$19,MATCH('Road Diesel'!C48,'Select Year'!W$15:W$19,0),MATCH($BN$5,'Select Year'!AA$14:AE$14,0))</f>
        <v>#N/A</v>
      </c>
      <c r="J48" s="70"/>
      <c r="K48" s="340">
        <f>J48*INDEX('Select Year'!Z$23:AE$23,,MATCH($BN$5,'Select Year'!Z$14:AE$14,0))</f>
        <v>0</v>
      </c>
      <c r="L48" s="289"/>
      <c r="M48" s="291" t="e">
        <f t="shared" si="7"/>
        <v>#DIV/0!</v>
      </c>
      <c r="N48" s="70"/>
      <c r="O48" s="340">
        <f>N48*INDEX('Select Year'!Z$23:AE$23,,MATCH($BN$5,'Select Year'!Z$14:AE$14,0))</f>
        <v>0</v>
      </c>
      <c r="P48" s="289"/>
      <c r="Q48" s="291" t="e">
        <f t="shared" si="8"/>
        <v>#DIV/0!</v>
      </c>
      <c r="R48" s="70"/>
      <c r="S48" s="340">
        <f>R48*INDEX('Select Year'!Z$23:AE$23,,MATCH($BN$5,'Select Year'!Z$14:AE$14,0))</f>
        <v>0</v>
      </c>
      <c r="T48" s="289"/>
      <c r="U48" s="291" t="e">
        <f t="shared" si="9"/>
        <v>#DIV/0!</v>
      </c>
      <c r="V48" s="70"/>
      <c r="W48" s="340">
        <f>V48*INDEX('Select Year'!Z$23:AE$23,,MATCH($BN$5,'Select Year'!Z$14:AE$14,0))</f>
        <v>0</v>
      </c>
      <c r="X48" s="289"/>
      <c r="Y48" s="291" t="e">
        <f t="shared" si="10"/>
        <v>#DIV/0!</v>
      </c>
      <c r="Z48" s="70"/>
      <c r="AA48" s="340">
        <f>Z48*INDEX('Select Year'!Z$23:AE$23,,MATCH($BN$5,'Select Year'!Z$14:AE$14,0))</f>
        <v>0</v>
      </c>
      <c r="AB48" s="289"/>
      <c r="AC48" s="291" t="e">
        <f t="shared" si="11"/>
        <v>#DIV/0!</v>
      </c>
      <c r="AD48" s="70"/>
      <c r="AE48" s="340">
        <f>AD48*INDEX('Select Year'!Z$23:AE$23,,MATCH($BN$5,'Select Year'!Z$14:AE$14,0))</f>
        <v>0</v>
      </c>
      <c r="AF48" s="289"/>
      <c r="AG48" s="291" t="e">
        <f t="shared" si="12"/>
        <v>#DIV/0!</v>
      </c>
      <c r="AH48" s="70"/>
      <c r="AI48" s="340">
        <f>AH48*INDEX('Select Year'!Z$23:AE$23,,MATCH($BN$5,'Select Year'!Z$14:AE$14,0))</f>
        <v>0</v>
      </c>
      <c r="AJ48" s="289"/>
      <c r="AK48" s="291" t="e">
        <f t="shared" si="13"/>
        <v>#DIV/0!</v>
      </c>
      <c r="AL48" s="70"/>
      <c r="AM48" s="340">
        <f>AL48*INDEX('Select Year'!Z$23:AE$23,,MATCH($BN$5,'Select Year'!Z$14:AE$14,0))</f>
        <v>0</v>
      </c>
      <c r="AN48" s="289"/>
      <c r="AO48" s="291" t="e">
        <f t="shared" si="14"/>
        <v>#DIV/0!</v>
      </c>
      <c r="AP48" s="70"/>
      <c r="AQ48" s="340">
        <f>AP48*INDEX('Select Year'!Z$23:AE$23,,MATCH($BN$5,'Select Year'!Z$14:AE$14,0))</f>
        <v>0</v>
      </c>
      <c r="AR48" s="289"/>
      <c r="AS48" s="291" t="e">
        <f t="shared" si="15"/>
        <v>#DIV/0!</v>
      </c>
      <c r="AT48" s="70"/>
      <c r="AU48" s="340">
        <f>AT48*INDEX('Select Year'!Z$23:AE$23,,MATCH($BN$5,'Select Year'!Z$14:AE$14,0))</f>
        <v>0</v>
      </c>
      <c r="AV48" s="289"/>
      <c r="AW48" s="347" t="e">
        <f t="shared" si="16"/>
        <v>#DIV/0!</v>
      </c>
      <c r="AY48" s="12"/>
      <c r="AZ48" s="12"/>
      <c r="BF48" s="12"/>
      <c r="BG48" s="12"/>
      <c r="BH48" s="12"/>
      <c r="BI48" s="12"/>
      <c r="BJ48" s="13"/>
      <c r="BK48" s="12"/>
      <c r="CM48" s="177"/>
      <c r="CN48" s="174" t="str">
        <f t="shared" si="17"/>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31"/>
        <v/>
      </c>
      <c r="D49" s="366">
        <f t="shared" si="3"/>
        <v>0</v>
      </c>
      <c r="E49" s="340">
        <f>D49*INDEX('Select Year'!Z$23:AE$23,,MATCH($BN$5,'Select Year'!Z$14:AE$14,0))</f>
        <v>0</v>
      </c>
      <c r="F49" s="354">
        <f t="shared" si="4"/>
        <v>0</v>
      </c>
      <c r="G49" s="351" t="e">
        <f t="shared" si="5"/>
        <v>#DIV/0!</v>
      </c>
      <c r="H49" s="351" t="e">
        <f t="shared" si="6"/>
        <v>#DIV/0!</v>
      </c>
      <c r="I49" s="47" t="e">
        <f>E49*INDEX('Select Year'!AA$15:AE$19,MATCH('Road Diesel'!C49,'Select Year'!W$15:W$19,0),MATCH($BN$5,'Select Year'!AA$14:AE$14,0))</f>
        <v>#N/A</v>
      </c>
      <c r="J49" s="70"/>
      <c r="K49" s="340">
        <f>J49*INDEX('Select Year'!Z$23:AE$23,,MATCH($BN$5,'Select Year'!Z$14:AE$14,0))</f>
        <v>0</v>
      </c>
      <c r="L49" s="289"/>
      <c r="M49" s="291" t="e">
        <f t="shared" si="7"/>
        <v>#DIV/0!</v>
      </c>
      <c r="N49" s="70"/>
      <c r="O49" s="340">
        <f>N49*INDEX('Select Year'!Z$23:AE$23,,MATCH($BN$5,'Select Year'!Z$14:AE$14,0))</f>
        <v>0</v>
      </c>
      <c r="P49" s="289"/>
      <c r="Q49" s="291" t="e">
        <f t="shared" si="8"/>
        <v>#DIV/0!</v>
      </c>
      <c r="R49" s="70"/>
      <c r="S49" s="340">
        <f>R49*INDEX('Select Year'!Z$23:AE$23,,MATCH($BN$5,'Select Year'!Z$14:AE$14,0))</f>
        <v>0</v>
      </c>
      <c r="T49" s="289"/>
      <c r="U49" s="291" t="e">
        <f t="shared" si="9"/>
        <v>#DIV/0!</v>
      </c>
      <c r="V49" s="70"/>
      <c r="W49" s="340">
        <f>V49*INDEX('Select Year'!Z$23:AE$23,,MATCH($BN$5,'Select Year'!Z$14:AE$14,0))</f>
        <v>0</v>
      </c>
      <c r="X49" s="289"/>
      <c r="Y49" s="291" t="e">
        <f t="shared" si="10"/>
        <v>#DIV/0!</v>
      </c>
      <c r="Z49" s="70"/>
      <c r="AA49" s="340">
        <f>Z49*INDEX('Select Year'!Z$23:AE$23,,MATCH($BN$5,'Select Year'!Z$14:AE$14,0))</f>
        <v>0</v>
      </c>
      <c r="AB49" s="289"/>
      <c r="AC49" s="291" t="e">
        <f t="shared" si="11"/>
        <v>#DIV/0!</v>
      </c>
      <c r="AD49" s="70"/>
      <c r="AE49" s="340">
        <f>AD49*INDEX('Select Year'!Z$23:AE$23,,MATCH($BN$5,'Select Year'!Z$14:AE$14,0))</f>
        <v>0</v>
      </c>
      <c r="AF49" s="289"/>
      <c r="AG49" s="291" t="e">
        <f t="shared" si="12"/>
        <v>#DIV/0!</v>
      </c>
      <c r="AH49" s="70"/>
      <c r="AI49" s="340">
        <f>AH49*INDEX('Select Year'!Z$23:AE$23,,MATCH($BN$5,'Select Year'!Z$14:AE$14,0))</f>
        <v>0</v>
      </c>
      <c r="AJ49" s="289"/>
      <c r="AK49" s="291" t="e">
        <f t="shared" si="13"/>
        <v>#DIV/0!</v>
      </c>
      <c r="AL49" s="70"/>
      <c r="AM49" s="340">
        <f>AL49*INDEX('Select Year'!Z$23:AE$23,,MATCH($BN$5,'Select Year'!Z$14:AE$14,0))</f>
        <v>0</v>
      </c>
      <c r="AN49" s="289"/>
      <c r="AO49" s="291" t="e">
        <f t="shared" si="14"/>
        <v>#DIV/0!</v>
      </c>
      <c r="AP49" s="70"/>
      <c r="AQ49" s="340">
        <f>AP49*INDEX('Select Year'!Z$23:AE$23,,MATCH($BN$5,'Select Year'!Z$14:AE$14,0))</f>
        <v>0</v>
      </c>
      <c r="AR49" s="289"/>
      <c r="AS49" s="291" t="e">
        <f t="shared" si="15"/>
        <v>#DIV/0!</v>
      </c>
      <c r="AT49" s="70"/>
      <c r="AU49" s="340">
        <f>AT49*INDEX('Select Year'!Z$23:AE$23,,MATCH($BN$5,'Select Year'!Z$14:AE$14,0))</f>
        <v>0</v>
      </c>
      <c r="AV49" s="289"/>
      <c r="AW49" s="347" t="e">
        <f t="shared" si="16"/>
        <v>#DIV/0!</v>
      </c>
      <c r="AY49" s="12"/>
      <c r="AZ49" s="12"/>
      <c r="BF49" s="12"/>
      <c r="BG49" s="12"/>
      <c r="BH49" s="12"/>
      <c r="BI49" s="12"/>
      <c r="BJ49" s="13"/>
      <c r="BK49" s="12"/>
      <c r="CM49" s="177"/>
      <c r="CN49" s="174" t="str">
        <f t="shared" si="17"/>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31"/>
        <v/>
      </c>
      <c r="D50" s="366">
        <f t="shared" si="3"/>
        <v>0</v>
      </c>
      <c r="E50" s="340">
        <f>D50*INDEX('Select Year'!Z$23:AE$23,,MATCH($BN$5,'Select Year'!Z$14:AE$14,0))</f>
        <v>0</v>
      </c>
      <c r="F50" s="354">
        <f t="shared" si="4"/>
        <v>0</v>
      </c>
      <c r="G50" s="351" t="e">
        <f t="shared" si="5"/>
        <v>#DIV/0!</v>
      </c>
      <c r="H50" s="351" t="e">
        <f t="shared" si="6"/>
        <v>#DIV/0!</v>
      </c>
      <c r="I50" s="47" t="e">
        <f>E50*INDEX('Select Year'!AA$15:AE$19,MATCH('Road Diesel'!C50,'Select Year'!W$15:W$19,0),MATCH($BN$5,'Select Year'!AA$14:AE$14,0))</f>
        <v>#N/A</v>
      </c>
      <c r="J50" s="70"/>
      <c r="K50" s="340">
        <f>J50*INDEX('Select Year'!Z$23:AE$23,,MATCH($BN$5,'Select Year'!Z$14:AE$14,0))</f>
        <v>0</v>
      </c>
      <c r="L50" s="289"/>
      <c r="M50" s="291" t="e">
        <f t="shared" si="7"/>
        <v>#DIV/0!</v>
      </c>
      <c r="N50" s="70"/>
      <c r="O50" s="340">
        <f>N50*INDEX('Select Year'!Z$23:AE$23,,MATCH($BN$5,'Select Year'!Z$14:AE$14,0))</f>
        <v>0</v>
      </c>
      <c r="P50" s="289"/>
      <c r="Q50" s="291" t="e">
        <f t="shared" si="8"/>
        <v>#DIV/0!</v>
      </c>
      <c r="R50" s="70"/>
      <c r="S50" s="340">
        <f>R50*INDEX('Select Year'!Z$23:AE$23,,MATCH($BN$5,'Select Year'!Z$14:AE$14,0))</f>
        <v>0</v>
      </c>
      <c r="T50" s="289"/>
      <c r="U50" s="291" t="e">
        <f t="shared" si="9"/>
        <v>#DIV/0!</v>
      </c>
      <c r="V50" s="70"/>
      <c r="W50" s="340">
        <f>V50*INDEX('Select Year'!Z$23:AE$23,,MATCH($BN$5,'Select Year'!Z$14:AE$14,0))</f>
        <v>0</v>
      </c>
      <c r="X50" s="289"/>
      <c r="Y50" s="291" t="e">
        <f t="shared" si="10"/>
        <v>#DIV/0!</v>
      </c>
      <c r="Z50" s="70"/>
      <c r="AA50" s="340">
        <f>Z50*INDEX('Select Year'!Z$23:AE$23,,MATCH($BN$5,'Select Year'!Z$14:AE$14,0))</f>
        <v>0</v>
      </c>
      <c r="AB50" s="289"/>
      <c r="AC50" s="291" t="e">
        <f t="shared" si="11"/>
        <v>#DIV/0!</v>
      </c>
      <c r="AD50" s="70"/>
      <c r="AE50" s="340">
        <f>AD50*INDEX('Select Year'!Z$23:AE$23,,MATCH($BN$5,'Select Year'!Z$14:AE$14,0))</f>
        <v>0</v>
      </c>
      <c r="AF50" s="289"/>
      <c r="AG50" s="291" t="e">
        <f t="shared" si="12"/>
        <v>#DIV/0!</v>
      </c>
      <c r="AH50" s="70"/>
      <c r="AI50" s="340">
        <f>AH50*INDEX('Select Year'!Z$23:AE$23,,MATCH($BN$5,'Select Year'!Z$14:AE$14,0))</f>
        <v>0</v>
      </c>
      <c r="AJ50" s="289"/>
      <c r="AK50" s="291" t="e">
        <f t="shared" si="13"/>
        <v>#DIV/0!</v>
      </c>
      <c r="AL50" s="70"/>
      <c r="AM50" s="340">
        <f>AL50*INDEX('Select Year'!Z$23:AE$23,,MATCH($BN$5,'Select Year'!Z$14:AE$14,0))</f>
        <v>0</v>
      </c>
      <c r="AN50" s="289"/>
      <c r="AO50" s="291" t="e">
        <f t="shared" si="14"/>
        <v>#DIV/0!</v>
      </c>
      <c r="AP50" s="70"/>
      <c r="AQ50" s="340">
        <f>AP50*INDEX('Select Year'!Z$23:AE$23,,MATCH($BN$5,'Select Year'!Z$14:AE$14,0))</f>
        <v>0</v>
      </c>
      <c r="AR50" s="289"/>
      <c r="AS50" s="291" t="e">
        <f t="shared" si="15"/>
        <v>#DIV/0!</v>
      </c>
      <c r="AT50" s="70"/>
      <c r="AU50" s="340">
        <f>AT50*INDEX('Select Year'!Z$23:AE$23,,MATCH($BN$5,'Select Year'!Z$14:AE$14,0))</f>
        <v>0</v>
      </c>
      <c r="AV50" s="289"/>
      <c r="AW50" s="347" t="e">
        <f t="shared" si="16"/>
        <v>#DIV/0!</v>
      </c>
      <c r="AY50" s="12"/>
      <c r="AZ50" s="12"/>
      <c r="BF50" s="12"/>
      <c r="BG50" s="12"/>
      <c r="BH50" s="12"/>
      <c r="BI50" s="12"/>
      <c r="BJ50" s="13"/>
      <c r="BK50" s="12"/>
      <c r="CM50" s="177"/>
      <c r="CN50" s="174" t="str">
        <f t="shared" si="17"/>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31"/>
        <v/>
      </c>
      <c r="D51" s="366">
        <f t="shared" si="3"/>
        <v>0</v>
      </c>
      <c r="E51" s="340">
        <f>D51*INDEX('Select Year'!Z$23:AE$23,,MATCH($BN$5,'Select Year'!Z$14:AE$14,0))</f>
        <v>0</v>
      </c>
      <c r="F51" s="354">
        <f t="shared" si="4"/>
        <v>0</v>
      </c>
      <c r="G51" s="351" t="e">
        <f t="shared" si="5"/>
        <v>#DIV/0!</v>
      </c>
      <c r="H51" s="351" t="e">
        <f t="shared" si="6"/>
        <v>#DIV/0!</v>
      </c>
      <c r="I51" s="47" t="e">
        <f>E51*INDEX('Select Year'!AA$15:AE$19,MATCH('Road Diesel'!C51,'Select Year'!W$15:W$19,0),MATCH($BN$5,'Select Year'!AA$14:AE$14,0))</f>
        <v>#N/A</v>
      </c>
      <c r="J51" s="70"/>
      <c r="K51" s="340">
        <f>J51*INDEX('Select Year'!Z$23:AE$23,,MATCH($BN$5,'Select Year'!Z$14:AE$14,0))</f>
        <v>0</v>
      </c>
      <c r="L51" s="289"/>
      <c r="M51" s="291" t="e">
        <f t="shared" si="7"/>
        <v>#DIV/0!</v>
      </c>
      <c r="N51" s="70"/>
      <c r="O51" s="340">
        <f>N51*INDEX('Select Year'!Z$23:AE$23,,MATCH($BN$5,'Select Year'!Z$14:AE$14,0))</f>
        <v>0</v>
      </c>
      <c r="P51" s="289"/>
      <c r="Q51" s="291" t="e">
        <f t="shared" si="8"/>
        <v>#DIV/0!</v>
      </c>
      <c r="R51" s="70"/>
      <c r="S51" s="340">
        <f>R51*INDEX('Select Year'!Z$23:AE$23,,MATCH($BN$5,'Select Year'!Z$14:AE$14,0))</f>
        <v>0</v>
      </c>
      <c r="T51" s="289"/>
      <c r="U51" s="291" t="e">
        <f t="shared" si="9"/>
        <v>#DIV/0!</v>
      </c>
      <c r="V51" s="70"/>
      <c r="W51" s="340">
        <f>V51*INDEX('Select Year'!Z$23:AE$23,,MATCH($BN$5,'Select Year'!Z$14:AE$14,0))</f>
        <v>0</v>
      </c>
      <c r="X51" s="289"/>
      <c r="Y51" s="291" t="e">
        <f t="shared" si="10"/>
        <v>#DIV/0!</v>
      </c>
      <c r="Z51" s="70"/>
      <c r="AA51" s="340">
        <f>Z51*INDEX('Select Year'!Z$23:AE$23,,MATCH($BN$5,'Select Year'!Z$14:AE$14,0))</f>
        <v>0</v>
      </c>
      <c r="AB51" s="289"/>
      <c r="AC51" s="291" t="e">
        <f t="shared" si="11"/>
        <v>#DIV/0!</v>
      </c>
      <c r="AD51" s="70"/>
      <c r="AE51" s="340">
        <f>AD51*INDEX('Select Year'!Z$23:AE$23,,MATCH($BN$5,'Select Year'!Z$14:AE$14,0))</f>
        <v>0</v>
      </c>
      <c r="AF51" s="289"/>
      <c r="AG51" s="291" t="e">
        <f t="shared" si="12"/>
        <v>#DIV/0!</v>
      </c>
      <c r="AH51" s="70"/>
      <c r="AI51" s="340">
        <f>AH51*INDEX('Select Year'!Z$23:AE$23,,MATCH($BN$5,'Select Year'!Z$14:AE$14,0))</f>
        <v>0</v>
      </c>
      <c r="AJ51" s="289"/>
      <c r="AK51" s="291" t="e">
        <f t="shared" si="13"/>
        <v>#DIV/0!</v>
      </c>
      <c r="AL51" s="70"/>
      <c r="AM51" s="340">
        <f>AL51*INDEX('Select Year'!Z$23:AE$23,,MATCH($BN$5,'Select Year'!Z$14:AE$14,0))</f>
        <v>0</v>
      </c>
      <c r="AN51" s="289"/>
      <c r="AO51" s="291" t="e">
        <f t="shared" si="14"/>
        <v>#DIV/0!</v>
      </c>
      <c r="AP51" s="70"/>
      <c r="AQ51" s="340">
        <f>AP51*INDEX('Select Year'!Z$23:AE$23,,MATCH($BN$5,'Select Year'!Z$14:AE$14,0))</f>
        <v>0</v>
      </c>
      <c r="AR51" s="289"/>
      <c r="AS51" s="291" t="e">
        <f t="shared" si="15"/>
        <v>#DIV/0!</v>
      </c>
      <c r="AT51" s="70"/>
      <c r="AU51" s="340">
        <f>AT51*INDEX('Select Year'!Z$23:AE$23,,MATCH($BN$5,'Select Year'!Z$14:AE$14,0))</f>
        <v>0</v>
      </c>
      <c r="AV51" s="289"/>
      <c r="AW51" s="347" t="e">
        <f t="shared" si="16"/>
        <v>#DIV/0!</v>
      </c>
      <c r="AY51" s="12"/>
      <c r="AZ51" s="12"/>
      <c r="BF51" s="12"/>
      <c r="BG51" s="12"/>
      <c r="BH51" s="12"/>
      <c r="BI51" s="12"/>
      <c r="BJ51" s="13"/>
      <c r="BK51" s="12"/>
      <c r="CM51" s="177"/>
      <c r="CN51" s="174" t="str">
        <f t="shared" si="17"/>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31"/>
        <v/>
      </c>
      <c r="D52" s="366">
        <f t="shared" si="3"/>
        <v>0</v>
      </c>
      <c r="E52" s="340">
        <f>D52*INDEX('Select Year'!Z$23:AE$23,,MATCH($BN$5,'Select Year'!Z$14:AE$14,0))</f>
        <v>0</v>
      </c>
      <c r="F52" s="354">
        <f t="shared" si="4"/>
        <v>0</v>
      </c>
      <c r="G52" s="351" t="e">
        <f t="shared" si="5"/>
        <v>#DIV/0!</v>
      </c>
      <c r="H52" s="351" t="e">
        <f t="shared" si="6"/>
        <v>#DIV/0!</v>
      </c>
      <c r="I52" s="47" t="e">
        <f>E52*INDEX('Select Year'!AA$15:AE$19,MATCH('Road Diesel'!C52,'Select Year'!W$15:W$19,0),MATCH($BN$5,'Select Year'!AA$14:AE$14,0))</f>
        <v>#N/A</v>
      </c>
      <c r="J52" s="70"/>
      <c r="K52" s="340">
        <f>J52*INDEX('Select Year'!Z$23:AE$23,,MATCH($BN$5,'Select Year'!Z$14:AE$14,0))</f>
        <v>0</v>
      </c>
      <c r="L52" s="289"/>
      <c r="M52" s="291" t="e">
        <f t="shared" si="7"/>
        <v>#DIV/0!</v>
      </c>
      <c r="N52" s="70"/>
      <c r="O52" s="340">
        <f>N52*INDEX('Select Year'!Z$23:AE$23,,MATCH($BN$5,'Select Year'!Z$14:AE$14,0))</f>
        <v>0</v>
      </c>
      <c r="P52" s="289"/>
      <c r="Q52" s="291" t="e">
        <f t="shared" si="8"/>
        <v>#DIV/0!</v>
      </c>
      <c r="R52" s="70"/>
      <c r="S52" s="340">
        <f>R52*INDEX('Select Year'!Z$23:AE$23,,MATCH($BN$5,'Select Year'!Z$14:AE$14,0))</f>
        <v>0</v>
      </c>
      <c r="T52" s="289"/>
      <c r="U52" s="291" t="e">
        <f t="shared" si="9"/>
        <v>#DIV/0!</v>
      </c>
      <c r="V52" s="70"/>
      <c r="W52" s="340">
        <f>V52*INDEX('Select Year'!Z$23:AE$23,,MATCH($BN$5,'Select Year'!Z$14:AE$14,0))</f>
        <v>0</v>
      </c>
      <c r="X52" s="289"/>
      <c r="Y52" s="291" t="e">
        <f t="shared" si="10"/>
        <v>#DIV/0!</v>
      </c>
      <c r="Z52" s="70"/>
      <c r="AA52" s="340">
        <f>Z52*INDEX('Select Year'!Z$23:AE$23,,MATCH($BN$5,'Select Year'!Z$14:AE$14,0))</f>
        <v>0</v>
      </c>
      <c r="AB52" s="289"/>
      <c r="AC52" s="291" t="e">
        <f t="shared" si="11"/>
        <v>#DIV/0!</v>
      </c>
      <c r="AD52" s="70"/>
      <c r="AE52" s="340">
        <f>AD52*INDEX('Select Year'!Z$23:AE$23,,MATCH($BN$5,'Select Year'!Z$14:AE$14,0))</f>
        <v>0</v>
      </c>
      <c r="AF52" s="289"/>
      <c r="AG52" s="291" t="e">
        <f t="shared" si="12"/>
        <v>#DIV/0!</v>
      </c>
      <c r="AH52" s="70"/>
      <c r="AI52" s="340">
        <f>AH52*INDEX('Select Year'!Z$23:AE$23,,MATCH($BN$5,'Select Year'!Z$14:AE$14,0))</f>
        <v>0</v>
      </c>
      <c r="AJ52" s="289"/>
      <c r="AK52" s="291" t="e">
        <f t="shared" si="13"/>
        <v>#DIV/0!</v>
      </c>
      <c r="AL52" s="70"/>
      <c r="AM52" s="340">
        <f>AL52*INDEX('Select Year'!Z$23:AE$23,,MATCH($BN$5,'Select Year'!Z$14:AE$14,0))</f>
        <v>0</v>
      </c>
      <c r="AN52" s="289"/>
      <c r="AO52" s="291" t="e">
        <f t="shared" si="14"/>
        <v>#DIV/0!</v>
      </c>
      <c r="AP52" s="70"/>
      <c r="AQ52" s="340">
        <f>AP52*INDEX('Select Year'!Z$23:AE$23,,MATCH($BN$5,'Select Year'!Z$14:AE$14,0))</f>
        <v>0</v>
      </c>
      <c r="AR52" s="289"/>
      <c r="AS52" s="291" t="e">
        <f t="shared" si="15"/>
        <v>#DIV/0!</v>
      </c>
      <c r="AT52" s="70"/>
      <c r="AU52" s="340">
        <f>AT52*INDEX('Select Year'!Z$23:AE$23,,MATCH($BN$5,'Select Year'!Z$14:AE$14,0))</f>
        <v>0</v>
      </c>
      <c r="AV52" s="289"/>
      <c r="AW52" s="347" t="e">
        <f t="shared" si="16"/>
        <v>#DIV/0!</v>
      </c>
      <c r="AY52" s="12"/>
      <c r="AZ52" s="12"/>
      <c r="BF52" s="12"/>
      <c r="BG52" s="12"/>
      <c r="BH52" s="12"/>
      <c r="BI52" s="12"/>
      <c r="BJ52" s="13"/>
      <c r="BK52" s="12"/>
      <c r="CM52" s="177"/>
      <c r="CN52" s="174" t="str">
        <f t="shared" si="17"/>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31"/>
        <v/>
      </c>
      <c r="D53" s="366">
        <f t="shared" si="3"/>
        <v>0</v>
      </c>
      <c r="E53" s="340">
        <f>D53*INDEX('Select Year'!Z$23:AE$23,,MATCH($BN$5,'Select Year'!Z$14:AE$14,0))</f>
        <v>0</v>
      </c>
      <c r="F53" s="354">
        <f t="shared" si="4"/>
        <v>0</v>
      </c>
      <c r="G53" s="351" t="e">
        <f t="shared" si="5"/>
        <v>#DIV/0!</v>
      </c>
      <c r="H53" s="351" t="e">
        <f t="shared" si="6"/>
        <v>#DIV/0!</v>
      </c>
      <c r="I53" s="47" t="e">
        <f>E53*INDEX('Select Year'!AA$15:AE$19,MATCH('Road Diesel'!C53,'Select Year'!W$15:W$19,0),MATCH($BN$5,'Select Year'!AA$14:AE$14,0))</f>
        <v>#N/A</v>
      </c>
      <c r="J53" s="70"/>
      <c r="K53" s="340">
        <f>J53*INDEX('Select Year'!Z$23:AE$23,,MATCH($BN$5,'Select Year'!Z$14:AE$14,0))</f>
        <v>0</v>
      </c>
      <c r="L53" s="289"/>
      <c r="M53" s="291" t="e">
        <f t="shared" si="7"/>
        <v>#DIV/0!</v>
      </c>
      <c r="N53" s="70"/>
      <c r="O53" s="340">
        <f>N53*INDEX('Select Year'!Z$23:AE$23,,MATCH($BN$5,'Select Year'!Z$14:AE$14,0))</f>
        <v>0</v>
      </c>
      <c r="P53" s="289"/>
      <c r="Q53" s="291" t="e">
        <f t="shared" si="8"/>
        <v>#DIV/0!</v>
      </c>
      <c r="R53" s="70"/>
      <c r="S53" s="340">
        <f>R53*INDEX('Select Year'!Z$23:AE$23,,MATCH($BN$5,'Select Year'!Z$14:AE$14,0))</f>
        <v>0</v>
      </c>
      <c r="T53" s="289"/>
      <c r="U53" s="291" t="e">
        <f t="shared" si="9"/>
        <v>#DIV/0!</v>
      </c>
      <c r="V53" s="70"/>
      <c r="W53" s="340">
        <f>V53*INDEX('Select Year'!Z$23:AE$23,,MATCH($BN$5,'Select Year'!Z$14:AE$14,0))</f>
        <v>0</v>
      </c>
      <c r="X53" s="289"/>
      <c r="Y53" s="291" t="e">
        <f t="shared" si="10"/>
        <v>#DIV/0!</v>
      </c>
      <c r="Z53" s="70"/>
      <c r="AA53" s="340">
        <f>Z53*INDEX('Select Year'!Z$23:AE$23,,MATCH($BN$5,'Select Year'!Z$14:AE$14,0))</f>
        <v>0</v>
      </c>
      <c r="AB53" s="289"/>
      <c r="AC53" s="291" t="e">
        <f t="shared" si="11"/>
        <v>#DIV/0!</v>
      </c>
      <c r="AD53" s="70"/>
      <c r="AE53" s="340">
        <f>AD53*INDEX('Select Year'!Z$23:AE$23,,MATCH($BN$5,'Select Year'!Z$14:AE$14,0))</f>
        <v>0</v>
      </c>
      <c r="AF53" s="289"/>
      <c r="AG53" s="291" t="e">
        <f t="shared" si="12"/>
        <v>#DIV/0!</v>
      </c>
      <c r="AH53" s="70"/>
      <c r="AI53" s="340">
        <f>AH53*INDEX('Select Year'!Z$23:AE$23,,MATCH($BN$5,'Select Year'!Z$14:AE$14,0))</f>
        <v>0</v>
      </c>
      <c r="AJ53" s="289"/>
      <c r="AK53" s="291" t="e">
        <f t="shared" si="13"/>
        <v>#DIV/0!</v>
      </c>
      <c r="AL53" s="70"/>
      <c r="AM53" s="340">
        <f>AL53*INDEX('Select Year'!Z$23:AE$23,,MATCH($BN$5,'Select Year'!Z$14:AE$14,0))</f>
        <v>0</v>
      </c>
      <c r="AN53" s="289"/>
      <c r="AO53" s="291" t="e">
        <f t="shared" si="14"/>
        <v>#DIV/0!</v>
      </c>
      <c r="AP53" s="70"/>
      <c r="AQ53" s="340">
        <f>AP53*INDEX('Select Year'!Z$23:AE$23,,MATCH($BN$5,'Select Year'!Z$14:AE$14,0))</f>
        <v>0</v>
      </c>
      <c r="AR53" s="289"/>
      <c r="AS53" s="291" t="e">
        <f t="shared" si="15"/>
        <v>#DIV/0!</v>
      </c>
      <c r="AT53" s="70"/>
      <c r="AU53" s="340">
        <f>AT53*INDEX('Select Year'!Z$23:AE$23,,MATCH($BN$5,'Select Year'!Z$14:AE$14,0))</f>
        <v>0</v>
      </c>
      <c r="AV53" s="289"/>
      <c r="AW53" s="347" t="e">
        <f t="shared" si="16"/>
        <v>#DIV/0!</v>
      </c>
      <c r="AY53" s="12"/>
      <c r="AZ53" s="12"/>
      <c r="BF53" s="12"/>
      <c r="BG53" s="12"/>
      <c r="BH53" s="12"/>
      <c r="BI53" s="12"/>
      <c r="BJ53" s="13"/>
      <c r="BK53" s="12"/>
      <c r="CM53" s="177"/>
      <c r="CN53" s="174" t="str">
        <f t="shared" si="17"/>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31"/>
        <v/>
      </c>
      <c r="D54" s="366">
        <f t="shared" si="3"/>
        <v>0</v>
      </c>
      <c r="E54" s="340">
        <f>D54*INDEX('Select Year'!Z$23:AE$23,,MATCH($BN$5,'Select Year'!Z$14:AE$14,0))</f>
        <v>0</v>
      </c>
      <c r="F54" s="354">
        <f t="shared" si="4"/>
        <v>0</v>
      </c>
      <c r="G54" s="351" t="e">
        <f t="shared" si="5"/>
        <v>#DIV/0!</v>
      </c>
      <c r="H54" s="351" t="e">
        <f t="shared" si="6"/>
        <v>#DIV/0!</v>
      </c>
      <c r="I54" s="47" t="e">
        <f>E54*INDEX('Select Year'!AA$15:AE$19,MATCH('Road Diesel'!C54,'Select Year'!W$15:W$19,0),MATCH($BN$5,'Select Year'!AA$14:AE$14,0))</f>
        <v>#N/A</v>
      </c>
      <c r="J54" s="70"/>
      <c r="K54" s="340">
        <f>J54*INDEX('Select Year'!Z$23:AE$23,,MATCH($BN$5,'Select Year'!Z$14:AE$14,0))</f>
        <v>0</v>
      </c>
      <c r="L54" s="289"/>
      <c r="M54" s="291" t="e">
        <f t="shared" si="7"/>
        <v>#DIV/0!</v>
      </c>
      <c r="N54" s="70"/>
      <c r="O54" s="340">
        <f>N54*INDEX('Select Year'!Z$23:AE$23,,MATCH($BN$5,'Select Year'!Z$14:AE$14,0))</f>
        <v>0</v>
      </c>
      <c r="P54" s="289"/>
      <c r="Q54" s="291" t="e">
        <f t="shared" si="8"/>
        <v>#DIV/0!</v>
      </c>
      <c r="R54" s="70"/>
      <c r="S54" s="340">
        <f>R54*INDEX('Select Year'!Z$23:AE$23,,MATCH($BN$5,'Select Year'!Z$14:AE$14,0))</f>
        <v>0</v>
      </c>
      <c r="T54" s="289"/>
      <c r="U54" s="291" t="e">
        <f t="shared" si="9"/>
        <v>#DIV/0!</v>
      </c>
      <c r="V54" s="70"/>
      <c r="W54" s="340">
        <f>V54*INDEX('Select Year'!Z$23:AE$23,,MATCH($BN$5,'Select Year'!Z$14:AE$14,0))</f>
        <v>0</v>
      </c>
      <c r="X54" s="289"/>
      <c r="Y54" s="291" t="e">
        <f t="shared" si="10"/>
        <v>#DIV/0!</v>
      </c>
      <c r="Z54" s="70"/>
      <c r="AA54" s="340">
        <f>Z54*INDEX('Select Year'!Z$23:AE$23,,MATCH($BN$5,'Select Year'!Z$14:AE$14,0))</f>
        <v>0</v>
      </c>
      <c r="AB54" s="289"/>
      <c r="AC54" s="291" t="e">
        <f t="shared" si="11"/>
        <v>#DIV/0!</v>
      </c>
      <c r="AD54" s="70"/>
      <c r="AE54" s="340">
        <f>AD54*INDEX('Select Year'!Z$23:AE$23,,MATCH($BN$5,'Select Year'!Z$14:AE$14,0))</f>
        <v>0</v>
      </c>
      <c r="AF54" s="289"/>
      <c r="AG54" s="291" t="e">
        <f t="shared" si="12"/>
        <v>#DIV/0!</v>
      </c>
      <c r="AH54" s="70"/>
      <c r="AI54" s="340">
        <f>AH54*INDEX('Select Year'!Z$23:AE$23,,MATCH($BN$5,'Select Year'!Z$14:AE$14,0))</f>
        <v>0</v>
      </c>
      <c r="AJ54" s="289"/>
      <c r="AK54" s="291" t="e">
        <f t="shared" si="13"/>
        <v>#DIV/0!</v>
      </c>
      <c r="AL54" s="70"/>
      <c r="AM54" s="340">
        <f>AL54*INDEX('Select Year'!Z$23:AE$23,,MATCH($BN$5,'Select Year'!Z$14:AE$14,0))</f>
        <v>0</v>
      </c>
      <c r="AN54" s="289"/>
      <c r="AO54" s="291" t="e">
        <f t="shared" si="14"/>
        <v>#DIV/0!</v>
      </c>
      <c r="AP54" s="70"/>
      <c r="AQ54" s="340">
        <f>AP54*INDEX('Select Year'!Z$23:AE$23,,MATCH($BN$5,'Select Year'!Z$14:AE$14,0))</f>
        <v>0</v>
      </c>
      <c r="AR54" s="289"/>
      <c r="AS54" s="291" t="e">
        <f t="shared" si="15"/>
        <v>#DIV/0!</v>
      </c>
      <c r="AT54" s="70"/>
      <c r="AU54" s="340">
        <f>AT54*INDEX('Select Year'!Z$23:AE$23,,MATCH($BN$5,'Select Year'!Z$14:AE$14,0))</f>
        <v>0</v>
      </c>
      <c r="AV54" s="289"/>
      <c r="AW54" s="347" t="e">
        <f t="shared" si="16"/>
        <v>#DIV/0!</v>
      </c>
      <c r="AY54" s="12"/>
      <c r="AZ54" s="12"/>
      <c r="BF54" s="12"/>
      <c r="BG54" s="12"/>
      <c r="BH54" s="12"/>
      <c r="BI54" s="12"/>
      <c r="BJ54" s="13"/>
      <c r="BK54" s="12"/>
      <c r="CM54" s="177"/>
      <c r="CN54" s="174" t="str">
        <f t="shared" si="17"/>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31"/>
        <v/>
      </c>
      <c r="D55" s="366">
        <f t="shared" si="3"/>
        <v>0</v>
      </c>
      <c r="E55" s="340">
        <f>D55*INDEX('Select Year'!Z$23:AE$23,,MATCH($BN$5,'Select Year'!Z$14:AE$14,0))</f>
        <v>0</v>
      </c>
      <c r="F55" s="354">
        <f t="shared" si="4"/>
        <v>0</v>
      </c>
      <c r="G55" s="351" t="e">
        <f t="shared" si="5"/>
        <v>#DIV/0!</v>
      </c>
      <c r="H55" s="351" t="e">
        <f t="shared" si="6"/>
        <v>#DIV/0!</v>
      </c>
      <c r="I55" s="47" t="e">
        <f>E55*INDEX('Select Year'!AA$15:AE$19,MATCH('Road Diesel'!C55,'Select Year'!W$15:W$19,0),MATCH($BN$5,'Select Year'!AA$14:AE$14,0))</f>
        <v>#N/A</v>
      </c>
      <c r="J55" s="70"/>
      <c r="K55" s="340">
        <f>J55*INDEX('Select Year'!Z$23:AE$23,,MATCH($BN$5,'Select Year'!Z$14:AE$14,0))</f>
        <v>0</v>
      </c>
      <c r="L55" s="289"/>
      <c r="M55" s="291" t="e">
        <f t="shared" si="7"/>
        <v>#DIV/0!</v>
      </c>
      <c r="N55" s="70"/>
      <c r="O55" s="340">
        <f>N55*INDEX('Select Year'!Z$23:AE$23,,MATCH($BN$5,'Select Year'!Z$14:AE$14,0))</f>
        <v>0</v>
      </c>
      <c r="P55" s="289"/>
      <c r="Q55" s="291" t="e">
        <f t="shared" si="8"/>
        <v>#DIV/0!</v>
      </c>
      <c r="R55" s="70"/>
      <c r="S55" s="340">
        <f>R55*INDEX('Select Year'!Z$23:AE$23,,MATCH($BN$5,'Select Year'!Z$14:AE$14,0))</f>
        <v>0</v>
      </c>
      <c r="T55" s="289"/>
      <c r="U55" s="291" t="e">
        <f t="shared" si="9"/>
        <v>#DIV/0!</v>
      </c>
      <c r="V55" s="70"/>
      <c r="W55" s="340">
        <f>V55*INDEX('Select Year'!Z$23:AE$23,,MATCH($BN$5,'Select Year'!Z$14:AE$14,0))</f>
        <v>0</v>
      </c>
      <c r="X55" s="289"/>
      <c r="Y55" s="291" t="e">
        <f t="shared" si="10"/>
        <v>#DIV/0!</v>
      </c>
      <c r="Z55" s="70"/>
      <c r="AA55" s="340">
        <f>Z55*INDEX('Select Year'!Z$23:AE$23,,MATCH($BN$5,'Select Year'!Z$14:AE$14,0))</f>
        <v>0</v>
      </c>
      <c r="AB55" s="289"/>
      <c r="AC55" s="291" t="e">
        <f t="shared" si="11"/>
        <v>#DIV/0!</v>
      </c>
      <c r="AD55" s="70"/>
      <c r="AE55" s="340">
        <f>AD55*INDEX('Select Year'!Z$23:AE$23,,MATCH($BN$5,'Select Year'!Z$14:AE$14,0))</f>
        <v>0</v>
      </c>
      <c r="AF55" s="289"/>
      <c r="AG55" s="291" t="e">
        <f t="shared" si="12"/>
        <v>#DIV/0!</v>
      </c>
      <c r="AH55" s="70"/>
      <c r="AI55" s="340">
        <f>AH55*INDEX('Select Year'!Z$23:AE$23,,MATCH($BN$5,'Select Year'!Z$14:AE$14,0))</f>
        <v>0</v>
      </c>
      <c r="AJ55" s="289"/>
      <c r="AK55" s="291" t="e">
        <f t="shared" si="13"/>
        <v>#DIV/0!</v>
      </c>
      <c r="AL55" s="70"/>
      <c r="AM55" s="340">
        <f>AL55*INDEX('Select Year'!Z$23:AE$23,,MATCH($BN$5,'Select Year'!Z$14:AE$14,0))</f>
        <v>0</v>
      </c>
      <c r="AN55" s="289"/>
      <c r="AO55" s="291" t="e">
        <f t="shared" si="14"/>
        <v>#DIV/0!</v>
      </c>
      <c r="AP55" s="70"/>
      <c r="AQ55" s="340">
        <f>AP55*INDEX('Select Year'!Z$23:AE$23,,MATCH($BN$5,'Select Year'!Z$14:AE$14,0))</f>
        <v>0</v>
      </c>
      <c r="AR55" s="289"/>
      <c r="AS55" s="291" t="e">
        <f t="shared" si="15"/>
        <v>#DIV/0!</v>
      </c>
      <c r="AT55" s="70"/>
      <c r="AU55" s="340">
        <f>AT55*INDEX('Select Year'!Z$23:AE$23,,MATCH($BN$5,'Select Year'!Z$14:AE$14,0))</f>
        <v>0</v>
      </c>
      <c r="AV55" s="289"/>
      <c r="AW55" s="347" t="e">
        <f t="shared" si="16"/>
        <v>#DIV/0!</v>
      </c>
      <c r="AY55" s="12"/>
      <c r="AZ55" s="12"/>
      <c r="BF55" s="12"/>
      <c r="BG55" s="12"/>
      <c r="BH55" s="12"/>
      <c r="BI55" s="12"/>
      <c r="BJ55" s="13"/>
      <c r="BK55" s="12"/>
      <c r="CM55" s="177"/>
      <c r="CN55" s="174" t="str">
        <f t="shared" si="17"/>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31"/>
        <v/>
      </c>
      <c r="D56" s="366">
        <f t="shared" si="3"/>
        <v>0</v>
      </c>
      <c r="E56" s="340">
        <f>D56*INDEX('Select Year'!Z$23:AE$23,,MATCH($BN$5,'Select Year'!Z$14:AE$14,0))</f>
        <v>0</v>
      </c>
      <c r="F56" s="354">
        <f t="shared" si="4"/>
        <v>0</v>
      </c>
      <c r="G56" s="351" t="e">
        <f t="shared" si="5"/>
        <v>#DIV/0!</v>
      </c>
      <c r="H56" s="351" t="e">
        <f t="shared" si="6"/>
        <v>#DIV/0!</v>
      </c>
      <c r="I56" s="47" t="e">
        <f>E56*INDEX('Select Year'!AA$15:AE$19,MATCH('Road Diesel'!C56,'Select Year'!W$15:W$19,0),MATCH($BN$5,'Select Year'!AA$14:AE$14,0))</f>
        <v>#N/A</v>
      </c>
      <c r="J56" s="70"/>
      <c r="K56" s="340">
        <f>J56*INDEX('Select Year'!Z$23:AE$23,,MATCH($BN$5,'Select Year'!Z$14:AE$14,0))</f>
        <v>0</v>
      </c>
      <c r="L56" s="289"/>
      <c r="M56" s="291" t="e">
        <f t="shared" si="7"/>
        <v>#DIV/0!</v>
      </c>
      <c r="N56" s="70"/>
      <c r="O56" s="340">
        <f>N56*INDEX('Select Year'!Z$23:AE$23,,MATCH($BN$5,'Select Year'!Z$14:AE$14,0))</f>
        <v>0</v>
      </c>
      <c r="P56" s="289"/>
      <c r="Q56" s="291" t="e">
        <f t="shared" si="8"/>
        <v>#DIV/0!</v>
      </c>
      <c r="R56" s="70"/>
      <c r="S56" s="340">
        <f>R56*INDEX('Select Year'!Z$23:AE$23,,MATCH($BN$5,'Select Year'!Z$14:AE$14,0))</f>
        <v>0</v>
      </c>
      <c r="T56" s="289"/>
      <c r="U56" s="291" t="e">
        <f t="shared" si="9"/>
        <v>#DIV/0!</v>
      </c>
      <c r="V56" s="70"/>
      <c r="W56" s="340">
        <f>V56*INDEX('Select Year'!Z$23:AE$23,,MATCH($BN$5,'Select Year'!Z$14:AE$14,0))</f>
        <v>0</v>
      </c>
      <c r="X56" s="289"/>
      <c r="Y56" s="291" t="e">
        <f t="shared" si="10"/>
        <v>#DIV/0!</v>
      </c>
      <c r="Z56" s="70"/>
      <c r="AA56" s="340">
        <f>Z56*INDEX('Select Year'!Z$23:AE$23,,MATCH($BN$5,'Select Year'!Z$14:AE$14,0))</f>
        <v>0</v>
      </c>
      <c r="AB56" s="289"/>
      <c r="AC56" s="291" t="e">
        <f t="shared" si="11"/>
        <v>#DIV/0!</v>
      </c>
      <c r="AD56" s="70"/>
      <c r="AE56" s="340">
        <f>AD56*INDEX('Select Year'!Z$23:AE$23,,MATCH($BN$5,'Select Year'!Z$14:AE$14,0))</f>
        <v>0</v>
      </c>
      <c r="AF56" s="289"/>
      <c r="AG56" s="291" t="e">
        <f t="shared" si="12"/>
        <v>#DIV/0!</v>
      </c>
      <c r="AH56" s="70"/>
      <c r="AI56" s="340">
        <f>AH56*INDEX('Select Year'!Z$23:AE$23,,MATCH($BN$5,'Select Year'!Z$14:AE$14,0))</f>
        <v>0</v>
      </c>
      <c r="AJ56" s="289"/>
      <c r="AK56" s="291" t="e">
        <f t="shared" si="13"/>
        <v>#DIV/0!</v>
      </c>
      <c r="AL56" s="70"/>
      <c r="AM56" s="340">
        <f>AL56*INDEX('Select Year'!Z$23:AE$23,,MATCH($BN$5,'Select Year'!Z$14:AE$14,0))</f>
        <v>0</v>
      </c>
      <c r="AN56" s="289"/>
      <c r="AO56" s="291" t="e">
        <f t="shared" si="14"/>
        <v>#DIV/0!</v>
      </c>
      <c r="AP56" s="70"/>
      <c r="AQ56" s="340">
        <f>AP56*INDEX('Select Year'!Z$23:AE$23,,MATCH($BN$5,'Select Year'!Z$14:AE$14,0))</f>
        <v>0</v>
      </c>
      <c r="AR56" s="289"/>
      <c r="AS56" s="291" t="e">
        <f t="shared" si="15"/>
        <v>#DIV/0!</v>
      </c>
      <c r="AT56" s="70"/>
      <c r="AU56" s="340">
        <f>AT56*INDEX('Select Year'!Z$23:AE$23,,MATCH($BN$5,'Select Year'!Z$14:AE$14,0))</f>
        <v>0</v>
      </c>
      <c r="AV56" s="289"/>
      <c r="AW56" s="347" t="e">
        <f t="shared" si="16"/>
        <v>#DIV/0!</v>
      </c>
      <c r="AY56" s="12"/>
      <c r="AZ56" s="12"/>
      <c r="BF56" s="12"/>
      <c r="BG56" s="12"/>
      <c r="BH56" s="12"/>
      <c r="BI56" s="12"/>
      <c r="BJ56" s="13"/>
      <c r="BK56" s="12"/>
      <c r="CM56" s="177"/>
      <c r="CN56" s="174" t="str">
        <f t="shared" si="17"/>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31"/>
        <v/>
      </c>
      <c r="D57" s="367">
        <f t="shared" si="3"/>
        <v>0</v>
      </c>
      <c r="E57" s="343">
        <f>D57*INDEX('Select Year'!Z$23:AE$23,,MATCH($BN$5,'Select Year'!Z$14:AE$14,0))</f>
        <v>0</v>
      </c>
      <c r="F57" s="355">
        <f t="shared" si="4"/>
        <v>0</v>
      </c>
      <c r="G57" s="352" t="e">
        <f t="shared" si="5"/>
        <v>#DIV/0!</v>
      </c>
      <c r="H57" s="352" t="e">
        <f t="shared" si="6"/>
        <v>#DIV/0!</v>
      </c>
      <c r="I57" s="300" t="e">
        <f>E57*INDEX('Select Year'!AA$15:AE$19,MATCH('Road Diesel'!C57,'Select Year'!W$15:W$19,0),MATCH($BN$5,'Select Year'!AA$14:AE$14,0))</f>
        <v>#N/A</v>
      </c>
      <c r="J57" s="126"/>
      <c r="K57" s="343">
        <f>J57*INDEX('Select Year'!Z$23:AE$23,,MATCH($BN$5,'Select Year'!Z$14:AE$14,0))</f>
        <v>0</v>
      </c>
      <c r="L57" s="134"/>
      <c r="M57" s="292" t="e">
        <f t="shared" si="7"/>
        <v>#DIV/0!</v>
      </c>
      <c r="N57" s="126"/>
      <c r="O57" s="343">
        <f>N57*INDEX('Select Year'!Z$23:AE$23,,MATCH($BN$5,'Select Year'!Z$14:AE$14,0))</f>
        <v>0</v>
      </c>
      <c r="P57" s="134"/>
      <c r="Q57" s="292" t="e">
        <f t="shared" si="8"/>
        <v>#DIV/0!</v>
      </c>
      <c r="R57" s="126"/>
      <c r="S57" s="343">
        <f>R57*INDEX('Select Year'!Z$23:AE$23,,MATCH($BN$5,'Select Year'!Z$14:AE$14,0))</f>
        <v>0</v>
      </c>
      <c r="T57" s="134"/>
      <c r="U57" s="292" t="e">
        <f t="shared" si="9"/>
        <v>#DIV/0!</v>
      </c>
      <c r="V57" s="126"/>
      <c r="W57" s="343">
        <f>V57*INDEX('Select Year'!Z$23:AE$23,,MATCH($BN$5,'Select Year'!Z$14:AE$14,0))</f>
        <v>0</v>
      </c>
      <c r="X57" s="134"/>
      <c r="Y57" s="292" t="e">
        <f t="shared" si="10"/>
        <v>#DIV/0!</v>
      </c>
      <c r="Z57" s="126"/>
      <c r="AA57" s="343">
        <f>Z57*INDEX('Select Year'!Z$23:AE$23,,MATCH($BN$5,'Select Year'!Z$14:AE$14,0))</f>
        <v>0</v>
      </c>
      <c r="AB57" s="134"/>
      <c r="AC57" s="292" t="e">
        <f t="shared" si="11"/>
        <v>#DIV/0!</v>
      </c>
      <c r="AD57" s="126"/>
      <c r="AE57" s="343">
        <f>AD57*INDEX('Select Year'!Z$23:AE$23,,MATCH($BN$5,'Select Year'!Z$14:AE$14,0))</f>
        <v>0</v>
      </c>
      <c r="AF57" s="134"/>
      <c r="AG57" s="292" t="e">
        <f t="shared" si="12"/>
        <v>#DIV/0!</v>
      </c>
      <c r="AH57" s="126"/>
      <c r="AI57" s="343">
        <f>AH57*INDEX('Select Year'!Z$23:AE$23,,MATCH($BN$5,'Select Year'!Z$14:AE$14,0))</f>
        <v>0</v>
      </c>
      <c r="AJ57" s="134"/>
      <c r="AK57" s="292" t="e">
        <f t="shared" si="13"/>
        <v>#DIV/0!</v>
      </c>
      <c r="AL57" s="126"/>
      <c r="AM57" s="343">
        <f>AL57*INDEX('Select Year'!Z$23:AE$23,,MATCH($BN$5,'Select Year'!Z$14:AE$14,0))</f>
        <v>0</v>
      </c>
      <c r="AN57" s="134"/>
      <c r="AO57" s="292" t="e">
        <f t="shared" si="14"/>
        <v>#DIV/0!</v>
      </c>
      <c r="AP57" s="126"/>
      <c r="AQ57" s="343">
        <f>AP57*INDEX('Select Year'!Z$23:AE$23,,MATCH($BN$5,'Select Year'!Z$14:AE$14,0))</f>
        <v>0</v>
      </c>
      <c r="AR57" s="134"/>
      <c r="AS57" s="292" t="e">
        <f t="shared" si="15"/>
        <v>#DIV/0!</v>
      </c>
      <c r="AT57" s="126"/>
      <c r="AU57" s="343">
        <f>AT57*INDEX('Select Year'!Z$23:AE$23,,MATCH($BN$5,'Select Year'!Z$14:AE$14,0))</f>
        <v>0</v>
      </c>
      <c r="AV57" s="134"/>
      <c r="AW57" s="348" t="e">
        <f t="shared" si="16"/>
        <v>#DIV/0!</v>
      </c>
      <c r="AY57" s="12"/>
      <c r="AZ57" s="12"/>
      <c r="BF57" s="12"/>
      <c r="BG57" s="12"/>
      <c r="BH57" s="12"/>
      <c r="BI57" s="12"/>
      <c r="BJ57" s="13"/>
      <c r="BK57" s="12"/>
      <c r="CM57" s="177"/>
      <c r="CN57" s="174" t="str">
        <f t="shared" si="17"/>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32">Year5</f>
        <v/>
      </c>
      <c r="D58" s="363">
        <f t="shared" si="3"/>
        <v>0</v>
      </c>
      <c r="E58" s="339">
        <f>D58*INDEX('Select Year'!Z$23:AE$23,,MATCH($BN$5,'Select Year'!Z$14:AE$14,0))</f>
        <v>0</v>
      </c>
      <c r="F58" s="364">
        <f t="shared" si="4"/>
        <v>0</v>
      </c>
      <c r="G58" s="365" t="e">
        <f t="shared" si="5"/>
        <v>#DIV/0!</v>
      </c>
      <c r="H58" s="365" t="e">
        <f t="shared" si="6"/>
        <v>#DIV/0!</v>
      </c>
      <c r="I58" s="144" t="e">
        <f>E58*INDEX('Select Year'!AA$15:AE$19,MATCH('Road Diesel'!C58,'Select Year'!W$15:W$19,0),MATCH($BN$5,'Select Year'!AA$14:AE$14,0))</f>
        <v>#N/A</v>
      </c>
      <c r="J58" s="306"/>
      <c r="K58" s="339">
        <f>J58*INDEX('Select Year'!Z$23:AE$23,,MATCH($BN$5,'Select Year'!Z$14:AE$14,0))</f>
        <v>0</v>
      </c>
      <c r="L58" s="307"/>
      <c r="M58" s="290" t="e">
        <f t="shared" si="7"/>
        <v>#DIV/0!</v>
      </c>
      <c r="N58" s="306"/>
      <c r="O58" s="339">
        <f>N58*INDEX('Select Year'!Z$23:AE$23,,MATCH($BN$5,'Select Year'!Z$14:AE$14,0))</f>
        <v>0</v>
      </c>
      <c r="P58" s="307"/>
      <c r="Q58" s="290" t="e">
        <f t="shared" si="8"/>
        <v>#DIV/0!</v>
      </c>
      <c r="R58" s="306"/>
      <c r="S58" s="339">
        <f>R58*INDEX('Select Year'!Z$23:AE$23,,MATCH($BN$5,'Select Year'!Z$14:AE$14,0))</f>
        <v>0</v>
      </c>
      <c r="T58" s="307"/>
      <c r="U58" s="290" t="e">
        <f t="shared" si="9"/>
        <v>#DIV/0!</v>
      </c>
      <c r="V58" s="306"/>
      <c r="W58" s="339">
        <f>V58*INDEX('Select Year'!Z$23:AE$23,,MATCH($BN$5,'Select Year'!Z$14:AE$14,0))</f>
        <v>0</v>
      </c>
      <c r="X58" s="307"/>
      <c r="Y58" s="290" t="e">
        <f t="shared" si="10"/>
        <v>#DIV/0!</v>
      </c>
      <c r="Z58" s="306"/>
      <c r="AA58" s="339">
        <f>Z58*INDEX('Select Year'!Z$23:AE$23,,MATCH($BN$5,'Select Year'!Z$14:AE$14,0))</f>
        <v>0</v>
      </c>
      <c r="AB58" s="307"/>
      <c r="AC58" s="290" t="e">
        <f t="shared" si="11"/>
        <v>#DIV/0!</v>
      </c>
      <c r="AD58" s="306"/>
      <c r="AE58" s="339">
        <f>AD58*INDEX('Select Year'!Z$23:AE$23,,MATCH($BN$5,'Select Year'!Z$14:AE$14,0))</f>
        <v>0</v>
      </c>
      <c r="AF58" s="307"/>
      <c r="AG58" s="290" t="e">
        <f t="shared" si="12"/>
        <v>#DIV/0!</v>
      </c>
      <c r="AH58" s="306"/>
      <c r="AI58" s="339">
        <f>AH58*INDEX('Select Year'!Z$23:AE$23,,MATCH($BN$5,'Select Year'!Z$14:AE$14,0))</f>
        <v>0</v>
      </c>
      <c r="AJ58" s="307"/>
      <c r="AK58" s="290" t="e">
        <f t="shared" si="13"/>
        <v>#DIV/0!</v>
      </c>
      <c r="AL58" s="306"/>
      <c r="AM58" s="339">
        <f>AL58*INDEX('Select Year'!Z$23:AE$23,,MATCH($BN$5,'Select Year'!Z$14:AE$14,0))</f>
        <v>0</v>
      </c>
      <c r="AN58" s="307"/>
      <c r="AO58" s="290" t="e">
        <f t="shared" si="14"/>
        <v>#DIV/0!</v>
      </c>
      <c r="AP58" s="306"/>
      <c r="AQ58" s="339">
        <f>AP58*INDEX('Select Year'!Z$23:AE$23,,MATCH($BN$5,'Select Year'!Z$14:AE$14,0))</f>
        <v>0</v>
      </c>
      <c r="AR58" s="307"/>
      <c r="AS58" s="290" t="e">
        <f t="shared" si="15"/>
        <v>#DIV/0!</v>
      </c>
      <c r="AT58" s="306"/>
      <c r="AU58" s="339">
        <f>AT58*INDEX('Select Year'!Z$23:AE$23,,MATCH($BN$5,'Select Year'!Z$14:AE$14,0))</f>
        <v>0</v>
      </c>
      <c r="AV58" s="307"/>
      <c r="AW58" s="346" t="e">
        <f t="shared" si="16"/>
        <v>#DIV/0!</v>
      </c>
      <c r="AY58" s="12"/>
      <c r="AZ58" s="12"/>
      <c r="BF58" s="12"/>
      <c r="BG58" s="12"/>
      <c r="BH58" s="12"/>
      <c r="BI58" s="12"/>
      <c r="BJ58" s="13"/>
      <c r="BK58" s="12"/>
      <c r="CM58" s="177"/>
      <c r="CN58" s="174" t="str">
        <f t="shared" si="17"/>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32"/>
        <v/>
      </c>
      <c r="D59" s="366">
        <f t="shared" si="3"/>
        <v>0</v>
      </c>
      <c r="E59" s="340">
        <f>D59*INDEX('Select Year'!Z$23:AE$23,,MATCH($BN$5,'Select Year'!Z$14:AE$14,0))</f>
        <v>0</v>
      </c>
      <c r="F59" s="354">
        <f t="shared" si="4"/>
        <v>0</v>
      </c>
      <c r="G59" s="351" t="e">
        <f t="shared" si="5"/>
        <v>#DIV/0!</v>
      </c>
      <c r="H59" s="351" t="e">
        <f t="shared" si="6"/>
        <v>#DIV/0!</v>
      </c>
      <c r="I59" s="47" t="e">
        <f>E59*INDEX('Select Year'!AA$15:AE$19,MATCH('Road Diesel'!C59,'Select Year'!W$15:W$19,0),MATCH($BN$5,'Select Year'!AA$14:AE$14,0))</f>
        <v>#N/A</v>
      </c>
      <c r="J59" s="70"/>
      <c r="K59" s="340">
        <f>J59*INDEX('Select Year'!Z$23:AE$23,,MATCH($BN$5,'Select Year'!Z$14:AE$14,0))</f>
        <v>0</v>
      </c>
      <c r="L59" s="289"/>
      <c r="M59" s="291" t="e">
        <f t="shared" si="7"/>
        <v>#DIV/0!</v>
      </c>
      <c r="N59" s="70"/>
      <c r="O59" s="340">
        <f>N59*INDEX('Select Year'!Z$23:AE$23,,MATCH($BN$5,'Select Year'!Z$14:AE$14,0))</f>
        <v>0</v>
      </c>
      <c r="P59" s="289"/>
      <c r="Q59" s="291" t="e">
        <f t="shared" si="8"/>
        <v>#DIV/0!</v>
      </c>
      <c r="R59" s="70"/>
      <c r="S59" s="340">
        <f>R59*INDEX('Select Year'!Z$23:AE$23,,MATCH($BN$5,'Select Year'!Z$14:AE$14,0))</f>
        <v>0</v>
      </c>
      <c r="T59" s="289"/>
      <c r="U59" s="291" t="e">
        <f t="shared" si="9"/>
        <v>#DIV/0!</v>
      </c>
      <c r="V59" s="70"/>
      <c r="W59" s="340">
        <f>V59*INDEX('Select Year'!Z$23:AE$23,,MATCH($BN$5,'Select Year'!Z$14:AE$14,0))</f>
        <v>0</v>
      </c>
      <c r="X59" s="289"/>
      <c r="Y59" s="291" t="e">
        <f t="shared" si="10"/>
        <v>#DIV/0!</v>
      </c>
      <c r="Z59" s="70"/>
      <c r="AA59" s="340">
        <f>Z59*INDEX('Select Year'!Z$23:AE$23,,MATCH($BN$5,'Select Year'!Z$14:AE$14,0))</f>
        <v>0</v>
      </c>
      <c r="AB59" s="289"/>
      <c r="AC59" s="291" t="e">
        <f t="shared" si="11"/>
        <v>#DIV/0!</v>
      </c>
      <c r="AD59" s="70"/>
      <c r="AE59" s="340">
        <f>AD59*INDEX('Select Year'!Z$23:AE$23,,MATCH($BN$5,'Select Year'!Z$14:AE$14,0))</f>
        <v>0</v>
      </c>
      <c r="AF59" s="289"/>
      <c r="AG59" s="291" t="e">
        <f t="shared" si="12"/>
        <v>#DIV/0!</v>
      </c>
      <c r="AH59" s="70"/>
      <c r="AI59" s="340">
        <f>AH59*INDEX('Select Year'!Z$23:AE$23,,MATCH($BN$5,'Select Year'!Z$14:AE$14,0))</f>
        <v>0</v>
      </c>
      <c r="AJ59" s="289"/>
      <c r="AK59" s="291" t="e">
        <f t="shared" si="13"/>
        <v>#DIV/0!</v>
      </c>
      <c r="AL59" s="70"/>
      <c r="AM59" s="340">
        <f>AL59*INDEX('Select Year'!Z$23:AE$23,,MATCH($BN$5,'Select Year'!Z$14:AE$14,0))</f>
        <v>0</v>
      </c>
      <c r="AN59" s="289"/>
      <c r="AO59" s="291" t="e">
        <f t="shared" si="14"/>
        <v>#DIV/0!</v>
      </c>
      <c r="AP59" s="70"/>
      <c r="AQ59" s="340">
        <f>AP59*INDEX('Select Year'!Z$23:AE$23,,MATCH($BN$5,'Select Year'!Z$14:AE$14,0))</f>
        <v>0</v>
      </c>
      <c r="AR59" s="289"/>
      <c r="AS59" s="291" t="e">
        <f t="shared" si="15"/>
        <v>#DIV/0!</v>
      </c>
      <c r="AT59" s="70"/>
      <c r="AU59" s="340">
        <f>AT59*INDEX('Select Year'!Z$23:AE$23,,MATCH($BN$5,'Select Year'!Z$14:AE$14,0))</f>
        <v>0</v>
      </c>
      <c r="AV59" s="289"/>
      <c r="AW59" s="347" t="e">
        <f t="shared" si="16"/>
        <v>#DIV/0!</v>
      </c>
      <c r="AY59" s="12"/>
      <c r="AZ59" s="12"/>
      <c r="BF59" s="12"/>
      <c r="BG59" s="12"/>
      <c r="BH59" s="12"/>
      <c r="BI59" s="12"/>
      <c r="BJ59" s="13"/>
      <c r="BK59" s="12"/>
      <c r="CM59" s="177"/>
      <c r="CN59" s="174" t="str">
        <f t="shared" si="17"/>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32"/>
        <v/>
      </c>
      <c r="D60" s="366">
        <f t="shared" si="3"/>
        <v>0</v>
      </c>
      <c r="E60" s="340">
        <f>D60*INDEX('Select Year'!Z$23:AE$23,,MATCH($BN$5,'Select Year'!Z$14:AE$14,0))</f>
        <v>0</v>
      </c>
      <c r="F60" s="354">
        <f t="shared" si="4"/>
        <v>0</v>
      </c>
      <c r="G60" s="351" t="e">
        <f t="shared" si="5"/>
        <v>#DIV/0!</v>
      </c>
      <c r="H60" s="351" t="e">
        <f t="shared" si="6"/>
        <v>#DIV/0!</v>
      </c>
      <c r="I60" s="47" t="e">
        <f>E60*INDEX('Select Year'!AA$15:AE$19,MATCH('Road Diesel'!C60,'Select Year'!W$15:W$19,0),MATCH($BN$5,'Select Year'!AA$14:AE$14,0))</f>
        <v>#N/A</v>
      </c>
      <c r="J60" s="70"/>
      <c r="K60" s="340">
        <f>J60*INDEX('Select Year'!Z$23:AE$23,,MATCH($BN$5,'Select Year'!Z$14:AE$14,0))</f>
        <v>0</v>
      </c>
      <c r="L60" s="289"/>
      <c r="M60" s="291" t="e">
        <f t="shared" si="7"/>
        <v>#DIV/0!</v>
      </c>
      <c r="N60" s="70"/>
      <c r="O60" s="340">
        <f>N60*INDEX('Select Year'!Z$23:AE$23,,MATCH($BN$5,'Select Year'!Z$14:AE$14,0))</f>
        <v>0</v>
      </c>
      <c r="P60" s="289"/>
      <c r="Q60" s="291" t="e">
        <f t="shared" si="8"/>
        <v>#DIV/0!</v>
      </c>
      <c r="R60" s="70"/>
      <c r="S60" s="340">
        <f>R60*INDEX('Select Year'!Z$23:AE$23,,MATCH($BN$5,'Select Year'!Z$14:AE$14,0))</f>
        <v>0</v>
      </c>
      <c r="T60" s="289"/>
      <c r="U60" s="291" t="e">
        <f t="shared" si="9"/>
        <v>#DIV/0!</v>
      </c>
      <c r="V60" s="70"/>
      <c r="W60" s="340">
        <f>V60*INDEX('Select Year'!Z$23:AE$23,,MATCH($BN$5,'Select Year'!Z$14:AE$14,0))</f>
        <v>0</v>
      </c>
      <c r="X60" s="289"/>
      <c r="Y60" s="291" t="e">
        <f t="shared" si="10"/>
        <v>#DIV/0!</v>
      </c>
      <c r="Z60" s="70"/>
      <c r="AA60" s="340">
        <f>Z60*INDEX('Select Year'!Z$23:AE$23,,MATCH($BN$5,'Select Year'!Z$14:AE$14,0))</f>
        <v>0</v>
      </c>
      <c r="AB60" s="289"/>
      <c r="AC60" s="291" t="e">
        <f t="shared" si="11"/>
        <v>#DIV/0!</v>
      </c>
      <c r="AD60" s="70"/>
      <c r="AE60" s="340">
        <f>AD60*INDEX('Select Year'!Z$23:AE$23,,MATCH($BN$5,'Select Year'!Z$14:AE$14,0))</f>
        <v>0</v>
      </c>
      <c r="AF60" s="289"/>
      <c r="AG60" s="291" t="e">
        <f t="shared" si="12"/>
        <v>#DIV/0!</v>
      </c>
      <c r="AH60" s="70"/>
      <c r="AI60" s="340">
        <f>AH60*INDEX('Select Year'!Z$23:AE$23,,MATCH($BN$5,'Select Year'!Z$14:AE$14,0))</f>
        <v>0</v>
      </c>
      <c r="AJ60" s="289"/>
      <c r="AK60" s="291" t="e">
        <f t="shared" si="13"/>
        <v>#DIV/0!</v>
      </c>
      <c r="AL60" s="70"/>
      <c r="AM60" s="340">
        <f>AL60*INDEX('Select Year'!Z$23:AE$23,,MATCH($BN$5,'Select Year'!Z$14:AE$14,0))</f>
        <v>0</v>
      </c>
      <c r="AN60" s="289"/>
      <c r="AO60" s="291" t="e">
        <f t="shared" si="14"/>
        <v>#DIV/0!</v>
      </c>
      <c r="AP60" s="70"/>
      <c r="AQ60" s="340">
        <f>AP60*INDEX('Select Year'!Z$23:AE$23,,MATCH($BN$5,'Select Year'!Z$14:AE$14,0))</f>
        <v>0</v>
      </c>
      <c r="AR60" s="289"/>
      <c r="AS60" s="291" t="e">
        <f t="shared" si="15"/>
        <v>#DIV/0!</v>
      </c>
      <c r="AT60" s="70"/>
      <c r="AU60" s="340">
        <f>AT60*INDEX('Select Year'!Z$23:AE$23,,MATCH($BN$5,'Select Year'!Z$14:AE$14,0))</f>
        <v>0</v>
      </c>
      <c r="AV60" s="289"/>
      <c r="AW60" s="347" t="e">
        <f t="shared" si="16"/>
        <v>#DIV/0!</v>
      </c>
      <c r="AY60" s="12"/>
      <c r="AZ60" s="12"/>
      <c r="BF60" s="12"/>
      <c r="BG60" s="12"/>
      <c r="BH60" s="12"/>
      <c r="BI60" s="12"/>
      <c r="BJ60" s="13"/>
      <c r="BK60" s="12"/>
      <c r="CM60" s="177"/>
      <c r="CN60" s="174" t="str">
        <f t="shared" si="17"/>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32"/>
        <v/>
      </c>
      <c r="D61" s="366">
        <f t="shared" si="3"/>
        <v>0</v>
      </c>
      <c r="E61" s="340">
        <f>D61*INDEX('Select Year'!Z$23:AE$23,,MATCH($BN$5,'Select Year'!Z$14:AE$14,0))</f>
        <v>0</v>
      </c>
      <c r="F61" s="354">
        <f t="shared" si="4"/>
        <v>0</v>
      </c>
      <c r="G61" s="351" t="e">
        <f t="shared" si="5"/>
        <v>#DIV/0!</v>
      </c>
      <c r="H61" s="351" t="e">
        <f t="shared" si="6"/>
        <v>#DIV/0!</v>
      </c>
      <c r="I61" s="47" t="e">
        <f>E61*INDEX('Select Year'!AA$15:AE$19,MATCH('Road Diesel'!C61,'Select Year'!W$15:W$19,0),MATCH($BN$5,'Select Year'!AA$14:AE$14,0))</f>
        <v>#N/A</v>
      </c>
      <c r="J61" s="70"/>
      <c r="K61" s="340">
        <f>J61*INDEX('Select Year'!Z$23:AE$23,,MATCH($BN$5,'Select Year'!Z$14:AE$14,0))</f>
        <v>0</v>
      </c>
      <c r="L61" s="289"/>
      <c r="M61" s="291" t="e">
        <f t="shared" si="7"/>
        <v>#DIV/0!</v>
      </c>
      <c r="N61" s="70"/>
      <c r="O61" s="340">
        <f>N61*INDEX('Select Year'!Z$23:AE$23,,MATCH($BN$5,'Select Year'!Z$14:AE$14,0))</f>
        <v>0</v>
      </c>
      <c r="P61" s="289"/>
      <c r="Q61" s="291" t="e">
        <f t="shared" si="8"/>
        <v>#DIV/0!</v>
      </c>
      <c r="R61" s="70"/>
      <c r="S61" s="340">
        <f>R61*INDEX('Select Year'!Z$23:AE$23,,MATCH($BN$5,'Select Year'!Z$14:AE$14,0))</f>
        <v>0</v>
      </c>
      <c r="T61" s="289"/>
      <c r="U61" s="291" t="e">
        <f t="shared" si="9"/>
        <v>#DIV/0!</v>
      </c>
      <c r="V61" s="70"/>
      <c r="W61" s="340">
        <f>V61*INDEX('Select Year'!Z$23:AE$23,,MATCH($BN$5,'Select Year'!Z$14:AE$14,0))</f>
        <v>0</v>
      </c>
      <c r="X61" s="289"/>
      <c r="Y61" s="291" t="e">
        <f t="shared" si="10"/>
        <v>#DIV/0!</v>
      </c>
      <c r="Z61" s="70"/>
      <c r="AA61" s="340">
        <f>Z61*INDEX('Select Year'!Z$23:AE$23,,MATCH($BN$5,'Select Year'!Z$14:AE$14,0))</f>
        <v>0</v>
      </c>
      <c r="AB61" s="289"/>
      <c r="AC61" s="291" t="e">
        <f t="shared" si="11"/>
        <v>#DIV/0!</v>
      </c>
      <c r="AD61" s="70"/>
      <c r="AE61" s="340">
        <f>AD61*INDEX('Select Year'!Z$23:AE$23,,MATCH($BN$5,'Select Year'!Z$14:AE$14,0))</f>
        <v>0</v>
      </c>
      <c r="AF61" s="289"/>
      <c r="AG61" s="291" t="e">
        <f t="shared" si="12"/>
        <v>#DIV/0!</v>
      </c>
      <c r="AH61" s="70"/>
      <c r="AI61" s="340">
        <f>AH61*INDEX('Select Year'!Z$23:AE$23,,MATCH($BN$5,'Select Year'!Z$14:AE$14,0))</f>
        <v>0</v>
      </c>
      <c r="AJ61" s="289"/>
      <c r="AK61" s="291" t="e">
        <f t="shared" si="13"/>
        <v>#DIV/0!</v>
      </c>
      <c r="AL61" s="70"/>
      <c r="AM61" s="340">
        <f>AL61*INDEX('Select Year'!Z$23:AE$23,,MATCH($BN$5,'Select Year'!Z$14:AE$14,0))</f>
        <v>0</v>
      </c>
      <c r="AN61" s="289"/>
      <c r="AO61" s="291" t="e">
        <f t="shared" si="14"/>
        <v>#DIV/0!</v>
      </c>
      <c r="AP61" s="70"/>
      <c r="AQ61" s="340">
        <f>AP61*INDEX('Select Year'!Z$23:AE$23,,MATCH($BN$5,'Select Year'!Z$14:AE$14,0))</f>
        <v>0</v>
      </c>
      <c r="AR61" s="289"/>
      <c r="AS61" s="291" t="e">
        <f t="shared" si="15"/>
        <v>#DIV/0!</v>
      </c>
      <c r="AT61" s="70"/>
      <c r="AU61" s="340">
        <f>AT61*INDEX('Select Year'!Z$23:AE$23,,MATCH($BN$5,'Select Year'!Z$14:AE$14,0))</f>
        <v>0</v>
      </c>
      <c r="AV61" s="289"/>
      <c r="AW61" s="347" t="e">
        <f t="shared" si="16"/>
        <v>#DIV/0!</v>
      </c>
      <c r="AY61" s="12"/>
      <c r="AZ61" s="12"/>
      <c r="BF61" s="12"/>
      <c r="BG61" s="12"/>
      <c r="BH61" s="12"/>
      <c r="BI61" s="12"/>
      <c r="BJ61" s="13"/>
      <c r="BK61" s="12"/>
      <c r="CM61" s="177"/>
      <c r="CN61" s="174" t="str">
        <f t="shared" si="17"/>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32"/>
        <v/>
      </c>
      <c r="D62" s="366">
        <f t="shared" si="3"/>
        <v>0</v>
      </c>
      <c r="E62" s="340">
        <f>D62*INDEX('Select Year'!Z$23:AE$23,,MATCH($BN$5,'Select Year'!Z$14:AE$14,0))</f>
        <v>0</v>
      </c>
      <c r="F62" s="354">
        <f t="shared" si="4"/>
        <v>0</v>
      </c>
      <c r="G62" s="351" t="e">
        <f t="shared" si="5"/>
        <v>#DIV/0!</v>
      </c>
      <c r="H62" s="351" t="e">
        <f t="shared" si="6"/>
        <v>#DIV/0!</v>
      </c>
      <c r="I62" s="47" t="e">
        <f>E62*INDEX('Select Year'!AA$15:AE$19,MATCH('Road Diesel'!C62,'Select Year'!W$15:W$19,0),MATCH($BN$5,'Select Year'!AA$14:AE$14,0))</f>
        <v>#N/A</v>
      </c>
      <c r="J62" s="70"/>
      <c r="K62" s="340">
        <f>J62*INDEX('Select Year'!Z$23:AE$23,,MATCH($BN$5,'Select Year'!Z$14:AE$14,0))</f>
        <v>0</v>
      </c>
      <c r="L62" s="289"/>
      <c r="M62" s="291" t="e">
        <f t="shared" si="7"/>
        <v>#DIV/0!</v>
      </c>
      <c r="N62" s="70"/>
      <c r="O62" s="340">
        <f>N62*INDEX('Select Year'!Z$23:AE$23,,MATCH($BN$5,'Select Year'!Z$14:AE$14,0))</f>
        <v>0</v>
      </c>
      <c r="P62" s="289"/>
      <c r="Q62" s="291" t="e">
        <f t="shared" si="8"/>
        <v>#DIV/0!</v>
      </c>
      <c r="R62" s="70"/>
      <c r="S62" s="340">
        <f>R62*INDEX('Select Year'!Z$23:AE$23,,MATCH($BN$5,'Select Year'!Z$14:AE$14,0))</f>
        <v>0</v>
      </c>
      <c r="T62" s="289"/>
      <c r="U62" s="291" t="e">
        <f t="shared" si="9"/>
        <v>#DIV/0!</v>
      </c>
      <c r="V62" s="70"/>
      <c r="W62" s="340">
        <f>V62*INDEX('Select Year'!Z$23:AE$23,,MATCH($BN$5,'Select Year'!Z$14:AE$14,0))</f>
        <v>0</v>
      </c>
      <c r="X62" s="289"/>
      <c r="Y62" s="291" t="e">
        <f t="shared" si="10"/>
        <v>#DIV/0!</v>
      </c>
      <c r="Z62" s="70"/>
      <c r="AA62" s="340">
        <f>Z62*INDEX('Select Year'!Z$23:AE$23,,MATCH($BN$5,'Select Year'!Z$14:AE$14,0))</f>
        <v>0</v>
      </c>
      <c r="AB62" s="289"/>
      <c r="AC62" s="291" t="e">
        <f t="shared" si="11"/>
        <v>#DIV/0!</v>
      </c>
      <c r="AD62" s="70"/>
      <c r="AE62" s="340">
        <f>AD62*INDEX('Select Year'!Z$23:AE$23,,MATCH($BN$5,'Select Year'!Z$14:AE$14,0))</f>
        <v>0</v>
      </c>
      <c r="AF62" s="289"/>
      <c r="AG62" s="291" t="e">
        <f t="shared" si="12"/>
        <v>#DIV/0!</v>
      </c>
      <c r="AH62" s="70"/>
      <c r="AI62" s="340">
        <f>AH62*INDEX('Select Year'!Z$23:AE$23,,MATCH($BN$5,'Select Year'!Z$14:AE$14,0))</f>
        <v>0</v>
      </c>
      <c r="AJ62" s="289"/>
      <c r="AK62" s="291" t="e">
        <f t="shared" si="13"/>
        <v>#DIV/0!</v>
      </c>
      <c r="AL62" s="70"/>
      <c r="AM62" s="340">
        <f>AL62*INDEX('Select Year'!Z$23:AE$23,,MATCH($BN$5,'Select Year'!Z$14:AE$14,0))</f>
        <v>0</v>
      </c>
      <c r="AN62" s="289"/>
      <c r="AO62" s="291" t="e">
        <f t="shared" si="14"/>
        <v>#DIV/0!</v>
      </c>
      <c r="AP62" s="70"/>
      <c r="AQ62" s="340">
        <f>AP62*INDEX('Select Year'!Z$23:AE$23,,MATCH($BN$5,'Select Year'!Z$14:AE$14,0))</f>
        <v>0</v>
      </c>
      <c r="AR62" s="289"/>
      <c r="AS62" s="291" t="e">
        <f t="shared" si="15"/>
        <v>#DIV/0!</v>
      </c>
      <c r="AT62" s="70"/>
      <c r="AU62" s="340">
        <f>AT62*INDEX('Select Year'!Z$23:AE$23,,MATCH($BN$5,'Select Year'!Z$14:AE$14,0))</f>
        <v>0</v>
      </c>
      <c r="AV62" s="289"/>
      <c r="AW62" s="347" t="e">
        <f t="shared" si="16"/>
        <v>#DIV/0!</v>
      </c>
      <c r="AY62" s="12"/>
      <c r="AZ62" s="12"/>
      <c r="BF62" s="12"/>
      <c r="BG62" s="12"/>
      <c r="BH62" s="12"/>
      <c r="BI62" s="12"/>
      <c r="BJ62" s="13"/>
      <c r="BK62" s="12"/>
      <c r="CM62" s="177"/>
      <c r="CN62" s="174" t="str">
        <f t="shared" si="17"/>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32"/>
        <v/>
      </c>
      <c r="D63" s="366">
        <f t="shared" si="3"/>
        <v>0</v>
      </c>
      <c r="E63" s="340">
        <f>D63*INDEX('Select Year'!Z$23:AE$23,,MATCH($BN$5,'Select Year'!Z$14:AE$14,0))</f>
        <v>0</v>
      </c>
      <c r="F63" s="354">
        <f t="shared" si="4"/>
        <v>0</v>
      </c>
      <c r="G63" s="351" t="e">
        <f t="shared" si="5"/>
        <v>#DIV/0!</v>
      </c>
      <c r="H63" s="351" t="e">
        <f t="shared" si="6"/>
        <v>#DIV/0!</v>
      </c>
      <c r="I63" s="47" t="e">
        <f>E63*INDEX('Select Year'!AA$15:AE$19,MATCH('Road Diesel'!C63,'Select Year'!W$15:W$19,0),MATCH($BN$5,'Select Year'!AA$14:AE$14,0))</f>
        <v>#N/A</v>
      </c>
      <c r="J63" s="70"/>
      <c r="K63" s="340">
        <f>J63*INDEX('Select Year'!Z$23:AE$23,,MATCH($BN$5,'Select Year'!Z$14:AE$14,0))</f>
        <v>0</v>
      </c>
      <c r="L63" s="289"/>
      <c r="M63" s="291" t="e">
        <f t="shared" si="7"/>
        <v>#DIV/0!</v>
      </c>
      <c r="N63" s="70"/>
      <c r="O63" s="340">
        <f>N63*INDEX('Select Year'!Z$23:AE$23,,MATCH($BN$5,'Select Year'!Z$14:AE$14,0))</f>
        <v>0</v>
      </c>
      <c r="P63" s="289"/>
      <c r="Q63" s="291" t="e">
        <f t="shared" si="8"/>
        <v>#DIV/0!</v>
      </c>
      <c r="R63" s="70"/>
      <c r="S63" s="340">
        <f>R63*INDEX('Select Year'!Z$23:AE$23,,MATCH($BN$5,'Select Year'!Z$14:AE$14,0))</f>
        <v>0</v>
      </c>
      <c r="T63" s="289"/>
      <c r="U63" s="291" t="e">
        <f t="shared" si="9"/>
        <v>#DIV/0!</v>
      </c>
      <c r="V63" s="70"/>
      <c r="W63" s="340">
        <f>V63*INDEX('Select Year'!Z$23:AE$23,,MATCH($BN$5,'Select Year'!Z$14:AE$14,0))</f>
        <v>0</v>
      </c>
      <c r="X63" s="289"/>
      <c r="Y63" s="291" t="e">
        <f t="shared" si="10"/>
        <v>#DIV/0!</v>
      </c>
      <c r="Z63" s="70"/>
      <c r="AA63" s="340">
        <f>Z63*INDEX('Select Year'!Z$23:AE$23,,MATCH($BN$5,'Select Year'!Z$14:AE$14,0))</f>
        <v>0</v>
      </c>
      <c r="AB63" s="289"/>
      <c r="AC63" s="291" t="e">
        <f t="shared" si="11"/>
        <v>#DIV/0!</v>
      </c>
      <c r="AD63" s="70"/>
      <c r="AE63" s="340">
        <f>AD63*INDEX('Select Year'!Z$23:AE$23,,MATCH($BN$5,'Select Year'!Z$14:AE$14,0))</f>
        <v>0</v>
      </c>
      <c r="AF63" s="289"/>
      <c r="AG63" s="291" t="e">
        <f t="shared" si="12"/>
        <v>#DIV/0!</v>
      </c>
      <c r="AH63" s="70"/>
      <c r="AI63" s="340">
        <f>AH63*INDEX('Select Year'!Z$23:AE$23,,MATCH($BN$5,'Select Year'!Z$14:AE$14,0))</f>
        <v>0</v>
      </c>
      <c r="AJ63" s="289"/>
      <c r="AK63" s="291" t="e">
        <f t="shared" si="13"/>
        <v>#DIV/0!</v>
      </c>
      <c r="AL63" s="70"/>
      <c r="AM63" s="340">
        <f>AL63*INDEX('Select Year'!Z$23:AE$23,,MATCH($BN$5,'Select Year'!Z$14:AE$14,0))</f>
        <v>0</v>
      </c>
      <c r="AN63" s="289"/>
      <c r="AO63" s="291" t="e">
        <f t="shared" si="14"/>
        <v>#DIV/0!</v>
      </c>
      <c r="AP63" s="70"/>
      <c r="AQ63" s="340">
        <f>AP63*INDEX('Select Year'!Z$23:AE$23,,MATCH($BN$5,'Select Year'!Z$14:AE$14,0))</f>
        <v>0</v>
      </c>
      <c r="AR63" s="289"/>
      <c r="AS63" s="291" t="e">
        <f t="shared" si="15"/>
        <v>#DIV/0!</v>
      </c>
      <c r="AT63" s="70"/>
      <c r="AU63" s="340">
        <f>AT63*INDEX('Select Year'!Z$23:AE$23,,MATCH($BN$5,'Select Year'!Z$14:AE$14,0))</f>
        <v>0</v>
      </c>
      <c r="AV63" s="289"/>
      <c r="AW63" s="347" t="e">
        <f t="shared" si="16"/>
        <v>#DIV/0!</v>
      </c>
      <c r="AY63" s="12"/>
      <c r="AZ63" s="12"/>
      <c r="BF63" s="12"/>
      <c r="BG63" s="12"/>
      <c r="BH63" s="12"/>
      <c r="BI63" s="12"/>
      <c r="BJ63" s="13"/>
      <c r="BK63" s="12"/>
      <c r="CM63" s="177"/>
      <c r="CN63" s="174" t="str">
        <f t="shared" si="17"/>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32"/>
        <v/>
      </c>
      <c r="D64" s="366">
        <f t="shared" si="3"/>
        <v>0</v>
      </c>
      <c r="E64" s="340">
        <f>D64*INDEX('Select Year'!Z$23:AE$23,,MATCH($BN$5,'Select Year'!Z$14:AE$14,0))</f>
        <v>0</v>
      </c>
      <c r="F64" s="354">
        <f t="shared" si="4"/>
        <v>0</v>
      </c>
      <c r="G64" s="351" t="e">
        <f t="shared" si="5"/>
        <v>#DIV/0!</v>
      </c>
      <c r="H64" s="351" t="e">
        <f t="shared" si="6"/>
        <v>#DIV/0!</v>
      </c>
      <c r="I64" s="47" t="e">
        <f>E64*INDEX('Select Year'!AA$15:AE$19,MATCH('Road Diesel'!C64,'Select Year'!W$15:W$19,0),MATCH($BN$5,'Select Year'!AA$14:AE$14,0))</f>
        <v>#N/A</v>
      </c>
      <c r="J64" s="70"/>
      <c r="K64" s="340">
        <f>J64*INDEX('Select Year'!Z$23:AE$23,,MATCH($BN$5,'Select Year'!Z$14:AE$14,0))</f>
        <v>0</v>
      </c>
      <c r="L64" s="289"/>
      <c r="M64" s="291" t="e">
        <f t="shared" si="7"/>
        <v>#DIV/0!</v>
      </c>
      <c r="N64" s="70"/>
      <c r="O64" s="340">
        <f>N64*INDEX('Select Year'!Z$23:AE$23,,MATCH($BN$5,'Select Year'!Z$14:AE$14,0))</f>
        <v>0</v>
      </c>
      <c r="P64" s="289"/>
      <c r="Q64" s="291" t="e">
        <f t="shared" si="8"/>
        <v>#DIV/0!</v>
      </c>
      <c r="R64" s="70"/>
      <c r="S64" s="340">
        <f>R64*INDEX('Select Year'!Z$23:AE$23,,MATCH($BN$5,'Select Year'!Z$14:AE$14,0))</f>
        <v>0</v>
      </c>
      <c r="T64" s="289"/>
      <c r="U64" s="291" t="e">
        <f t="shared" si="9"/>
        <v>#DIV/0!</v>
      </c>
      <c r="V64" s="70"/>
      <c r="W64" s="340">
        <f>V64*INDEX('Select Year'!Z$23:AE$23,,MATCH($BN$5,'Select Year'!Z$14:AE$14,0))</f>
        <v>0</v>
      </c>
      <c r="X64" s="289"/>
      <c r="Y64" s="291" t="e">
        <f t="shared" si="10"/>
        <v>#DIV/0!</v>
      </c>
      <c r="Z64" s="70"/>
      <c r="AA64" s="340">
        <f>Z64*INDEX('Select Year'!Z$23:AE$23,,MATCH($BN$5,'Select Year'!Z$14:AE$14,0))</f>
        <v>0</v>
      </c>
      <c r="AB64" s="289"/>
      <c r="AC64" s="291" t="e">
        <f t="shared" si="11"/>
        <v>#DIV/0!</v>
      </c>
      <c r="AD64" s="70"/>
      <c r="AE64" s="340">
        <f>AD64*INDEX('Select Year'!Z$23:AE$23,,MATCH($BN$5,'Select Year'!Z$14:AE$14,0))</f>
        <v>0</v>
      </c>
      <c r="AF64" s="289"/>
      <c r="AG64" s="291" t="e">
        <f t="shared" si="12"/>
        <v>#DIV/0!</v>
      </c>
      <c r="AH64" s="70"/>
      <c r="AI64" s="340">
        <f>AH64*INDEX('Select Year'!Z$23:AE$23,,MATCH($BN$5,'Select Year'!Z$14:AE$14,0))</f>
        <v>0</v>
      </c>
      <c r="AJ64" s="289"/>
      <c r="AK64" s="291" t="e">
        <f t="shared" si="13"/>
        <v>#DIV/0!</v>
      </c>
      <c r="AL64" s="70"/>
      <c r="AM64" s="340">
        <f>AL64*INDEX('Select Year'!Z$23:AE$23,,MATCH($BN$5,'Select Year'!Z$14:AE$14,0))</f>
        <v>0</v>
      </c>
      <c r="AN64" s="289"/>
      <c r="AO64" s="291" t="e">
        <f t="shared" si="14"/>
        <v>#DIV/0!</v>
      </c>
      <c r="AP64" s="70"/>
      <c r="AQ64" s="340">
        <f>AP64*INDEX('Select Year'!Z$23:AE$23,,MATCH($BN$5,'Select Year'!Z$14:AE$14,0))</f>
        <v>0</v>
      </c>
      <c r="AR64" s="289"/>
      <c r="AS64" s="291" t="e">
        <f t="shared" si="15"/>
        <v>#DIV/0!</v>
      </c>
      <c r="AT64" s="70"/>
      <c r="AU64" s="340">
        <f>AT64*INDEX('Select Year'!Z$23:AE$23,,MATCH($BN$5,'Select Year'!Z$14:AE$14,0))</f>
        <v>0</v>
      </c>
      <c r="AV64" s="289"/>
      <c r="AW64" s="347" t="e">
        <f t="shared" si="16"/>
        <v>#DIV/0!</v>
      </c>
      <c r="AY64" s="12"/>
      <c r="AZ64" s="12"/>
      <c r="BF64" s="12"/>
      <c r="BG64" s="12"/>
      <c r="BH64" s="12"/>
      <c r="BI64" s="12"/>
      <c r="BJ64" s="13"/>
      <c r="BK64" s="12"/>
      <c r="CM64" s="177"/>
      <c r="CN64" s="174" t="str">
        <f t="shared" si="17"/>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32"/>
        <v/>
      </c>
      <c r="D65" s="366">
        <f t="shared" si="3"/>
        <v>0</v>
      </c>
      <c r="E65" s="340">
        <f>D65*INDEX('Select Year'!Z$23:AE$23,,MATCH($BN$5,'Select Year'!Z$14:AE$14,0))</f>
        <v>0</v>
      </c>
      <c r="F65" s="354">
        <f t="shared" si="4"/>
        <v>0</v>
      </c>
      <c r="G65" s="351" t="e">
        <f t="shared" si="5"/>
        <v>#DIV/0!</v>
      </c>
      <c r="H65" s="351" t="e">
        <f t="shared" si="6"/>
        <v>#DIV/0!</v>
      </c>
      <c r="I65" s="47" t="e">
        <f>E65*INDEX('Select Year'!AA$15:AE$19,MATCH('Road Diesel'!C65,'Select Year'!W$15:W$19,0),MATCH($BN$5,'Select Year'!AA$14:AE$14,0))</f>
        <v>#N/A</v>
      </c>
      <c r="J65" s="70"/>
      <c r="K65" s="340">
        <f>J65*INDEX('Select Year'!Z$23:AE$23,,MATCH($BN$5,'Select Year'!Z$14:AE$14,0))</f>
        <v>0</v>
      </c>
      <c r="L65" s="289"/>
      <c r="M65" s="291" t="e">
        <f t="shared" si="7"/>
        <v>#DIV/0!</v>
      </c>
      <c r="N65" s="70"/>
      <c r="O65" s="340">
        <f>N65*INDEX('Select Year'!Z$23:AE$23,,MATCH($BN$5,'Select Year'!Z$14:AE$14,0))</f>
        <v>0</v>
      </c>
      <c r="P65" s="289"/>
      <c r="Q65" s="291" t="e">
        <f t="shared" si="8"/>
        <v>#DIV/0!</v>
      </c>
      <c r="R65" s="70"/>
      <c r="S65" s="340">
        <f>R65*INDEX('Select Year'!Z$23:AE$23,,MATCH($BN$5,'Select Year'!Z$14:AE$14,0))</f>
        <v>0</v>
      </c>
      <c r="T65" s="289"/>
      <c r="U65" s="291" t="e">
        <f t="shared" si="9"/>
        <v>#DIV/0!</v>
      </c>
      <c r="V65" s="70"/>
      <c r="W65" s="340">
        <f>V65*INDEX('Select Year'!Z$23:AE$23,,MATCH($BN$5,'Select Year'!Z$14:AE$14,0))</f>
        <v>0</v>
      </c>
      <c r="X65" s="289"/>
      <c r="Y65" s="291" t="e">
        <f t="shared" si="10"/>
        <v>#DIV/0!</v>
      </c>
      <c r="Z65" s="70"/>
      <c r="AA65" s="340">
        <f>Z65*INDEX('Select Year'!Z$23:AE$23,,MATCH($BN$5,'Select Year'!Z$14:AE$14,0))</f>
        <v>0</v>
      </c>
      <c r="AB65" s="289"/>
      <c r="AC65" s="291" t="e">
        <f t="shared" si="11"/>
        <v>#DIV/0!</v>
      </c>
      <c r="AD65" s="70"/>
      <c r="AE65" s="340">
        <f>AD65*INDEX('Select Year'!Z$23:AE$23,,MATCH($BN$5,'Select Year'!Z$14:AE$14,0))</f>
        <v>0</v>
      </c>
      <c r="AF65" s="289"/>
      <c r="AG65" s="291" t="e">
        <f t="shared" si="12"/>
        <v>#DIV/0!</v>
      </c>
      <c r="AH65" s="70"/>
      <c r="AI65" s="340">
        <f>AH65*INDEX('Select Year'!Z$23:AE$23,,MATCH($BN$5,'Select Year'!Z$14:AE$14,0))</f>
        <v>0</v>
      </c>
      <c r="AJ65" s="289"/>
      <c r="AK65" s="291" t="e">
        <f t="shared" si="13"/>
        <v>#DIV/0!</v>
      </c>
      <c r="AL65" s="70"/>
      <c r="AM65" s="340">
        <f>AL65*INDEX('Select Year'!Z$23:AE$23,,MATCH($BN$5,'Select Year'!Z$14:AE$14,0))</f>
        <v>0</v>
      </c>
      <c r="AN65" s="289"/>
      <c r="AO65" s="291" t="e">
        <f t="shared" si="14"/>
        <v>#DIV/0!</v>
      </c>
      <c r="AP65" s="70"/>
      <c r="AQ65" s="340">
        <f>AP65*INDEX('Select Year'!Z$23:AE$23,,MATCH($BN$5,'Select Year'!Z$14:AE$14,0))</f>
        <v>0</v>
      </c>
      <c r="AR65" s="289"/>
      <c r="AS65" s="291" t="e">
        <f t="shared" si="15"/>
        <v>#DIV/0!</v>
      </c>
      <c r="AT65" s="70"/>
      <c r="AU65" s="340">
        <f>AT65*INDEX('Select Year'!Z$23:AE$23,,MATCH($BN$5,'Select Year'!Z$14:AE$14,0))</f>
        <v>0</v>
      </c>
      <c r="AV65" s="289"/>
      <c r="AW65" s="347" t="e">
        <f t="shared" si="16"/>
        <v>#DIV/0!</v>
      </c>
      <c r="AY65" s="12"/>
      <c r="AZ65" s="12"/>
      <c r="BF65" s="12"/>
      <c r="BG65" s="12"/>
      <c r="BH65" s="12"/>
      <c r="BI65" s="12"/>
      <c r="BJ65" s="13"/>
      <c r="BK65" s="12"/>
      <c r="CM65" s="177"/>
      <c r="CN65" s="174" t="str">
        <f t="shared" si="17"/>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32"/>
        <v/>
      </c>
      <c r="D66" s="366">
        <f t="shared" si="3"/>
        <v>0</v>
      </c>
      <c r="E66" s="340">
        <f>D66*INDEX('Select Year'!Z$23:AE$23,,MATCH($BN$5,'Select Year'!Z$14:AE$14,0))</f>
        <v>0</v>
      </c>
      <c r="F66" s="354">
        <f t="shared" si="4"/>
        <v>0</v>
      </c>
      <c r="G66" s="351" t="e">
        <f t="shared" si="5"/>
        <v>#DIV/0!</v>
      </c>
      <c r="H66" s="351" t="e">
        <f t="shared" si="6"/>
        <v>#DIV/0!</v>
      </c>
      <c r="I66" s="47" t="e">
        <f>E66*INDEX('Select Year'!AA$15:AE$19,MATCH('Road Diesel'!C66,'Select Year'!W$15:W$19,0),MATCH($BN$5,'Select Year'!AA$14:AE$14,0))</f>
        <v>#N/A</v>
      </c>
      <c r="J66" s="70"/>
      <c r="K66" s="340">
        <f>J66*INDEX('Select Year'!Z$23:AE$23,,MATCH($BN$5,'Select Year'!Z$14:AE$14,0))</f>
        <v>0</v>
      </c>
      <c r="L66" s="289"/>
      <c r="M66" s="291" t="e">
        <f t="shared" si="7"/>
        <v>#DIV/0!</v>
      </c>
      <c r="N66" s="70"/>
      <c r="O66" s="340">
        <f>N66*INDEX('Select Year'!Z$23:AE$23,,MATCH($BN$5,'Select Year'!Z$14:AE$14,0))</f>
        <v>0</v>
      </c>
      <c r="P66" s="289"/>
      <c r="Q66" s="291" t="e">
        <f t="shared" si="8"/>
        <v>#DIV/0!</v>
      </c>
      <c r="R66" s="70"/>
      <c r="S66" s="340">
        <f>R66*INDEX('Select Year'!Z$23:AE$23,,MATCH($BN$5,'Select Year'!Z$14:AE$14,0))</f>
        <v>0</v>
      </c>
      <c r="T66" s="289"/>
      <c r="U66" s="291" t="e">
        <f t="shared" si="9"/>
        <v>#DIV/0!</v>
      </c>
      <c r="V66" s="70"/>
      <c r="W66" s="340">
        <f>V66*INDEX('Select Year'!Z$23:AE$23,,MATCH($BN$5,'Select Year'!Z$14:AE$14,0))</f>
        <v>0</v>
      </c>
      <c r="X66" s="289"/>
      <c r="Y66" s="291" t="e">
        <f t="shared" si="10"/>
        <v>#DIV/0!</v>
      </c>
      <c r="Z66" s="70"/>
      <c r="AA66" s="340">
        <f>Z66*INDEX('Select Year'!Z$23:AE$23,,MATCH($BN$5,'Select Year'!Z$14:AE$14,0))</f>
        <v>0</v>
      </c>
      <c r="AB66" s="289"/>
      <c r="AC66" s="291" t="e">
        <f t="shared" si="11"/>
        <v>#DIV/0!</v>
      </c>
      <c r="AD66" s="70"/>
      <c r="AE66" s="340">
        <f>AD66*INDEX('Select Year'!Z$23:AE$23,,MATCH($BN$5,'Select Year'!Z$14:AE$14,0))</f>
        <v>0</v>
      </c>
      <c r="AF66" s="289"/>
      <c r="AG66" s="291" t="e">
        <f t="shared" si="12"/>
        <v>#DIV/0!</v>
      </c>
      <c r="AH66" s="70"/>
      <c r="AI66" s="340">
        <f>AH66*INDEX('Select Year'!Z$23:AE$23,,MATCH($BN$5,'Select Year'!Z$14:AE$14,0))</f>
        <v>0</v>
      </c>
      <c r="AJ66" s="289"/>
      <c r="AK66" s="291" t="e">
        <f t="shared" si="13"/>
        <v>#DIV/0!</v>
      </c>
      <c r="AL66" s="70"/>
      <c r="AM66" s="340">
        <f>AL66*INDEX('Select Year'!Z$23:AE$23,,MATCH($BN$5,'Select Year'!Z$14:AE$14,0))</f>
        <v>0</v>
      </c>
      <c r="AN66" s="289"/>
      <c r="AO66" s="291" t="e">
        <f t="shared" si="14"/>
        <v>#DIV/0!</v>
      </c>
      <c r="AP66" s="70"/>
      <c r="AQ66" s="340">
        <f>AP66*INDEX('Select Year'!Z$23:AE$23,,MATCH($BN$5,'Select Year'!Z$14:AE$14,0))</f>
        <v>0</v>
      </c>
      <c r="AR66" s="289"/>
      <c r="AS66" s="291" t="e">
        <f t="shared" si="15"/>
        <v>#DIV/0!</v>
      </c>
      <c r="AT66" s="70"/>
      <c r="AU66" s="340">
        <f>AT66*INDEX('Select Year'!Z$23:AE$23,,MATCH($BN$5,'Select Year'!Z$14:AE$14,0))</f>
        <v>0</v>
      </c>
      <c r="AV66" s="289"/>
      <c r="AW66" s="347" t="e">
        <f t="shared" si="16"/>
        <v>#DIV/0!</v>
      </c>
      <c r="AY66" s="12"/>
      <c r="AZ66" s="12"/>
      <c r="BF66" s="12"/>
      <c r="BG66" s="12"/>
      <c r="BH66" s="12"/>
      <c r="BI66" s="12"/>
      <c r="BJ66" s="13"/>
      <c r="BK66" s="12"/>
      <c r="CM66" s="177"/>
      <c r="CN66" s="174" t="str">
        <f t="shared" si="17"/>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32"/>
        <v/>
      </c>
      <c r="D67" s="366">
        <f t="shared" si="3"/>
        <v>0</v>
      </c>
      <c r="E67" s="340">
        <f>D67*INDEX('Select Year'!Z$23:AE$23,,MATCH($BN$5,'Select Year'!Z$14:AE$14,0))</f>
        <v>0</v>
      </c>
      <c r="F67" s="354">
        <f t="shared" si="4"/>
        <v>0</v>
      </c>
      <c r="G67" s="351" t="e">
        <f t="shared" si="5"/>
        <v>#DIV/0!</v>
      </c>
      <c r="H67" s="351" t="e">
        <f t="shared" si="6"/>
        <v>#DIV/0!</v>
      </c>
      <c r="I67" s="47" t="e">
        <f>E67*INDEX('Select Year'!AA$15:AE$19,MATCH('Road Diesel'!C67,'Select Year'!W$15:W$19,0),MATCH($BN$5,'Select Year'!AA$14:AE$14,0))</f>
        <v>#N/A</v>
      </c>
      <c r="J67" s="70"/>
      <c r="K67" s="340">
        <f>J67*INDEX('Select Year'!Z$23:AE$23,,MATCH($BN$5,'Select Year'!Z$14:AE$14,0))</f>
        <v>0</v>
      </c>
      <c r="L67" s="289"/>
      <c r="M67" s="291" t="e">
        <f t="shared" si="7"/>
        <v>#DIV/0!</v>
      </c>
      <c r="N67" s="70"/>
      <c r="O67" s="340">
        <f>N67*INDEX('Select Year'!Z$23:AE$23,,MATCH($BN$5,'Select Year'!Z$14:AE$14,0))</f>
        <v>0</v>
      </c>
      <c r="P67" s="289"/>
      <c r="Q67" s="291" t="e">
        <f t="shared" si="8"/>
        <v>#DIV/0!</v>
      </c>
      <c r="R67" s="70"/>
      <c r="S67" s="340">
        <f>R67*INDEX('Select Year'!Z$23:AE$23,,MATCH($BN$5,'Select Year'!Z$14:AE$14,0))</f>
        <v>0</v>
      </c>
      <c r="T67" s="289"/>
      <c r="U67" s="291" t="e">
        <f t="shared" si="9"/>
        <v>#DIV/0!</v>
      </c>
      <c r="V67" s="70"/>
      <c r="W67" s="340">
        <f>V67*INDEX('Select Year'!Z$23:AE$23,,MATCH($BN$5,'Select Year'!Z$14:AE$14,0))</f>
        <v>0</v>
      </c>
      <c r="X67" s="289"/>
      <c r="Y67" s="291" t="e">
        <f t="shared" si="10"/>
        <v>#DIV/0!</v>
      </c>
      <c r="Z67" s="70"/>
      <c r="AA67" s="340">
        <f>Z67*INDEX('Select Year'!Z$23:AE$23,,MATCH($BN$5,'Select Year'!Z$14:AE$14,0))</f>
        <v>0</v>
      </c>
      <c r="AB67" s="289"/>
      <c r="AC67" s="291" t="e">
        <f t="shared" si="11"/>
        <v>#DIV/0!</v>
      </c>
      <c r="AD67" s="70"/>
      <c r="AE67" s="340">
        <f>AD67*INDEX('Select Year'!Z$23:AE$23,,MATCH($BN$5,'Select Year'!Z$14:AE$14,0))</f>
        <v>0</v>
      </c>
      <c r="AF67" s="289"/>
      <c r="AG67" s="291" t="e">
        <f t="shared" si="12"/>
        <v>#DIV/0!</v>
      </c>
      <c r="AH67" s="70"/>
      <c r="AI67" s="340">
        <f>AH67*INDEX('Select Year'!Z$23:AE$23,,MATCH($BN$5,'Select Year'!Z$14:AE$14,0))</f>
        <v>0</v>
      </c>
      <c r="AJ67" s="289"/>
      <c r="AK67" s="291" t="e">
        <f t="shared" si="13"/>
        <v>#DIV/0!</v>
      </c>
      <c r="AL67" s="70"/>
      <c r="AM67" s="340">
        <f>AL67*INDEX('Select Year'!Z$23:AE$23,,MATCH($BN$5,'Select Year'!Z$14:AE$14,0))</f>
        <v>0</v>
      </c>
      <c r="AN67" s="289"/>
      <c r="AO67" s="291" t="e">
        <f t="shared" si="14"/>
        <v>#DIV/0!</v>
      </c>
      <c r="AP67" s="70"/>
      <c r="AQ67" s="340">
        <f>AP67*INDEX('Select Year'!Z$23:AE$23,,MATCH($BN$5,'Select Year'!Z$14:AE$14,0))</f>
        <v>0</v>
      </c>
      <c r="AR67" s="289"/>
      <c r="AS67" s="291" t="e">
        <f t="shared" si="15"/>
        <v>#DIV/0!</v>
      </c>
      <c r="AT67" s="70"/>
      <c r="AU67" s="340">
        <f>AT67*INDEX('Select Year'!Z$23:AE$23,,MATCH($BN$5,'Select Year'!Z$14:AE$14,0))</f>
        <v>0</v>
      </c>
      <c r="AV67" s="289"/>
      <c r="AW67" s="347" t="e">
        <f t="shared" si="16"/>
        <v>#DIV/0!</v>
      </c>
      <c r="AY67" s="12"/>
      <c r="AZ67" s="12"/>
      <c r="BF67" s="12"/>
      <c r="BG67" s="12"/>
      <c r="BH67" s="12"/>
      <c r="BI67" s="12"/>
      <c r="BJ67" s="13"/>
      <c r="BK67" s="12"/>
      <c r="CM67" s="177"/>
      <c r="CN67" s="174" t="str">
        <f t="shared" si="17"/>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32"/>
        <v/>
      </c>
      <c r="D68" s="366">
        <f t="shared" si="3"/>
        <v>0</v>
      </c>
      <c r="E68" s="340">
        <f>D68*INDEX('Select Year'!Z$23:AE$23,,MATCH($BN$5,'Select Year'!Z$14:AE$14,0))</f>
        <v>0</v>
      </c>
      <c r="F68" s="354">
        <f t="shared" si="4"/>
        <v>0</v>
      </c>
      <c r="G68" s="351" t="e">
        <f t="shared" si="5"/>
        <v>#DIV/0!</v>
      </c>
      <c r="H68" s="351" t="e">
        <f t="shared" si="6"/>
        <v>#DIV/0!</v>
      </c>
      <c r="I68" s="47" t="e">
        <f>E68*INDEX('Select Year'!AA$15:AE$19,MATCH('Road Diesel'!C68,'Select Year'!W$15:W$19,0),MATCH($BN$5,'Select Year'!AA$14:AE$14,0))</f>
        <v>#N/A</v>
      </c>
      <c r="J68" s="70"/>
      <c r="K68" s="340">
        <f>J68*INDEX('Select Year'!Z$23:AE$23,,MATCH($BN$5,'Select Year'!Z$14:AE$14,0))</f>
        <v>0</v>
      </c>
      <c r="L68" s="289"/>
      <c r="M68" s="291" t="e">
        <f t="shared" si="7"/>
        <v>#DIV/0!</v>
      </c>
      <c r="N68" s="70"/>
      <c r="O68" s="340">
        <f>N68*INDEX('Select Year'!Z$23:AE$23,,MATCH($BN$5,'Select Year'!Z$14:AE$14,0))</f>
        <v>0</v>
      </c>
      <c r="P68" s="289"/>
      <c r="Q68" s="291" t="e">
        <f t="shared" si="8"/>
        <v>#DIV/0!</v>
      </c>
      <c r="R68" s="70"/>
      <c r="S68" s="340">
        <f>R68*INDEX('Select Year'!Z$23:AE$23,,MATCH($BN$5,'Select Year'!Z$14:AE$14,0))</f>
        <v>0</v>
      </c>
      <c r="T68" s="289"/>
      <c r="U68" s="291" t="e">
        <f t="shared" si="9"/>
        <v>#DIV/0!</v>
      </c>
      <c r="V68" s="70"/>
      <c r="W68" s="340">
        <f>V68*INDEX('Select Year'!Z$23:AE$23,,MATCH($BN$5,'Select Year'!Z$14:AE$14,0))</f>
        <v>0</v>
      </c>
      <c r="X68" s="289"/>
      <c r="Y68" s="291" t="e">
        <f t="shared" si="10"/>
        <v>#DIV/0!</v>
      </c>
      <c r="Z68" s="70"/>
      <c r="AA68" s="340">
        <f>Z68*INDEX('Select Year'!Z$23:AE$23,,MATCH($BN$5,'Select Year'!Z$14:AE$14,0))</f>
        <v>0</v>
      </c>
      <c r="AB68" s="289"/>
      <c r="AC68" s="291" t="e">
        <f t="shared" si="11"/>
        <v>#DIV/0!</v>
      </c>
      <c r="AD68" s="70"/>
      <c r="AE68" s="340">
        <f>AD68*INDEX('Select Year'!Z$23:AE$23,,MATCH($BN$5,'Select Year'!Z$14:AE$14,0))</f>
        <v>0</v>
      </c>
      <c r="AF68" s="289"/>
      <c r="AG68" s="291" t="e">
        <f t="shared" si="12"/>
        <v>#DIV/0!</v>
      </c>
      <c r="AH68" s="70"/>
      <c r="AI68" s="340">
        <f>AH68*INDEX('Select Year'!Z$23:AE$23,,MATCH($BN$5,'Select Year'!Z$14:AE$14,0))</f>
        <v>0</v>
      </c>
      <c r="AJ68" s="289"/>
      <c r="AK68" s="291" t="e">
        <f t="shared" si="13"/>
        <v>#DIV/0!</v>
      </c>
      <c r="AL68" s="70"/>
      <c r="AM68" s="340">
        <f>AL68*INDEX('Select Year'!Z$23:AE$23,,MATCH($BN$5,'Select Year'!Z$14:AE$14,0))</f>
        <v>0</v>
      </c>
      <c r="AN68" s="289"/>
      <c r="AO68" s="291" t="e">
        <f t="shared" si="14"/>
        <v>#DIV/0!</v>
      </c>
      <c r="AP68" s="70"/>
      <c r="AQ68" s="340">
        <f>AP68*INDEX('Select Year'!Z$23:AE$23,,MATCH($BN$5,'Select Year'!Z$14:AE$14,0))</f>
        <v>0</v>
      </c>
      <c r="AR68" s="289"/>
      <c r="AS68" s="291" t="e">
        <f t="shared" si="15"/>
        <v>#DIV/0!</v>
      </c>
      <c r="AT68" s="70"/>
      <c r="AU68" s="340">
        <f>AT68*INDEX('Select Year'!Z$23:AE$23,,MATCH($BN$5,'Select Year'!Z$14:AE$14,0))</f>
        <v>0</v>
      </c>
      <c r="AV68" s="289"/>
      <c r="AW68" s="347" t="e">
        <f t="shared" si="16"/>
        <v>#DIV/0!</v>
      </c>
      <c r="AY68" s="12"/>
      <c r="AZ68" s="12"/>
      <c r="BF68" s="12"/>
      <c r="BG68" s="12"/>
      <c r="BH68" s="12"/>
      <c r="BI68" s="12"/>
      <c r="BJ68" s="13"/>
      <c r="BK68" s="12"/>
      <c r="CM68" s="177"/>
      <c r="CN68" s="174" t="str">
        <f t="shared" si="17"/>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295" t="str">
        <f t="shared" si="32"/>
        <v/>
      </c>
      <c r="D69" s="367">
        <f t="shared" si="3"/>
        <v>0</v>
      </c>
      <c r="E69" s="343">
        <f>D69*INDEX('Select Year'!Z$23:AE$23,,MATCH($BN$5,'Select Year'!Z$14:AE$14,0))</f>
        <v>0</v>
      </c>
      <c r="F69" s="355">
        <f t="shared" si="4"/>
        <v>0</v>
      </c>
      <c r="G69" s="352" t="e">
        <f t="shared" si="5"/>
        <v>#DIV/0!</v>
      </c>
      <c r="H69" s="352" t="e">
        <f t="shared" si="6"/>
        <v>#DIV/0!</v>
      </c>
      <c r="I69" s="300" t="e">
        <f>E69*INDEX('Select Year'!AA$15:AE$19,MATCH('Road Diesel'!C69,'Select Year'!W$15:W$19,0),MATCH($BN$5,'Select Year'!AA$14:AE$14,0))</f>
        <v>#N/A</v>
      </c>
      <c r="J69" s="126"/>
      <c r="K69" s="343">
        <f>J69*INDEX('Select Year'!Z$23:AE$23,,MATCH($BN$5,'Select Year'!Z$14:AE$14,0))</f>
        <v>0</v>
      </c>
      <c r="L69" s="301"/>
      <c r="M69" s="302" t="e">
        <f t="shared" si="7"/>
        <v>#DIV/0!</v>
      </c>
      <c r="N69" s="126"/>
      <c r="O69" s="343">
        <f>N69*INDEX('Select Year'!Z$23:AE$23,,MATCH($BN$5,'Select Year'!Z$14:AE$14,0))</f>
        <v>0</v>
      </c>
      <c r="P69" s="301"/>
      <c r="Q69" s="302" t="e">
        <f t="shared" si="8"/>
        <v>#DIV/0!</v>
      </c>
      <c r="R69" s="126"/>
      <c r="S69" s="343">
        <f>R69*INDEX('Select Year'!Z$23:AE$23,,MATCH($BN$5,'Select Year'!Z$14:AE$14,0))</f>
        <v>0</v>
      </c>
      <c r="T69" s="301"/>
      <c r="U69" s="302" t="e">
        <f t="shared" si="9"/>
        <v>#DIV/0!</v>
      </c>
      <c r="V69" s="126"/>
      <c r="W69" s="343">
        <f>V69*INDEX('Select Year'!Z$23:AE$23,,MATCH($BN$5,'Select Year'!Z$14:AE$14,0))</f>
        <v>0</v>
      </c>
      <c r="X69" s="301"/>
      <c r="Y69" s="302" t="e">
        <f t="shared" si="10"/>
        <v>#DIV/0!</v>
      </c>
      <c r="Z69" s="126"/>
      <c r="AA69" s="343">
        <f>Z69*INDEX('Select Year'!Z$23:AE$23,,MATCH($BN$5,'Select Year'!Z$14:AE$14,0))</f>
        <v>0</v>
      </c>
      <c r="AB69" s="301"/>
      <c r="AC69" s="302" t="e">
        <f t="shared" si="11"/>
        <v>#DIV/0!</v>
      </c>
      <c r="AD69" s="126"/>
      <c r="AE69" s="343">
        <f>AD69*INDEX('Select Year'!Z$23:AE$23,,MATCH($BN$5,'Select Year'!Z$14:AE$14,0))</f>
        <v>0</v>
      </c>
      <c r="AF69" s="301"/>
      <c r="AG69" s="302" t="e">
        <f t="shared" si="12"/>
        <v>#DIV/0!</v>
      </c>
      <c r="AH69" s="126"/>
      <c r="AI69" s="343">
        <f>AH69*INDEX('Select Year'!Z$23:AE$23,,MATCH($BN$5,'Select Year'!Z$14:AE$14,0))</f>
        <v>0</v>
      </c>
      <c r="AJ69" s="301"/>
      <c r="AK69" s="302" t="e">
        <f t="shared" si="13"/>
        <v>#DIV/0!</v>
      </c>
      <c r="AL69" s="126"/>
      <c r="AM69" s="343">
        <f>AL69*INDEX('Select Year'!Z$23:AE$23,,MATCH($BN$5,'Select Year'!Z$14:AE$14,0))</f>
        <v>0</v>
      </c>
      <c r="AN69" s="301"/>
      <c r="AO69" s="302" t="e">
        <f t="shared" si="14"/>
        <v>#DIV/0!</v>
      </c>
      <c r="AP69" s="126"/>
      <c r="AQ69" s="343">
        <f>AP69*INDEX('Select Year'!Z$23:AE$23,,MATCH($BN$5,'Select Year'!Z$14:AE$14,0))</f>
        <v>0</v>
      </c>
      <c r="AR69" s="301"/>
      <c r="AS69" s="302" t="e">
        <f t="shared" si="15"/>
        <v>#DIV/0!</v>
      </c>
      <c r="AT69" s="126"/>
      <c r="AU69" s="343">
        <f>AT69*INDEX('Select Year'!Z$23:AE$23,,MATCH($BN$5,'Select Year'!Z$14:AE$14,0))</f>
        <v>0</v>
      </c>
      <c r="AV69" s="301"/>
      <c r="AW69" s="350" t="e">
        <f t="shared" si="16"/>
        <v>#DIV/0!</v>
      </c>
      <c r="AY69" s="12"/>
      <c r="AZ69" s="12"/>
      <c r="BF69" s="12"/>
      <c r="BG69" s="12"/>
      <c r="BH69" s="12"/>
      <c r="BI69" s="12"/>
      <c r="BJ69" s="13"/>
      <c r="BK69" s="12"/>
      <c r="CM69" s="177"/>
      <c r="CN69" s="174" t="str">
        <f t="shared" si="17"/>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t="e">
        <f>SUM(I10:I21)</f>
        <v>#N/A</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t="e">
        <f>SUM(I22:I33)</f>
        <v>#N/A</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t="e">
        <f>SUM(I34:I45)</f>
        <v>#N/A</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t="e">
        <f>SUM(I46:I57)</f>
        <v>#N/A</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t="e">
        <f>SUM(I58:I69)</f>
        <v>#N/A</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52</v>
      </c>
      <c r="D91" s="701"/>
      <c r="E91" s="703"/>
      <c r="F91" s="721" t="s">
        <v>226</v>
      </c>
      <c r="G91" s="722"/>
      <c r="H91" s="722"/>
      <c r="I91" s="722"/>
      <c r="J91" s="722"/>
      <c r="K91" s="722"/>
      <c r="L91" s="722"/>
      <c r="M91" s="722"/>
      <c r="N91" s="714"/>
      <c r="O91" s="714"/>
      <c r="P91" s="715"/>
      <c r="Q91" s="715"/>
      <c r="R91" s="714"/>
      <c r="S91" s="714"/>
      <c r="T91" s="715"/>
      <c r="U91" s="715"/>
      <c r="V91" s="714"/>
      <c r="W91" s="714"/>
      <c r="X91" s="715"/>
      <c r="Y91" s="715"/>
      <c r="Z91" s="714"/>
      <c r="AA91" s="714"/>
      <c r="AB91" s="715"/>
      <c r="AC91" s="715"/>
      <c r="AD91" s="714"/>
      <c r="AE91" s="714"/>
      <c r="AF91" s="715"/>
      <c r="AG91" s="715"/>
      <c r="AH91" s="714"/>
      <c r="AI91" s="714"/>
      <c r="AJ91" s="715"/>
      <c r="AK91" s="715"/>
      <c r="AL91" s="714"/>
      <c r="AM91" s="714"/>
      <c r="AN91" s="715"/>
      <c r="AO91" s="715"/>
      <c r="AP91" s="714"/>
      <c r="AQ91" s="714"/>
      <c r="AR91" s="715"/>
      <c r="AS91" s="715"/>
      <c r="AT91" s="714"/>
      <c r="AU91" s="714"/>
      <c r="AV91" s="715"/>
      <c r="AW91" s="715"/>
      <c r="AY91" s="12"/>
      <c r="AZ91" s="12"/>
      <c r="BF91" s="12"/>
      <c r="BG91" s="12"/>
      <c r="BH91" s="12"/>
      <c r="BI91" s="12"/>
      <c r="BJ91" s="13"/>
      <c r="BK91" s="12"/>
    </row>
    <row r="92" spans="1:104" s="11" customFormat="1" ht="21" customHeight="1" thickBot="1" x14ac:dyDescent="0.25">
      <c r="A92" s="9"/>
      <c r="B92" s="80"/>
      <c r="C92" s="81" t="s">
        <v>35</v>
      </c>
      <c r="D92" s="704"/>
      <c r="E92" s="706"/>
      <c r="F92" s="721"/>
      <c r="G92" s="722"/>
      <c r="H92" s="722"/>
      <c r="I92" s="722"/>
      <c r="J92" s="722"/>
      <c r="K92" s="722"/>
      <c r="L92" s="722"/>
      <c r="M92" s="722"/>
      <c r="N92" s="714"/>
      <c r="O92" s="714"/>
      <c r="P92" s="715"/>
      <c r="Q92" s="715"/>
      <c r="R92" s="714"/>
      <c r="S92" s="714"/>
      <c r="T92" s="715"/>
      <c r="U92" s="715"/>
      <c r="V92" s="714"/>
      <c r="W92" s="714"/>
      <c r="X92" s="715"/>
      <c r="Y92" s="715"/>
      <c r="Z92" s="714"/>
      <c r="AA92" s="714"/>
      <c r="AB92" s="715"/>
      <c r="AC92" s="715"/>
      <c r="AD92" s="714"/>
      <c r="AE92" s="714"/>
      <c r="AF92" s="715"/>
      <c r="AG92" s="715"/>
      <c r="AH92" s="714"/>
      <c r="AI92" s="714"/>
      <c r="AJ92" s="715"/>
      <c r="AK92" s="715"/>
      <c r="AL92" s="714"/>
      <c r="AM92" s="714"/>
      <c r="AN92" s="715"/>
      <c r="AO92" s="715"/>
      <c r="AP92" s="714"/>
      <c r="AQ92" s="714"/>
      <c r="AR92" s="715"/>
      <c r="AS92" s="715"/>
      <c r="AT92" s="714"/>
      <c r="AU92" s="714"/>
      <c r="AV92" s="715"/>
      <c r="AW92" s="715"/>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191</v>
      </c>
      <c r="E94" s="113"/>
      <c r="F94" s="113"/>
      <c r="G94" s="113"/>
      <c r="H94" s="113"/>
      <c r="I94" s="113"/>
      <c r="J94" s="700" t="str">
        <f>" &lt;&lt;&lt; EXAMPLE &gt;&gt;&gt; "&amp;J7</f>
        <v xml:space="preserve"> &lt;&lt;&lt; EXAMPLE &gt;&gt;&gt; Road Diesel Purchase #1</v>
      </c>
      <c r="K94" s="700"/>
      <c r="L94" s="700"/>
      <c r="M94" s="700"/>
      <c r="N94" s="700" t="str">
        <f>" &lt;&lt;&lt; EXAMPLE &gt;&gt;&gt; "&amp;N7</f>
        <v xml:space="preserve"> &lt;&lt;&lt; EXAMPLE &gt;&gt;&gt; Road Diesel Purchase #2</v>
      </c>
      <c r="O94" s="700"/>
      <c r="P94" s="700"/>
      <c r="Q94" s="700"/>
      <c r="R94" s="700" t="str">
        <f>" &lt;&lt;&lt; EXAMPLE &gt;&gt;&gt; "&amp;R7</f>
        <v xml:space="preserve"> &lt;&lt;&lt; EXAMPLE &gt;&gt;&gt; Road Diesel Purchase #3</v>
      </c>
      <c r="S94" s="700"/>
      <c r="T94" s="700"/>
      <c r="U94" s="700"/>
      <c r="V94" s="700" t="str">
        <f>" &lt;&lt;&lt; EXAMPLE &gt;&gt;&gt; "&amp;V7</f>
        <v xml:space="preserve"> &lt;&lt;&lt; EXAMPLE &gt;&gt;&gt; Road Diesel Purchase #4</v>
      </c>
      <c r="W94" s="700"/>
      <c r="X94" s="700"/>
      <c r="Y94" s="700"/>
      <c r="Z94" s="700" t="str">
        <f>" &lt;&lt;&lt; EXAMPLE &gt;&gt;&gt; "&amp;Z7</f>
        <v xml:space="preserve"> &lt;&lt;&lt; EXAMPLE &gt;&gt;&gt; Road Diesel Purchase #5</v>
      </c>
      <c r="AA94" s="700"/>
      <c r="AB94" s="700"/>
      <c r="AC94" s="700"/>
      <c r="AD94" s="700" t="str">
        <f>" &lt;&lt;&lt; EXAMPLE &gt;&gt;&gt; "&amp;AD7</f>
        <v xml:space="preserve"> &lt;&lt;&lt; EXAMPLE &gt;&gt;&gt; Road Diesel Purchase #6</v>
      </c>
      <c r="AE94" s="700"/>
      <c r="AF94" s="700"/>
      <c r="AG94" s="700"/>
      <c r="AH94" s="700" t="str">
        <f>" &lt;&lt;&lt; EXAMPLE &gt;&gt;&gt; "&amp;AH7</f>
        <v xml:space="preserve"> &lt;&lt;&lt; EXAMPLE &gt;&gt;&gt; Road Diesel Purchase #7</v>
      </c>
      <c r="AI94" s="700"/>
      <c r="AJ94" s="700"/>
      <c r="AK94" s="700"/>
      <c r="AL94" s="700" t="str">
        <f>" &lt;&lt;&lt; EXAMPLE &gt;&gt;&gt; "&amp;AL7</f>
        <v xml:space="preserve"> &lt;&lt;&lt; EXAMPLE &gt;&gt;&gt; Road Diesel Purchase #8</v>
      </c>
      <c r="AM94" s="700"/>
      <c r="AN94" s="700"/>
      <c r="AO94" s="700"/>
      <c r="AP94" s="700" t="str">
        <f>" &lt;&lt;&lt; EXAMPLE &gt;&gt;&gt; "&amp;AP7</f>
        <v xml:space="preserve"> &lt;&lt;&lt; EXAMPLE &gt;&gt;&gt; Road Diesel Purchase #9</v>
      </c>
      <c r="AQ94" s="700"/>
      <c r="AR94" s="700"/>
      <c r="AS94" s="700"/>
      <c r="AT94" s="700" t="str">
        <f>" &lt;&lt;&lt; EXAMPLE &gt;&gt;&gt; "&amp;AT7</f>
        <v xml:space="preserve"> &lt;&lt;&lt; EXAMPLE &gt;&gt;&gt; Road Diesel Purchase #10</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04" t="s">
        <v>40</v>
      </c>
      <c r="E96" s="304" t="s">
        <v>14</v>
      </c>
      <c r="F96" s="304" t="s">
        <v>15</v>
      </c>
      <c r="G96" s="304" t="s">
        <v>42</v>
      </c>
      <c r="H96" s="304" t="s">
        <v>39</v>
      </c>
      <c r="I96" s="304" t="s">
        <v>48</v>
      </c>
      <c r="J96" s="304" t="s">
        <v>40</v>
      </c>
      <c r="K96" s="304" t="s">
        <v>14</v>
      </c>
      <c r="L96" s="304" t="s">
        <v>15</v>
      </c>
      <c r="M96" s="304" t="s">
        <v>42</v>
      </c>
      <c r="N96" s="304" t="s">
        <v>40</v>
      </c>
      <c r="O96" s="304" t="s">
        <v>14</v>
      </c>
      <c r="P96" s="304" t="s">
        <v>15</v>
      </c>
      <c r="Q96" s="304" t="s">
        <v>42</v>
      </c>
      <c r="R96" s="304" t="s">
        <v>40</v>
      </c>
      <c r="S96" s="304" t="s">
        <v>14</v>
      </c>
      <c r="T96" s="304" t="s">
        <v>15</v>
      </c>
      <c r="U96" s="304" t="s">
        <v>42</v>
      </c>
      <c r="V96" s="304" t="s">
        <v>40</v>
      </c>
      <c r="W96" s="304" t="s">
        <v>14</v>
      </c>
      <c r="X96" s="304" t="s">
        <v>15</v>
      </c>
      <c r="Y96" s="304" t="s">
        <v>42</v>
      </c>
      <c r="Z96" s="304" t="s">
        <v>40</v>
      </c>
      <c r="AA96" s="304" t="s">
        <v>14</v>
      </c>
      <c r="AB96" s="304" t="s">
        <v>15</v>
      </c>
      <c r="AC96" s="304" t="s">
        <v>42</v>
      </c>
      <c r="AD96" s="304" t="s">
        <v>40</v>
      </c>
      <c r="AE96" s="304" t="s">
        <v>14</v>
      </c>
      <c r="AF96" s="304" t="s">
        <v>15</v>
      </c>
      <c r="AG96" s="304" t="s">
        <v>42</v>
      </c>
      <c r="AH96" s="304" t="s">
        <v>40</v>
      </c>
      <c r="AI96" s="304" t="s">
        <v>14</v>
      </c>
      <c r="AJ96" s="304" t="s">
        <v>15</v>
      </c>
      <c r="AK96" s="304" t="s">
        <v>42</v>
      </c>
      <c r="AL96" s="304" t="s">
        <v>40</v>
      </c>
      <c r="AM96" s="304" t="s">
        <v>14</v>
      </c>
      <c r="AN96" s="304" t="s">
        <v>15</v>
      </c>
      <c r="AO96" s="304" t="s">
        <v>42</v>
      </c>
      <c r="AP96" s="304" t="s">
        <v>40</v>
      </c>
      <c r="AQ96" s="304" t="s">
        <v>14</v>
      </c>
      <c r="AR96" s="304" t="s">
        <v>15</v>
      </c>
      <c r="AS96" s="304" t="s">
        <v>42</v>
      </c>
      <c r="AT96" s="304" t="s">
        <v>40</v>
      </c>
      <c r="AU96" s="304" t="s">
        <v>14</v>
      </c>
      <c r="AV96" s="304" t="s">
        <v>15</v>
      </c>
      <c r="AW96" s="304" t="s">
        <v>42</v>
      </c>
      <c r="CZ96" s="167"/>
    </row>
    <row r="97" spans="1:104" ht="14.25" customHeight="1" x14ac:dyDescent="0.2">
      <c r="A97" s="9" t="e">
        <f>B97&amp;#REF!</f>
        <v>#REF!</v>
      </c>
      <c r="B97" s="117" t="s">
        <v>0</v>
      </c>
      <c r="C97" s="63">
        <f t="shared" ref="C97:C108" si="33">Year1</f>
        <v>0</v>
      </c>
      <c r="D97" s="379">
        <f>J97+N97+R97+V97+Z97+AD97+AH97+AL97+AP97+AT97</f>
        <v>35100</v>
      </c>
      <c r="E97" s="368">
        <f>D97*INDEX('Select Year'!Z$23:AE$23,,MATCH($BN$5,'Select Year'!Z$14:AE$14,0))</f>
        <v>356931.9</v>
      </c>
      <c r="F97" s="380">
        <f>L97+P97+T97+X97+AB97+AF97+AJ97+AN97+AR97+AV97</f>
        <v>52449</v>
      </c>
      <c r="G97" s="381">
        <f>F97/D97</f>
        <v>1.4942735042735042</v>
      </c>
      <c r="H97" s="381">
        <f>F97/E97</f>
        <v>0.14694399688007712</v>
      </c>
      <c r="I97" s="318" t="e">
        <f>E97*INDEX('Select Year'!AA$15:AE$19,MATCH('Road Diesel'!C97,'Select Year'!W$15:W$19,0),MATCH($BN$5,'Select Year'!AA$14:AE$14,0))</f>
        <v>#N/A</v>
      </c>
      <c r="J97" s="319">
        <v>11100</v>
      </c>
      <c r="K97" s="368">
        <f>J97*INDEX('Select Year'!Z$23:AE$23,,MATCH($BN$5,'Select Year'!Z$14:AE$14,0))</f>
        <v>112875.90000000001</v>
      </c>
      <c r="L97" s="320">
        <f>J97*1.59</f>
        <v>17649</v>
      </c>
      <c r="M97" s="321">
        <f>L97/J97</f>
        <v>1.59</v>
      </c>
      <c r="N97" s="319">
        <v>10000</v>
      </c>
      <c r="O97" s="368">
        <f>N97*INDEX('Select Year'!Z$23:AE$23,,MATCH($BN$5,'Select Year'!Z$14:AE$14,0))</f>
        <v>101690</v>
      </c>
      <c r="P97" s="320">
        <f>N97*1.45</f>
        <v>14500</v>
      </c>
      <c r="Q97" s="321">
        <f>P97/N97</f>
        <v>1.45</v>
      </c>
      <c r="R97" s="319">
        <v>9000</v>
      </c>
      <c r="S97" s="368">
        <f>R97*INDEX('Select Year'!Z$23:AE$23,,MATCH($BN$5,'Select Year'!Z$14:AE$14,0))</f>
        <v>91521</v>
      </c>
      <c r="T97" s="320">
        <f>R97*1.45</f>
        <v>13050</v>
      </c>
      <c r="U97" s="321">
        <f>T97/R97</f>
        <v>1.45</v>
      </c>
      <c r="V97" s="319">
        <v>5000</v>
      </c>
      <c r="W97" s="368">
        <f>V97*INDEX('Select Year'!Z$23:AE$23,,MATCH($BN$5,'Select Year'!Z$14:AE$14,0))</f>
        <v>50845</v>
      </c>
      <c r="X97" s="320">
        <f>V97*1.45</f>
        <v>7250</v>
      </c>
      <c r="Y97" s="321">
        <f>X97/V97</f>
        <v>1.45</v>
      </c>
      <c r="Z97" s="319"/>
      <c r="AA97" s="368">
        <f>Z97*INDEX('Select Year'!Z$23:AE$23,,MATCH($BN$5,'Select Year'!Z$14:AE$14,0))</f>
        <v>0</v>
      </c>
      <c r="AB97" s="320"/>
      <c r="AC97" s="321" t="e">
        <f>AB97/Z97</f>
        <v>#DIV/0!</v>
      </c>
      <c r="AD97" s="319"/>
      <c r="AE97" s="368">
        <f>AD97*INDEX('Select Year'!Z$23:AE$23,,MATCH($BN$5,'Select Year'!Z$14:AE$14,0))</f>
        <v>0</v>
      </c>
      <c r="AF97" s="320"/>
      <c r="AG97" s="321" t="e">
        <f>AF97/AD97</f>
        <v>#DIV/0!</v>
      </c>
      <c r="AH97" s="319"/>
      <c r="AI97" s="368">
        <f>AH97*INDEX('Select Year'!Z$23:AE$23,,MATCH($BN$5,'Select Year'!Z$14:AE$14,0))</f>
        <v>0</v>
      </c>
      <c r="AJ97" s="320"/>
      <c r="AK97" s="321" t="e">
        <f>AJ97/AH97</f>
        <v>#DIV/0!</v>
      </c>
      <c r="AL97" s="319"/>
      <c r="AM97" s="368">
        <f>AL97*INDEX('Select Year'!Z$23:AE$23,,MATCH($BN$5,'Select Year'!Z$14:AE$14,0))</f>
        <v>0</v>
      </c>
      <c r="AN97" s="320"/>
      <c r="AO97" s="321" t="e">
        <f>AN97/AL97</f>
        <v>#DIV/0!</v>
      </c>
      <c r="AP97" s="319"/>
      <c r="AQ97" s="368">
        <f>AP97*INDEX('Select Year'!Z$23:AE$23,,MATCH($BN$5,'Select Year'!Z$14:AE$14,0))</f>
        <v>0</v>
      </c>
      <c r="AR97" s="320"/>
      <c r="AS97" s="321" t="e">
        <f>AR97/AP97</f>
        <v>#DIV/0!</v>
      </c>
      <c r="AT97" s="319"/>
      <c r="AU97" s="368">
        <f>AT97*INDEX('Select Year'!Z$23:AE$23,,MATCH($BN$5,'Select Year'!Z$14:AE$14,0))</f>
        <v>0</v>
      </c>
      <c r="AV97" s="320"/>
      <c r="AW97" s="369" t="e">
        <f>AV97/AT97</f>
        <v>#DIV/0!</v>
      </c>
      <c r="CZ97" s="171"/>
    </row>
    <row r="98" spans="1:104" ht="14.25" customHeight="1" x14ac:dyDescent="0.2">
      <c r="A98" s="9" t="e">
        <f>B98&amp;#REF!</f>
        <v>#REF!</v>
      </c>
      <c r="B98" s="118" t="s">
        <v>1</v>
      </c>
      <c r="C98" s="63">
        <f t="shared" si="33"/>
        <v>0</v>
      </c>
      <c r="D98" s="382">
        <f t="shared" ref="D98:D108" si="34">J98+N98+R98+V98+Z98+AD98+AH98+AL98+AP98+AT98</f>
        <v>20700</v>
      </c>
      <c r="E98" s="341">
        <f>D98*INDEX('Select Year'!Z$23:AE$23,,MATCH($BN$5,'Select Year'!Z$14:AE$14,0))</f>
        <v>210498.30000000002</v>
      </c>
      <c r="F98" s="357">
        <f t="shared" ref="F98:F108" si="35">L98+P98+T98+X98+AB98+AF98+AJ98+AN98+AR98+AV98</f>
        <v>31999.904999999999</v>
      </c>
      <c r="G98" s="358">
        <f t="shared" ref="G98:G108" si="36">F98/D98</f>
        <v>1.5458891304347826</v>
      </c>
      <c r="H98" s="358">
        <f t="shared" ref="H98:H108" si="37">F98/E98</f>
        <v>0.15201977878206141</v>
      </c>
      <c r="I98" s="241" t="e">
        <f>E98*INDEX('Select Year'!AA$15:AE$19,MATCH('Road Diesel'!C98,'Select Year'!W$15:W$19,0),MATCH($BN$5,'Select Year'!AA$14:AE$14,0))</f>
        <v>#N/A</v>
      </c>
      <c r="J98" s="250">
        <v>11200</v>
      </c>
      <c r="K98" s="341">
        <f>J98*INDEX('Select Year'!Z$23:AE$23,,MATCH($BN$5,'Select Year'!Z$14:AE$14,0))</f>
        <v>113892.8</v>
      </c>
      <c r="L98" s="324">
        <f>J98*1.5</f>
        <v>16800</v>
      </c>
      <c r="M98" s="325">
        <f t="shared" ref="M98:M108" si="38">L98/J98</f>
        <v>1.5</v>
      </c>
      <c r="N98" s="250">
        <v>9500</v>
      </c>
      <c r="O98" s="341">
        <f>N98*INDEX('Select Year'!Z$23:AE$23,,MATCH($BN$5,'Select Year'!Z$14:AE$14,0))</f>
        <v>96605.5</v>
      </c>
      <c r="P98" s="324">
        <f>N98*1.59999</f>
        <v>15199.905000000001</v>
      </c>
      <c r="Q98" s="325">
        <f t="shared" ref="Q98:Q108" si="39">P98/N98</f>
        <v>1.59999</v>
      </c>
      <c r="R98" s="250"/>
      <c r="S98" s="341">
        <f>R98*INDEX('Select Year'!Z$23:AE$23,,MATCH($BN$5,'Select Year'!Z$14:AE$14,0))</f>
        <v>0</v>
      </c>
      <c r="T98" s="324"/>
      <c r="U98" s="325" t="e">
        <f t="shared" ref="U98:U108" si="40">T98/R98</f>
        <v>#DIV/0!</v>
      </c>
      <c r="V98" s="250"/>
      <c r="W98" s="341">
        <f>V98*INDEX('Select Year'!Z$23:AE$23,,MATCH($BN$5,'Select Year'!Z$14:AE$14,0))</f>
        <v>0</v>
      </c>
      <c r="X98" s="324"/>
      <c r="Y98" s="325" t="e">
        <f t="shared" ref="Y98:Y108" si="41">X98/V98</f>
        <v>#DIV/0!</v>
      </c>
      <c r="Z98" s="250"/>
      <c r="AA98" s="341">
        <f>Z98*INDEX('Select Year'!Z$23:AE$23,,MATCH($BN$5,'Select Year'!Z$14:AE$14,0))</f>
        <v>0</v>
      </c>
      <c r="AB98" s="324"/>
      <c r="AC98" s="325" t="e">
        <f t="shared" ref="AC98:AC108" si="42">AB98/Z98</f>
        <v>#DIV/0!</v>
      </c>
      <c r="AD98" s="250"/>
      <c r="AE98" s="341">
        <f>AD98*INDEX('Select Year'!Z$23:AE$23,,MATCH($BN$5,'Select Year'!Z$14:AE$14,0))</f>
        <v>0</v>
      </c>
      <c r="AF98" s="324"/>
      <c r="AG98" s="325" t="e">
        <f t="shared" ref="AG98:AG108" si="43">AF98/AD98</f>
        <v>#DIV/0!</v>
      </c>
      <c r="AH98" s="250"/>
      <c r="AI98" s="341">
        <f>AH98*INDEX('Select Year'!Z$23:AE$23,,MATCH($BN$5,'Select Year'!Z$14:AE$14,0))</f>
        <v>0</v>
      </c>
      <c r="AJ98" s="324"/>
      <c r="AK98" s="325" t="e">
        <f t="shared" ref="AK98:AK108" si="44">AJ98/AH98</f>
        <v>#DIV/0!</v>
      </c>
      <c r="AL98" s="250"/>
      <c r="AM98" s="341">
        <f>AL98*INDEX('Select Year'!Z$23:AE$23,,MATCH($BN$5,'Select Year'!Z$14:AE$14,0))</f>
        <v>0</v>
      </c>
      <c r="AN98" s="324"/>
      <c r="AO98" s="325" t="e">
        <f t="shared" ref="AO98:AO108" si="45">AN98/AL98</f>
        <v>#DIV/0!</v>
      </c>
      <c r="AP98" s="250"/>
      <c r="AQ98" s="341">
        <f>AP98*INDEX('Select Year'!Z$23:AE$23,,MATCH($BN$5,'Select Year'!Z$14:AE$14,0))</f>
        <v>0</v>
      </c>
      <c r="AR98" s="324"/>
      <c r="AS98" s="325" t="e">
        <f t="shared" ref="AS98:AS108" si="46">AR98/AP98</f>
        <v>#DIV/0!</v>
      </c>
      <c r="AT98" s="250"/>
      <c r="AU98" s="341">
        <f>AT98*INDEX('Select Year'!Z$23:AE$23,,MATCH($BN$5,'Select Year'!Z$14:AE$14,0))</f>
        <v>0</v>
      </c>
      <c r="AV98" s="324"/>
      <c r="AW98" s="370" t="e">
        <f t="shared" ref="AW98:AW108" si="47">AV98/AT98</f>
        <v>#DIV/0!</v>
      </c>
      <c r="CZ98" s="171"/>
    </row>
    <row r="99" spans="1:104" ht="14.25" customHeight="1" x14ac:dyDescent="0.2">
      <c r="A99" s="9" t="e">
        <f>B99&amp;#REF!</f>
        <v>#REF!</v>
      </c>
      <c r="B99" s="118" t="s">
        <v>2</v>
      </c>
      <c r="C99" s="63">
        <f t="shared" si="33"/>
        <v>0</v>
      </c>
      <c r="D99" s="382">
        <f t="shared" si="34"/>
        <v>19000</v>
      </c>
      <c r="E99" s="341">
        <f>D99*INDEX('Select Year'!Z$23:AE$23,,MATCH($BN$5,'Select Year'!Z$14:AE$14,0))</f>
        <v>193211</v>
      </c>
      <c r="F99" s="357">
        <f t="shared" si="35"/>
        <v>29490</v>
      </c>
      <c r="G99" s="358">
        <f t="shared" si="36"/>
        <v>1.5521052631578947</v>
      </c>
      <c r="H99" s="358">
        <f t="shared" si="37"/>
        <v>0.15263106137849294</v>
      </c>
      <c r="I99" s="241" t="e">
        <f>E99*INDEX('Select Year'!AA$15:AE$19,MATCH('Road Diesel'!C99,'Select Year'!W$15:W$19,0),MATCH($BN$5,'Select Year'!AA$14:AE$14,0))</f>
        <v>#N/A</v>
      </c>
      <c r="J99" s="250">
        <v>10000</v>
      </c>
      <c r="K99" s="341">
        <f>J99*INDEX('Select Year'!Z$23:AE$23,,MATCH($BN$5,'Select Year'!Z$14:AE$14,0))</f>
        <v>101690</v>
      </c>
      <c r="L99" s="324">
        <f t="shared" ref="L99" si="48">J99*1.59</f>
        <v>15900</v>
      </c>
      <c r="M99" s="325">
        <f t="shared" si="38"/>
        <v>1.59</v>
      </c>
      <c r="N99" s="250">
        <v>9000</v>
      </c>
      <c r="O99" s="341">
        <f>N99*INDEX('Select Year'!Z$23:AE$23,,MATCH($BN$5,'Select Year'!Z$14:AE$14,0))</f>
        <v>91521</v>
      </c>
      <c r="P99" s="324">
        <f>N99*1.51</f>
        <v>13590</v>
      </c>
      <c r="Q99" s="325">
        <f t="shared" si="39"/>
        <v>1.51</v>
      </c>
      <c r="R99" s="250"/>
      <c r="S99" s="341">
        <f>R99*INDEX('Select Year'!Z$23:AE$23,,MATCH($BN$5,'Select Year'!Z$14:AE$14,0))</f>
        <v>0</v>
      </c>
      <c r="T99" s="324"/>
      <c r="U99" s="325" t="e">
        <f t="shared" si="40"/>
        <v>#DIV/0!</v>
      </c>
      <c r="V99" s="250"/>
      <c r="W99" s="341">
        <f>V99*INDEX('Select Year'!Z$23:AE$23,,MATCH($BN$5,'Select Year'!Z$14:AE$14,0))</f>
        <v>0</v>
      </c>
      <c r="X99" s="324"/>
      <c r="Y99" s="325" t="e">
        <f t="shared" si="41"/>
        <v>#DIV/0!</v>
      </c>
      <c r="Z99" s="250"/>
      <c r="AA99" s="341">
        <f>Z99*INDEX('Select Year'!Z$23:AE$23,,MATCH($BN$5,'Select Year'!Z$14:AE$14,0))</f>
        <v>0</v>
      </c>
      <c r="AB99" s="324"/>
      <c r="AC99" s="325" t="e">
        <f t="shared" si="42"/>
        <v>#DIV/0!</v>
      </c>
      <c r="AD99" s="250"/>
      <c r="AE99" s="341">
        <f>AD99*INDEX('Select Year'!Z$23:AE$23,,MATCH($BN$5,'Select Year'!Z$14:AE$14,0))</f>
        <v>0</v>
      </c>
      <c r="AF99" s="324"/>
      <c r="AG99" s="325" t="e">
        <f t="shared" si="43"/>
        <v>#DIV/0!</v>
      </c>
      <c r="AH99" s="250"/>
      <c r="AI99" s="341">
        <f>AH99*INDEX('Select Year'!Z$23:AE$23,,MATCH($BN$5,'Select Year'!Z$14:AE$14,0))</f>
        <v>0</v>
      </c>
      <c r="AJ99" s="324"/>
      <c r="AK99" s="325" t="e">
        <f t="shared" si="44"/>
        <v>#DIV/0!</v>
      </c>
      <c r="AL99" s="250"/>
      <c r="AM99" s="341">
        <f>AL99*INDEX('Select Year'!Z$23:AE$23,,MATCH($BN$5,'Select Year'!Z$14:AE$14,0))</f>
        <v>0</v>
      </c>
      <c r="AN99" s="324"/>
      <c r="AO99" s="325" t="e">
        <f t="shared" si="45"/>
        <v>#DIV/0!</v>
      </c>
      <c r="AP99" s="250"/>
      <c r="AQ99" s="341">
        <f>AP99*INDEX('Select Year'!Z$23:AE$23,,MATCH($BN$5,'Select Year'!Z$14:AE$14,0))</f>
        <v>0</v>
      </c>
      <c r="AR99" s="324"/>
      <c r="AS99" s="325" t="e">
        <f t="shared" si="46"/>
        <v>#DIV/0!</v>
      </c>
      <c r="AT99" s="250"/>
      <c r="AU99" s="341">
        <f>AT99*INDEX('Select Year'!Z$23:AE$23,,MATCH($BN$5,'Select Year'!Z$14:AE$14,0))</f>
        <v>0</v>
      </c>
      <c r="AV99" s="324"/>
      <c r="AW99" s="370" t="e">
        <f t="shared" si="47"/>
        <v>#DIV/0!</v>
      </c>
      <c r="CZ99" s="171"/>
    </row>
    <row r="100" spans="1:104" ht="14.25" customHeight="1" x14ac:dyDescent="0.2">
      <c r="A100" s="9" t="e">
        <f>B100&amp;#REF!</f>
        <v>#REF!</v>
      </c>
      <c r="B100" s="118" t="s">
        <v>3</v>
      </c>
      <c r="C100" s="63">
        <f t="shared" si="33"/>
        <v>0</v>
      </c>
      <c r="D100" s="382">
        <f t="shared" si="34"/>
        <v>17800</v>
      </c>
      <c r="E100" s="341">
        <f>D100*INDEX('Select Year'!Z$23:AE$23,,MATCH($BN$5,'Select Year'!Z$14:AE$14,0))</f>
        <v>181008.2</v>
      </c>
      <c r="F100" s="357">
        <f t="shared" si="35"/>
        <v>27902</v>
      </c>
      <c r="G100" s="358">
        <f t="shared" si="36"/>
        <v>1.5675280898876405</v>
      </c>
      <c r="H100" s="358">
        <f t="shared" si="37"/>
        <v>0.15414771264506247</v>
      </c>
      <c r="I100" s="241" t="e">
        <f>E100*INDEX('Select Year'!AA$15:AE$19,MATCH('Road Diesel'!C100,'Select Year'!W$15:W$19,0),MATCH($BN$5,'Select Year'!AA$14:AE$14,0))</f>
        <v>#N/A</v>
      </c>
      <c r="J100" s="250">
        <v>10000</v>
      </c>
      <c r="K100" s="341">
        <f>J100*INDEX('Select Year'!Z$23:AE$23,,MATCH($BN$5,'Select Year'!Z$14:AE$14,0))</f>
        <v>101690</v>
      </c>
      <c r="L100" s="324">
        <f>J100*1.55</f>
        <v>15500</v>
      </c>
      <c r="M100" s="325">
        <f t="shared" si="38"/>
        <v>1.55</v>
      </c>
      <c r="N100" s="250">
        <v>7800</v>
      </c>
      <c r="O100" s="341">
        <f>N100*INDEX('Select Year'!Z$23:AE$23,,MATCH($BN$5,'Select Year'!Z$14:AE$14,0))</f>
        <v>79318.2</v>
      </c>
      <c r="P100" s="324">
        <f t="shared" ref="P100" si="49">N100*1.59</f>
        <v>12402</v>
      </c>
      <c r="Q100" s="325">
        <f t="shared" si="39"/>
        <v>1.59</v>
      </c>
      <c r="R100" s="250"/>
      <c r="S100" s="341">
        <f>R100*INDEX('Select Year'!Z$23:AE$23,,MATCH($BN$5,'Select Year'!Z$14:AE$14,0))</f>
        <v>0</v>
      </c>
      <c r="T100" s="324"/>
      <c r="U100" s="325" t="e">
        <f t="shared" si="40"/>
        <v>#DIV/0!</v>
      </c>
      <c r="V100" s="250"/>
      <c r="W100" s="341">
        <f>V100*INDEX('Select Year'!Z$23:AE$23,,MATCH($BN$5,'Select Year'!Z$14:AE$14,0))</f>
        <v>0</v>
      </c>
      <c r="X100" s="324"/>
      <c r="Y100" s="325" t="e">
        <f t="shared" si="41"/>
        <v>#DIV/0!</v>
      </c>
      <c r="Z100" s="250"/>
      <c r="AA100" s="341">
        <f>Z100*INDEX('Select Year'!Z$23:AE$23,,MATCH($BN$5,'Select Year'!Z$14:AE$14,0))</f>
        <v>0</v>
      </c>
      <c r="AB100" s="324"/>
      <c r="AC100" s="325" t="e">
        <f t="shared" si="42"/>
        <v>#DIV/0!</v>
      </c>
      <c r="AD100" s="250"/>
      <c r="AE100" s="341">
        <f>AD100*INDEX('Select Year'!Z$23:AE$23,,MATCH($BN$5,'Select Year'!Z$14:AE$14,0))</f>
        <v>0</v>
      </c>
      <c r="AF100" s="324"/>
      <c r="AG100" s="325" t="e">
        <f t="shared" si="43"/>
        <v>#DIV/0!</v>
      </c>
      <c r="AH100" s="250"/>
      <c r="AI100" s="341">
        <f>AH100*INDEX('Select Year'!Z$23:AE$23,,MATCH($BN$5,'Select Year'!Z$14:AE$14,0))</f>
        <v>0</v>
      </c>
      <c r="AJ100" s="324"/>
      <c r="AK100" s="325" t="e">
        <f t="shared" si="44"/>
        <v>#DIV/0!</v>
      </c>
      <c r="AL100" s="250"/>
      <c r="AM100" s="341">
        <f>AL100*INDEX('Select Year'!Z$23:AE$23,,MATCH($BN$5,'Select Year'!Z$14:AE$14,0))</f>
        <v>0</v>
      </c>
      <c r="AN100" s="324"/>
      <c r="AO100" s="325" t="e">
        <f t="shared" si="45"/>
        <v>#DIV/0!</v>
      </c>
      <c r="AP100" s="250"/>
      <c r="AQ100" s="341">
        <f>AP100*INDEX('Select Year'!Z$23:AE$23,,MATCH($BN$5,'Select Year'!Z$14:AE$14,0))</f>
        <v>0</v>
      </c>
      <c r="AR100" s="324"/>
      <c r="AS100" s="325" t="e">
        <f t="shared" si="46"/>
        <v>#DIV/0!</v>
      </c>
      <c r="AT100" s="250"/>
      <c r="AU100" s="341">
        <f>AT100*INDEX('Select Year'!Z$23:AE$23,,MATCH($BN$5,'Select Year'!Z$14:AE$14,0))</f>
        <v>0</v>
      </c>
      <c r="AV100" s="324"/>
      <c r="AW100" s="370" t="e">
        <f t="shared" si="47"/>
        <v>#DIV/0!</v>
      </c>
      <c r="CZ100" s="171"/>
    </row>
    <row r="101" spans="1:104" ht="14.25" customHeight="1" x14ac:dyDescent="0.2">
      <c r="A101" s="9" t="e">
        <f>B101&amp;#REF!</f>
        <v>#REF!</v>
      </c>
      <c r="B101" s="118" t="s">
        <v>4</v>
      </c>
      <c r="C101" s="63">
        <f t="shared" si="33"/>
        <v>0</v>
      </c>
      <c r="D101" s="382">
        <f t="shared" si="34"/>
        <v>9900</v>
      </c>
      <c r="E101" s="341">
        <f>D101*INDEX('Select Year'!Z$23:AE$23,,MATCH($BN$5,'Select Year'!Z$14:AE$14,0))</f>
        <v>100673.1</v>
      </c>
      <c r="F101" s="357">
        <f t="shared" si="35"/>
        <v>15790.5</v>
      </c>
      <c r="G101" s="358">
        <f t="shared" si="36"/>
        <v>1.595</v>
      </c>
      <c r="H101" s="358">
        <f t="shared" si="37"/>
        <v>0.15684924771363948</v>
      </c>
      <c r="I101" s="241" t="e">
        <f>E101*INDEX('Select Year'!AA$15:AE$19,MATCH('Road Diesel'!C101,'Select Year'!W$15:W$19,0),MATCH($BN$5,'Select Year'!AA$14:AE$14,0))</f>
        <v>#N/A</v>
      </c>
      <c r="J101" s="250">
        <v>9900</v>
      </c>
      <c r="K101" s="341">
        <f>J101*INDEX('Select Year'!Z$23:AE$23,,MATCH($BN$5,'Select Year'!Z$14:AE$14,0))</f>
        <v>100673.1</v>
      </c>
      <c r="L101" s="324">
        <f>J101*1.595</f>
        <v>15790.5</v>
      </c>
      <c r="M101" s="325">
        <f t="shared" si="38"/>
        <v>1.595</v>
      </c>
      <c r="N101" s="250"/>
      <c r="O101" s="341">
        <f>N101*INDEX('Select Year'!Z$23:AE$23,,MATCH($BN$5,'Select Year'!Z$14:AE$14,0))</f>
        <v>0</v>
      </c>
      <c r="P101" s="324"/>
      <c r="Q101" s="325" t="e">
        <f t="shared" si="39"/>
        <v>#DIV/0!</v>
      </c>
      <c r="R101" s="250"/>
      <c r="S101" s="341">
        <f>R101*INDEX('Select Year'!Z$23:AE$23,,MATCH($BN$5,'Select Year'!Z$14:AE$14,0))</f>
        <v>0</v>
      </c>
      <c r="T101" s="324"/>
      <c r="U101" s="325" t="e">
        <f t="shared" si="40"/>
        <v>#DIV/0!</v>
      </c>
      <c r="V101" s="250"/>
      <c r="W101" s="341">
        <f>V101*INDEX('Select Year'!Z$23:AE$23,,MATCH($BN$5,'Select Year'!Z$14:AE$14,0))</f>
        <v>0</v>
      </c>
      <c r="X101" s="324"/>
      <c r="Y101" s="325" t="e">
        <f t="shared" si="41"/>
        <v>#DIV/0!</v>
      </c>
      <c r="Z101" s="250"/>
      <c r="AA101" s="341">
        <f>Z101*INDEX('Select Year'!Z$23:AE$23,,MATCH($BN$5,'Select Year'!Z$14:AE$14,0))</f>
        <v>0</v>
      </c>
      <c r="AB101" s="324"/>
      <c r="AC101" s="325" t="e">
        <f t="shared" si="42"/>
        <v>#DIV/0!</v>
      </c>
      <c r="AD101" s="250"/>
      <c r="AE101" s="341">
        <f>AD101*INDEX('Select Year'!Z$23:AE$23,,MATCH($BN$5,'Select Year'!Z$14:AE$14,0))</f>
        <v>0</v>
      </c>
      <c r="AF101" s="324"/>
      <c r="AG101" s="325" t="e">
        <f t="shared" si="43"/>
        <v>#DIV/0!</v>
      </c>
      <c r="AH101" s="250"/>
      <c r="AI101" s="341">
        <f>AH101*INDEX('Select Year'!Z$23:AE$23,,MATCH($BN$5,'Select Year'!Z$14:AE$14,0))</f>
        <v>0</v>
      </c>
      <c r="AJ101" s="324"/>
      <c r="AK101" s="325" t="e">
        <f t="shared" si="44"/>
        <v>#DIV/0!</v>
      </c>
      <c r="AL101" s="250"/>
      <c r="AM101" s="341">
        <f>AL101*INDEX('Select Year'!Z$23:AE$23,,MATCH($BN$5,'Select Year'!Z$14:AE$14,0))</f>
        <v>0</v>
      </c>
      <c r="AN101" s="324"/>
      <c r="AO101" s="325" t="e">
        <f t="shared" si="45"/>
        <v>#DIV/0!</v>
      </c>
      <c r="AP101" s="250"/>
      <c r="AQ101" s="341">
        <f>AP101*INDEX('Select Year'!Z$23:AE$23,,MATCH($BN$5,'Select Year'!Z$14:AE$14,0))</f>
        <v>0</v>
      </c>
      <c r="AR101" s="324"/>
      <c r="AS101" s="325" t="e">
        <f t="shared" si="46"/>
        <v>#DIV/0!</v>
      </c>
      <c r="AT101" s="250"/>
      <c r="AU101" s="341">
        <f>AT101*INDEX('Select Year'!Z$23:AE$23,,MATCH($BN$5,'Select Year'!Z$14:AE$14,0))</f>
        <v>0</v>
      </c>
      <c r="AV101" s="324"/>
      <c r="AW101" s="370" t="e">
        <f t="shared" si="47"/>
        <v>#DIV/0!</v>
      </c>
      <c r="CZ101" s="171"/>
    </row>
    <row r="102" spans="1:104" ht="14.25" customHeight="1" x14ac:dyDescent="0.2">
      <c r="A102" s="9" t="e">
        <f>B102&amp;#REF!</f>
        <v>#REF!</v>
      </c>
      <c r="B102" s="118" t="s">
        <v>5</v>
      </c>
      <c r="C102" s="63">
        <f t="shared" si="33"/>
        <v>0</v>
      </c>
      <c r="D102" s="382">
        <f t="shared" si="34"/>
        <v>11000</v>
      </c>
      <c r="E102" s="341">
        <f>D102*INDEX('Select Year'!Z$23:AE$23,,MATCH($BN$5,'Select Year'!Z$14:AE$14,0))</f>
        <v>111859</v>
      </c>
      <c r="F102" s="357">
        <f t="shared" si="35"/>
        <v>17490</v>
      </c>
      <c r="G102" s="358">
        <f t="shared" si="36"/>
        <v>1.59</v>
      </c>
      <c r="H102" s="358">
        <f t="shared" si="37"/>
        <v>0.15635755728193529</v>
      </c>
      <c r="I102" s="241" t="e">
        <f>E102*INDEX('Select Year'!AA$15:AE$19,MATCH('Road Diesel'!C102,'Select Year'!W$15:W$19,0),MATCH($BN$5,'Select Year'!AA$14:AE$14,0))</f>
        <v>#N/A</v>
      </c>
      <c r="J102" s="250">
        <v>11000</v>
      </c>
      <c r="K102" s="341">
        <f>J102*INDEX('Select Year'!Z$23:AE$23,,MATCH($BN$5,'Select Year'!Z$14:AE$14,0))</f>
        <v>111859</v>
      </c>
      <c r="L102" s="324">
        <f t="shared" ref="L102:L103" si="50">J102*1.59</f>
        <v>17490</v>
      </c>
      <c r="M102" s="325">
        <f t="shared" si="38"/>
        <v>1.59</v>
      </c>
      <c r="N102" s="250"/>
      <c r="O102" s="341">
        <f>N102*INDEX('Select Year'!Z$23:AE$23,,MATCH($BN$5,'Select Year'!Z$14:AE$14,0))</f>
        <v>0</v>
      </c>
      <c r="P102" s="324"/>
      <c r="Q102" s="325" t="e">
        <f t="shared" si="39"/>
        <v>#DIV/0!</v>
      </c>
      <c r="R102" s="250"/>
      <c r="S102" s="341">
        <f>R102*INDEX('Select Year'!Z$23:AE$23,,MATCH($BN$5,'Select Year'!Z$14:AE$14,0))</f>
        <v>0</v>
      </c>
      <c r="T102" s="324"/>
      <c r="U102" s="325" t="e">
        <f t="shared" si="40"/>
        <v>#DIV/0!</v>
      </c>
      <c r="V102" s="250"/>
      <c r="W102" s="341">
        <f>V102*INDEX('Select Year'!Z$23:AE$23,,MATCH($BN$5,'Select Year'!Z$14:AE$14,0))</f>
        <v>0</v>
      </c>
      <c r="X102" s="324"/>
      <c r="Y102" s="325" t="e">
        <f t="shared" si="41"/>
        <v>#DIV/0!</v>
      </c>
      <c r="Z102" s="250"/>
      <c r="AA102" s="341">
        <f>Z102*INDEX('Select Year'!Z$23:AE$23,,MATCH($BN$5,'Select Year'!Z$14:AE$14,0))</f>
        <v>0</v>
      </c>
      <c r="AB102" s="324"/>
      <c r="AC102" s="325" t="e">
        <f t="shared" si="42"/>
        <v>#DIV/0!</v>
      </c>
      <c r="AD102" s="250"/>
      <c r="AE102" s="341">
        <f>AD102*INDEX('Select Year'!Z$23:AE$23,,MATCH($BN$5,'Select Year'!Z$14:AE$14,0))</f>
        <v>0</v>
      </c>
      <c r="AF102" s="324"/>
      <c r="AG102" s="325" t="e">
        <f t="shared" si="43"/>
        <v>#DIV/0!</v>
      </c>
      <c r="AH102" s="250"/>
      <c r="AI102" s="341">
        <f>AH102*INDEX('Select Year'!Z$23:AE$23,,MATCH($BN$5,'Select Year'!Z$14:AE$14,0))</f>
        <v>0</v>
      </c>
      <c r="AJ102" s="324"/>
      <c r="AK102" s="325" t="e">
        <f t="shared" si="44"/>
        <v>#DIV/0!</v>
      </c>
      <c r="AL102" s="250"/>
      <c r="AM102" s="341">
        <f>AL102*INDEX('Select Year'!Z$23:AE$23,,MATCH($BN$5,'Select Year'!Z$14:AE$14,0))</f>
        <v>0</v>
      </c>
      <c r="AN102" s="324"/>
      <c r="AO102" s="325" t="e">
        <f t="shared" si="45"/>
        <v>#DIV/0!</v>
      </c>
      <c r="AP102" s="250"/>
      <c r="AQ102" s="341">
        <f>AP102*INDEX('Select Year'!Z$23:AE$23,,MATCH($BN$5,'Select Year'!Z$14:AE$14,0))</f>
        <v>0</v>
      </c>
      <c r="AR102" s="324"/>
      <c r="AS102" s="325" t="e">
        <f t="shared" si="46"/>
        <v>#DIV/0!</v>
      </c>
      <c r="AT102" s="250"/>
      <c r="AU102" s="341">
        <f>AT102*INDEX('Select Year'!Z$23:AE$23,,MATCH($BN$5,'Select Year'!Z$14:AE$14,0))</f>
        <v>0</v>
      </c>
      <c r="AV102" s="324"/>
      <c r="AW102" s="370" t="e">
        <f t="shared" si="47"/>
        <v>#DIV/0!</v>
      </c>
      <c r="CZ102" s="171"/>
    </row>
    <row r="103" spans="1:104" ht="14.25" customHeight="1" x14ac:dyDescent="0.2">
      <c r="A103" s="9" t="e">
        <f>B103&amp;#REF!</f>
        <v>#REF!</v>
      </c>
      <c r="B103" s="118" t="s">
        <v>6</v>
      </c>
      <c r="C103" s="63">
        <f t="shared" si="33"/>
        <v>0</v>
      </c>
      <c r="D103" s="382">
        <f t="shared" si="34"/>
        <v>12000</v>
      </c>
      <c r="E103" s="341">
        <f>D103*INDEX('Select Year'!Z$23:AE$23,,MATCH($BN$5,'Select Year'!Z$14:AE$14,0))</f>
        <v>122028</v>
      </c>
      <c r="F103" s="357">
        <f t="shared" si="35"/>
        <v>19080</v>
      </c>
      <c r="G103" s="358">
        <f t="shared" si="36"/>
        <v>1.59</v>
      </c>
      <c r="H103" s="358">
        <f t="shared" si="37"/>
        <v>0.15635755728193529</v>
      </c>
      <c r="I103" s="241" t="e">
        <f>E103*INDEX('Select Year'!AA$15:AE$19,MATCH('Road Diesel'!C103,'Select Year'!W$15:W$19,0),MATCH($BN$5,'Select Year'!AA$14:AE$14,0))</f>
        <v>#N/A</v>
      </c>
      <c r="J103" s="250">
        <v>12000</v>
      </c>
      <c r="K103" s="341">
        <f>J103*INDEX('Select Year'!Z$23:AE$23,,MATCH($BN$5,'Select Year'!Z$14:AE$14,0))</f>
        <v>122028</v>
      </c>
      <c r="L103" s="324">
        <f t="shared" si="50"/>
        <v>19080</v>
      </c>
      <c r="M103" s="325">
        <f t="shared" si="38"/>
        <v>1.59</v>
      </c>
      <c r="N103" s="250"/>
      <c r="O103" s="341">
        <f>N103*INDEX('Select Year'!Z$23:AE$23,,MATCH($BN$5,'Select Year'!Z$14:AE$14,0))</f>
        <v>0</v>
      </c>
      <c r="P103" s="324"/>
      <c r="Q103" s="325" t="e">
        <f t="shared" si="39"/>
        <v>#DIV/0!</v>
      </c>
      <c r="R103" s="250"/>
      <c r="S103" s="341">
        <f>R103*INDEX('Select Year'!Z$23:AE$23,,MATCH($BN$5,'Select Year'!Z$14:AE$14,0))</f>
        <v>0</v>
      </c>
      <c r="T103" s="324"/>
      <c r="U103" s="325" t="e">
        <f t="shared" si="40"/>
        <v>#DIV/0!</v>
      </c>
      <c r="V103" s="250"/>
      <c r="W103" s="341">
        <f>V103*INDEX('Select Year'!Z$23:AE$23,,MATCH($BN$5,'Select Year'!Z$14:AE$14,0))</f>
        <v>0</v>
      </c>
      <c r="X103" s="324"/>
      <c r="Y103" s="325" t="e">
        <f t="shared" si="41"/>
        <v>#DIV/0!</v>
      </c>
      <c r="Z103" s="250"/>
      <c r="AA103" s="341">
        <f>Z103*INDEX('Select Year'!Z$23:AE$23,,MATCH($BN$5,'Select Year'!Z$14:AE$14,0))</f>
        <v>0</v>
      </c>
      <c r="AB103" s="324"/>
      <c r="AC103" s="325" t="e">
        <f t="shared" si="42"/>
        <v>#DIV/0!</v>
      </c>
      <c r="AD103" s="250"/>
      <c r="AE103" s="341">
        <f>AD103*INDEX('Select Year'!Z$23:AE$23,,MATCH($BN$5,'Select Year'!Z$14:AE$14,0))</f>
        <v>0</v>
      </c>
      <c r="AF103" s="324"/>
      <c r="AG103" s="325" t="e">
        <f t="shared" si="43"/>
        <v>#DIV/0!</v>
      </c>
      <c r="AH103" s="250"/>
      <c r="AI103" s="341">
        <f>AH103*INDEX('Select Year'!Z$23:AE$23,,MATCH($BN$5,'Select Year'!Z$14:AE$14,0))</f>
        <v>0</v>
      </c>
      <c r="AJ103" s="324"/>
      <c r="AK103" s="325" t="e">
        <f t="shared" si="44"/>
        <v>#DIV/0!</v>
      </c>
      <c r="AL103" s="250"/>
      <c r="AM103" s="341">
        <f>AL103*INDEX('Select Year'!Z$23:AE$23,,MATCH($BN$5,'Select Year'!Z$14:AE$14,0))</f>
        <v>0</v>
      </c>
      <c r="AN103" s="324"/>
      <c r="AO103" s="325" t="e">
        <f t="shared" si="45"/>
        <v>#DIV/0!</v>
      </c>
      <c r="AP103" s="250"/>
      <c r="AQ103" s="341">
        <f>AP103*INDEX('Select Year'!Z$23:AE$23,,MATCH($BN$5,'Select Year'!Z$14:AE$14,0))</f>
        <v>0</v>
      </c>
      <c r="AR103" s="324"/>
      <c r="AS103" s="325" t="e">
        <f t="shared" si="46"/>
        <v>#DIV/0!</v>
      </c>
      <c r="AT103" s="250"/>
      <c r="AU103" s="341">
        <f>AT103*INDEX('Select Year'!Z$23:AE$23,,MATCH($BN$5,'Select Year'!Z$14:AE$14,0))</f>
        <v>0</v>
      </c>
      <c r="AV103" s="324"/>
      <c r="AW103" s="370" t="e">
        <f t="shared" si="47"/>
        <v>#DIV/0!</v>
      </c>
      <c r="CZ103" s="171"/>
    </row>
    <row r="104" spans="1:104" ht="14.25" customHeight="1" x14ac:dyDescent="0.2">
      <c r="A104" s="9" t="e">
        <f>B104&amp;#REF!</f>
        <v>#REF!</v>
      </c>
      <c r="B104" s="118" t="s">
        <v>7</v>
      </c>
      <c r="C104" s="63">
        <f t="shared" si="33"/>
        <v>0</v>
      </c>
      <c r="D104" s="382">
        <f t="shared" si="34"/>
        <v>9000</v>
      </c>
      <c r="E104" s="341">
        <f>D104*INDEX('Select Year'!Z$23:AE$23,,MATCH($BN$5,'Select Year'!Z$14:AE$14,0))</f>
        <v>91521</v>
      </c>
      <c r="F104" s="357">
        <f t="shared" si="35"/>
        <v>13500</v>
      </c>
      <c r="G104" s="358">
        <f t="shared" si="36"/>
        <v>1.5</v>
      </c>
      <c r="H104" s="358">
        <f t="shared" si="37"/>
        <v>0.14750712951125972</v>
      </c>
      <c r="I104" s="241" t="e">
        <f>E104*INDEX('Select Year'!AA$15:AE$19,MATCH('Road Diesel'!C104,'Select Year'!W$15:W$19,0),MATCH($BN$5,'Select Year'!AA$14:AE$14,0))</f>
        <v>#N/A</v>
      </c>
      <c r="J104" s="250">
        <v>9000</v>
      </c>
      <c r="K104" s="341">
        <f>J104*INDEX('Select Year'!Z$23:AE$23,,MATCH($BN$5,'Select Year'!Z$14:AE$14,0))</f>
        <v>91521</v>
      </c>
      <c r="L104" s="324">
        <f>J104*1.5</f>
        <v>13500</v>
      </c>
      <c r="M104" s="325">
        <f t="shared" si="38"/>
        <v>1.5</v>
      </c>
      <c r="N104" s="250"/>
      <c r="O104" s="341">
        <f>N104*INDEX('Select Year'!Z$23:AE$23,,MATCH($BN$5,'Select Year'!Z$14:AE$14,0))</f>
        <v>0</v>
      </c>
      <c r="P104" s="324"/>
      <c r="Q104" s="325" t="e">
        <f t="shared" si="39"/>
        <v>#DIV/0!</v>
      </c>
      <c r="R104" s="250"/>
      <c r="S104" s="341">
        <f>R104*INDEX('Select Year'!Z$23:AE$23,,MATCH($BN$5,'Select Year'!Z$14:AE$14,0))</f>
        <v>0</v>
      </c>
      <c r="T104" s="324"/>
      <c r="U104" s="325" t="e">
        <f t="shared" si="40"/>
        <v>#DIV/0!</v>
      </c>
      <c r="V104" s="250"/>
      <c r="W104" s="341">
        <f>V104*INDEX('Select Year'!Z$23:AE$23,,MATCH($BN$5,'Select Year'!Z$14:AE$14,0))</f>
        <v>0</v>
      </c>
      <c r="X104" s="324"/>
      <c r="Y104" s="325" t="e">
        <f t="shared" si="41"/>
        <v>#DIV/0!</v>
      </c>
      <c r="Z104" s="250"/>
      <c r="AA104" s="341">
        <f>Z104*INDEX('Select Year'!Z$23:AE$23,,MATCH($BN$5,'Select Year'!Z$14:AE$14,0))</f>
        <v>0</v>
      </c>
      <c r="AB104" s="324"/>
      <c r="AC104" s="325" t="e">
        <f t="shared" si="42"/>
        <v>#DIV/0!</v>
      </c>
      <c r="AD104" s="250"/>
      <c r="AE104" s="341">
        <f>AD104*INDEX('Select Year'!Z$23:AE$23,,MATCH($BN$5,'Select Year'!Z$14:AE$14,0))</f>
        <v>0</v>
      </c>
      <c r="AF104" s="324"/>
      <c r="AG104" s="325" t="e">
        <f t="shared" si="43"/>
        <v>#DIV/0!</v>
      </c>
      <c r="AH104" s="250"/>
      <c r="AI104" s="341">
        <f>AH104*INDEX('Select Year'!Z$23:AE$23,,MATCH($BN$5,'Select Year'!Z$14:AE$14,0))</f>
        <v>0</v>
      </c>
      <c r="AJ104" s="324"/>
      <c r="AK104" s="325" t="e">
        <f t="shared" si="44"/>
        <v>#DIV/0!</v>
      </c>
      <c r="AL104" s="250"/>
      <c r="AM104" s="341">
        <f>AL104*INDEX('Select Year'!Z$23:AE$23,,MATCH($BN$5,'Select Year'!Z$14:AE$14,0))</f>
        <v>0</v>
      </c>
      <c r="AN104" s="324"/>
      <c r="AO104" s="325" t="e">
        <f t="shared" si="45"/>
        <v>#DIV/0!</v>
      </c>
      <c r="AP104" s="250"/>
      <c r="AQ104" s="341">
        <f>AP104*INDEX('Select Year'!Z$23:AE$23,,MATCH($BN$5,'Select Year'!Z$14:AE$14,0))</f>
        <v>0</v>
      </c>
      <c r="AR104" s="324"/>
      <c r="AS104" s="325" t="e">
        <f t="shared" si="46"/>
        <v>#DIV/0!</v>
      </c>
      <c r="AT104" s="250"/>
      <c r="AU104" s="341">
        <f>AT104*INDEX('Select Year'!Z$23:AE$23,,MATCH($BN$5,'Select Year'!Z$14:AE$14,0))</f>
        <v>0</v>
      </c>
      <c r="AV104" s="324"/>
      <c r="AW104" s="370" t="e">
        <f t="shared" si="47"/>
        <v>#DIV/0!</v>
      </c>
      <c r="CZ104" s="171"/>
    </row>
    <row r="105" spans="1:104" ht="14.25" customHeight="1" x14ac:dyDescent="0.2">
      <c r="A105" s="9" t="e">
        <f>B105&amp;#REF!</f>
        <v>#REF!</v>
      </c>
      <c r="B105" s="118" t="s">
        <v>8</v>
      </c>
      <c r="C105" s="63">
        <f t="shared" si="33"/>
        <v>0</v>
      </c>
      <c r="D105" s="382">
        <f t="shared" si="34"/>
        <v>10500</v>
      </c>
      <c r="E105" s="341">
        <f>D105*INDEX('Select Year'!Z$23:AE$23,,MATCH($BN$5,'Select Year'!Z$14:AE$14,0))</f>
        <v>106774.5</v>
      </c>
      <c r="F105" s="357">
        <f t="shared" si="35"/>
        <v>16695</v>
      </c>
      <c r="G105" s="358">
        <f t="shared" si="36"/>
        <v>1.59</v>
      </c>
      <c r="H105" s="358">
        <f t="shared" si="37"/>
        <v>0.15635755728193529</v>
      </c>
      <c r="I105" s="241" t="e">
        <f>E105*INDEX('Select Year'!AA$15:AE$19,MATCH('Road Diesel'!C105,'Select Year'!W$15:W$19,0),MATCH($BN$5,'Select Year'!AA$14:AE$14,0))</f>
        <v>#N/A</v>
      </c>
      <c r="J105" s="250">
        <v>10500</v>
      </c>
      <c r="K105" s="341">
        <f>J105*INDEX('Select Year'!Z$23:AE$23,,MATCH($BN$5,'Select Year'!Z$14:AE$14,0))</f>
        <v>106774.5</v>
      </c>
      <c r="L105" s="324">
        <f t="shared" ref="L105:L106" si="51">J105*1.59</f>
        <v>16695</v>
      </c>
      <c r="M105" s="325">
        <f t="shared" si="38"/>
        <v>1.59</v>
      </c>
      <c r="N105" s="250"/>
      <c r="O105" s="341">
        <f>N105*INDEX('Select Year'!Z$23:AE$23,,MATCH($BN$5,'Select Year'!Z$14:AE$14,0))</f>
        <v>0</v>
      </c>
      <c r="P105" s="324"/>
      <c r="Q105" s="325" t="e">
        <f t="shared" si="39"/>
        <v>#DIV/0!</v>
      </c>
      <c r="R105" s="250"/>
      <c r="S105" s="341">
        <f>R105*INDEX('Select Year'!Z$23:AE$23,,MATCH($BN$5,'Select Year'!Z$14:AE$14,0))</f>
        <v>0</v>
      </c>
      <c r="T105" s="324"/>
      <c r="U105" s="325" t="e">
        <f t="shared" si="40"/>
        <v>#DIV/0!</v>
      </c>
      <c r="V105" s="250"/>
      <c r="W105" s="341">
        <f>V105*INDEX('Select Year'!Z$23:AE$23,,MATCH($BN$5,'Select Year'!Z$14:AE$14,0))</f>
        <v>0</v>
      </c>
      <c r="X105" s="324"/>
      <c r="Y105" s="325" t="e">
        <f t="shared" si="41"/>
        <v>#DIV/0!</v>
      </c>
      <c r="Z105" s="250"/>
      <c r="AA105" s="341">
        <f>Z105*INDEX('Select Year'!Z$23:AE$23,,MATCH($BN$5,'Select Year'!Z$14:AE$14,0))</f>
        <v>0</v>
      </c>
      <c r="AB105" s="324"/>
      <c r="AC105" s="325" t="e">
        <f t="shared" si="42"/>
        <v>#DIV/0!</v>
      </c>
      <c r="AD105" s="250"/>
      <c r="AE105" s="341">
        <f>AD105*INDEX('Select Year'!Z$23:AE$23,,MATCH($BN$5,'Select Year'!Z$14:AE$14,0))</f>
        <v>0</v>
      </c>
      <c r="AF105" s="324"/>
      <c r="AG105" s="325" t="e">
        <f t="shared" si="43"/>
        <v>#DIV/0!</v>
      </c>
      <c r="AH105" s="250"/>
      <c r="AI105" s="341">
        <f>AH105*INDEX('Select Year'!Z$23:AE$23,,MATCH($BN$5,'Select Year'!Z$14:AE$14,0))</f>
        <v>0</v>
      </c>
      <c r="AJ105" s="324"/>
      <c r="AK105" s="325" t="e">
        <f t="shared" si="44"/>
        <v>#DIV/0!</v>
      </c>
      <c r="AL105" s="250"/>
      <c r="AM105" s="341">
        <f>AL105*INDEX('Select Year'!Z$23:AE$23,,MATCH($BN$5,'Select Year'!Z$14:AE$14,0))</f>
        <v>0</v>
      </c>
      <c r="AN105" s="324"/>
      <c r="AO105" s="325" t="e">
        <f t="shared" si="45"/>
        <v>#DIV/0!</v>
      </c>
      <c r="AP105" s="250"/>
      <c r="AQ105" s="341">
        <f>AP105*INDEX('Select Year'!Z$23:AE$23,,MATCH($BN$5,'Select Year'!Z$14:AE$14,0))</f>
        <v>0</v>
      </c>
      <c r="AR105" s="324"/>
      <c r="AS105" s="325" t="e">
        <f t="shared" si="46"/>
        <v>#DIV/0!</v>
      </c>
      <c r="AT105" s="250"/>
      <c r="AU105" s="341">
        <f>AT105*INDEX('Select Year'!Z$23:AE$23,,MATCH($BN$5,'Select Year'!Z$14:AE$14,0))</f>
        <v>0</v>
      </c>
      <c r="AV105" s="324"/>
      <c r="AW105" s="370" t="e">
        <f t="shared" si="47"/>
        <v>#DIV/0!</v>
      </c>
      <c r="CZ105" s="171"/>
    </row>
    <row r="106" spans="1:104" ht="14.25" customHeight="1" x14ac:dyDescent="0.2">
      <c r="A106" s="9" t="e">
        <f>B106&amp;#REF!</f>
        <v>#REF!</v>
      </c>
      <c r="B106" s="118" t="s">
        <v>9</v>
      </c>
      <c r="C106" s="63">
        <f t="shared" si="33"/>
        <v>0</v>
      </c>
      <c r="D106" s="382">
        <f t="shared" si="34"/>
        <v>11000</v>
      </c>
      <c r="E106" s="341">
        <f>D106*INDEX('Select Year'!Z$23:AE$23,,MATCH($BN$5,'Select Year'!Z$14:AE$14,0))</f>
        <v>111859</v>
      </c>
      <c r="F106" s="357">
        <f t="shared" si="35"/>
        <v>17490</v>
      </c>
      <c r="G106" s="358">
        <f t="shared" si="36"/>
        <v>1.59</v>
      </c>
      <c r="H106" s="358">
        <f t="shared" si="37"/>
        <v>0.15635755728193529</v>
      </c>
      <c r="I106" s="241" t="e">
        <f>E106*INDEX('Select Year'!AA$15:AE$19,MATCH('Road Diesel'!C106,'Select Year'!W$15:W$19,0),MATCH($BN$5,'Select Year'!AA$14:AE$14,0))</f>
        <v>#N/A</v>
      </c>
      <c r="J106" s="250">
        <v>11000</v>
      </c>
      <c r="K106" s="341">
        <f>J106*INDEX('Select Year'!Z$23:AE$23,,MATCH($BN$5,'Select Year'!Z$14:AE$14,0))</f>
        <v>111859</v>
      </c>
      <c r="L106" s="324">
        <f t="shared" si="51"/>
        <v>17490</v>
      </c>
      <c r="M106" s="325">
        <f t="shared" si="38"/>
        <v>1.59</v>
      </c>
      <c r="N106" s="250"/>
      <c r="O106" s="341">
        <f>N106*INDEX('Select Year'!Z$23:AE$23,,MATCH($BN$5,'Select Year'!Z$14:AE$14,0))</f>
        <v>0</v>
      </c>
      <c r="P106" s="324"/>
      <c r="Q106" s="325" t="e">
        <f t="shared" si="39"/>
        <v>#DIV/0!</v>
      </c>
      <c r="R106" s="250"/>
      <c r="S106" s="341">
        <f>R106*INDEX('Select Year'!Z$23:AE$23,,MATCH($BN$5,'Select Year'!Z$14:AE$14,0))</f>
        <v>0</v>
      </c>
      <c r="T106" s="324"/>
      <c r="U106" s="325" t="e">
        <f t="shared" si="40"/>
        <v>#DIV/0!</v>
      </c>
      <c r="V106" s="250"/>
      <c r="W106" s="341">
        <f>V106*INDEX('Select Year'!Z$23:AE$23,,MATCH($BN$5,'Select Year'!Z$14:AE$14,0))</f>
        <v>0</v>
      </c>
      <c r="X106" s="324"/>
      <c r="Y106" s="325" t="e">
        <f t="shared" si="41"/>
        <v>#DIV/0!</v>
      </c>
      <c r="Z106" s="250"/>
      <c r="AA106" s="341">
        <f>Z106*INDEX('Select Year'!Z$23:AE$23,,MATCH($BN$5,'Select Year'!Z$14:AE$14,0))</f>
        <v>0</v>
      </c>
      <c r="AB106" s="324"/>
      <c r="AC106" s="325" t="e">
        <f t="shared" si="42"/>
        <v>#DIV/0!</v>
      </c>
      <c r="AD106" s="250"/>
      <c r="AE106" s="341">
        <f>AD106*INDEX('Select Year'!Z$23:AE$23,,MATCH($BN$5,'Select Year'!Z$14:AE$14,0))</f>
        <v>0</v>
      </c>
      <c r="AF106" s="324"/>
      <c r="AG106" s="325" t="e">
        <f t="shared" si="43"/>
        <v>#DIV/0!</v>
      </c>
      <c r="AH106" s="250"/>
      <c r="AI106" s="341">
        <f>AH106*INDEX('Select Year'!Z$23:AE$23,,MATCH($BN$5,'Select Year'!Z$14:AE$14,0))</f>
        <v>0</v>
      </c>
      <c r="AJ106" s="324"/>
      <c r="AK106" s="325" t="e">
        <f t="shared" si="44"/>
        <v>#DIV/0!</v>
      </c>
      <c r="AL106" s="250"/>
      <c r="AM106" s="341">
        <f>AL106*INDEX('Select Year'!Z$23:AE$23,,MATCH($BN$5,'Select Year'!Z$14:AE$14,0))</f>
        <v>0</v>
      </c>
      <c r="AN106" s="324"/>
      <c r="AO106" s="325" t="e">
        <f t="shared" si="45"/>
        <v>#DIV/0!</v>
      </c>
      <c r="AP106" s="250"/>
      <c r="AQ106" s="341">
        <f>AP106*INDEX('Select Year'!Z$23:AE$23,,MATCH($BN$5,'Select Year'!Z$14:AE$14,0))</f>
        <v>0</v>
      </c>
      <c r="AR106" s="324"/>
      <c r="AS106" s="325" t="e">
        <f t="shared" si="46"/>
        <v>#DIV/0!</v>
      </c>
      <c r="AT106" s="250"/>
      <c r="AU106" s="341">
        <f>AT106*INDEX('Select Year'!Z$23:AE$23,,MATCH($BN$5,'Select Year'!Z$14:AE$14,0))</f>
        <v>0</v>
      </c>
      <c r="AV106" s="324"/>
      <c r="AW106" s="370" t="e">
        <f t="shared" si="47"/>
        <v>#DIV/0!</v>
      </c>
      <c r="CZ106" s="171"/>
    </row>
    <row r="107" spans="1:104" ht="14.25" customHeight="1" x14ac:dyDescent="0.2">
      <c r="A107" s="9" t="e">
        <f>B107&amp;#REF!</f>
        <v>#REF!</v>
      </c>
      <c r="B107" s="118" t="s">
        <v>10</v>
      </c>
      <c r="C107" s="63">
        <f t="shared" si="33"/>
        <v>0</v>
      </c>
      <c r="D107" s="382">
        <f t="shared" si="34"/>
        <v>19000</v>
      </c>
      <c r="E107" s="341">
        <f>D107*INDEX('Select Year'!Z$23:AE$23,,MATCH($BN$5,'Select Year'!Z$14:AE$14,0))</f>
        <v>193211</v>
      </c>
      <c r="F107" s="357">
        <f t="shared" si="35"/>
        <v>29220</v>
      </c>
      <c r="G107" s="358">
        <f t="shared" si="36"/>
        <v>1.5378947368421052</v>
      </c>
      <c r="H107" s="358">
        <f t="shared" si="37"/>
        <v>0.15123362541470206</v>
      </c>
      <c r="I107" s="241" t="e">
        <f>E107*INDEX('Select Year'!AA$15:AE$19,MATCH('Road Diesel'!C107,'Select Year'!W$15:W$19,0),MATCH($BN$5,'Select Year'!AA$14:AE$14,0))</f>
        <v>#N/A</v>
      </c>
      <c r="J107" s="250">
        <v>11000</v>
      </c>
      <c r="K107" s="341">
        <f>J107*INDEX('Select Year'!Z$23:AE$23,,MATCH($BN$5,'Select Year'!Z$14:AE$14,0))</f>
        <v>111859</v>
      </c>
      <c r="L107" s="324">
        <f>J107*1.5</f>
        <v>16500</v>
      </c>
      <c r="M107" s="325">
        <f t="shared" si="38"/>
        <v>1.5</v>
      </c>
      <c r="N107" s="250">
        <v>8000</v>
      </c>
      <c r="O107" s="341">
        <f>N107*INDEX('Select Year'!Z$23:AE$23,,MATCH($BN$5,'Select Year'!Z$14:AE$14,0))</f>
        <v>81352</v>
      </c>
      <c r="P107" s="324">
        <f t="shared" ref="P107:P108" si="52">N107*1.59</f>
        <v>12720</v>
      </c>
      <c r="Q107" s="325">
        <f t="shared" si="39"/>
        <v>1.59</v>
      </c>
      <c r="R107" s="250"/>
      <c r="S107" s="341">
        <f>R107*INDEX('Select Year'!Z$23:AE$23,,MATCH($BN$5,'Select Year'!Z$14:AE$14,0))</f>
        <v>0</v>
      </c>
      <c r="T107" s="324"/>
      <c r="U107" s="325" t="e">
        <f t="shared" si="40"/>
        <v>#DIV/0!</v>
      </c>
      <c r="V107" s="250"/>
      <c r="W107" s="341">
        <f>V107*INDEX('Select Year'!Z$23:AE$23,,MATCH($BN$5,'Select Year'!Z$14:AE$14,0))</f>
        <v>0</v>
      </c>
      <c r="X107" s="324"/>
      <c r="Y107" s="325" t="e">
        <f t="shared" si="41"/>
        <v>#DIV/0!</v>
      </c>
      <c r="Z107" s="250"/>
      <c r="AA107" s="341">
        <f>Z107*INDEX('Select Year'!Z$23:AE$23,,MATCH($BN$5,'Select Year'!Z$14:AE$14,0))</f>
        <v>0</v>
      </c>
      <c r="AB107" s="324"/>
      <c r="AC107" s="325" t="e">
        <f t="shared" si="42"/>
        <v>#DIV/0!</v>
      </c>
      <c r="AD107" s="250"/>
      <c r="AE107" s="341">
        <f>AD107*INDEX('Select Year'!Z$23:AE$23,,MATCH($BN$5,'Select Year'!Z$14:AE$14,0))</f>
        <v>0</v>
      </c>
      <c r="AF107" s="324"/>
      <c r="AG107" s="325" t="e">
        <f t="shared" si="43"/>
        <v>#DIV/0!</v>
      </c>
      <c r="AH107" s="250"/>
      <c r="AI107" s="341">
        <f>AH107*INDEX('Select Year'!Z$23:AE$23,,MATCH($BN$5,'Select Year'!Z$14:AE$14,0))</f>
        <v>0</v>
      </c>
      <c r="AJ107" s="324"/>
      <c r="AK107" s="325" t="e">
        <f t="shared" si="44"/>
        <v>#DIV/0!</v>
      </c>
      <c r="AL107" s="250"/>
      <c r="AM107" s="341">
        <f>AL107*INDEX('Select Year'!Z$23:AE$23,,MATCH($BN$5,'Select Year'!Z$14:AE$14,0))</f>
        <v>0</v>
      </c>
      <c r="AN107" s="324"/>
      <c r="AO107" s="325" t="e">
        <f t="shared" si="45"/>
        <v>#DIV/0!</v>
      </c>
      <c r="AP107" s="250"/>
      <c r="AQ107" s="341">
        <f>AP107*INDEX('Select Year'!Z$23:AE$23,,MATCH($BN$5,'Select Year'!Z$14:AE$14,0))</f>
        <v>0</v>
      </c>
      <c r="AR107" s="324"/>
      <c r="AS107" s="325" t="e">
        <f t="shared" si="46"/>
        <v>#DIV/0!</v>
      </c>
      <c r="AT107" s="250"/>
      <c r="AU107" s="341">
        <f>AT107*INDEX('Select Year'!Z$23:AE$23,,MATCH($BN$5,'Select Year'!Z$14:AE$14,0))</f>
        <v>0</v>
      </c>
      <c r="AV107" s="324"/>
      <c r="AW107" s="370" t="e">
        <f t="shared" si="47"/>
        <v>#DIV/0!</v>
      </c>
      <c r="CZ107" s="171"/>
    </row>
    <row r="108" spans="1:104" ht="14.25" customHeight="1" thickBot="1" x14ac:dyDescent="0.25">
      <c r="A108" s="9" t="e">
        <f>B108&amp;#REF!</f>
        <v>#REF!</v>
      </c>
      <c r="B108" s="162" t="s">
        <v>11</v>
      </c>
      <c r="C108" s="163">
        <f t="shared" si="33"/>
        <v>0</v>
      </c>
      <c r="D108" s="383">
        <f t="shared" si="34"/>
        <v>25800</v>
      </c>
      <c r="E108" s="359">
        <f>D108*INDEX('Select Year'!Z$23:AE$23,,MATCH($BN$5,'Select Year'!Z$14:AE$14,0))</f>
        <v>262360.2</v>
      </c>
      <c r="F108" s="360">
        <f t="shared" si="35"/>
        <v>41022</v>
      </c>
      <c r="G108" s="361">
        <f t="shared" si="36"/>
        <v>1.59</v>
      </c>
      <c r="H108" s="361">
        <f t="shared" si="37"/>
        <v>0.15635755728193529</v>
      </c>
      <c r="I108" s="384" t="e">
        <f>E108*INDEX('Select Year'!AA$15:AE$19,MATCH('Road Diesel'!C108,'Select Year'!W$15:W$19,0),MATCH($BN$5,'Select Year'!AA$14:AE$14,0))</f>
        <v>#N/A</v>
      </c>
      <c r="J108" s="255">
        <v>10800</v>
      </c>
      <c r="K108" s="359">
        <f>J108*INDEX('Select Year'!Z$23:AE$23,,MATCH($BN$5,'Select Year'!Z$14:AE$14,0))</f>
        <v>109825.20000000001</v>
      </c>
      <c r="L108" s="263">
        <f t="shared" ref="L108" si="53">J108*1.59</f>
        <v>17172</v>
      </c>
      <c r="M108" s="371">
        <f t="shared" si="38"/>
        <v>1.59</v>
      </c>
      <c r="N108" s="255">
        <v>10000</v>
      </c>
      <c r="O108" s="359">
        <f>N108*INDEX('Select Year'!Z$23:AE$23,,MATCH($BN$5,'Select Year'!Z$14:AE$14,0))</f>
        <v>101690</v>
      </c>
      <c r="P108" s="263">
        <f t="shared" si="52"/>
        <v>15900</v>
      </c>
      <c r="Q108" s="371">
        <f t="shared" si="39"/>
        <v>1.59</v>
      </c>
      <c r="R108" s="255">
        <v>5000</v>
      </c>
      <c r="S108" s="359">
        <f>R108*INDEX('Select Year'!Z$23:AE$23,,MATCH($BN$5,'Select Year'!Z$14:AE$14,0))</f>
        <v>50845</v>
      </c>
      <c r="T108" s="263">
        <f>R108*1.59</f>
        <v>7950</v>
      </c>
      <c r="U108" s="371">
        <f t="shared" si="40"/>
        <v>1.59</v>
      </c>
      <c r="V108" s="255"/>
      <c r="W108" s="359">
        <f>V108*INDEX('Select Year'!Z$23:AE$23,,MATCH($BN$5,'Select Year'!Z$14:AE$14,0))</f>
        <v>0</v>
      </c>
      <c r="X108" s="263"/>
      <c r="Y108" s="371" t="e">
        <f t="shared" si="41"/>
        <v>#DIV/0!</v>
      </c>
      <c r="Z108" s="255"/>
      <c r="AA108" s="359">
        <f>Z108*INDEX('Select Year'!Z$23:AE$23,,MATCH($BN$5,'Select Year'!Z$14:AE$14,0))</f>
        <v>0</v>
      </c>
      <c r="AB108" s="263"/>
      <c r="AC108" s="371" t="e">
        <f t="shared" si="42"/>
        <v>#DIV/0!</v>
      </c>
      <c r="AD108" s="255"/>
      <c r="AE108" s="359">
        <f>AD108*INDEX('Select Year'!Z$23:AE$23,,MATCH($BN$5,'Select Year'!Z$14:AE$14,0))</f>
        <v>0</v>
      </c>
      <c r="AF108" s="263"/>
      <c r="AG108" s="371" t="e">
        <f t="shared" si="43"/>
        <v>#DIV/0!</v>
      </c>
      <c r="AH108" s="255"/>
      <c r="AI108" s="359">
        <f>AH108*INDEX('Select Year'!Z$23:AE$23,,MATCH($BN$5,'Select Year'!Z$14:AE$14,0))</f>
        <v>0</v>
      </c>
      <c r="AJ108" s="263"/>
      <c r="AK108" s="371" t="e">
        <f t="shared" si="44"/>
        <v>#DIV/0!</v>
      </c>
      <c r="AL108" s="255"/>
      <c r="AM108" s="359">
        <f>AL108*INDEX('Select Year'!Z$23:AE$23,,MATCH($BN$5,'Select Year'!Z$14:AE$14,0))</f>
        <v>0</v>
      </c>
      <c r="AN108" s="263"/>
      <c r="AO108" s="371" t="e">
        <f t="shared" si="45"/>
        <v>#DIV/0!</v>
      </c>
      <c r="AP108" s="255"/>
      <c r="AQ108" s="359">
        <f>AP108*INDEX('Select Year'!Z$23:AE$23,,MATCH($BN$5,'Select Year'!Z$14:AE$14,0))</f>
        <v>0</v>
      </c>
      <c r="AR108" s="263"/>
      <c r="AS108" s="371" t="e">
        <f t="shared" si="46"/>
        <v>#DIV/0!</v>
      </c>
      <c r="AT108" s="255"/>
      <c r="AU108" s="359">
        <f>AT108*INDEX('Select Year'!Z$23:AE$23,,MATCH($BN$5,'Select Year'!Z$14:AE$14,0))</f>
        <v>0</v>
      </c>
      <c r="AV108" s="263"/>
      <c r="AW108" s="372" t="e">
        <f t="shared" si="47"/>
        <v>#DIV/0!</v>
      </c>
      <c r="CZ108" s="171"/>
    </row>
    <row r="109" spans="1:104" s="51" customFormat="1" ht="19.5" customHeight="1" thickBot="1" x14ac:dyDescent="0.25">
      <c r="A109" s="9" t="e">
        <f>B109&amp;#REF!</f>
        <v>#REF!</v>
      </c>
      <c r="B109" s="164" t="s">
        <v>24</v>
      </c>
      <c r="C109" s="332"/>
      <c r="D109" s="333">
        <f>SUM(D97:D108)</f>
        <v>200800</v>
      </c>
      <c r="E109" s="266">
        <f>SUM(E97:E108)</f>
        <v>2041935.2</v>
      </c>
      <c r="F109" s="267">
        <f>SUM(F97:F108)</f>
        <v>312128.40500000003</v>
      </c>
      <c r="G109" s="334">
        <f>IF((J109)=0,"",F109/(D109))</f>
        <v>1.5544243276892431</v>
      </c>
      <c r="H109" s="334">
        <f>IF((J109)=0,"",F109/(E109))</f>
        <v>0.15285911374660666</v>
      </c>
      <c r="I109" s="335" t="e">
        <f>SUM(I97:I108)</f>
        <v>#N/A</v>
      </c>
      <c r="J109" s="266">
        <f>SUM(J97:J108)</f>
        <v>127500</v>
      </c>
      <c r="K109" s="266">
        <f>SUM(K97:K108)</f>
        <v>1296547.5</v>
      </c>
      <c r="L109" s="267">
        <f>SUM(L97:L108)</f>
        <v>199566.5</v>
      </c>
      <c r="M109" s="336">
        <f>L109/J109</f>
        <v>1.5652274509803921</v>
      </c>
      <c r="N109" s="266">
        <f>SUM(N97:N108)</f>
        <v>54300</v>
      </c>
      <c r="O109" s="266">
        <f>SUM(O97:O108)</f>
        <v>552176.69999999995</v>
      </c>
      <c r="P109" s="267">
        <f>SUM(P97:P108)</f>
        <v>84311.904999999999</v>
      </c>
      <c r="Q109" s="336">
        <f>P109/N109</f>
        <v>1.5527054327808472</v>
      </c>
      <c r="R109" s="266">
        <f>SUM(R97:R108)</f>
        <v>14000</v>
      </c>
      <c r="S109" s="266">
        <f>SUM(S97:S108)</f>
        <v>142366</v>
      </c>
      <c r="T109" s="267">
        <f>SUM(T97:T108)</f>
        <v>21000</v>
      </c>
      <c r="U109" s="336">
        <f>T109/R109</f>
        <v>1.5</v>
      </c>
      <c r="V109" s="266">
        <f>SUM(V97:V108)</f>
        <v>5000</v>
      </c>
      <c r="W109" s="266">
        <f>SUM(W97:W108)</f>
        <v>50845</v>
      </c>
      <c r="X109" s="267">
        <f>SUM(X97:X108)</f>
        <v>7250</v>
      </c>
      <c r="Y109" s="336">
        <f>X109/V109</f>
        <v>1.45</v>
      </c>
      <c r="Z109" s="266">
        <f>SUM(Z97:Z108)</f>
        <v>0</v>
      </c>
      <c r="AA109" s="266">
        <f>SUM(AA97:AA108)</f>
        <v>0</v>
      </c>
      <c r="AB109" s="267">
        <f>SUM(AB97:AB108)</f>
        <v>0</v>
      </c>
      <c r="AC109" s="336" t="e">
        <f>AB109/Z109</f>
        <v>#DIV/0!</v>
      </c>
      <c r="AD109" s="266">
        <f>SUM(AD97:AD108)</f>
        <v>0</v>
      </c>
      <c r="AE109" s="266">
        <f>SUM(AE97:AE108)</f>
        <v>0</v>
      </c>
      <c r="AF109" s="267">
        <f>SUM(AF97:AF108)</f>
        <v>0</v>
      </c>
      <c r="AG109" s="336" t="e">
        <f>AF109/AD109</f>
        <v>#DIV/0!</v>
      </c>
      <c r="AH109" s="266">
        <f>SUM(AH97:AH108)</f>
        <v>0</v>
      </c>
      <c r="AI109" s="266">
        <f>SUM(AI97:AI108)</f>
        <v>0</v>
      </c>
      <c r="AJ109" s="267">
        <f>SUM(AJ97:AJ108)</f>
        <v>0</v>
      </c>
      <c r="AK109" s="336" t="e">
        <f>AJ109/AH109</f>
        <v>#DIV/0!</v>
      </c>
      <c r="AL109" s="266">
        <f>SUM(AL97:AL108)</f>
        <v>0</v>
      </c>
      <c r="AM109" s="266">
        <f>SUM(AM97:AM108)</f>
        <v>0</v>
      </c>
      <c r="AN109" s="267">
        <f>SUM(AN97:AN108)</f>
        <v>0</v>
      </c>
      <c r="AO109" s="336" t="e">
        <f>AN109/AL109</f>
        <v>#DIV/0!</v>
      </c>
      <c r="AP109" s="266">
        <f>SUM(AP97:AP108)</f>
        <v>0</v>
      </c>
      <c r="AQ109" s="266">
        <f>SUM(AQ97:AQ108)</f>
        <v>0</v>
      </c>
      <c r="AR109" s="267">
        <f>SUM(AR97:AR108)</f>
        <v>0</v>
      </c>
      <c r="AS109" s="336" t="e">
        <f>AR109/AP109</f>
        <v>#DIV/0!</v>
      </c>
      <c r="AT109" s="266">
        <f>SUM(AT97:AT108)</f>
        <v>0</v>
      </c>
      <c r="AU109" s="266">
        <f>SUM(AU97:AU108)</f>
        <v>0</v>
      </c>
      <c r="AV109" s="267">
        <f>SUM(AV97:AV108)</f>
        <v>0</v>
      </c>
      <c r="AW109" s="336" t="e">
        <f>AV109/AT109</f>
        <v>#DIV/0!</v>
      </c>
      <c r="AY109" s="52"/>
      <c r="AZ109" s="52"/>
      <c r="BF109" s="52"/>
      <c r="BG109" s="52"/>
      <c r="BH109" s="52"/>
      <c r="BI109" s="53"/>
      <c r="BJ109" s="52"/>
      <c r="BK109" s="52"/>
      <c r="CZ109" s="168"/>
    </row>
    <row r="110" spans="1:104" x14ac:dyDescent="0.2">
      <c r="A110" s="1" t="e">
        <f>B110&amp;#REF!</f>
        <v>#REF!</v>
      </c>
      <c r="B110" s="677" t="s">
        <v>126</v>
      </c>
      <c r="C110" s="678"/>
      <c r="D110" s="529"/>
      <c r="E110" s="529"/>
      <c r="F110" s="529"/>
      <c r="G110" s="529"/>
      <c r="H110" s="529"/>
      <c r="I110" s="529"/>
      <c r="J110" s="530"/>
      <c r="K110" s="530"/>
      <c r="L110" s="530"/>
      <c r="M110" s="530"/>
      <c r="N110" s="530"/>
      <c r="O110" s="530"/>
      <c r="P110" s="530"/>
      <c r="Q110" s="530"/>
      <c r="R110" s="530"/>
      <c r="S110" s="546"/>
    </row>
    <row r="111" spans="1:104" x14ac:dyDescent="0.2">
      <c r="B111" s="679"/>
      <c r="C111" s="680"/>
      <c r="D111" s="54"/>
      <c r="E111" s="54"/>
      <c r="F111" s="54"/>
      <c r="G111" s="54"/>
      <c r="H111" s="54"/>
      <c r="I111" s="54"/>
      <c r="J111" s="41"/>
      <c r="K111" s="41"/>
      <c r="L111" s="41"/>
      <c r="M111" s="41"/>
      <c r="N111" s="41"/>
      <c r="O111" s="41"/>
      <c r="P111" s="41"/>
      <c r="Q111" s="41"/>
      <c r="R111" s="41"/>
      <c r="S111" s="547"/>
    </row>
    <row r="112" spans="1:104" x14ac:dyDescent="0.2">
      <c r="B112" s="679"/>
      <c r="C112" s="680"/>
      <c r="D112" s="54"/>
      <c r="E112" s="54"/>
      <c r="F112" s="54"/>
      <c r="G112" s="54"/>
      <c r="H112" s="54"/>
      <c r="I112" s="54"/>
      <c r="J112" s="41"/>
      <c r="K112" s="41"/>
      <c r="L112" s="41"/>
      <c r="M112" s="41"/>
      <c r="N112" s="41"/>
      <c r="O112" s="41"/>
      <c r="P112" s="41"/>
      <c r="Q112" s="41"/>
      <c r="R112" s="41"/>
      <c r="S112" s="547"/>
    </row>
    <row r="113" spans="2:19" x14ac:dyDescent="0.2">
      <c r="B113" s="679"/>
      <c r="C113" s="680"/>
      <c r="D113" s="54"/>
      <c r="E113" s="54"/>
      <c r="F113" s="54"/>
      <c r="G113" s="54"/>
      <c r="H113" s="54"/>
      <c r="I113" s="54"/>
      <c r="J113" s="41"/>
      <c r="K113" s="41"/>
      <c r="L113" s="41"/>
      <c r="M113" s="41"/>
      <c r="N113" s="41"/>
      <c r="O113" s="41"/>
      <c r="P113" s="41"/>
      <c r="Q113" s="41"/>
      <c r="R113" s="41"/>
      <c r="S113" s="547"/>
    </row>
    <row r="114" spans="2:19" x14ac:dyDescent="0.2">
      <c r="B114" s="679"/>
      <c r="C114" s="680"/>
      <c r="D114" s="54"/>
      <c r="E114" s="54"/>
      <c r="F114" s="54"/>
      <c r="G114" s="54"/>
      <c r="H114" s="54"/>
      <c r="I114" s="54"/>
      <c r="J114" s="41"/>
      <c r="K114" s="41"/>
      <c r="L114" s="41"/>
      <c r="M114" s="41"/>
      <c r="N114" s="41"/>
      <c r="O114" s="41"/>
      <c r="P114" s="41"/>
      <c r="Q114" s="41"/>
      <c r="R114" s="41"/>
      <c r="S114" s="547"/>
    </row>
    <row r="115" spans="2:19" x14ac:dyDescent="0.2">
      <c r="B115" s="679"/>
      <c r="C115" s="680"/>
      <c r="D115" s="54"/>
      <c r="E115" s="54"/>
      <c r="F115" s="54"/>
      <c r="G115" s="54"/>
      <c r="H115" s="54"/>
      <c r="I115" s="54"/>
      <c r="J115" s="41"/>
      <c r="K115" s="41"/>
      <c r="L115" s="41"/>
      <c r="M115" s="41"/>
      <c r="N115" s="41"/>
      <c r="O115" s="41"/>
      <c r="P115" s="41"/>
      <c r="Q115" s="41"/>
      <c r="R115" s="41"/>
      <c r="S115" s="547"/>
    </row>
    <row r="116" spans="2:19" x14ac:dyDescent="0.2">
      <c r="B116" s="679"/>
      <c r="C116" s="680"/>
      <c r="D116" s="54"/>
      <c r="E116" s="54"/>
      <c r="F116" s="54"/>
      <c r="G116" s="54"/>
      <c r="H116" s="54"/>
      <c r="I116" s="54"/>
      <c r="J116" s="41"/>
      <c r="K116" s="41"/>
      <c r="L116" s="41"/>
      <c r="M116" s="41"/>
      <c r="N116" s="41"/>
      <c r="O116" s="41"/>
      <c r="P116" s="41"/>
      <c r="Q116" s="41"/>
      <c r="R116" s="41"/>
      <c r="S116" s="547"/>
    </row>
    <row r="117" spans="2:19" x14ac:dyDescent="0.2">
      <c r="B117" s="679"/>
      <c r="C117" s="680"/>
      <c r="D117" s="54"/>
      <c r="E117" s="54"/>
      <c r="F117" s="54"/>
      <c r="G117" s="54"/>
      <c r="H117" s="54"/>
      <c r="I117" s="54"/>
      <c r="J117" s="41"/>
      <c r="K117" s="41"/>
      <c r="L117" s="41"/>
      <c r="M117" s="41"/>
      <c r="N117" s="41"/>
      <c r="O117" s="41"/>
      <c r="P117" s="41"/>
      <c r="Q117" s="41"/>
      <c r="R117" s="41"/>
      <c r="S117" s="547"/>
    </row>
    <row r="118" spans="2:19" x14ac:dyDescent="0.2">
      <c r="B118" s="679"/>
      <c r="C118" s="680"/>
      <c r="D118" s="54"/>
      <c r="E118" s="54"/>
      <c r="F118" s="54"/>
      <c r="G118" s="54"/>
      <c r="H118" s="54"/>
      <c r="I118" s="54"/>
      <c r="J118" s="41"/>
      <c r="K118" s="41"/>
      <c r="L118" s="41"/>
      <c r="M118" s="41"/>
      <c r="N118" s="41"/>
      <c r="O118" s="41"/>
      <c r="P118" s="41"/>
      <c r="Q118" s="41"/>
      <c r="R118" s="41"/>
      <c r="S118" s="547"/>
    </row>
    <row r="119" spans="2:19" x14ac:dyDescent="0.2">
      <c r="B119" s="679"/>
      <c r="C119" s="680"/>
      <c r="D119" s="54"/>
      <c r="E119" s="54"/>
      <c r="F119" s="54"/>
      <c r="G119" s="54"/>
      <c r="H119" s="54"/>
      <c r="I119" s="54"/>
      <c r="J119" s="41"/>
      <c r="K119" s="41"/>
      <c r="L119" s="41"/>
      <c r="M119" s="41"/>
      <c r="N119" s="41"/>
      <c r="O119" s="41"/>
      <c r="P119" s="41"/>
      <c r="Q119" s="41"/>
      <c r="R119" s="41"/>
      <c r="S119" s="547"/>
    </row>
    <row r="120" spans="2:19" x14ac:dyDescent="0.2">
      <c r="B120" s="679"/>
      <c r="C120" s="680"/>
      <c r="D120" s="54"/>
      <c r="E120" s="54"/>
      <c r="F120" s="54"/>
      <c r="G120" s="54"/>
      <c r="H120" s="54"/>
      <c r="I120" s="54"/>
      <c r="J120" s="41"/>
      <c r="K120" s="41"/>
      <c r="L120" s="41"/>
      <c r="M120" s="41"/>
      <c r="N120" s="41"/>
      <c r="O120" s="41"/>
      <c r="P120" s="41"/>
      <c r="Q120" s="41"/>
      <c r="R120" s="41"/>
      <c r="S120" s="547"/>
    </row>
    <row r="121" spans="2:19" x14ac:dyDescent="0.2">
      <c r="B121" s="679"/>
      <c r="C121" s="680"/>
      <c r="D121" s="54"/>
      <c r="E121" s="54"/>
      <c r="F121" s="54"/>
      <c r="G121" s="54"/>
      <c r="H121" s="54"/>
      <c r="I121" s="54"/>
      <c r="J121" s="41"/>
      <c r="K121" s="41"/>
      <c r="L121" s="41"/>
      <c r="M121" s="41"/>
      <c r="N121" s="41"/>
      <c r="O121" s="41"/>
      <c r="P121" s="41"/>
      <c r="Q121" s="41"/>
      <c r="R121" s="41"/>
      <c r="S121" s="547"/>
    </row>
    <row r="122" spans="2:19" x14ac:dyDescent="0.2">
      <c r="B122" s="679"/>
      <c r="C122" s="680"/>
      <c r="D122" s="54"/>
      <c r="E122" s="54"/>
      <c r="F122" s="54"/>
      <c r="G122" s="54"/>
      <c r="H122" s="54"/>
      <c r="I122" s="54"/>
      <c r="J122" s="41"/>
      <c r="K122" s="41"/>
      <c r="L122" s="41"/>
      <c r="M122" s="41"/>
      <c r="N122" s="41"/>
      <c r="O122" s="41"/>
      <c r="P122" s="41"/>
      <c r="Q122" s="41"/>
      <c r="R122" s="41"/>
      <c r="S122" s="547"/>
    </row>
    <row r="123" spans="2:19" x14ac:dyDescent="0.2">
      <c r="B123" s="679"/>
      <c r="C123" s="680"/>
      <c r="D123" s="54"/>
      <c r="E123" s="54"/>
      <c r="F123" s="54"/>
      <c r="G123" s="54"/>
      <c r="H123" s="54"/>
      <c r="I123" s="54"/>
      <c r="J123" s="41"/>
      <c r="K123" s="41"/>
      <c r="L123" s="41"/>
      <c r="M123" s="41"/>
      <c r="N123" s="41"/>
      <c r="O123" s="41"/>
      <c r="P123" s="41"/>
      <c r="Q123" s="41"/>
      <c r="R123" s="41"/>
      <c r="S123" s="547"/>
    </row>
    <row r="124" spans="2:19" ht="21" customHeight="1" x14ac:dyDescent="0.2">
      <c r="B124" s="679"/>
      <c r="C124" s="680"/>
      <c r="D124" s="54"/>
      <c r="E124" s="54"/>
      <c r="F124" s="54"/>
      <c r="G124" s="54"/>
      <c r="H124" s="54"/>
      <c r="I124" s="54"/>
      <c r="J124" s="41"/>
      <c r="K124" s="41"/>
      <c r="L124" s="41"/>
      <c r="M124" s="41"/>
      <c r="N124" s="41"/>
      <c r="O124" s="41"/>
      <c r="P124" s="41"/>
      <c r="Q124" s="41"/>
      <c r="R124" s="41"/>
      <c r="S124" s="547"/>
    </row>
    <row r="125" spans="2:19" x14ac:dyDescent="0.2">
      <c r="B125" s="679"/>
      <c r="C125" s="680"/>
      <c r="D125" s="54"/>
      <c r="E125" s="54"/>
      <c r="F125" s="54"/>
      <c r="G125" s="54"/>
      <c r="H125" s="54"/>
      <c r="I125" s="54"/>
      <c r="J125" s="41"/>
      <c r="K125" s="41"/>
      <c r="L125" s="41"/>
      <c r="M125" s="41"/>
      <c r="N125" s="41"/>
      <c r="O125" s="41"/>
      <c r="P125" s="41"/>
      <c r="Q125" s="41"/>
      <c r="R125" s="41"/>
      <c r="S125" s="547"/>
    </row>
    <row r="126" spans="2:19" x14ac:dyDescent="0.2">
      <c r="B126" s="679"/>
      <c r="C126" s="680"/>
      <c r="D126" s="54"/>
      <c r="E126" s="54"/>
      <c r="F126" s="54"/>
      <c r="G126" s="54"/>
      <c r="H126" s="54"/>
      <c r="I126" s="54"/>
      <c r="J126" s="41"/>
      <c r="K126" s="41"/>
      <c r="L126" s="41"/>
      <c r="M126" s="41"/>
      <c r="N126" s="41"/>
      <c r="O126" s="41"/>
      <c r="P126" s="41"/>
      <c r="Q126" s="41"/>
      <c r="R126" s="41"/>
      <c r="S126" s="547"/>
    </row>
    <row r="127" spans="2:19" x14ac:dyDescent="0.2">
      <c r="B127" s="679"/>
      <c r="C127" s="680"/>
      <c r="D127" s="54"/>
      <c r="E127" s="54"/>
      <c r="F127" s="54"/>
      <c r="G127" s="54"/>
      <c r="H127" s="54"/>
      <c r="I127" s="54"/>
      <c r="J127" s="41"/>
      <c r="K127" s="41"/>
      <c r="L127" s="41"/>
      <c r="M127" s="41"/>
      <c r="N127" s="41"/>
      <c r="O127" s="41"/>
      <c r="P127" s="41"/>
      <c r="Q127" s="41"/>
      <c r="R127" s="41"/>
      <c r="S127" s="547"/>
    </row>
    <row r="128" spans="2:19" x14ac:dyDescent="0.2">
      <c r="B128" s="679"/>
      <c r="C128" s="680"/>
      <c r="D128" s="54"/>
      <c r="E128" s="54"/>
      <c r="F128" s="54"/>
      <c r="G128" s="54"/>
      <c r="H128" s="54"/>
      <c r="I128" s="54"/>
      <c r="J128" s="41"/>
      <c r="K128" s="41"/>
      <c r="L128" s="41"/>
      <c r="M128" s="41"/>
      <c r="N128" s="41"/>
      <c r="O128" s="41"/>
      <c r="P128" s="41"/>
      <c r="Q128" s="41"/>
      <c r="R128" s="41"/>
      <c r="S128" s="547"/>
    </row>
    <row r="129" spans="2:19" x14ac:dyDescent="0.2">
      <c r="B129" s="679"/>
      <c r="C129" s="680"/>
      <c r="D129" s="54"/>
      <c r="E129" s="54"/>
      <c r="F129" s="54"/>
      <c r="G129" s="54"/>
      <c r="H129" s="54"/>
      <c r="I129" s="54"/>
      <c r="J129" s="41"/>
      <c r="K129" s="41"/>
      <c r="L129" s="41"/>
      <c r="M129" s="41"/>
      <c r="N129" s="41"/>
      <c r="O129" s="41"/>
      <c r="P129" s="41"/>
      <c r="Q129" s="41"/>
      <c r="R129" s="41"/>
      <c r="S129" s="547"/>
    </row>
    <row r="130" spans="2:19" x14ac:dyDescent="0.2">
      <c r="B130" s="679"/>
      <c r="C130" s="680"/>
      <c r="D130" s="54"/>
      <c r="E130" s="54"/>
      <c r="F130" s="54"/>
      <c r="G130" s="54"/>
      <c r="H130" s="54"/>
      <c r="I130" s="54"/>
      <c r="J130" s="41"/>
      <c r="K130" s="41"/>
      <c r="L130" s="41"/>
      <c r="M130" s="41"/>
      <c r="N130" s="41"/>
      <c r="O130" s="41"/>
      <c r="P130" s="41"/>
      <c r="Q130" s="41"/>
      <c r="R130" s="41"/>
      <c r="S130" s="547"/>
    </row>
    <row r="131" spans="2:19" x14ac:dyDescent="0.2">
      <c r="B131" s="679"/>
      <c r="C131" s="680"/>
      <c r="D131" s="54"/>
      <c r="E131" s="54"/>
      <c r="F131" s="54"/>
      <c r="G131" s="54"/>
      <c r="H131" s="54"/>
      <c r="I131" s="54"/>
      <c r="J131" s="41"/>
      <c r="K131" s="41"/>
      <c r="L131" s="41"/>
      <c r="M131" s="41"/>
      <c r="N131" s="41"/>
      <c r="O131" s="41"/>
      <c r="P131" s="41"/>
      <c r="Q131" s="41"/>
      <c r="R131" s="41"/>
      <c r="S131" s="547"/>
    </row>
    <row r="132" spans="2:19" x14ac:dyDescent="0.2">
      <c r="B132" s="679"/>
      <c r="C132" s="680"/>
      <c r="D132" s="54"/>
      <c r="E132" s="54"/>
      <c r="F132" s="54"/>
      <c r="G132" s="54"/>
      <c r="H132" s="54"/>
      <c r="I132" s="54"/>
      <c r="J132" s="41"/>
      <c r="K132" s="41"/>
      <c r="L132" s="41"/>
      <c r="M132" s="41"/>
      <c r="N132" s="41"/>
      <c r="O132" s="41"/>
      <c r="P132" s="41"/>
      <c r="Q132" s="41"/>
      <c r="R132" s="41"/>
      <c r="S132" s="547"/>
    </row>
    <row r="133" spans="2:19" x14ac:dyDescent="0.2">
      <c r="B133" s="679"/>
      <c r="C133" s="680"/>
      <c r="D133" s="54"/>
      <c r="E133" s="54"/>
      <c r="F133" s="54"/>
      <c r="G133" s="54"/>
      <c r="H133" s="54"/>
      <c r="I133" s="54"/>
      <c r="J133" s="41"/>
      <c r="K133" s="41"/>
      <c r="L133" s="41"/>
      <c r="M133" s="41"/>
      <c r="N133" s="41"/>
      <c r="O133" s="41"/>
      <c r="P133" s="41"/>
      <c r="Q133" s="41"/>
      <c r="R133" s="41"/>
      <c r="S133" s="547"/>
    </row>
    <row r="134" spans="2:19" x14ac:dyDescent="0.2">
      <c r="B134" s="679"/>
      <c r="C134" s="680"/>
      <c r="D134" s="54"/>
      <c r="E134" s="54"/>
      <c r="F134" s="54"/>
      <c r="G134" s="54"/>
      <c r="H134" s="54"/>
      <c r="I134" s="54"/>
      <c r="J134" s="41"/>
      <c r="K134" s="41"/>
      <c r="L134" s="41"/>
      <c r="M134" s="41"/>
      <c r="N134" s="41"/>
      <c r="O134" s="41"/>
      <c r="P134" s="41"/>
      <c r="Q134" s="41"/>
      <c r="R134" s="41"/>
      <c r="S134" s="547"/>
    </row>
    <row r="135" spans="2:19" ht="12.75" thickBot="1" x14ac:dyDescent="0.25">
      <c r="B135" s="681"/>
      <c r="C135" s="682"/>
      <c r="D135" s="534"/>
      <c r="E135" s="534"/>
      <c r="F135" s="534"/>
      <c r="G135" s="534"/>
      <c r="H135" s="534"/>
      <c r="I135" s="534"/>
      <c r="J135" s="535"/>
      <c r="K135" s="535"/>
      <c r="L135" s="535"/>
      <c r="M135" s="535"/>
      <c r="N135" s="535"/>
      <c r="O135" s="535"/>
      <c r="P135" s="535"/>
      <c r="Q135" s="535"/>
      <c r="R135" s="535"/>
      <c r="S135" s="548"/>
    </row>
  </sheetData>
  <mergeCells count="75">
    <mergeCell ref="D4:E4"/>
    <mergeCell ref="F4:M5"/>
    <mergeCell ref="N4:Q5"/>
    <mergeCell ref="R4:U5"/>
    <mergeCell ref="V4:Y5"/>
    <mergeCell ref="D5:E5"/>
    <mergeCell ref="AL4:AO5"/>
    <mergeCell ref="AP4:AS5"/>
    <mergeCell ref="AT4:AW5"/>
    <mergeCell ref="BM4:BP4"/>
    <mergeCell ref="BN5:BP5"/>
    <mergeCell ref="AD4:AG5"/>
    <mergeCell ref="Z4:AC5"/>
    <mergeCell ref="AD7:AG7"/>
    <mergeCell ref="AD8:AE8"/>
    <mergeCell ref="AH4:AK5"/>
    <mergeCell ref="B7:C9"/>
    <mergeCell ref="J7:M7"/>
    <mergeCell ref="N7:Q7"/>
    <mergeCell ref="R7:U7"/>
    <mergeCell ref="V7:Y7"/>
    <mergeCell ref="D8:E8"/>
    <mergeCell ref="G8:H8"/>
    <mergeCell ref="J8:K8"/>
    <mergeCell ref="N8:O8"/>
    <mergeCell ref="R8:S8"/>
    <mergeCell ref="V8:W8"/>
    <mergeCell ref="AL7:AO7"/>
    <mergeCell ref="AP7:AS7"/>
    <mergeCell ref="AT7:AW7"/>
    <mergeCell ref="AP91:AS92"/>
    <mergeCell ref="AT91:AW92"/>
    <mergeCell ref="AP8:AQ8"/>
    <mergeCell ref="AT8:AU8"/>
    <mergeCell ref="AL8:AM8"/>
    <mergeCell ref="N91:Q92"/>
    <mergeCell ref="R91:U92"/>
    <mergeCell ref="V91:Y92"/>
    <mergeCell ref="Z91:AC92"/>
    <mergeCell ref="AH7:AK7"/>
    <mergeCell ref="AH8:AI8"/>
    <mergeCell ref="Z7:AC7"/>
    <mergeCell ref="Z8:AA8"/>
    <mergeCell ref="AP95:AQ95"/>
    <mergeCell ref="AT95:AU95"/>
    <mergeCell ref="B110:C135"/>
    <mergeCell ref="AD94:AG94"/>
    <mergeCell ref="AH94:AK94"/>
    <mergeCell ref="AL94:AO94"/>
    <mergeCell ref="AP94:AS94"/>
    <mergeCell ref="AT94:AW94"/>
    <mergeCell ref="D95:E95"/>
    <mergeCell ref="G95:H95"/>
    <mergeCell ref="J95:K95"/>
    <mergeCell ref="N95:O95"/>
    <mergeCell ref="R95:S95"/>
    <mergeCell ref="B94:C96"/>
    <mergeCell ref="J94:M94"/>
    <mergeCell ref="N94:Q94"/>
    <mergeCell ref="B79:C83"/>
    <mergeCell ref="B84:C88"/>
    <mergeCell ref="AD95:AE95"/>
    <mergeCell ref="AH95:AI95"/>
    <mergeCell ref="AL95:AM95"/>
    <mergeCell ref="R94:U94"/>
    <mergeCell ref="V94:Y94"/>
    <mergeCell ref="Z94:AC94"/>
    <mergeCell ref="V95:W95"/>
    <mergeCell ref="Z95:AA95"/>
    <mergeCell ref="AD91:AG92"/>
    <mergeCell ref="AH91:AK92"/>
    <mergeCell ref="AL91:AO92"/>
    <mergeCell ref="D92:E92"/>
    <mergeCell ref="F91:M92"/>
    <mergeCell ref="D91:E91"/>
  </mergeCells>
  <dataValidations count="2">
    <dataValidation type="list" allowBlank="1" showInputMessage="1" showErrorMessage="1" sqref="E77" xr:uid="{00000000-0002-0000-0900-000000000000}">
      <formula1>Years</formula1>
    </dataValidation>
    <dataValidation type="list" allowBlank="1" showInputMessage="1" showErrorMessage="1" sqref="BN5:BP5" xr:uid="{00000000-0002-0000-0900-000001000000}">
      <formula1>Fuels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CZ135"/>
  <sheetViews>
    <sheetView showGridLines="0" topLeftCell="B1" zoomScaleNormal="100" workbookViewId="0">
      <pane xSplit="2" ySplit="9" topLeftCell="D10" activePane="bottomRight" state="frozen"/>
      <selection activeCell="B1" sqref="B1"/>
      <selection pane="topRight" activeCell="D1" sqref="D1"/>
      <selection pane="bottomLeft" activeCell="B10" sqref="B10"/>
      <selection pane="bottomRight" activeCell="I10" sqref="I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64" width="9.140625" style="2"/>
    <col min="65" max="65" width="14" style="2" customWidth="1"/>
    <col min="66"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88"/>
      <c r="G1" s="68" t="s">
        <v>213</v>
      </c>
      <c r="H1" s="288"/>
      <c r="I1" s="288"/>
      <c r="J1" s="288"/>
      <c r="K1" s="288"/>
      <c r="N1" s="288"/>
      <c r="O1" s="288"/>
      <c r="R1" s="288"/>
      <c r="S1" s="288"/>
      <c r="V1" s="288"/>
      <c r="W1" s="288"/>
      <c r="Z1" s="288"/>
      <c r="AA1" s="288"/>
      <c r="AD1" s="288"/>
      <c r="AE1" s="288"/>
      <c r="AH1" s="288"/>
      <c r="AI1" s="288"/>
      <c r="AL1" s="288"/>
      <c r="AM1" s="288"/>
      <c r="AP1" s="288"/>
      <c r="AQ1" s="288"/>
      <c r="AT1" s="288"/>
      <c r="AU1" s="288"/>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52</v>
      </c>
      <c r="D4" s="701"/>
      <c r="E4" s="703"/>
      <c r="F4" s="721" t="s">
        <v>225</v>
      </c>
      <c r="G4" s="727"/>
      <c r="H4" s="727"/>
      <c r="I4" s="727"/>
      <c r="J4" s="727"/>
      <c r="K4" s="727"/>
      <c r="L4" s="727"/>
      <c r="M4" s="727"/>
      <c r="N4" s="727"/>
      <c r="O4" s="727"/>
      <c r="P4" s="362"/>
      <c r="Q4" s="362"/>
      <c r="R4" s="714"/>
      <c r="S4" s="714"/>
      <c r="T4" s="715"/>
      <c r="U4" s="715"/>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c r="BM4" s="720" t="s">
        <v>140</v>
      </c>
      <c r="BN4" s="720"/>
      <c r="BO4" s="720"/>
      <c r="BP4" s="720"/>
    </row>
    <row r="5" spans="1:104" s="11" customFormat="1" ht="21" customHeight="1" thickBot="1" x14ac:dyDescent="0.25">
      <c r="A5" s="9"/>
      <c r="B5" s="80"/>
      <c r="C5" s="81" t="s">
        <v>35</v>
      </c>
      <c r="D5" s="704"/>
      <c r="E5" s="706"/>
      <c r="F5" s="721"/>
      <c r="G5" s="727"/>
      <c r="H5" s="727"/>
      <c r="I5" s="727"/>
      <c r="J5" s="727"/>
      <c r="K5" s="727"/>
      <c r="L5" s="727"/>
      <c r="M5" s="727"/>
      <c r="N5" s="727"/>
      <c r="O5" s="727"/>
      <c r="P5" s="362"/>
      <c r="Q5" s="362"/>
      <c r="R5" s="714"/>
      <c r="S5" s="714"/>
      <c r="T5" s="715"/>
      <c r="U5" s="715"/>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c r="BM5" s="181" t="s">
        <v>189</v>
      </c>
      <c r="BN5" s="726" t="s">
        <v>121</v>
      </c>
      <c r="BO5" s="726"/>
      <c r="BP5" s="726"/>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
        <v>214</v>
      </c>
      <c r="E7" s="113"/>
      <c r="F7" s="113"/>
      <c r="G7" s="113"/>
      <c r="H7" s="113"/>
      <c r="I7" s="113"/>
      <c r="J7" s="700" t="s">
        <v>215</v>
      </c>
      <c r="K7" s="700"/>
      <c r="L7" s="700"/>
      <c r="M7" s="700"/>
      <c r="N7" s="700" t="s">
        <v>216</v>
      </c>
      <c r="O7" s="700"/>
      <c r="P7" s="700"/>
      <c r="Q7" s="700"/>
      <c r="R7" s="700" t="s">
        <v>217</v>
      </c>
      <c r="S7" s="700"/>
      <c r="T7" s="700"/>
      <c r="U7" s="700"/>
      <c r="V7" s="700" t="s">
        <v>218</v>
      </c>
      <c r="W7" s="700"/>
      <c r="X7" s="700"/>
      <c r="Y7" s="700"/>
      <c r="Z7" s="700" t="s">
        <v>219</v>
      </c>
      <c r="AA7" s="700"/>
      <c r="AB7" s="700"/>
      <c r="AC7" s="700"/>
      <c r="AD7" s="700" t="s">
        <v>220</v>
      </c>
      <c r="AE7" s="700"/>
      <c r="AF7" s="700"/>
      <c r="AG7" s="700"/>
      <c r="AH7" s="700" t="s">
        <v>221</v>
      </c>
      <c r="AI7" s="700"/>
      <c r="AJ7" s="700"/>
      <c r="AK7" s="700"/>
      <c r="AL7" s="700" t="s">
        <v>222</v>
      </c>
      <c r="AM7" s="700"/>
      <c r="AN7" s="700"/>
      <c r="AO7" s="700"/>
      <c r="AP7" s="700" t="s">
        <v>223</v>
      </c>
      <c r="AQ7" s="700"/>
      <c r="AR7" s="700"/>
      <c r="AS7" s="700"/>
      <c r="AT7" s="700" t="s">
        <v>224</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04" t="s">
        <v>40</v>
      </c>
      <c r="E9" s="304" t="s">
        <v>14</v>
      </c>
      <c r="F9" s="304" t="s">
        <v>15</v>
      </c>
      <c r="G9" s="304" t="s">
        <v>42</v>
      </c>
      <c r="H9" s="304" t="s">
        <v>39</v>
      </c>
      <c r="I9" s="304" t="s">
        <v>48</v>
      </c>
      <c r="J9" s="304" t="s">
        <v>40</v>
      </c>
      <c r="K9" s="304" t="s">
        <v>14</v>
      </c>
      <c r="L9" s="304" t="s">
        <v>15</v>
      </c>
      <c r="M9" s="304" t="s">
        <v>42</v>
      </c>
      <c r="N9" s="304" t="s">
        <v>40</v>
      </c>
      <c r="O9" s="304" t="s">
        <v>14</v>
      </c>
      <c r="P9" s="304" t="s">
        <v>15</v>
      </c>
      <c r="Q9" s="304" t="s">
        <v>42</v>
      </c>
      <c r="R9" s="304" t="s">
        <v>40</v>
      </c>
      <c r="S9" s="304" t="s">
        <v>14</v>
      </c>
      <c r="T9" s="304" t="s">
        <v>15</v>
      </c>
      <c r="U9" s="304" t="s">
        <v>42</v>
      </c>
      <c r="V9" s="304" t="s">
        <v>40</v>
      </c>
      <c r="W9" s="304" t="s">
        <v>14</v>
      </c>
      <c r="X9" s="304" t="s">
        <v>15</v>
      </c>
      <c r="Y9" s="304" t="s">
        <v>42</v>
      </c>
      <c r="Z9" s="304" t="s">
        <v>40</v>
      </c>
      <c r="AA9" s="304" t="s">
        <v>14</v>
      </c>
      <c r="AB9" s="304" t="s">
        <v>15</v>
      </c>
      <c r="AC9" s="304" t="s">
        <v>42</v>
      </c>
      <c r="AD9" s="304" t="s">
        <v>40</v>
      </c>
      <c r="AE9" s="304" t="s">
        <v>14</v>
      </c>
      <c r="AF9" s="304" t="s">
        <v>15</v>
      </c>
      <c r="AG9" s="304" t="s">
        <v>42</v>
      </c>
      <c r="AH9" s="304" t="s">
        <v>40</v>
      </c>
      <c r="AI9" s="304" t="s">
        <v>14</v>
      </c>
      <c r="AJ9" s="304" t="s">
        <v>15</v>
      </c>
      <c r="AK9" s="304" t="s">
        <v>42</v>
      </c>
      <c r="AL9" s="304" t="s">
        <v>40</v>
      </c>
      <c r="AM9" s="304" t="s">
        <v>14</v>
      </c>
      <c r="AN9" s="304" t="s">
        <v>15</v>
      </c>
      <c r="AO9" s="304" t="s">
        <v>42</v>
      </c>
      <c r="AP9" s="304" t="s">
        <v>40</v>
      </c>
      <c r="AQ9" s="304" t="s">
        <v>14</v>
      </c>
      <c r="AR9" s="304" t="s">
        <v>15</v>
      </c>
      <c r="AS9" s="304" t="s">
        <v>42</v>
      </c>
      <c r="AT9" s="304" t="s">
        <v>40</v>
      </c>
      <c r="AU9" s="304" t="s">
        <v>14</v>
      </c>
      <c r="AV9" s="304" t="s">
        <v>15</v>
      </c>
      <c r="AW9" s="305" t="s">
        <v>42</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63">
        <f>J10+N10+R10+V10+Z10+AD10+AH10+AL10+AP10+AT10</f>
        <v>0</v>
      </c>
      <c r="E10" s="339">
        <f>D10*INDEX('Select Year'!Z$23:AE$23,,MATCH($BN$5,'Select Year'!Z$14:AE$14,0))</f>
        <v>0</v>
      </c>
      <c r="F10" s="364">
        <f>L10+P10+T10+X10+AB10+AF10+AJ10+AN10+AR10+AV10</f>
        <v>0</v>
      </c>
      <c r="G10" s="365" t="e">
        <f>F10/D10</f>
        <v>#DIV/0!</v>
      </c>
      <c r="H10" s="365" t="e">
        <f>F10/E10</f>
        <v>#DIV/0!</v>
      </c>
      <c r="I10" s="144" t="e">
        <f>E10*INDEX('Select Year'!AA$15:AE$19,MATCH(Petrol!C10,'Select Year'!W$15:W$19,0),MATCH($BN$5,'Select Year'!AA$14:AE$14,0))</f>
        <v>#N/A</v>
      </c>
      <c r="J10" s="306"/>
      <c r="K10" s="339">
        <f>J10*INDEX('Select Year'!Z$23:AE$23,,MATCH($BN$5,'Select Year'!Z$14:AE$14,0))</f>
        <v>0</v>
      </c>
      <c r="L10" s="307"/>
      <c r="M10" s="290" t="e">
        <f>L10/J10</f>
        <v>#DIV/0!</v>
      </c>
      <c r="N10" s="306"/>
      <c r="O10" s="339">
        <f>N10*INDEX('Select Year'!Z$23:AE$23,,MATCH($BN$5,'Select Year'!Z$14:AE$14,0))</f>
        <v>0</v>
      </c>
      <c r="P10" s="307"/>
      <c r="Q10" s="290" t="e">
        <f>P10/N10</f>
        <v>#DIV/0!</v>
      </c>
      <c r="R10" s="306"/>
      <c r="S10" s="339">
        <f>R10*INDEX('Select Year'!Z$23:AE$23,,MATCH($BN$5,'Select Year'!Z$14:AE$14,0))</f>
        <v>0</v>
      </c>
      <c r="T10" s="307"/>
      <c r="U10" s="290" t="e">
        <f>T10/R10</f>
        <v>#DIV/0!</v>
      </c>
      <c r="V10" s="306"/>
      <c r="W10" s="339">
        <f>V10*INDEX('Select Year'!Z$23:AE$23,,MATCH($BN$5,'Select Year'!Z$14:AE$14,0))</f>
        <v>0</v>
      </c>
      <c r="X10" s="307"/>
      <c r="Y10" s="290" t="e">
        <f>X10/V10</f>
        <v>#DIV/0!</v>
      </c>
      <c r="Z10" s="306"/>
      <c r="AA10" s="339">
        <f>Z10*INDEX('Select Year'!Z$23:AE$23,,MATCH($BN$5,'Select Year'!Z$14:AE$14,0))</f>
        <v>0</v>
      </c>
      <c r="AB10" s="307"/>
      <c r="AC10" s="290" t="e">
        <f>AB10/Z10</f>
        <v>#DIV/0!</v>
      </c>
      <c r="AD10" s="306"/>
      <c r="AE10" s="339">
        <f>AD10*INDEX('Select Year'!Z$23:AE$23,,MATCH($BN$5,'Select Year'!Z$14:AE$14,0))</f>
        <v>0</v>
      </c>
      <c r="AF10" s="307"/>
      <c r="AG10" s="290" t="e">
        <f>AF10/AD10</f>
        <v>#DIV/0!</v>
      </c>
      <c r="AH10" s="306"/>
      <c r="AI10" s="339">
        <f>AH10*INDEX('Select Year'!Z$23:AE$23,,MATCH($BN$5,'Select Year'!Z$14:AE$14,0))</f>
        <v>0</v>
      </c>
      <c r="AJ10" s="307"/>
      <c r="AK10" s="290" t="e">
        <f>AJ10/AH10</f>
        <v>#DIV/0!</v>
      </c>
      <c r="AL10" s="306"/>
      <c r="AM10" s="339">
        <f>AL10*INDEX('Select Year'!Z$23:AE$23,,MATCH($BN$5,'Select Year'!Z$14:AE$14,0))</f>
        <v>0</v>
      </c>
      <c r="AN10" s="307"/>
      <c r="AO10" s="290" t="e">
        <f>AN10/AL10</f>
        <v>#DIV/0!</v>
      </c>
      <c r="AP10" s="306"/>
      <c r="AQ10" s="339">
        <f>AP10*INDEX('Select Year'!Z$23:AE$23,,MATCH($BN$5,'Select Year'!Z$14:AE$14,0))</f>
        <v>0</v>
      </c>
      <c r="AR10" s="307"/>
      <c r="AS10" s="290" t="e">
        <f>AR10/AP10</f>
        <v>#DIV/0!</v>
      </c>
      <c r="AT10" s="306"/>
      <c r="AU10" s="339">
        <f>AT10*INDEX('Select Year'!Z$23:AE$23,,MATCH($BN$5,'Select Year'!Z$14:AE$14,0))</f>
        <v>0</v>
      </c>
      <c r="AV10" s="307"/>
      <c r="AW10" s="346" t="e">
        <f>AV10/AT10</f>
        <v>#DIV/0!</v>
      </c>
      <c r="AX10" s="25"/>
      <c r="AY10" s="25"/>
      <c r="AZ10" s="12"/>
      <c r="BF10" s="12"/>
      <c r="BG10" s="12"/>
      <c r="BH10" s="12"/>
      <c r="BI10" s="12"/>
      <c r="BJ10" s="13"/>
      <c r="BK10" s="12"/>
      <c r="CM10" s="174">
        <f t="shared" ref="CM10:CM21" si="1">$E$77</f>
        <v>0</v>
      </c>
      <c r="CN10" s="174" t="str">
        <f>B10&amp;"-"&amp;C10</f>
        <v>Jan-0</v>
      </c>
      <c r="CO10" s="174" t="str">
        <f t="shared" ref="CO10:CO21" si="2">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66">
        <f t="shared" ref="D11:D69" si="3">J11+N11+R11+V11+Z11+AD11+AH11+AL11+AP11+AT11</f>
        <v>0</v>
      </c>
      <c r="E11" s="340">
        <f>D11*INDEX('Select Year'!Z$23:AE$23,,MATCH($BN$5,'Select Year'!Z$14:AE$14,0))</f>
        <v>0</v>
      </c>
      <c r="F11" s="354">
        <f t="shared" ref="F11:F69" si="4">L11+P11+T11+X11+AB11+AF11+AJ11+AN11+AR11+AV11</f>
        <v>0</v>
      </c>
      <c r="G11" s="351" t="e">
        <f t="shared" ref="G11:G69" si="5">F11/D11</f>
        <v>#DIV/0!</v>
      </c>
      <c r="H11" s="351" t="e">
        <f t="shared" ref="H11:H69" si="6">F11/E11</f>
        <v>#DIV/0!</v>
      </c>
      <c r="I11" s="47" t="e">
        <f>E11*INDEX('Select Year'!AA$15:AE$19,MATCH(Petrol!C11,'Select Year'!W$15:W$19,0),MATCH($BN$5,'Select Year'!AA$14:AE$14,0))</f>
        <v>#N/A</v>
      </c>
      <c r="J11" s="70"/>
      <c r="K11" s="340">
        <f>J11*INDEX('Select Year'!Z$23:AE$23,,MATCH($BN$5,'Select Year'!Z$14:AE$14,0))</f>
        <v>0</v>
      </c>
      <c r="L11" s="289"/>
      <c r="M11" s="291" t="e">
        <f t="shared" ref="M11:M69" si="7">L11/J11</f>
        <v>#DIV/0!</v>
      </c>
      <c r="N11" s="70"/>
      <c r="O11" s="340">
        <f>N11*INDEX('Select Year'!Z$23:AE$23,,MATCH($BN$5,'Select Year'!Z$14:AE$14,0))</f>
        <v>0</v>
      </c>
      <c r="P11" s="289"/>
      <c r="Q11" s="291" t="e">
        <f t="shared" ref="Q11:Q69" si="8">P11/N11</f>
        <v>#DIV/0!</v>
      </c>
      <c r="R11" s="70"/>
      <c r="S11" s="340">
        <f>R11*INDEX('Select Year'!Z$23:AE$23,,MATCH($BN$5,'Select Year'!Z$14:AE$14,0))</f>
        <v>0</v>
      </c>
      <c r="T11" s="289"/>
      <c r="U11" s="291" t="e">
        <f t="shared" ref="U11:U69" si="9">T11/R11</f>
        <v>#DIV/0!</v>
      </c>
      <c r="V11" s="70"/>
      <c r="W11" s="340">
        <f>V11*INDEX('Select Year'!Z$23:AE$23,,MATCH($BN$5,'Select Year'!Z$14:AE$14,0))</f>
        <v>0</v>
      </c>
      <c r="X11" s="289"/>
      <c r="Y11" s="291" t="e">
        <f t="shared" ref="Y11:Y69" si="10">X11/V11</f>
        <v>#DIV/0!</v>
      </c>
      <c r="Z11" s="70"/>
      <c r="AA11" s="340">
        <f>Z11*INDEX('Select Year'!Z$23:AE$23,,MATCH($BN$5,'Select Year'!Z$14:AE$14,0))</f>
        <v>0</v>
      </c>
      <c r="AB11" s="289"/>
      <c r="AC11" s="291" t="e">
        <f t="shared" ref="AC11:AC69" si="11">AB11/Z11</f>
        <v>#DIV/0!</v>
      </c>
      <c r="AD11" s="70"/>
      <c r="AE11" s="340">
        <f>AD11*INDEX('Select Year'!Z$23:AE$23,,MATCH($BN$5,'Select Year'!Z$14:AE$14,0))</f>
        <v>0</v>
      </c>
      <c r="AF11" s="289"/>
      <c r="AG11" s="291" t="e">
        <f t="shared" ref="AG11:AG69" si="12">AF11/AD11</f>
        <v>#DIV/0!</v>
      </c>
      <c r="AH11" s="70"/>
      <c r="AI11" s="340">
        <f>AH11*INDEX('Select Year'!Z$23:AE$23,,MATCH($BN$5,'Select Year'!Z$14:AE$14,0))</f>
        <v>0</v>
      </c>
      <c r="AJ11" s="289"/>
      <c r="AK11" s="291" t="e">
        <f t="shared" ref="AK11:AK69" si="13">AJ11/AH11</f>
        <v>#DIV/0!</v>
      </c>
      <c r="AL11" s="70"/>
      <c r="AM11" s="340">
        <f>AL11*INDEX('Select Year'!Z$23:AE$23,,MATCH($BN$5,'Select Year'!Z$14:AE$14,0))</f>
        <v>0</v>
      </c>
      <c r="AN11" s="289"/>
      <c r="AO11" s="291" t="e">
        <f t="shared" ref="AO11:AO69" si="14">AN11/AL11</f>
        <v>#DIV/0!</v>
      </c>
      <c r="AP11" s="70"/>
      <c r="AQ11" s="340">
        <f>AP11*INDEX('Select Year'!Z$23:AE$23,,MATCH($BN$5,'Select Year'!Z$14:AE$14,0))</f>
        <v>0</v>
      </c>
      <c r="AR11" s="289"/>
      <c r="AS11" s="291" t="e">
        <f t="shared" ref="AS11:AS69" si="15">AR11/AP11</f>
        <v>#DIV/0!</v>
      </c>
      <c r="AT11" s="70"/>
      <c r="AU11" s="340">
        <f>AT11*INDEX('Select Year'!Z$23:AE$23,,MATCH($BN$5,'Select Year'!Z$14:AE$14,0))</f>
        <v>0</v>
      </c>
      <c r="AV11" s="289"/>
      <c r="AW11" s="347" t="e">
        <f t="shared" ref="AW11:AW69" si="16">AV11/AT11</f>
        <v>#DIV/0!</v>
      </c>
      <c r="AX11" s="25"/>
      <c r="AY11" s="25"/>
      <c r="AZ11" s="12"/>
      <c r="BF11" s="12"/>
      <c r="BG11" s="12"/>
      <c r="BH11" s="12"/>
      <c r="BI11" s="12"/>
      <c r="BJ11" s="13"/>
      <c r="BK11" s="12"/>
      <c r="CM11" s="174">
        <f t="shared" si="1"/>
        <v>0</v>
      </c>
      <c r="CN11" s="174" t="str">
        <f t="shared" ref="CN11:CN69" si="17">B11&amp;"-"&amp;C11</f>
        <v>Feb-0</v>
      </c>
      <c r="CO11" s="174" t="str">
        <f t="shared" si="2"/>
        <v>Feb-0</v>
      </c>
      <c r="CP11" s="174">
        <f t="shared" ref="CP11:CP21" si="18">INDEX(J$10:J$69,MATCH($CO11,$CN$10:$CN$69,),)</f>
        <v>0</v>
      </c>
      <c r="CQ11" s="174">
        <f t="shared" ref="CQ11:CQ21" si="19">INDEX(N$10:N$69,MATCH($CO11,$CN$10:$CN$69,),)</f>
        <v>0</v>
      </c>
      <c r="CR11" s="174">
        <f t="shared" ref="CR11:CR21" si="20">INDEX(R$10:R$69,MATCH($CO11,$CN$10:$CN$69,),)</f>
        <v>0</v>
      </c>
      <c r="CS11" s="174">
        <f t="shared" ref="CS11:CS21" si="21">INDEX(V$10:V$69,MATCH($CO11,$CN$10:$CN$69,),)</f>
        <v>0</v>
      </c>
      <c r="CT11" s="174">
        <f t="shared" ref="CT11:CT21" si="22">INDEX(Z$10:Z$69,MATCH($CO11,$CN$10:$CN$69,),)</f>
        <v>0</v>
      </c>
      <c r="CU11" s="174">
        <f t="shared" ref="CU11:CU21" si="23">INDEX(AD$10:AD$69,MATCH($CO11,$CN$10:$CN$69,),)</f>
        <v>0</v>
      </c>
      <c r="CV11" s="174">
        <f t="shared" ref="CV11:CV21" si="24">INDEX(AH$10:AH$69,MATCH($CO11,$CN$10:$CN$69,),)</f>
        <v>0</v>
      </c>
      <c r="CW11" s="174">
        <f t="shared" ref="CW11:CW21" si="25">INDEX(AL$10:AL$69,MATCH($CO11,$CN$10:$CN$69,),)</f>
        <v>0</v>
      </c>
      <c r="CX11" s="174">
        <f t="shared" ref="CX11:CX21" si="26">INDEX(AP$10:AP$69,MATCH($CO11,$CN$10:$CN$69,),)</f>
        <v>0</v>
      </c>
      <c r="CY11" s="174">
        <f t="shared" ref="CY11:CY21" si="27">INDEX(AT$10:AT$69,MATCH($CO11,$CN$10:$CN$69,),)</f>
        <v>0</v>
      </c>
      <c r="CZ11" s="176">
        <f t="shared" ref="CZ11:CZ20" si="28">INDEX(F$10:F$69,MATCH($CO11,$CN$10:$CN$69,),)</f>
        <v>0</v>
      </c>
    </row>
    <row r="12" spans="1:104" s="11" customFormat="1" ht="14.25" customHeight="1" x14ac:dyDescent="0.2">
      <c r="A12" s="345" t="str">
        <f>B12&amp;A4</f>
        <v>Mar</v>
      </c>
      <c r="B12" s="118" t="s">
        <v>2</v>
      </c>
      <c r="C12" s="63">
        <f t="shared" si="0"/>
        <v>0</v>
      </c>
      <c r="D12" s="366">
        <f t="shared" si="3"/>
        <v>0</v>
      </c>
      <c r="E12" s="340">
        <f>D12*INDEX('Select Year'!Z$23:AE$23,,MATCH($BN$5,'Select Year'!Z$14:AE$14,0))</f>
        <v>0</v>
      </c>
      <c r="F12" s="354">
        <f t="shared" si="4"/>
        <v>0</v>
      </c>
      <c r="G12" s="351" t="e">
        <f t="shared" si="5"/>
        <v>#DIV/0!</v>
      </c>
      <c r="H12" s="351" t="e">
        <f t="shared" si="6"/>
        <v>#DIV/0!</v>
      </c>
      <c r="I12" s="47" t="e">
        <f>E12*INDEX('Select Year'!AA$15:AE$19,MATCH(Petrol!C12,'Select Year'!W$15:W$19,0),MATCH($BN$5,'Select Year'!AA$14:AE$14,0))</f>
        <v>#N/A</v>
      </c>
      <c r="J12" s="70"/>
      <c r="K12" s="340">
        <f>J12*INDEX('Select Year'!Z$23:AE$23,,MATCH($BN$5,'Select Year'!Z$14:AE$14,0))</f>
        <v>0</v>
      </c>
      <c r="L12" s="289"/>
      <c r="M12" s="291" t="e">
        <f t="shared" si="7"/>
        <v>#DIV/0!</v>
      </c>
      <c r="N12" s="70"/>
      <c r="O12" s="340">
        <f>N12*INDEX('Select Year'!Z$23:AE$23,,MATCH($BN$5,'Select Year'!Z$14:AE$14,0))</f>
        <v>0</v>
      </c>
      <c r="P12" s="289"/>
      <c r="Q12" s="291" t="e">
        <f t="shared" si="8"/>
        <v>#DIV/0!</v>
      </c>
      <c r="R12" s="70"/>
      <c r="S12" s="340">
        <f>R12*INDEX('Select Year'!Z$23:AE$23,,MATCH($BN$5,'Select Year'!Z$14:AE$14,0))</f>
        <v>0</v>
      </c>
      <c r="T12" s="289"/>
      <c r="U12" s="291" t="e">
        <f t="shared" si="9"/>
        <v>#DIV/0!</v>
      </c>
      <c r="V12" s="70"/>
      <c r="W12" s="340">
        <f>V12*INDEX('Select Year'!Z$23:AE$23,,MATCH($BN$5,'Select Year'!Z$14:AE$14,0))</f>
        <v>0</v>
      </c>
      <c r="X12" s="289"/>
      <c r="Y12" s="291" t="e">
        <f t="shared" si="10"/>
        <v>#DIV/0!</v>
      </c>
      <c r="Z12" s="70"/>
      <c r="AA12" s="340">
        <f>Z12*INDEX('Select Year'!Z$23:AE$23,,MATCH($BN$5,'Select Year'!Z$14:AE$14,0))</f>
        <v>0</v>
      </c>
      <c r="AB12" s="289"/>
      <c r="AC12" s="291" t="e">
        <f t="shared" si="11"/>
        <v>#DIV/0!</v>
      </c>
      <c r="AD12" s="70"/>
      <c r="AE12" s="340">
        <f>AD12*INDEX('Select Year'!Z$23:AE$23,,MATCH($BN$5,'Select Year'!Z$14:AE$14,0))</f>
        <v>0</v>
      </c>
      <c r="AF12" s="289"/>
      <c r="AG12" s="291" t="e">
        <f t="shared" si="12"/>
        <v>#DIV/0!</v>
      </c>
      <c r="AH12" s="70"/>
      <c r="AI12" s="340">
        <f>AH12*INDEX('Select Year'!Z$23:AE$23,,MATCH($BN$5,'Select Year'!Z$14:AE$14,0))</f>
        <v>0</v>
      </c>
      <c r="AJ12" s="289"/>
      <c r="AK12" s="291" t="e">
        <f t="shared" si="13"/>
        <v>#DIV/0!</v>
      </c>
      <c r="AL12" s="70"/>
      <c r="AM12" s="340">
        <f>AL12*INDEX('Select Year'!Z$23:AE$23,,MATCH($BN$5,'Select Year'!Z$14:AE$14,0))</f>
        <v>0</v>
      </c>
      <c r="AN12" s="289"/>
      <c r="AO12" s="291" t="e">
        <f t="shared" si="14"/>
        <v>#DIV/0!</v>
      </c>
      <c r="AP12" s="70"/>
      <c r="AQ12" s="340">
        <f>AP12*INDEX('Select Year'!Z$23:AE$23,,MATCH($BN$5,'Select Year'!Z$14:AE$14,0))</f>
        <v>0</v>
      </c>
      <c r="AR12" s="289"/>
      <c r="AS12" s="291" t="e">
        <f t="shared" si="15"/>
        <v>#DIV/0!</v>
      </c>
      <c r="AT12" s="70"/>
      <c r="AU12" s="340">
        <f>AT12*INDEX('Select Year'!Z$23:AE$23,,MATCH($BN$5,'Select Year'!Z$14:AE$14,0))</f>
        <v>0</v>
      </c>
      <c r="AV12" s="289"/>
      <c r="AW12" s="347" t="e">
        <f t="shared" si="16"/>
        <v>#DIV/0!</v>
      </c>
      <c r="AX12" s="25"/>
      <c r="AY12" s="25"/>
      <c r="AZ12" s="12"/>
      <c r="BF12" s="12"/>
      <c r="BG12" s="12"/>
      <c r="BH12" s="12"/>
      <c r="BI12" s="12"/>
      <c r="BJ12" s="13"/>
      <c r="BK12" s="12"/>
      <c r="CM12" s="174">
        <f t="shared" si="1"/>
        <v>0</v>
      </c>
      <c r="CN12" s="174" t="str">
        <f t="shared" si="17"/>
        <v>Mar-0</v>
      </c>
      <c r="CO12" s="174" t="str">
        <f t="shared" si="2"/>
        <v>Mar-0</v>
      </c>
      <c r="CP12" s="174">
        <f t="shared" si="18"/>
        <v>0</v>
      </c>
      <c r="CQ12" s="174">
        <f t="shared" si="19"/>
        <v>0</v>
      </c>
      <c r="CR12" s="174">
        <f t="shared" si="20"/>
        <v>0</v>
      </c>
      <c r="CS12" s="174">
        <f t="shared" si="21"/>
        <v>0</v>
      </c>
      <c r="CT12" s="174">
        <f t="shared" si="22"/>
        <v>0</v>
      </c>
      <c r="CU12" s="174">
        <f t="shared" si="23"/>
        <v>0</v>
      </c>
      <c r="CV12" s="174">
        <f t="shared" si="24"/>
        <v>0</v>
      </c>
      <c r="CW12" s="174">
        <f t="shared" si="25"/>
        <v>0</v>
      </c>
      <c r="CX12" s="174">
        <f t="shared" si="26"/>
        <v>0</v>
      </c>
      <c r="CY12" s="174">
        <f t="shared" si="27"/>
        <v>0</v>
      </c>
      <c r="CZ12" s="176">
        <f t="shared" si="28"/>
        <v>0</v>
      </c>
    </row>
    <row r="13" spans="1:104" s="11" customFormat="1" ht="14.25" customHeight="1" x14ac:dyDescent="0.2">
      <c r="A13" s="345" t="str">
        <f>B13&amp;A4</f>
        <v>Apr</v>
      </c>
      <c r="B13" s="118" t="s">
        <v>3</v>
      </c>
      <c r="C13" s="63">
        <f t="shared" si="0"/>
        <v>0</v>
      </c>
      <c r="D13" s="366">
        <f t="shared" si="3"/>
        <v>0</v>
      </c>
      <c r="E13" s="340">
        <f>D13*INDEX('Select Year'!Z$23:AE$23,,MATCH($BN$5,'Select Year'!Z$14:AE$14,0))</f>
        <v>0</v>
      </c>
      <c r="F13" s="354">
        <f t="shared" si="4"/>
        <v>0</v>
      </c>
      <c r="G13" s="351" t="e">
        <f t="shared" si="5"/>
        <v>#DIV/0!</v>
      </c>
      <c r="H13" s="351" t="e">
        <f t="shared" si="6"/>
        <v>#DIV/0!</v>
      </c>
      <c r="I13" s="47" t="e">
        <f>E13*INDEX('Select Year'!AA$15:AE$19,MATCH(Petrol!C13,'Select Year'!W$15:W$19,0),MATCH($BN$5,'Select Year'!AA$14:AE$14,0))</f>
        <v>#N/A</v>
      </c>
      <c r="J13" s="70"/>
      <c r="K13" s="340">
        <f>J13*INDEX('Select Year'!Z$23:AE$23,,MATCH($BN$5,'Select Year'!Z$14:AE$14,0))</f>
        <v>0</v>
      </c>
      <c r="L13" s="289"/>
      <c r="M13" s="291" t="e">
        <f t="shared" si="7"/>
        <v>#DIV/0!</v>
      </c>
      <c r="N13" s="70"/>
      <c r="O13" s="340">
        <f>N13*INDEX('Select Year'!Z$23:AE$23,,MATCH($BN$5,'Select Year'!Z$14:AE$14,0))</f>
        <v>0</v>
      </c>
      <c r="P13" s="289"/>
      <c r="Q13" s="291" t="e">
        <f t="shared" si="8"/>
        <v>#DIV/0!</v>
      </c>
      <c r="R13" s="70"/>
      <c r="S13" s="340">
        <f>R13*INDEX('Select Year'!Z$23:AE$23,,MATCH($BN$5,'Select Year'!Z$14:AE$14,0))</f>
        <v>0</v>
      </c>
      <c r="T13" s="289"/>
      <c r="U13" s="291" t="e">
        <f t="shared" si="9"/>
        <v>#DIV/0!</v>
      </c>
      <c r="V13" s="70"/>
      <c r="W13" s="340">
        <f>V13*INDEX('Select Year'!Z$23:AE$23,,MATCH($BN$5,'Select Year'!Z$14:AE$14,0))</f>
        <v>0</v>
      </c>
      <c r="X13" s="289"/>
      <c r="Y13" s="291" t="e">
        <f t="shared" si="10"/>
        <v>#DIV/0!</v>
      </c>
      <c r="Z13" s="70"/>
      <c r="AA13" s="340">
        <f>Z13*INDEX('Select Year'!Z$23:AE$23,,MATCH($BN$5,'Select Year'!Z$14:AE$14,0))</f>
        <v>0</v>
      </c>
      <c r="AB13" s="289"/>
      <c r="AC13" s="291" t="e">
        <f t="shared" si="11"/>
        <v>#DIV/0!</v>
      </c>
      <c r="AD13" s="70"/>
      <c r="AE13" s="340">
        <f>AD13*INDEX('Select Year'!Z$23:AE$23,,MATCH($BN$5,'Select Year'!Z$14:AE$14,0))</f>
        <v>0</v>
      </c>
      <c r="AF13" s="289"/>
      <c r="AG13" s="291" t="e">
        <f t="shared" si="12"/>
        <v>#DIV/0!</v>
      </c>
      <c r="AH13" s="70"/>
      <c r="AI13" s="340">
        <f>AH13*INDEX('Select Year'!Z$23:AE$23,,MATCH($BN$5,'Select Year'!Z$14:AE$14,0))</f>
        <v>0</v>
      </c>
      <c r="AJ13" s="289"/>
      <c r="AK13" s="291" t="e">
        <f t="shared" si="13"/>
        <v>#DIV/0!</v>
      </c>
      <c r="AL13" s="70"/>
      <c r="AM13" s="340">
        <f>AL13*INDEX('Select Year'!Z$23:AE$23,,MATCH($BN$5,'Select Year'!Z$14:AE$14,0))</f>
        <v>0</v>
      </c>
      <c r="AN13" s="289"/>
      <c r="AO13" s="291" t="e">
        <f t="shared" si="14"/>
        <v>#DIV/0!</v>
      </c>
      <c r="AP13" s="70"/>
      <c r="AQ13" s="340">
        <f>AP13*INDEX('Select Year'!Z$23:AE$23,,MATCH($BN$5,'Select Year'!Z$14:AE$14,0))</f>
        <v>0</v>
      </c>
      <c r="AR13" s="289"/>
      <c r="AS13" s="291" t="e">
        <f t="shared" si="15"/>
        <v>#DIV/0!</v>
      </c>
      <c r="AT13" s="70"/>
      <c r="AU13" s="340">
        <f>AT13*INDEX('Select Year'!Z$23:AE$23,,MATCH($BN$5,'Select Year'!Z$14:AE$14,0))</f>
        <v>0</v>
      </c>
      <c r="AV13" s="289"/>
      <c r="AW13" s="347" t="e">
        <f t="shared" si="16"/>
        <v>#DIV/0!</v>
      </c>
      <c r="AX13" s="25"/>
      <c r="AY13" s="25"/>
      <c r="AZ13" s="12"/>
      <c r="BF13" s="12"/>
      <c r="BG13" s="12"/>
      <c r="BH13" s="12"/>
      <c r="BI13" s="12"/>
      <c r="BJ13" s="13"/>
      <c r="BK13" s="12"/>
      <c r="CM13" s="174">
        <f t="shared" si="1"/>
        <v>0</v>
      </c>
      <c r="CN13" s="174" t="str">
        <f t="shared" si="17"/>
        <v>Apr-0</v>
      </c>
      <c r="CO13" s="174" t="str">
        <f t="shared" si="2"/>
        <v>Apr-0</v>
      </c>
      <c r="CP13" s="174">
        <f t="shared" si="18"/>
        <v>0</v>
      </c>
      <c r="CQ13" s="174">
        <f t="shared" si="19"/>
        <v>0</v>
      </c>
      <c r="CR13" s="174">
        <f t="shared" si="20"/>
        <v>0</v>
      </c>
      <c r="CS13" s="174">
        <f t="shared" si="21"/>
        <v>0</v>
      </c>
      <c r="CT13" s="174">
        <f t="shared" si="22"/>
        <v>0</v>
      </c>
      <c r="CU13" s="174">
        <f t="shared" si="23"/>
        <v>0</v>
      </c>
      <c r="CV13" s="174">
        <f t="shared" si="24"/>
        <v>0</v>
      </c>
      <c r="CW13" s="174">
        <f t="shared" si="25"/>
        <v>0</v>
      </c>
      <c r="CX13" s="174">
        <f t="shared" si="26"/>
        <v>0</v>
      </c>
      <c r="CY13" s="174">
        <f t="shared" si="27"/>
        <v>0</v>
      </c>
      <c r="CZ13" s="176">
        <f t="shared" si="28"/>
        <v>0</v>
      </c>
    </row>
    <row r="14" spans="1:104" s="11" customFormat="1" ht="14.25" customHeight="1" x14ac:dyDescent="0.2">
      <c r="A14" s="345" t="str">
        <f>B14&amp;A4</f>
        <v>May</v>
      </c>
      <c r="B14" s="118" t="s">
        <v>4</v>
      </c>
      <c r="C14" s="63">
        <f t="shared" si="0"/>
        <v>0</v>
      </c>
      <c r="D14" s="366">
        <f t="shared" si="3"/>
        <v>0</v>
      </c>
      <c r="E14" s="340">
        <f>D14*INDEX('Select Year'!Z$23:AE$23,,MATCH($BN$5,'Select Year'!Z$14:AE$14,0))</f>
        <v>0</v>
      </c>
      <c r="F14" s="354">
        <f t="shared" si="4"/>
        <v>0</v>
      </c>
      <c r="G14" s="351" t="e">
        <f t="shared" si="5"/>
        <v>#DIV/0!</v>
      </c>
      <c r="H14" s="351" t="e">
        <f t="shared" si="6"/>
        <v>#DIV/0!</v>
      </c>
      <c r="I14" s="47" t="e">
        <f>E14*INDEX('Select Year'!AA$15:AE$19,MATCH(Petrol!C14,'Select Year'!W$15:W$19,0),MATCH($BN$5,'Select Year'!AA$14:AE$14,0))</f>
        <v>#N/A</v>
      </c>
      <c r="J14" s="70"/>
      <c r="K14" s="340">
        <f>J14*INDEX('Select Year'!Z$23:AE$23,,MATCH($BN$5,'Select Year'!Z$14:AE$14,0))</f>
        <v>0</v>
      </c>
      <c r="L14" s="289"/>
      <c r="M14" s="291" t="e">
        <f t="shared" si="7"/>
        <v>#DIV/0!</v>
      </c>
      <c r="N14" s="70"/>
      <c r="O14" s="340">
        <f>N14*INDEX('Select Year'!Z$23:AE$23,,MATCH($BN$5,'Select Year'!Z$14:AE$14,0))</f>
        <v>0</v>
      </c>
      <c r="P14" s="289"/>
      <c r="Q14" s="291" t="e">
        <f t="shared" si="8"/>
        <v>#DIV/0!</v>
      </c>
      <c r="R14" s="70"/>
      <c r="S14" s="340">
        <f>R14*INDEX('Select Year'!Z$23:AE$23,,MATCH($BN$5,'Select Year'!Z$14:AE$14,0))</f>
        <v>0</v>
      </c>
      <c r="T14" s="289"/>
      <c r="U14" s="291" t="e">
        <f t="shared" si="9"/>
        <v>#DIV/0!</v>
      </c>
      <c r="V14" s="70"/>
      <c r="W14" s="340">
        <f>V14*INDEX('Select Year'!Z$23:AE$23,,MATCH($BN$5,'Select Year'!Z$14:AE$14,0))</f>
        <v>0</v>
      </c>
      <c r="X14" s="289"/>
      <c r="Y14" s="291" t="e">
        <f t="shared" si="10"/>
        <v>#DIV/0!</v>
      </c>
      <c r="Z14" s="70"/>
      <c r="AA14" s="340">
        <f>Z14*INDEX('Select Year'!Z$23:AE$23,,MATCH($BN$5,'Select Year'!Z$14:AE$14,0))</f>
        <v>0</v>
      </c>
      <c r="AB14" s="289"/>
      <c r="AC14" s="291" t="e">
        <f t="shared" si="11"/>
        <v>#DIV/0!</v>
      </c>
      <c r="AD14" s="70"/>
      <c r="AE14" s="340">
        <f>AD14*INDEX('Select Year'!Z$23:AE$23,,MATCH($BN$5,'Select Year'!Z$14:AE$14,0))</f>
        <v>0</v>
      </c>
      <c r="AF14" s="289"/>
      <c r="AG14" s="291" t="e">
        <f t="shared" si="12"/>
        <v>#DIV/0!</v>
      </c>
      <c r="AH14" s="70"/>
      <c r="AI14" s="340">
        <f>AH14*INDEX('Select Year'!Z$23:AE$23,,MATCH($BN$5,'Select Year'!Z$14:AE$14,0))</f>
        <v>0</v>
      </c>
      <c r="AJ14" s="289"/>
      <c r="AK14" s="291" t="e">
        <f t="shared" si="13"/>
        <v>#DIV/0!</v>
      </c>
      <c r="AL14" s="70"/>
      <c r="AM14" s="340">
        <f>AL14*INDEX('Select Year'!Z$23:AE$23,,MATCH($BN$5,'Select Year'!Z$14:AE$14,0))</f>
        <v>0</v>
      </c>
      <c r="AN14" s="289"/>
      <c r="AO14" s="291" t="e">
        <f t="shared" si="14"/>
        <v>#DIV/0!</v>
      </c>
      <c r="AP14" s="70"/>
      <c r="AQ14" s="340">
        <f>AP14*INDEX('Select Year'!Z$23:AE$23,,MATCH($BN$5,'Select Year'!Z$14:AE$14,0))</f>
        <v>0</v>
      </c>
      <c r="AR14" s="289"/>
      <c r="AS14" s="291" t="e">
        <f t="shared" si="15"/>
        <v>#DIV/0!</v>
      </c>
      <c r="AT14" s="70"/>
      <c r="AU14" s="340">
        <f>AT14*INDEX('Select Year'!Z$23:AE$23,,MATCH($BN$5,'Select Year'!Z$14:AE$14,0))</f>
        <v>0</v>
      </c>
      <c r="AV14" s="289"/>
      <c r="AW14" s="347" t="e">
        <f t="shared" si="16"/>
        <v>#DIV/0!</v>
      </c>
      <c r="AX14" s="25"/>
      <c r="AY14" s="25"/>
      <c r="AZ14" s="12"/>
      <c r="BF14" s="12"/>
      <c r="BG14" s="12"/>
      <c r="BH14" s="12"/>
      <c r="BI14" s="12"/>
      <c r="BJ14" s="13"/>
      <c r="BK14" s="12"/>
      <c r="CM14" s="174">
        <f t="shared" si="1"/>
        <v>0</v>
      </c>
      <c r="CN14" s="174" t="str">
        <f t="shared" si="17"/>
        <v>May-0</v>
      </c>
      <c r="CO14" s="174" t="str">
        <f t="shared" si="2"/>
        <v>May-0</v>
      </c>
      <c r="CP14" s="174">
        <f t="shared" si="18"/>
        <v>0</v>
      </c>
      <c r="CQ14" s="174">
        <f t="shared" si="19"/>
        <v>0</v>
      </c>
      <c r="CR14" s="174">
        <f t="shared" si="20"/>
        <v>0</v>
      </c>
      <c r="CS14" s="174">
        <f t="shared" si="21"/>
        <v>0</v>
      </c>
      <c r="CT14" s="174">
        <f t="shared" si="22"/>
        <v>0</v>
      </c>
      <c r="CU14" s="174">
        <f t="shared" si="23"/>
        <v>0</v>
      </c>
      <c r="CV14" s="174">
        <f t="shared" si="24"/>
        <v>0</v>
      </c>
      <c r="CW14" s="174">
        <f t="shared" si="25"/>
        <v>0</v>
      </c>
      <c r="CX14" s="174">
        <f t="shared" si="26"/>
        <v>0</v>
      </c>
      <c r="CY14" s="174">
        <f t="shared" si="27"/>
        <v>0</v>
      </c>
      <c r="CZ14" s="176">
        <f t="shared" si="28"/>
        <v>0</v>
      </c>
    </row>
    <row r="15" spans="1:104" s="11" customFormat="1" ht="14.25" customHeight="1" x14ac:dyDescent="0.2">
      <c r="A15" s="345" t="str">
        <f>B15&amp;A4</f>
        <v>Jun</v>
      </c>
      <c r="B15" s="118" t="s">
        <v>5</v>
      </c>
      <c r="C15" s="63">
        <f t="shared" si="0"/>
        <v>0</v>
      </c>
      <c r="D15" s="366">
        <f t="shared" si="3"/>
        <v>0</v>
      </c>
      <c r="E15" s="340">
        <f>D15*INDEX('Select Year'!Z$23:AE$23,,MATCH($BN$5,'Select Year'!Z$14:AE$14,0))</f>
        <v>0</v>
      </c>
      <c r="F15" s="354">
        <f t="shared" si="4"/>
        <v>0</v>
      </c>
      <c r="G15" s="351" t="e">
        <f t="shared" si="5"/>
        <v>#DIV/0!</v>
      </c>
      <c r="H15" s="351" t="e">
        <f t="shared" si="6"/>
        <v>#DIV/0!</v>
      </c>
      <c r="I15" s="47" t="e">
        <f>E15*INDEX('Select Year'!AA$15:AE$19,MATCH(Petrol!C15,'Select Year'!W$15:W$19,0),MATCH($BN$5,'Select Year'!AA$14:AE$14,0))</f>
        <v>#N/A</v>
      </c>
      <c r="J15" s="70"/>
      <c r="K15" s="340">
        <f>J15*INDEX('Select Year'!Z$23:AE$23,,MATCH($BN$5,'Select Year'!Z$14:AE$14,0))</f>
        <v>0</v>
      </c>
      <c r="L15" s="289"/>
      <c r="M15" s="291" t="e">
        <f t="shared" si="7"/>
        <v>#DIV/0!</v>
      </c>
      <c r="N15" s="70"/>
      <c r="O15" s="340">
        <f>N15*INDEX('Select Year'!Z$23:AE$23,,MATCH($BN$5,'Select Year'!Z$14:AE$14,0))</f>
        <v>0</v>
      </c>
      <c r="P15" s="289"/>
      <c r="Q15" s="291" t="e">
        <f t="shared" si="8"/>
        <v>#DIV/0!</v>
      </c>
      <c r="R15" s="70"/>
      <c r="S15" s="340">
        <f>R15*INDEX('Select Year'!Z$23:AE$23,,MATCH($BN$5,'Select Year'!Z$14:AE$14,0))</f>
        <v>0</v>
      </c>
      <c r="T15" s="289"/>
      <c r="U15" s="291" t="e">
        <f t="shared" si="9"/>
        <v>#DIV/0!</v>
      </c>
      <c r="V15" s="70"/>
      <c r="W15" s="340">
        <f>V15*INDEX('Select Year'!Z$23:AE$23,,MATCH($BN$5,'Select Year'!Z$14:AE$14,0))</f>
        <v>0</v>
      </c>
      <c r="X15" s="289"/>
      <c r="Y15" s="291" t="e">
        <f t="shared" si="10"/>
        <v>#DIV/0!</v>
      </c>
      <c r="Z15" s="70"/>
      <c r="AA15" s="340">
        <f>Z15*INDEX('Select Year'!Z$23:AE$23,,MATCH($BN$5,'Select Year'!Z$14:AE$14,0))</f>
        <v>0</v>
      </c>
      <c r="AB15" s="289"/>
      <c r="AC15" s="291" t="e">
        <f t="shared" si="11"/>
        <v>#DIV/0!</v>
      </c>
      <c r="AD15" s="70"/>
      <c r="AE15" s="340">
        <f>AD15*INDEX('Select Year'!Z$23:AE$23,,MATCH($BN$5,'Select Year'!Z$14:AE$14,0))</f>
        <v>0</v>
      </c>
      <c r="AF15" s="289"/>
      <c r="AG15" s="291" t="e">
        <f t="shared" si="12"/>
        <v>#DIV/0!</v>
      </c>
      <c r="AH15" s="70"/>
      <c r="AI15" s="340">
        <f>AH15*INDEX('Select Year'!Z$23:AE$23,,MATCH($BN$5,'Select Year'!Z$14:AE$14,0))</f>
        <v>0</v>
      </c>
      <c r="AJ15" s="289"/>
      <c r="AK15" s="291" t="e">
        <f t="shared" si="13"/>
        <v>#DIV/0!</v>
      </c>
      <c r="AL15" s="70"/>
      <c r="AM15" s="340">
        <f>AL15*INDEX('Select Year'!Z$23:AE$23,,MATCH($BN$5,'Select Year'!Z$14:AE$14,0))</f>
        <v>0</v>
      </c>
      <c r="AN15" s="289"/>
      <c r="AO15" s="291" t="e">
        <f t="shared" si="14"/>
        <v>#DIV/0!</v>
      </c>
      <c r="AP15" s="70"/>
      <c r="AQ15" s="340">
        <f>AP15*INDEX('Select Year'!Z$23:AE$23,,MATCH($BN$5,'Select Year'!Z$14:AE$14,0))</f>
        <v>0</v>
      </c>
      <c r="AR15" s="289"/>
      <c r="AS15" s="291" t="e">
        <f t="shared" si="15"/>
        <v>#DIV/0!</v>
      </c>
      <c r="AT15" s="70"/>
      <c r="AU15" s="340">
        <f>AT15*INDEX('Select Year'!Z$23:AE$23,,MATCH($BN$5,'Select Year'!Z$14:AE$14,0))</f>
        <v>0</v>
      </c>
      <c r="AV15" s="289"/>
      <c r="AW15" s="347" t="e">
        <f t="shared" si="16"/>
        <v>#DIV/0!</v>
      </c>
      <c r="AX15" s="25"/>
      <c r="AY15" s="25"/>
      <c r="AZ15" s="12"/>
      <c r="BF15" s="12"/>
      <c r="BG15" s="12"/>
      <c r="BH15" s="12"/>
      <c r="BI15" s="12"/>
      <c r="BJ15" s="13"/>
      <c r="BK15" s="12"/>
      <c r="CM15" s="174">
        <f t="shared" si="1"/>
        <v>0</v>
      </c>
      <c r="CN15" s="174" t="str">
        <f t="shared" si="17"/>
        <v>Jun-0</v>
      </c>
      <c r="CO15" s="174" t="str">
        <f t="shared" si="2"/>
        <v>Jun-0</v>
      </c>
      <c r="CP15" s="174">
        <f t="shared" si="18"/>
        <v>0</v>
      </c>
      <c r="CQ15" s="174">
        <f t="shared" si="19"/>
        <v>0</v>
      </c>
      <c r="CR15" s="174">
        <f t="shared" si="20"/>
        <v>0</v>
      </c>
      <c r="CS15" s="174">
        <f t="shared" si="21"/>
        <v>0</v>
      </c>
      <c r="CT15" s="174">
        <f t="shared" si="22"/>
        <v>0</v>
      </c>
      <c r="CU15" s="174">
        <f t="shared" si="23"/>
        <v>0</v>
      </c>
      <c r="CV15" s="174">
        <f t="shared" si="24"/>
        <v>0</v>
      </c>
      <c r="CW15" s="174">
        <f t="shared" si="25"/>
        <v>0</v>
      </c>
      <c r="CX15" s="174">
        <f t="shared" si="26"/>
        <v>0</v>
      </c>
      <c r="CY15" s="174">
        <f t="shared" si="27"/>
        <v>0</v>
      </c>
      <c r="CZ15" s="176">
        <f t="shared" si="28"/>
        <v>0</v>
      </c>
    </row>
    <row r="16" spans="1:104" s="11" customFormat="1" ht="14.25" customHeight="1" x14ac:dyDescent="0.2">
      <c r="A16" s="345" t="str">
        <f>B16&amp;A4</f>
        <v>Jul</v>
      </c>
      <c r="B16" s="118" t="s">
        <v>6</v>
      </c>
      <c r="C16" s="63">
        <f t="shared" si="0"/>
        <v>0</v>
      </c>
      <c r="D16" s="366">
        <f t="shared" si="3"/>
        <v>0</v>
      </c>
      <c r="E16" s="340">
        <f>D16*INDEX('Select Year'!Z$23:AE$23,,MATCH($BN$5,'Select Year'!Z$14:AE$14,0))</f>
        <v>0</v>
      </c>
      <c r="F16" s="354">
        <f t="shared" si="4"/>
        <v>0</v>
      </c>
      <c r="G16" s="351" t="e">
        <f t="shared" si="5"/>
        <v>#DIV/0!</v>
      </c>
      <c r="H16" s="351" t="e">
        <f t="shared" si="6"/>
        <v>#DIV/0!</v>
      </c>
      <c r="I16" s="47" t="e">
        <f>E16*INDEX('Select Year'!AA$15:AE$19,MATCH(Petrol!C16,'Select Year'!W$15:W$19,0),MATCH($BN$5,'Select Year'!AA$14:AE$14,0))</f>
        <v>#N/A</v>
      </c>
      <c r="J16" s="70"/>
      <c r="K16" s="340">
        <f>J16*INDEX('Select Year'!Z$23:AE$23,,MATCH($BN$5,'Select Year'!Z$14:AE$14,0))</f>
        <v>0</v>
      </c>
      <c r="L16" s="289"/>
      <c r="M16" s="291" t="e">
        <f t="shared" si="7"/>
        <v>#DIV/0!</v>
      </c>
      <c r="N16" s="70"/>
      <c r="O16" s="340">
        <f>N16*INDEX('Select Year'!Z$23:AE$23,,MATCH($BN$5,'Select Year'!Z$14:AE$14,0))</f>
        <v>0</v>
      </c>
      <c r="P16" s="289"/>
      <c r="Q16" s="291" t="e">
        <f t="shared" si="8"/>
        <v>#DIV/0!</v>
      </c>
      <c r="R16" s="70"/>
      <c r="S16" s="340">
        <f>R16*INDEX('Select Year'!Z$23:AE$23,,MATCH($BN$5,'Select Year'!Z$14:AE$14,0))</f>
        <v>0</v>
      </c>
      <c r="T16" s="289"/>
      <c r="U16" s="291" t="e">
        <f t="shared" si="9"/>
        <v>#DIV/0!</v>
      </c>
      <c r="V16" s="70"/>
      <c r="W16" s="340">
        <f>V16*INDEX('Select Year'!Z$23:AE$23,,MATCH($BN$5,'Select Year'!Z$14:AE$14,0))</f>
        <v>0</v>
      </c>
      <c r="X16" s="289"/>
      <c r="Y16" s="291" t="e">
        <f t="shared" si="10"/>
        <v>#DIV/0!</v>
      </c>
      <c r="Z16" s="70"/>
      <c r="AA16" s="340">
        <f>Z16*INDEX('Select Year'!Z$23:AE$23,,MATCH($BN$5,'Select Year'!Z$14:AE$14,0))</f>
        <v>0</v>
      </c>
      <c r="AB16" s="289"/>
      <c r="AC16" s="291" t="e">
        <f t="shared" si="11"/>
        <v>#DIV/0!</v>
      </c>
      <c r="AD16" s="70"/>
      <c r="AE16" s="340">
        <f>AD16*INDEX('Select Year'!Z$23:AE$23,,MATCH($BN$5,'Select Year'!Z$14:AE$14,0))</f>
        <v>0</v>
      </c>
      <c r="AF16" s="289"/>
      <c r="AG16" s="291" t="e">
        <f t="shared" si="12"/>
        <v>#DIV/0!</v>
      </c>
      <c r="AH16" s="70"/>
      <c r="AI16" s="340">
        <f>AH16*INDEX('Select Year'!Z$23:AE$23,,MATCH($BN$5,'Select Year'!Z$14:AE$14,0))</f>
        <v>0</v>
      </c>
      <c r="AJ16" s="289"/>
      <c r="AK16" s="291" t="e">
        <f t="shared" si="13"/>
        <v>#DIV/0!</v>
      </c>
      <c r="AL16" s="70"/>
      <c r="AM16" s="340">
        <f>AL16*INDEX('Select Year'!Z$23:AE$23,,MATCH($BN$5,'Select Year'!Z$14:AE$14,0))</f>
        <v>0</v>
      </c>
      <c r="AN16" s="289"/>
      <c r="AO16" s="291" t="e">
        <f t="shared" si="14"/>
        <v>#DIV/0!</v>
      </c>
      <c r="AP16" s="70"/>
      <c r="AQ16" s="340">
        <f>AP16*INDEX('Select Year'!Z$23:AE$23,,MATCH($BN$5,'Select Year'!Z$14:AE$14,0))</f>
        <v>0</v>
      </c>
      <c r="AR16" s="289"/>
      <c r="AS16" s="291" t="e">
        <f t="shared" si="15"/>
        <v>#DIV/0!</v>
      </c>
      <c r="AT16" s="70"/>
      <c r="AU16" s="340">
        <f>AT16*INDEX('Select Year'!Z$23:AE$23,,MATCH($BN$5,'Select Year'!Z$14:AE$14,0))</f>
        <v>0</v>
      </c>
      <c r="AV16" s="289"/>
      <c r="AW16" s="347" t="e">
        <f t="shared" si="16"/>
        <v>#DIV/0!</v>
      </c>
      <c r="AX16" s="25"/>
      <c r="AY16" s="25"/>
      <c r="AZ16" s="12"/>
      <c r="BF16" s="12"/>
      <c r="BG16" s="12"/>
      <c r="BH16" s="12"/>
      <c r="BI16" s="12"/>
      <c r="BJ16" s="13"/>
      <c r="BK16" s="12"/>
      <c r="CM16" s="174">
        <f t="shared" si="1"/>
        <v>0</v>
      </c>
      <c r="CN16" s="174" t="str">
        <f t="shared" si="17"/>
        <v>Jul-0</v>
      </c>
      <c r="CO16" s="174" t="str">
        <f t="shared" si="2"/>
        <v>Jul-0</v>
      </c>
      <c r="CP16" s="174">
        <f t="shared" si="18"/>
        <v>0</v>
      </c>
      <c r="CQ16" s="174">
        <f t="shared" si="19"/>
        <v>0</v>
      </c>
      <c r="CR16" s="174">
        <f t="shared" si="20"/>
        <v>0</v>
      </c>
      <c r="CS16" s="174">
        <f t="shared" si="21"/>
        <v>0</v>
      </c>
      <c r="CT16" s="174">
        <f t="shared" si="22"/>
        <v>0</v>
      </c>
      <c r="CU16" s="174">
        <f t="shared" si="23"/>
        <v>0</v>
      </c>
      <c r="CV16" s="174">
        <f t="shared" si="24"/>
        <v>0</v>
      </c>
      <c r="CW16" s="174">
        <f t="shared" si="25"/>
        <v>0</v>
      </c>
      <c r="CX16" s="174">
        <f t="shared" si="26"/>
        <v>0</v>
      </c>
      <c r="CY16" s="174">
        <f t="shared" si="27"/>
        <v>0</v>
      </c>
      <c r="CZ16" s="176">
        <f t="shared" si="28"/>
        <v>0</v>
      </c>
    </row>
    <row r="17" spans="1:104" s="11" customFormat="1" ht="14.25" customHeight="1" x14ac:dyDescent="0.2">
      <c r="A17" s="345" t="str">
        <f>B17&amp;A4</f>
        <v>Aug</v>
      </c>
      <c r="B17" s="118" t="s">
        <v>7</v>
      </c>
      <c r="C17" s="63">
        <f t="shared" si="0"/>
        <v>0</v>
      </c>
      <c r="D17" s="366">
        <f t="shared" si="3"/>
        <v>0</v>
      </c>
      <c r="E17" s="340">
        <f>D17*INDEX('Select Year'!Z$23:AE$23,,MATCH($BN$5,'Select Year'!Z$14:AE$14,0))</f>
        <v>0</v>
      </c>
      <c r="F17" s="354">
        <f t="shared" si="4"/>
        <v>0</v>
      </c>
      <c r="G17" s="351" t="e">
        <f t="shared" si="5"/>
        <v>#DIV/0!</v>
      </c>
      <c r="H17" s="351" t="e">
        <f t="shared" si="6"/>
        <v>#DIV/0!</v>
      </c>
      <c r="I17" s="47" t="e">
        <f>E17*INDEX('Select Year'!AA$15:AE$19,MATCH(Petrol!C17,'Select Year'!W$15:W$19,0),MATCH($BN$5,'Select Year'!AA$14:AE$14,0))</f>
        <v>#N/A</v>
      </c>
      <c r="J17" s="70"/>
      <c r="K17" s="340">
        <f>J17*INDEX('Select Year'!Z$23:AE$23,,MATCH($BN$5,'Select Year'!Z$14:AE$14,0))</f>
        <v>0</v>
      </c>
      <c r="L17" s="289"/>
      <c r="M17" s="291" t="e">
        <f t="shared" si="7"/>
        <v>#DIV/0!</v>
      </c>
      <c r="N17" s="70"/>
      <c r="O17" s="340">
        <f>N17*INDEX('Select Year'!Z$23:AE$23,,MATCH($BN$5,'Select Year'!Z$14:AE$14,0))</f>
        <v>0</v>
      </c>
      <c r="P17" s="289"/>
      <c r="Q17" s="291" t="e">
        <f t="shared" si="8"/>
        <v>#DIV/0!</v>
      </c>
      <c r="R17" s="70"/>
      <c r="S17" s="340">
        <f>R17*INDEX('Select Year'!Z$23:AE$23,,MATCH($BN$5,'Select Year'!Z$14:AE$14,0))</f>
        <v>0</v>
      </c>
      <c r="T17" s="289"/>
      <c r="U17" s="291" t="e">
        <f t="shared" si="9"/>
        <v>#DIV/0!</v>
      </c>
      <c r="V17" s="70"/>
      <c r="W17" s="340">
        <f>V17*INDEX('Select Year'!Z$23:AE$23,,MATCH($BN$5,'Select Year'!Z$14:AE$14,0))</f>
        <v>0</v>
      </c>
      <c r="X17" s="289"/>
      <c r="Y17" s="291" t="e">
        <f t="shared" si="10"/>
        <v>#DIV/0!</v>
      </c>
      <c r="Z17" s="70"/>
      <c r="AA17" s="340">
        <f>Z17*INDEX('Select Year'!Z$23:AE$23,,MATCH($BN$5,'Select Year'!Z$14:AE$14,0))</f>
        <v>0</v>
      </c>
      <c r="AB17" s="289"/>
      <c r="AC17" s="291" t="e">
        <f t="shared" si="11"/>
        <v>#DIV/0!</v>
      </c>
      <c r="AD17" s="70"/>
      <c r="AE17" s="340">
        <f>AD17*INDEX('Select Year'!Z$23:AE$23,,MATCH($BN$5,'Select Year'!Z$14:AE$14,0))</f>
        <v>0</v>
      </c>
      <c r="AF17" s="289"/>
      <c r="AG17" s="291" t="e">
        <f t="shared" si="12"/>
        <v>#DIV/0!</v>
      </c>
      <c r="AH17" s="70"/>
      <c r="AI17" s="340">
        <f>AH17*INDEX('Select Year'!Z$23:AE$23,,MATCH($BN$5,'Select Year'!Z$14:AE$14,0))</f>
        <v>0</v>
      </c>
      <c r="AJ17" s="289"/>
      <c r="AK17" s="291" t="e">
        <f t="shared" si="13"/>
        <v>#DIV/0!</v>
      </c>
      <c r="AL17" s="70"/>
      <c r="AM17" s="340">
        <f>AL17*INDEX('Select Year'!Z$23:AE$23,,MATCH($BN$5,'Select Year'!Z$14:AE$14,0))</f>
        <v>0</v>
      </c>
      <c r="AN17" s="289"/>
      <c r="AO17" s="291" t="e">
        <f t="shared" si="14"/>
        <v>#DIV/0!</v>
      </c>
      <c r="AP17" s="70"/>
      <c r="AQ17" s="340">
        <f>AP17*INDEX('Select Year'!Z$23:AE$23,,MATCH($BN$5,'Select Year'!Z$14:AE$14,0))</f>
        <v>0</v>
      </c>
      <c r="AR17" s="289"/>
      <c r="AS17" s="291" t="e">
        <f t="shared" si="15"/>
        <v>#DIV/0!</v>
      </c>
      <c r="AT17" s="70"/>
      <c r="AU17" s="340">
        <f>AT17*INDEX('Select Year'!Z$23:AE$23,,MATCH($BN$5,'Select Year'!Z$14:AE$14,0))</f>
        <v>0</v>
      </c>
      <c r="AV17" s="289"/>
      <c r="AW17" s="347" t="e">
        <f t="shared" si="16"/>
        <v>#DIV/0!</v>
      </c>
      <c r="AX17" s="25"/>
      <c r="AY17" s="25"/>
      <c r="AZ17" s="12"/>
      <c r="BF17" s="12"/>
      <c r="BG17" s="12"/>
      <c r="BH17" s="12"/>
      <c r="BI17" s="12"/>
      <c r="BJ17" s="13"/>
      <c r="BK17" s="12"/>
      <c r="CM17" s="174">
        <f t="shared" si="1"/>
        <v>0</v>
      </c>
      <c r="CN17" s="174" t="str">
        <f t="shared" si="17"/>
        <v>Aug-0</v>
      </c>
      <c r="CO17" s="174" t="str">
        <f t="shared" si="2"/>
        <v>Aug-0</v>
      </c>
      <c r="CP17" s="174">
        <f t="shared" si="18"/>
        <v>0</v>
      </c>
      <c r="CQ17" s="174">
        <f t="shared" si="19"/>
        <v>0</v>
      </c>
      <c r="CR17" s="174">
        <f t="shared" si="20"/>
        <v>0</v>
      </c>
      <c r="CS17" s="174">
        <f t="shared" si="21"/>
        <v>0</v>
      </c>
      <c r="CT17" s="174">
        <f t="shared" si="22"/>
        <v>0</v>
      </c>
      <c r="CU17" s="174">
        <f t="shared" si="23"/>
        <v>0</v>
      </c>
      <c r="CV17" s="174">
        <f t="shared" si="24"/>
        <v>0</v>
      </c>
      <c r="CW17" s="174">
        <f t="shared" si="25"/>
        <v>0</v>
      </c>
      <c r="CX17" s="174">
        <f t="shared" si="26"/>
        <v>0</v>
      </c>
      <c r="CY17" s="174">
        <f t="shared" si="27"/>
        <v>0</v>
      </c>
      <c r="CZ17" s="176">
        <f t="shared" si="28"/>
        <v>0</v>
      </c>
    </row>
    <row r="18" spans="1:104" s="11" customFormat="1" ht="14.25" customHeight="1" x14ac:dyDescent="0.2">
      <c r="A18" s="345" t="str">
        <f>B18&amp;A4</f>
        <v>Sep</v>
      </c>
      <c r="B18" s="118" t="s">
        <v>8</v>
      </c>
      <c r="C18" s="63">
        <f t="shared" si="0"/>
        <v>0</v>
      </c>
      <c r="D18" s="366">
        <f t="shared" si="3"/>
        <v>0</v>
      </c>
      <c r="E18" s="340">
        <f>D18*INDEX('Select Year'!Z$23:AE$23,,MATCH($BN$5,'Select Year'!Z$14:AE$14,0))</f>
        <v>0</v>
      </c>
      <c r="F18" s="354">
        <f t="shared" si="4"/>
        <v>0</v>
      </c>
      <c r="G18" s="351" t="e">
        <f t="shared" si="5"/>
        <v>#DIV/0!</v>
      </c>
      <c r="H18" s="351" t="e">
        <f t="shared" si="6"/>
        <v>#DIV/0!</v>
      </c>
      <c r="I18" s="47" t="e">
        <f>E18*INDEX('Select Year'!AA$15:AE$19,MATCH(Petrol!C18,'Select Year'!W$15:W$19,0),MATCH($BN$5,'Select Year'!AA$14:AE$14,0))</f>
        <v>#N/A</v>
      </c>
      <c r="J18" s="70"/>
      <c r="K18" s="340">
        <f>J18*INDEX('Select Year'!Z$23:AE$23,,MATCH($BN$5,'Select Year'!Z$14:AE$14,0))</f>
        <v>0</v>
      </c>
      <c r="L18" s="289"/>
      <c r="M18" s="291" t="e">
        <f t="shared" si="7"/>
        <v>#DIV/0!</v>
      </c>
      <c r="N18" s="70"/>
      <c r="O18" s="340">
        <f>N18*INDEX('Select Year'!Z$23:AE$23,,MATCH($BN$5,'Select Year'!Z$14:AE$14,0))</f>
        <v>0</v>
      </c>
      <c r="P18" s="289"/>
      <c r="Q18" s="291" t="e">
        <f t="shared" si="8"/>
        <v>#DIV/0!</v>
      </c>
      <c r="R18" s="70"/>
      <c r="S18" s="340">
        <f>R18*INDEX('Select Year'!Z$23:AE$23,,MATCH($BN$5,'Select Year'!Z$14:AE$14,0))</f>
        <v>0</v>
      </c>
      <c r="T18" s="289"/>
      <c r="U18" s="291" t="e">
        <f t="shared" si="9"/>
        <v>#DIV/0!</v>
      </c>
      <c r="V18" s="70"/>
      <c r="W18" s="340">
        <f>V18*INDEX('Select Year'!Z$23:AE$23,,MATCH($BN$5,'Select Year'!Z$14:AE$14,0))</f>
        <v>0</v>
      </c>
      <c r="X18" s="289"/>
      <c r="Y18" s="291" t="e">
        <f t="shared" si="10"/>
        <v>#DIV/0!</v>
      </c>
      <c r="Z18" s="70"/>
      <c r="AA18" s="340">
        <f>Z18*INDEX('Select Year'!Z$23:AE$23,,MATCH($BN$5,'Select Year'!Z$14:AE$14,0))</f>
        <v>0</v>
      </c>
      <c r="AB18" s="289"/>
      <c r="AC18" s="291" t="e">
        <f t="shared" si="11"/>
        <v>#DIV/0!</v>
      </c>
      <c r="AD18" s="70"/>
      <c r="AE18" s="340">
        <f>AD18*INDEX('Select Year'!Z$23:AE$23,,MATCH($BN$5,'Select Year'!Z$14:AE$14,0))</f>
        <v>0</v>
      </c>
      <c r="AF18" s="289"/>
      <c r="AG18" s="291" t="e">
        <f t="shared" si="12"/>
        <v>#DIV/0!</v>
      </c>
      <c r="AH18" s="70"/>
      <c r="AI18" s="340">
        <f>AH18*INDEX('Select Year'!Z$23:AE$23,,MATCH($BN$5,'Select Year'!Z$14:AE$14,0))</f>
        <v>0</v>
      </c>
      <c r="AJ18" s="289"/>
      <c r="AK18" s="291" t="e">
        <f t="shared" si="13"/>
        <v>#DIV/0!</v>
      </c>
      <c r="AL18" s="70"/>
      <c r="AM18" s="340">
        <f>AL18*INDEX('Select Year'!Z$23:AE$23,,MATCH($BN$5,'Select Year'!Z$14:AE$14,0))</f>
        <v>0</v>
      </c>
      <c r="AN18" s="289"/>
      <c r="AO18" s="291" t="e">
        <f t="shared" si="14"/>
        <v>#DIV/0!</v>
      </c>
      <c r="AP18" s="70"/>
      <c r="AQ18" s="340">
        <f>AP18*INDEX('Select Year'!Z$23:AE$23,,MATCH($BN$5,'Select Year'!Z$14:AE$14,0))</f>
        <v>0</v>
      </c>
      <c r="AR18" s="289"/>
      <c r="AS18" s="291" t="e">
        <f t="shared" si="15"/>
        <v>#DIV/0!</v>
      </c>
      <c r="AT18" s="70"/>
      <c r="AU18" s="340">
        <f>AT18*INDEX('Select Year'!Z$23:AE$23,,MATCH($BN$5,'Select Year'!Z$14:AE$14,0))</f>
        <v>0</v>
      </c>
      <c r="AV18" s="289"/>
      <c r="AW18" s="347" t="e">
        <f t="shared" si="16"/>
        <v>#DIV/0!</v>
      </c>
      <c r="AX18" s="25"/>
      <c r="AY18" s="25"/>
      <c r="AZ18" s="12"/>
      <c r="BF18" s="12"/>
      <c r="BG18" s="12"/>
      <c r="BH18" s="12"/>
      <c r="BI18" s="12"/>
      <c r="BJ18" s="13"/>
      <c r="BK18" s="12"/>
      <c r="CM18" s="174">
        <f t="shared" si="1"/>
        <v>0</v>
      </c>
      <c r="CN18" s="174" t="str">
        <f t="shared" si="17"/>
        <v>Sep-0</v>
      </c>
      <c r="CO18" s="174" t="str">
        <f t="shared" si="2"/>
        <v>Sep-0</v>
      </c>
      <c r="CP18" s="174">
        <f t="shared" si="18"/>
        <v>0</v>
      </c>
      <c r="CQ18" s="174">
        <f t="shared" si="19"/>
        <v>0</v>
      </c>
      <c r="CR18" s="174">
        <f t="shared" si="20"/>
        <v>0</v>
      </c>
      <c r="CS18" s="174">
        <f t="shared" si="21"/>
        <v>0</v>
      </c>
      <c r="CT18" s="174">
        <f t="shared" si="22"/>
        <v>0</v>
      </c>
      <c r="CU18" s="174">
        <f t="shared" si="23"/>
        <v>0</v>
      </c>
      <c r="CV18" s="174">
        <f t="shared" si="24"/>
        <v>0</v>
      </c>
      <c r="CW18" s="174">
        <f t="shared" si="25"/>
        <v>0</v>
      </c>
      <c r="CX18" s="174">
        <f t="shared" si="26"/>
        <v>0</v>
      </c>
      <c r="CY18" s="174">
        <f t="shared" si="27"/>
        <v>0</v>
      </c>
      <c r="CZ18" s="176">
        <f t="shared" si="28"/>
        <v>0</v>
      </c>
    </row>
    <row r="19" spans="1:104" s="11" customFormat="1" ht="14.25" customHeight="1" x14ac:dyDescent="0.2">
      <c r="A19" s="345" t="str">
        <f>B19&amp;A4</f>
        <v>Oct</v>
      </c>
      <c r="B19" s="118" t="s">
        <v>9</v>
      </c>
      <c r="C19" s="63">
        <f t="shared" si="0"/>
        <v>0</v>
      </c>
      <c r="D19" s="366">
        <f t="shared" si="3"/>
        <v>0</v>
      </c>
      <c r="E19" s="340">
        <f>D19*INDEX('Select Year'!Z$23:AE$23,,MATCH($BN$5,'Select Year'!Z$14:AE$14,0))</f>
        <v>0</v>
      </c>
      <c r="F19" s="354">
        <f t="shared" si="4"/>
        <v>0</v>
      </c>
      <c r="G19" s="351" t="e">
        <f t="shared" si="5"/>
        <v>#DIV/0!</v>
      </c>
      <c r="H19" s="351" t="e">
        <f t="shared" si="6"/>
        <v>#DIV/0!</v>
      </c>
      <c r="I19" s="47" t="e">
        <f>E19*INDEX('Select Year'!AA$15:AE$19,MATCH(Petrol!C19,'Select Year'!W$15:W$19,0),MATCH($BN$5,'Select Year'!AA$14:AE$14,0))</f>
        <v>#N/A</v>
      </c>
      <c r="J19" s="70"/>
      <c r="K19" s="340">
        <f>J19*INDEX('Select Year'!Z$23:AE$23,,MATCH($BN$5,'Select Year'!Z$14:AE$14,0))</f>
        <v>0</v>
      </c>
      <c r="L19" s="289"/>
      <c r="M19" s="291" t="e">
        <f t="shared" si="7"/>
        <v>#DIV/0!</v>
      </c>
      <c r="N19" s="70"/>
      <c r="O19" s="340">
        <f>N19*INDEX('Select Year'!Z$23:AE$23,,MATCH($BN$5,'Select Year'!Z$14:AE$14,0))</f>
        <v>0</v>
      </c>
      <c r="P19" s="289"/>
      <c r="Q19" s="291" t="e">
        <f t="shared" si="8"/>
        <v>#DIV/0!</v>
      </c>
      <c r="R19" s="70"/>
      <c r="S19" s="340">
        <f>R19*INDEX('Select Year'!Z$23:AE$23,,MATCH($BN$5,'Select Year'!Z$14:AE$14,0))</f>
        <v>0</v>
      </c>
      <c r="T19" s="289"/>
      <c r="U19" s="291" t="e">
        <f t="shared" si="9"/>
        <v>#DIV/0!</v>
      </c>
      <c r="V19" s="70"/>
      <c r="W19" s="340">
        <f>V19*INDEX('Select Year'!Z$23:AE$23,,MATCH($BN$5,'Select Year'!Z$14:AE$14,0))</f>
        <v>0</v>
      </c>
      <c r="X19" s="289"/>
      <c r="Y19" s="291" t="e">
        <f t="shared" si="10"/>
        <v>#DIV/0!</v>
      </c>
      <c r="Z19" s="70"/>
      <c r="AA19" s="340">
        <f>Z19*INDEX('Select Year'!Z$23:AE$23,,MATCH($BN$5,'Select Year'!Z$14:AE$14,0))</f>
        <v>0</v>
      </c>
      <c r="AB19" s="289"/>
      <c r="AC19" s="291" t="e">
        <f t="shared" si="11"/>
        <v>#DIV/0!</v>
      </c>
      <c r="AD19" s="70"/>
      <c r="AE19" s="340">
        <f>AD19*INDEX('Select Year'!Z$23:AE$23,,MATCH($BN$5,'Select Year'!Z$14:AE$14,0))</f>
        <v>0</v>
      </c>
      <c r="AF19" s="289"/>
      <c r="AG19" s="291" t="e">
        <f t="shared" si="12"/>
        <v>#DIV/0!</v>
      </c>
      <c r="AH19" s="70"/>
      <c r="AI19" s="340">
        <f>AH19*INDEX('Select Year'!Z$23:AE$23,,MATCH($BN$5,'Select Year'!Z$14:AE$14,0))</f>
        <v>0</v>
      </c>
      <c r="AJ19" s="289"/>
      <c r="AK19" s="291" t="e">
        <f t="shared" si="13"/>
        <v>#DIV/0!</v>
      </c>
      <c r="AL19" s="70"/>
      <c r="AM19" s="340">
        <f>AL19*INDEX('Select Year'!Z$23:AE$23,,MATCH($BN$5,'Select Year'!Z$14:AE$14,0))</f>
        <v>0</v>
      </c>
      <c r="AN19" s="289"/>
      <c r="AO19" s="291" t="e">
        <f t="shared" si="14"/>
        <v>#DIV/0!</v>
      </c>
      <c r="AP19" s="70"/>
      <c r="AQ19" s="340">
        <f>AP19*INDEX('Select Year'!Z$23:AE$23,,MATCH($BN$5,'Select Year'!Z$14:AE$14,0))</f>
        <v>0</v>
      </c>
      <c r="AR19" s="289"/>
      <c r="AS19" s="291" t="e">
        <f t="shared" si="15"/>
        <v>#DIV/0!</v>
      </c>
      <c r="AT19" s="70"/>
      <c r="AU19" s="340">
        <f>AT19*INDEX('Select Year'!Z$23:AE$23,,MATCH($BN$5,'Select Year'!Z$14:AE$14,0))</f>
        <v>0</v>
      </c>
      <c r="AV19" s="289"/>
      <c r="AW19" s="347" t="e">
        <f t="shared" si="16"/>
        <v>#DIV/0!</v>
      </c>
      <c r="AX19" s="25"/>
      <c r="AY19" s="25"/>
      <c r="AZ19" s="12"/>
      <c r="BF19" s="12"/>
      <c r="BG19" s="12"/>
      <c r="BH19" s="12"/>
      <c r="BI19" s="12"/>
      <c r="BJ19" s="13"/>
      <c r="BK19" s="12"/>
      <c r="CM19" s="174">
        <f t="shared" si="1"/>
        <v>0</v>
      </c>
      <c r="CN19" s="174" t="str">
        <f t="shared" si="17"/>
        <v>Oct-0</v>
      </c>
      <c r="CO19" s="174" t="str">
        <f t="shared" si="2"/>
        <v>Oct-0</v>
      </c>
      <c r="CP19" s="174">
        <f t="shared" si="18"/>
        <v>0</v>
      </c>
      <c r="CQ19" s="174">
        <f t="shared" si="19"/>
        <v>0</v>
      </c>
      <c r="CR19" s="174">
        <f t="shared" si="20"/>
        <v>0</v>
      </c>
      <c r="CS19" s="174">
        <f t="shared" si="21"/>
        <v>0</v>
      </c>
      <c r="CT19" s="174">
        <f t="shared" si="22"/>
        <v>0</v>
      </c>
      <c r="CU19" s="174">
        <f t="shared" si="23"/>
        <v>0</v>
      </c>
      <c r="CV19" s="174">
        <f t="shared" si="24"/>
        <v>0</v>
      </c>
      <c r="CW19" s="174">
        <f t="shared" si="25"/>
        <v>0</v>
      </c>
      <c r="CX19" s="174">
        <f t="shared" si="26"/>
        <v>0</v>
      </c>
      <c r="CY19" s="174">
        <f t="shared" si="27"/>
        <v>0</v>
      </c>
      <c r="CZ19" s="176">
        <f t="shared" si="28"/>
        <v>0</v>
      </c>
    </row>
    <row r="20" spans="1:104" s="11" customFormat="1" ht="14.25" customHeight="1" x14ac:dyDescent="0.2">
      <c r="A20" s="345" t="str">
        <f>B20&amp;A4</f>
        <v>Nov</v>
      </c>
      <c r="B20" s="118" t="s">
        <v>10</v>
      </c>
      <c r="C20" s="63">
        <f t="shared" si="0"/>
        <v>0</v>
      </c>
      <c r="D20" s="366">
        <f t="shared" si="3"/>
        <v>0</v>
      </c>
      <c r="E20" s="340">
        <f>D20*INDEX('Select Year'!Z$23:AE$23,,MATCH($BN$5,'Select Year'!Z$14:AE$14,0))</f>
        <v>0</v>
      </c>
      <c r="F20" s="354">
        <f t="shared" si="4"/>
        <v>0</v>
      </c>
      <c r="G20" s="351" t="e">
        <f t="shared" si="5"/>
        <v>#DIV/0!</v>
      </c>
      <c r="H20" s="351" t="e">
        <f t="shared" si="6"/>
        <v>#DIV/0!</v>
      </c>
      <c r="I20" s="47" t="e">
        <f>E20*INDEX('Select Year'!AA$15:AE$19,MATCH(Petrol!C20,'Select Year'!W$15:W$19,0),MATCH($BN$5,'Select Year'!AA$14:AE$14,0))</f>
        <v>#N/A</v>
      </c>
      <c r="J20" s="70"/>
      <c r="K20" s="340">
        <f>J20*INDEX('Select Year'!Z$23:AE$23,,MATCH($BN$5,'Select Year'!Z$14:AE$14,0))</f>
        <v>0</v>
      </c>
      <c r="L20" s="289"/>
      <c r="M20" s="291" t="e">
        <f t="shared" si="7"/>
        <v>#DIV/0!</v>
      </c>
      <c r="N20" s="70"/>
      <c r="O20" s="340">
        <f>N20*INDEX('Select Year'!Z$23:AE$23,,MATCH($BN$5,'Select Year'!Z$14:AE$14,0))</f>
        <v>0</v>
      </c>
      <c r="P20" s="289"/>
      <c r="Q20" s="291" t="e">
        <f t="shared" si="8"/>
        <v>#DIV/0!</v>
      </c>
      <c r="R20" s="70"/>
      <c r="S20" s="340">
        <f>R20*INDEX('Select Year'!Z$23:AE$23,,MATCH($BN$5,'Select Year'!Z$14:AE$14,0))</f>
        <v>0</v>
      </c>
      <c r="T20" s="289"/>
      <c r="U20" s="291" t="e">
        <f t="shared" si="9"/>
        <v>#DIV/0!</v>
      </c>
      <c r="V20" s="70"/>
      <c r="W20" s="340">
        <f>V20*INDEX('Select Year'!Z$23:AE$23,,MATCH($BN$5,'Select Year'!Z$14:AE$14,0))</f>
        <v>0</v>
      </c>
      <c r="X20" s="289"/>
      <c r="Y20" s="291" t="e">
        <f t="shared" si="10"/>
        <v>#DIV/0!</v>
      </c>
      <c r="Z20" s="70"/>
      <c r="AA20" s="340">
        <f>Z20*INDEX('Select Year'!Z$23:AE$23,,MATCH($BN$5,'Select Year'!Z$14:AE$14,0))</f>
        <v>0</v>
      </c>
      <c r="AB20" s="289"/>
      <c r="AC20" s="291" t="e">
        <f t="shared" si="11"/>
        <v>#DIV/0!</v>
      </c>
      <c r="AD20" s="70"/>
      <c r="AE20" s="340">
        <f>AD20*INDEX('Select Year'!Z$23:AE$23,,MATCH($BN$5,'Select Year'!Z$14:AE$14,0))</f>
        <v>0</v>
      </c>
      <c r="AF20" s="289"/>
      <c r="AG20" s="291" t="e">
        <f t="shared" si="12"/>
        <v>#DIV/0!</v>
      </c>
      <c r="AH20" s="70"/>
      <c r="AI20" s="340">
        <f>AH20*INDEX('Select Year'!Z$23:AE$23,,MATCH($BN$5,'Select Year'!Z$14:AE$14,0))</f>
        <v>0</v>
      </c>
      <c r="AJ20" s="289"/>
      <c r="AK20" s="291" t="e">
        <f t="shared" si="13"/>
        <v>#DIV/0!</v>
      </c>
      <c r="AL20" s="70"/>
      <c r="AM20" s="340">
        <f>AL20*INDEX('Select Year'!Z$23:AE$23,,MATCH($BN$5,'Select Year'!Z$14:AE$14,0))</f>
        <v>0</v>
      </c>
      <c r="AN20" s="289"/>
      <c r="AO20" s="291" t="e">
        <f t="shared" si="14"/>
        <v>#DIV/0!</v>
      </c>
      <c r="AP20" s="70"/>
      <c r="AQ20" s="340">
        <f>AP20*INDEX('Select Year'!Z$23:AE$23,,MATCH($BN$5,'Select Year'!Z$14:AE$14,0))</f>
        <v>0</v>
      </c>
      <c r="AR20" s="289"/>
      <c r="AS20" s="291" t="e">
        <f t="shared" si="15"/>
        <v>#DIV/0!</v>
      </c>
      <c r="AT20" s="70"/>
      <c r="AU20" s="340">
        <f>AT20*INDEX('Select Year'!Z$23:AE$23,,MATCH($BN$5,'Select Year'!Z$14:AE$14,0))</f>
        <v>0</v>
      </c>
      <c r="AV20" s="289"/>
      <c r="AW20" s="347" t="e">
        <f t="shared" si="16"/>
        <v>#DIV/0!</v>
      </c>
      <c r="AX20" s="25"/>
      <c r="AY20" s="25"/>
      <c r="AZ20" s="12"/>
      <c r="BF20" s="12"/>
      <c r="BG20" s="12"/>
      <c r="BH20" s="12"/>
      <c r="BI20" s="12"/>
      <c r="BJ20" s="13"/>
      <c r="BK20" s="12"/>
      <c r="CM20" s="174">
        <f t="shared" si="1"/>
        <v>0</v>
      </c>
      <c r="CN20" s="174" t="str">
        <f t="shared" si="17"/>
        <v>Nov-0</v>
      </c>
      <c r="CO20" s="174" t="str">
        <f t="shared" si="2"/>
        <v>Nov-0</v>
      </c>
      <c r="CP20" s="174">
        <f t="shared" si="18"/>
        <v>0</v>
      </c>
      <c r="CQ20" s="174">
        <f t="shared" si="19"/>
        <v>0</v>
      </c>
      <c r="CR20" s="174">
        <f t="shared" si="20"/>
        <v>0</v>
      </c>
      <c r="CS20" s="174">
        <f t="shared" si="21"/>
        <v>0</v>
      </c>
      <c r="CT20" s="174">
        <f t="shared" si="22"/>
        <v>0</v>
      </c>
      <c r="CU20" s="174">
        <f t="shared" si="23"/>
        <v>0</v>
      </c>
      <c r="CV20" s="174">
        <f t="shared" si="24"/>
        <v>0</v>
      </c>
      <c r="CW20" s="174">
        <f t="shared" si="25"/>
        <v>0</v>
      </c>
      <c r="CX20" s="174">
        <f t="shared" si="26"/>
        <v>0</v>
      </c>
      <c r="CY20" s="174">
        <f t="shared" si="27"/>
        <v>0</v>
      </c>
      <c r="CZ20" s="176">
        <f t="shared" si="28"/>
        <v>0</v>
      </c>
    </row>
    <row r="21" spans="1:104" s="11" customFormat="1" ht="14.25" customHeight="1" thickBot="1" x14ac:dyDescent="0.25">
      <c r="A21" s="345" t="str">
        <f>B21&amp;A4</f>
        <v>Dec</v>
      </c>
      <c r="B21" s="120" t="s">
        <v>11</v>
      </c>
      <c r="C21" s="137">
        <f t="shared" si="0"/>
        <v>0</v>
      </c>
      <c r="D21" s="367">
        <f t="shared" si="3"/>
        <v>0</v>
      </c>
      <c r="E21" s="343">
        <f>D21*INDEX('Select Year'!Z$23:AE$23,,MATCH($BN$5,'Select Year'!Z$14:AE$14,0))</f>
        <v>0</v>
      </c>
      <c r="F21" s="355">
        <f t="shared" si="4"/>
        <v>0</v>
      </c>
      <c r="G21" s="352" t="e">
        <f t="shared" si="5"/>
        <v>#DIV/0!</v>
      </c>
      <c r="H21" s="352" t="e">
        <f t="shared" si="6"/>
        <v>#DIV/0!</v>
      </c>
      <c r="I21" s="300" t="e">
        <f>E21*INDEX('Select Year'!AA$15:AE$19,MATCH(Petrol!C21,'Select Year'!W$15:W$19,0),MATCH($BN$5,'Select Year'!AA$14:AE$14,0))</f>
        <v>#N/A</v>
      </c>
      <c r="J21" s="126"/>
      <c r="K21" s="343">
        <f>J21*INDEX('Select Year'!Z$23:AE$23,,MATCH($BN$5,'Select Year'!Z$14:AE$14,0))</f>
        <v>0</v>
      </c>
      <c r="L21" s="134"/>
      <c r="M21" s="292" t="e">
        <f t="shared" si="7"/>
        <v>#DIV/0!</v>
      </c>
      <c r="N21" s="126"/>
      <c r="O21" s="343">
        <f>N21*INDEX('Select Year'!Z$23:AE$23,,MATCH($BN$5,'Select Year'!Z$14:AE$14,0))</f>
        <v>0</v>
      </c>
      <c r="P21" s="134"/>
      <c r="Q21" s="292" t="e">
        <f t="shared" si="8"/>
        <v>#DIV/0!</v>
      </c>
      <c r="R21" s="126"/>
      <c r="S21" s="343">
        <f>R21*INDEX('Select Year'!Z$23:AE$23,,MATCH($BN$5,'Select Year'!Z$14:AE$14,0))</f>
        <v>0</v>
      </c>
      <c r="T21" s="134"/>
      <c r="U21" s="292" t="e">
        <f t="shared" si="9"/>
        <v>#DIV/0!</v>
      </c>
      <c r="V21" s="126"/>
      <c r="W21" s="343">
        <f>V21*INDEX('Select Year'!Z$23:AE$23,,MATCH($BN$5,'Select Year'!Z$14:AE$14,0))</f>
        <v>0</v>
      </c>
      <c r="X21" s="134"/>
      <c r="Y21" s="292" t="e">
        <f t="shared" si="10"/>
        <v>#DIV/0!</v>
      </c>
      <c r="Z21" s="126"/>
      <c r="AA21" s="343">
        <f>Z21*INDEX('Select Year'!Z$23:AE$23,,MATCH($BN$5,'Select Year'!Z$14:AE$14,0))</f>
        <v>0</v>
      </c>
      <c r="AB21" s="134"/>
      <c r="AC21" s="292" t="e">
        <f t="shared" si="11"/>
        <v>#DIV/0!</v>
      </c>
      <c r="AD21" s="126"/>
      <c r="AE21" s="343">
        <f>AD21*INDEX('Select Year'!Z$23:AE$23,,MATCH($BN$5,'Select Year'!Z$14:AE$14,0))</f>
        <v>0</v>
      </c>
      <c r="AF21" s="134"/>
      <c r="AG21" s="292" t="e">
        <f t="shared" si="12"/>
        <v>#DIV/0!</v>
      </c>
      <c r="AH21" s="126"/>
      <c r="AI21" s="343">
        <f>AH21*INDEX('Select Year'!Z$23:AE$23,,MATCH($BN$5,'Select Year'!Z$14:AE$14,0))</f>
        <v>0</v>
      </c>
      <c r="AJ21" s="134"/>
      <c r="AK21" s="292" t="e">
        <f t="shared" si="13"/>
        <v>#DIV/0!</v>
      </c>
      <c r="AL21" s="126"/>
      <c r="AM21" s="343">
        <f>AL21*INDEX('Select Year'!Z$23:AE$23,,MATCH($BN$5,'Select Year'!Z$14:AE$14,0))</f>
        <v>0</v>
      </c>
      <c r="AN21" s="134"/>
      <c r="AO21" s="292" t="e">
        <f t="shared" si="14"/>
        <v>#DIV/0!</v>
      </c>
      <c r="AP21" s="126"/>
      <c r="AQ21" s="343">
        <f>AP21*INDEX('Select Year'!Z$23:AE$23,,MATCH($BN$5,'Select Year'!Z$14:AE$14,0))</f>
        <v>0</v>
      </c>
      <c r="AR21" s="134"/>
      <c r="AS21" s="292" t="e">
        <f t="shared" si="15"/>
        <v>#DIV/0!</v>
      </c>
      <c r="AT21" s="126"/>
      <c r="AU21" s="343">
        <f>AT21*INDEX('Select Year'!Z$23:AE$23,,MATCH($BN$5,'Select Year'!Z$14:AE$14,0))</f>
        <v>0</v>
      </c>
      <c r="AV21" s="134"/>
      <c r="AW21" s="348" t="e">
        <f t="shared" si="16"/>
        <v>#DIV/0!</v>
      </c>
      <c r="AY21" s="12"/>
      <c r="AZ21" s="12"/>
      <c r="BF21" s="12"/>
      <c r="BG21" s="12"/>
      <c r="BH21" s="12"/>
      <c r="BI21" s="12"/>
      <c r="BJ21" s="13"/>
      <c r="BK21" s="12"/>
      <c r="CM21" s="177">
        <f t="shared" si="1"/>
        <v>0</v>
      </c>
      <c r="CN21" s="174" t="str">
        <f t="shared" si="17"/>
        <v>Dec-0</v>
      </c>
      <c r="CO21" s="174" t="str">
        <f t="shared" si="2"/>
        <v>Dec-0</v>
      </c>
      <c r="CP21" s="174">
        <f t="shared" si="18"/>
        <v>0</v>
      </c>
      <c r="CQ21" s="174">
        <f t="shared" si="19"/>
        <v>0</v>
      </c>
      <c r="CR21" s="174">
        <f t="shared" si="20"/>
        <v>0</v>
      </c>
      <c r="CS21" s="174">
        <f t="shared" si="21"/>
        <v>0</v>
      </c>
      <c r="CT21" s="174">
        <f t="shared" si="22"/>
        <v>0</v>
      </c>
      <c r="CU21" s="174">
        <f t="shared" si="23"/>
        <v>0</v>
      </c>
      <c r="CV21" s="174">
        <f t="shared" si="24"/>
        <v>0</v>
      </c>
      <c r="CW21" s="174">
        <f t="shared" si="25"/>
        <v>0</v>
      </c>
      <c r="CX21" s="174">
        <f t="shared" si="26"/>
        <v>0</v>
      </c>
      <c r="CY21" s="174">
        <f t="shared" si="27"/>
        <v>0</v>
      </c>
      <c r="CZ21" s="176">
        <f>INDEX(F$10:F$69,MATCH($CO21,$CN$10:$CN$69,),)</f>
        <v>0</v>
      </c>
    </row>
    <row r="22" spans="1:104" s="11" customFormat="1" ht="14.25" customHeight="1" x14ac:dyDescent="0.2">
      <c r="A22" s="345"/>
      <c r="B22" s="117" t="s">
        <v>0</v>
      </c>
      <c r="C22" s="63" t="str">
        <f t="shared" ref="C22:C33" si="29">Year2</f>
        <v/>
      </c>
      <c r="D22" s="363">
        <f t="shared" si="3"/>
        <v>0</v>
      </c>
      <c r="E22" s="339">
        <f>D22*INDEX('Select Year'!Z$23:AE$23,,MATCH($BN$5,'Select Year'!Z$14:AE$14,0))</f>
        <v>0</v>
      </c>
      <c r="F22" s="364">
        <f t="shared" si="4"/>
        <v>0</v>
      </c>
      <c r="G22" s="365" t="e">
        <f t="shared" si="5"/>
        <v>#DIV/0!</v>
      </c>
      <c r="H22" s="365" t="e">
        <f t="shared" si="6"/>
        <v>#DIV/0!</v>
      </c>
      <c r="I22" s="144" t="e">
        <f>E22*INDEX('Select Year'!AA$15:AE$19,MATCH(Petrol!C22,'Select Year'!W$15:W$19,0),MATCH($BN$5,'Select Year'!AA$14:AE$14,0))</f>
        <v>#N/A</v>
      </c>
      <c r="J22" s="306"/>
      <c r="K22" s="339">
        <f>J22*INDEX('Select Year'!Z$23:AE$23,,MATCH($BN$5,'Select Year'!Z$14:AE$14,0))</f>
        <v>0</v>
      </c>
      <c r="L22" s="307"/>
      <c r="M22" s="290" t="e">
        <f t="shared" si="7"/>
        <v>#DIV/0!</v>
      </c>
      <c r="N22" s="306"/>
      <c r="O22" s="339">
        <f>N22*INDEX('Select Year'!Z$23:AE$23,,MATCH($BN$5,'Select Year'!Z$14:AE$14,0))</f>
        <v>0</v>
      </c>
      <c r="P22" s="307"/>
      <c r="Q22" s="290" t="e">
        <f t="shared" si="8"/>
        <v>#DIV/0!</v>
      </c>
      <c r="R22" s="306"/>
      <c r="S22" s="339">
        <f>R22*INDEX('Select Year'!Z$23:AE$23,,MATCH($BN$5,'Select Year'!Z$14:AE$14,0))</f>
        <v>0</v>
      </c>
      <c r="T22" s="307"/>
      <c r="U22" s="290" t="e">
        <f t="shared" si="9"/>
        <v>#DIV/0!</v>
      </c>
      <c r="V22" s="306"/>
      <c r="W22" s="339">
        <f>V22*INDEX('Select Year'!Z$23:AE$23,,MATCH($BN$5,'Select Year'!Z$14:AE$14,0))</f>
        <v>0</v>
      </c>
      <c r="X22" s="307"/>
      <c r="Y22" s="290" t="e">
        <f t="shared" si="10"/>
        <v>#DIV/0!</v>
      </c>
      <c r="Z22" s="306"/>
      <c r="AA22" s="339">
        <f>Z22*INDEX('Select Year'!Z$23:AE$23,,MATCH($BN$5,'Select Year'!Z$14:AE$14,0))</f>
        <v>0</v>
      </c>
      <c r="AB22" s="307"/>
      <c r="AC22" s="290" t="e">
        <f t="shared" si="11"/>
        <v>#DIV/0!</v>
      </c>
      <c r="AD22" s="306"/>
      <c r="AE22" s="339">
        <f>AD22*INDEX('Select Year'!Z$23:AE$23,,MATCH($BN$5,'Select Year'!Z$14:AE$14,0))</f>
        <v>0</v>
      </c>
      <c r="AF22" s="307"/>
      <c r="AG22" s="290" t="e">
        <f t="shared" si="12"/>
        <v>#DIV/0!</v>
      </c>
      <c r="AH22" s="306"/>
      <c r="AI22" s="339">
        <f>AH22*INDEX('Select Year'!Z$23:AE$23,,MATCH($BN$5,'Select Year'!Z$14:AE$14,0))</f>
        <v>0</v>
      </c>
      <c r="AJ22" s="307"/>
      <c r="AK22" s="290" t="e">
        <f t="shared" si="13"/>
        <v>#DIV/0!</v>
      </c>
      <c r="AL22" s="306"/>
      <c r="AM22" s="339">
        <f>AL22*INDEX('Select Year'!Z$23:AE$23,,MATCH($BN$5,'Select Year'!Z$14:AE$14,0))</f>
        <v>0</v>
      </c>
      <c r="AN22" s="307"/>
      <c r="AO22" s="290" t="e">
        <f t="shared" si="14"/>
        <v>#DIV/0!</v>
      </c>
      <c r="AP22" s="306"/>
      <c r="AQ22" s="339">
        <f>AP22*INDEX('Select Year'!Z$23:AE$23,,MATCH($BN$5,'Select Year'!Z$14:AE$14,0))</f>
        <v>0</v>
      </c>
      <c r="AR22" s="307"/>
      <c r="AS22" s="290" t="e">
        <f t="shared" si="15"/>
        <v>#DIV/0!</v>
      </c>
      <c r="AT22" s="306"/>
      <c r="AU22" s="339">
        <f>AT22*INDEX('Select Year'!Z$23:AE$23,,MATCH($BN$5,'Select Year'!Z$14:AE$14,0))</f>
        <v>0</v>
      </c>
      <c r="AV22" s="307"/>
      <c r="AW22" s="346" t="e">
        <f t="shared" si="16"/>
        <v>#DIV/0!</v>
      </c>
      <c r="AY22" s="12"/>
      <c r="AZ22" s="12"/>
      <c r="BF22" s="12"/>
      <c r="BG22" s="12"/>
      <c r="BH22" s="12"/>
      <c r="BI22" s="12"/>
      <c r="BJ22" s="13"/>
      <c r="BK22" s="12"/>
      <c r="CM22" s="177"/>
      <c r="CN22" s="174" t="str">
        <f t="shared" si="17"/>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29"/>
        <v/>
      </c>
      <c r="D23" s="366">
        <f t="shared" si="3"/>
        <v>0</v>
      </c>
      <c r="E23" s="340">
        <f>D23*INDEX('Select Year'!Z$23:AE$23,,MATCH($BN$5,'Select Year'!Z$14:AE$14,0))</f>
        <v>0</v>
      </c>
      <c r="F23" s="354">
        <f t="shared" si="4"/>
        <v>0</v>
      </c>
      <c r="G23" s="351" t="e">
        <f t="shared" si="5"/>
        <v>#DIV/0!</v>
      </c>
      <c r="H23" s="351" t="e">
        <f t="shared" si="6"/>
        <v>#DIV/0!</v>
      </c>
      <c r="I23" s="47" t="e">
        <f>E23*INDEX('Select Year'!AA$15:AE$19,MATCH(Petrol!C23,'Select Year'!W$15:W$19,0),MATCH($BN$5,'Select Year'!AA$14:AE$14,0))</f>
        <v>#N/A</v>
      </c>
      <c r="J23" s="70"/>
      <c r="K23" s="340">
        <f>J23*INDEX('Select Year'!Z$23:AE$23,,MATCH($BN$5,'Select Year'!Z$14:AE$14,0))</f>
        <v>0</v>
      </c>
      <c r="L23" s="289"/>
      <c r="M23" s="291" t="e">
        <f t="shared" si="7"/>
        <v>#DIV/0!</v>
      </c>
      <c r="N23" s="70"/>
      <c r="O23" s="340">
        <f>N23*INDEX('Select Year'!Z$23:AE$23,,MATCH($BN$5,'Select Year'!Z$14:AE$14,0))</f>
        <v>0</v>
      </c>
      <c r="P23" s="289"/>
      <c r="Q23" s="291" t="e">
        <f t="shared" si="8"/>
        <v>#DIV/0!</v>
      </c>
      <c r="R23" s="70"/>
      <c r="S23" s="340">
        <f>R23*INDEX('Select Year'!Z$23:AE$23,,MATCH($BN$5,'Select Year'!Z$14:AE$14,0))</f>
        <v>0</v>
      </c>
      <c r="T23" s="289"/>
      <c r="U23" s="291" t="e">
        <f t="shared" si="9"/>
        <v>#DIV/0!</v>
      </c>
      <c r="V23" s="70"/>
      <c r="W23" s="340">
        <f>V23*INDEX('Select Year'!Z$23:AE$23,,MATCH($BN$5,'Select Year'!Z$14:AE$14,0))</f>
        <v>0</v>
      </c>
      <c r="X23" s="289"/>
      <c r="Y23" s="291" t="e">
        <f t="shared" si="10"/>
        <v>#DIV/0!</v>
      </c>
      <c r="Z23" s="70"/>
      <c r="AA23" s="340">
        <f>Z23*INDEX('Select Year'!Z$23:AE$23,,MATCH($BN$5,'Select Year'!Z$14:AE$14,0))</f>
        <v>0</v>
      </c>
      <c r="AB23" s="289"/>
      <c r="AC23" s="291" t="e">
        <f t="shared" si="11"/>
        <v>#DIV/0!</v>
      </c>
      <c r="AD23" s="70"/>
      <c r="AE23" s="340">
        <f>AD23*INDEX('Select Year'!Z$23:AE$23,,MATCH($BN$5,'Select Year'!Z$14:AE$14,0))</f>
        <v>0</v>
      </c>
      <c r="AF23" s="289"/>
      <c r="AG23" s="291" t="e">
        <f t="shared" si="12"/>
        <v>#DIV/0!</v>
      </c>
      <c r="AH23" s="70"/>
      <c r="AI23" s="340">
        <f>AH23*INDEX('Select Year'!Z$23:AE$23,,MATCH($BN$5,'Select Year'!Z$14:AE$14,0))</f>
        <v>0</v>
      </c>
      <c r="AJ23" s="289"/>
      <c r="AK23" s="291" t="e">
        <f t="shared" si="13"/>
        <v>#DIV/0!</v>
      </c>
      <c r="AL23" s="70"/>
      <c r="AM23" s="340">
        <f>AL23*INDEX('Select Year'!Z$23:AE$23,,MATCH($BN$5,'Select Year'!Z$14:AE$14,0))</f>
        <v>0</v>
      </c>
      <c r="AN23" s="289"/>
      <c r="AO23" s="291" t="e">
        <f t="shared" si="14"/>
        <v>#DIV/0!</v>
      </c>
      <c r="AP23" s="70"/>
      <c r="AQ23" s="340">
        <f>AP23*INDEX('Select Year'!Z$23:AE$23,,MATCH($BN$5,'Select Year'!Z$14:AE$14,0))</f>
        <v>0</v>
      </c>
      <c r="AR23" s="289"/>
      <c r="AS23" s="291" t="e">
        <f t="shared" si="15"/>
        <v>#DIV/0!</v>
      </c>
      <c r="AT23" s="70"/>
      <c r="AU23" s="340">
        <f>AT23*INDEX('Select Year'!Z$23:AE$23,,MATCH($BN$5,'Select Year'!Z$14:AE$14,0))</f>
        <v>0</v>
      </c>
      <c r="AV23" s="289"/>
      <c r="AW23" s="347" t="e">
        <f t="shared" si="16"/>
        <v>#DIV/0!</v>
      </c>
      <c r="AY23" s="12"/>
      <c r="AZ23" s="12"/>
      <c r="BF23" s="12"/>
      <c r="BG23" s="12"/>
      <c r="BH23" s="12"/>
      <c r="BI23" s="12"/>
      <c r="BJ23" s="13"/>
      <c r="BK23" s="12"/>
      <c r="CM23" s="177"/>
      <c r="CN23" s="174" t="str">
        <f t="shared" si="17"/>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29"/>
        <v/>
      </c>
      <c r="D24" s="366">
        <f t="shared" si="3"/>
        <v>0</v>
      </c>
      <c r="E24" s="340">
        <f>D24*INDEX('Select Year'!Z$23:AE$23,,MATCH($BN$5,'Select Year'!Z$14:AE$14,0))</f>
        <v>0</v>
      </c>
      <c r="F24" s="354">
        <f t="shared" si="4"/>
        <v>0</v>
      </c>
      <c r="G24" s="351" t="e">
        <f t="shared" si="5"/>
        <v>#DIV/0!</v>
      </c>
      <c r="H24" s="351" t="e">
        <f t="shared" si="6"/>
        <v>#DIV/0!</v>
      </c>
      <c r="I24" s="47" t="e">
        <f>E24*INDEX('Select Year'!AA$15:AE$19,MATCH(Petrol!C24,'Select Year'!W$15:W$19,0),MATCH($BN$5,'Select Year'!AA$14:AE$14,0))</f>
        <v>#N/A</v>
      </c>
      <c r="J24" s="70"/>
      <c r="K24" s="340">
        <f>J24*INDEX('Select Year'!Z$23:AE$23,,MATCH($BN$5,'Select Year'!Z$14:AE$14,0))</f>
        <v>0</v>
      </c>
      <c r="L24" s="289"/>
      <c r="M24" s="291" t="e">
        <f t="shared" si="7"/>
        <v>#DIV/0!</v>
      </c>
      <c r="N24" s="70"/>
      <c r="O24" s="340">
        <f>N24*INDEX('Select Year'!Z$23:AE$23,,MATCH($BN$5,'Select Year'!Z$14:AE$14,0))</f>
        <v>0</v>
      </c>
      <c r="P24" s="289"/>
      <c r="Q24" s="291" t="e">
        <f t="shared" si="8"/>
        <v>#DIV/0!</v>
      </c>
      <c r="R24" s="70"/>
      <c r="S24" s="340">
        <f>R24*INDEX('Select Year'!Z$23:AE$23,,MATCH($BN$5,'Select Year'!Z$14:AE$14,0))</f>
        <v>0</v>
      </c>
      <c r="T24" s="289"/>
      <c r="U24" s="291" t="e">
        <f t="shared" si="9"/>
        <v>#DIV/0!</v>
      </c>
      <c r="V24" s="70"/>
      <c r="W24" s="340">
        <f>V24*INDEX('Select Year'!Z$23:AE$23,,MATCH($BN$5,'Select Year'!Z$14:AE$14,0))</f>
        <v>0</v>
      </c>
      <c r="X24" s="289"/>
      <c r="Y24" s="291" t="e">
        <f t="shared" si="10"/>
        <v>#DIV/0!</v>
      </c>
      <c r="Z24" s="70"/>
      <c r="AA24" s="340">
        <f>Z24*INDEX('Select Year'!Z$23:AE$23,,MATCH($BN$5,'Select Year'!Z$14:AE$14,0))</f>
        <v>0</v>
      </c>
      <c r="AB24" s="289"/>
      <c r="AC24" s="291" t="e">
        <f t="shared" si="11"/>
        <v>#DIV/0!</v>
      </c>
      <c r="AD24" s="70"/>
      <c r="AE24" s="340">
        <f>AD24*INDEX('Select Year'!Z$23:AE$23,,MATCH($BN$5,'Select Year'!Z$14:AE$14,0))</f>
        <v>0</v>
      </c>
      <c r="AF24" s="289"/>
      <c r="AG24" s="291" t="e">
        <f t="shared" si="12"/>
        <v>#DIV/0!</v>
      </c>
      <c r="AH24" s="70"/>
      <c r="AI24" s="340">
        <f>AH24*INDEX('Select Year'!Z$23:AE$23,,MATCH($BN$5,'Select Year'!Z$14:AE$14,0))</f>
        <v>0</v>
      </c>
      <c r="AJ24" s="289"/>
      <c r="AK24" s="291" t="e">
        <f t="shared" si="13"/>
        <v>#DIV/0!</v>
      </c>
      <c r="AL24" s="70"/>
      <c r="AM24" s="340">
        <f>AL24*INDEX('Select Year'!Z$23:AE$23,,MATCH($BN$5,'Select Year'!Z$14:AE$14,0))</f>
        <v>0</v>
      </c>
      <c r="AN24" s="289"/>
      <c r="AO24" s="291" t="e">
        <f t="shared" si="14"/>
        <v>#DIV/0!</v>
      </c>
      <c r="AP24" s="70"/>
      <c r="AQ24" s="340">
        <f>AP24*INDEX('Select Year'!Z$23:AE$23,,MATCH($BN$5,'Select Year'!Z$14:AE$14,0))</f>
        <v>0</v>
      </c>
      <c r="AR24" s="289"/>
      <c r="AS24" s="291" t="e">
        <f t="shared" si="15"/>
        <v>#DIV/0!</v>
      </c>
      <c r="AT24" s="70"/>
      <c r="AU24" s="340">
        <f>AT24*INDEX('Select Year'!Z$23:AE$23,,MATCH($BN$5,'Select Year'!Z$14:AE$14,0))</f>
        <v>0</v>
      </c>
      <c r="AV24" s="289"/>
      <c r="AW24" s="347" t="e">
        <f t="shared" si="16"/>
        <v>#DIV/0!</v>
      </c>
      <c r="AY24" s="12"/>
      <c r="AZ24" s="12"/>
      <c r="BF24" s="12"/>
      <c r="BG24" s="12"/>
      <c r="BH24" s="12"/>
      <c r="BI24" s="12"/>
      <c r="BJ24" s="13"/>
      <c r="BK24" s="12"/>
      <c r="CM24" s="177"/>
      <c r="CN24" s="174" t="str">
        <f t="shared" si="17"/>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29"/>
        <v/>
      </c>
      <c r="D25" s="366">
        <f t="shared" si="3"/>
        <v>0</v>
      </c>
      <c r="E25" s="340">
        <f>D25*INDEX('Select Year'!Z$23:AE$23,,MATCH($BN$5,'Select Year'!Z$14:AE$14,0))</f>
        <v>0</v>
      </c>
      <c r="F25" s="354">
        <f t="shared" si="4"/>
        <v>0</v>
      </c>
      <c r="G25" s="351" t="e">
        <f t="shared" si="5"/>
        <v>#DIV/0!</v>
      </c>
      <c r="H25" s="351" t="e">
        <f t="shared" si="6"/>
        <v>#DIV/0!</v>
      </c>
      <c r="I25" s="47" t="e">
        <f>E25*INDEX('Select Year'!AA$15:AE$19,MATCH(Petrol!C25,'Select Year'!W$15:W$19,0),MATCH($BN$5,'Select Year'!AA$14:AE$14,0))</f>
        <v>#N/A</v>
      </c>
      <c r="J25" s="70"/>
      <c r="K25" s="340">
        <f>J25*INDEX('Select Year'!Z$23:AE$23,,MATCH($BN$5,'Select Year'!Z$14:AE$14,0))</f>
        <v>0</v>
      </c>
      <c r="L25" s="289"/>
      <c r="M25" s="291" t="e">
        <f t="shared" si="7"/>
        <v>#DIV/0!</v>
      </c>
      <c r="N25" s="70"/>
      <c r="O25" s="340">
        <f>N25*INDEX('Select Year'!Z$23:AE$23,,MATCH($BN$5,'Select Year'!Z$14:AE$14,0))</f>
        <v>0</v>
      </c>
      <c r="P25" s="289"/>
      <c r="Q25" s="291" t="e">
        <f t="shared" si="8"/>
        <v>#DIV/0!</v>
      </c>
      <c r="R25" s="70"/>
      <c r="S25" s="340">
        <f>R25*INDEX('Select Year'!Z$23:AE$23,,MATCH($BN$5,'Select Year'!Z$14:AE$14,0))</f>
        <v>0</v>
      </c>
      <c r="T25" s="289"/>
      <c r="U25" s="291" t="e">
        <f t="shared" si="9"/>
        <v>#DIV/0!</v>
      </c>
      <c r="V25" s="70"/>
      <c r="W25" s="340">
        <f>V25*INDEX('Select Year'!Z$23:AE$23,,MATCH($BN$5,'Select Year'!Z$14:AE$14,0))</f>
        <v>0</v>
      </c>
      <c r="X25" s="289"/>
      <c r="Y25" s="291" t="e">
        <f t="shared" si="10"/>
        <v>#DIV/0!</v>
      </c>
      <c r="Z25" s="70"/>
      <c r="AA25" s="340">
        <f>Z25*INDEX('Select Year'!Z$23:AE$23,,MATCH($BN$5,'Select Year'!Z$14:AE$14,0))</f>
        <v>0</v>
      </c>
      <c r="AB25" s="289"/>
      <c r="AC25" s="291" t="e">
        <f t="shared" si="11"/>
        <v>#DIV/0!</v>
      </c>
      <c r="AD25" s="70"/>
      <c r="AE25" s="340">
        <f>AD25*INDEX('Select Year'!Z$23:AE$23,,MATCH($BN$5,'Select Year'!Z$14:AE$14,0))</f>
        <v>0</v>
      </c>
      <c r="AF25" s="289"/>
      <c r="AG25" s="291" t="e">
        <f t="shared" si="12"/>
        <v>#DIV/0!</v>
      </c>
      <c r="AH25" s="70"/>
      <c r="AI25" s="340">
        <f>AH25*INDEX('Select Year'!Z$23:AE$23,,MATCH($BN$5,'Select Year'!Z$14:AE$14,0))</f>
        <v>0</v>
      </c>
      <c r="AJ25" s="289"/>
      <c r="AK25" s="291" t="e">
        <f t="shared" si="13"/>
        <v>#DIV/0!</v>
      </c>
      <c r="AL25" s="70"/>
      <c r="AM25" s="340">
        <f>AL25*INDEX('Select Year'!Z$23:AE$23,,MATCH($BN$5,'Select Year'!Z$14:AE$14,0))</f>
        <v>0</v>
      </c>
      <c r="AN25" s="289"/>
      <c r="AO25" s="291" t="e">
        <f t="shared" si="14"/>
        <v>#DIV/0!</v>
      </c>
      <c r="AP25" s="70"/>
      <c r="AQ25" s="340">
        <f>AP25*INDEX('Select Year'!Z$23:AE$23,,MATCH($BN$5,'Select Year'!Z$14:AE$14,0))</f>
        <v>0</v>
      </c>
      <c r="AR25" s="289"/>
      <c r="AS25" s="291" t="e">
        <f t="shared" si="15"/>
        <v>#DIV/0!</v>
      </c>
      <c r="AT25" s="70"/>
      <c r="AU25" s="340">
        <f>AT25*INDEX('Select Year'!Z$23:AE$23,,MATCH($BN$5,'Select Year'!Z$14:AE$14,0))</f>
        <v>0</v>
      </c>
      <c r="AV25" s="289"/>
      <c r="AW25" s="347" t="e">
        <f t="shared" si="16"/>
        <v>#DIV/0!</v>
      </c>
      <c r="AY25" s="12"/>
      <c r="AZ25" s="12"/>
      <c r="BF25" s="12"/>
      <c r="BG25" s="12"/>
      <c r="BH25" s="12"/>
      <c r="BI25" s="12"/>
      <c r="BJ25" s="13"/>
      <c r="BK25" s="12"/>
      <c r="CM25" s="177"/>
      <c r="CN25" s="174" t="str">
        <f t="shared" si="17"/>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29"/>
        <v/>
      </c>
      <c r="D26" s="366">
        <f t="shared" si="3"/>
        <v>0</v>
      </c>
      <c r="E26" s="340">
        <f>D26*INDEX('Select Year'!Z$23:AE$23,,MATCH($BN$5,'Select Year'!Z$14:AE$14,0))</f>
        <v>0</v>
      </c>
      <c r="F26" s="354">
        <f t="shared" si="4"/>
        <v>0</v>
      </c>
      <c r="G26" s="351" t="e">
        <f t="shared" si="5"/>
        <v>#DIV/0!</v>
      </c>
      <c r="H26" s="351" t="e">
        <f t="shared" si="6"/>
        <v>#DIV/0!</v>
      </c>
      <c r="I26" s="47" t="e">
        <f>E26*INDEX('Select Year'!AA$15:AE$19,MATCH(Petrol!C26,'Select Year'!W$15:W$19,0),MATCH($BN$5,'Select Year'!AA$14:AE$14,0))</f>
        <v>#N/A</v>
      </c>
      <c r="J26" s="70"/>
      <c r="K26" s="340">
        <f>J26*INDEX('Select Year'!Z$23:AE$23,,MATCH($BN$5,'Select Year'!Z$14:AE$14,0))</f>
        <v>0</v>
      </c>
      <c r="L26" s="289"/>
      <c r="M26" s="291" t="e">
        <f t="shared" si="7"/>
        <v>#DIV/0!</v>
      </c>
      <c r="N26" s="70"/>
      <c r="O26" s="340">
        <f>N26*INDEX('Select Year'!Z$23:AE$23,,MATCH($BN$5,'Select Year'!Z$14:AE$14,0))</f>
        <v>0</v>
      </c>
      <c r="P26" s="289"/>
      <c r="Q26" s="291" t="e">
        <f t="shared" si="8"/>
        <v>#DIV/0!</v>
      </c>
      <c r="R26" s="70"/>
      <c r="S26" s="340">
        <f>R26*INDEX('Select Year'!Z$23:AE$23,,MATCH($BN$5,'Select Year'!Z$14:AE$14,0))</f>
        <v>0</v>
      </c>
      <c r="T26" s="289"/>
      <c r="U26" s="291" t="e">
        <f t="shared" si="9"/>
        <v>#DIV/0!</v>
      </c>
      <c r="V26" s="70"/>
      <c r="W26" s="340">
        <f>V26*INDEX('Select Year'!Z$23:AE$23,,MATCH($BN$5,'Select Year'!Z$14:AE$14,0))</f>
        <v>0</v>
      </c>
      <c r="X26" s="289"/>
      <c r="Y26" s="291" t="e">
        <f t="shared" si="10"/>
        <v>#DIV/0!</v>
      </c>
      <c r="Z26" s="70"/>
      <c r="AA26" s="340">
        <f>Z26*INDEX('Select Year'!Z$23:AE$23,,MATCH($BN$5,'Select Year'!Z$14:AE$14,0))</f>
        <v>0</v>
      </c>
      <c r="AB26" s="289"/>
      <c r="AC26" s="291" t="e">
        <f t="shared" si="11"/>
        <v>#DIV/0!</v>
      </c>
      <c r="AD26" s="70"/>
      <c r="AE26" s="340">
        <f>AD26*INDEX('Select Year'!Z$23:AE$23,,MATCH($BN$5,'Select Year'!Z$14:AE$14,0))</f>
        <v>0</v>
      </c>
      <c r="AF26" s="289"/>
      <c r="AG26" s="291" t="e">
        <f t="shared" si="12"/>
        <v>#DIV/0!</v>
      </c>
      <c r="AH26" s="70"/>
      <c r="AI26" s="340">
        <f>AH26*INDEX('Select Year'!Z$23:AE$23,,MATCH($BN$5,'Select Year'!Z$14:AE$14,0))</f>
        <v>0</v>
      </c>
      <c r="AJ26" s="289"/>
      <c r="AK26" s="291" t="e">
        <f t="shared" si="13"/>
        <v>#DIV/0!</v>
      </c>
      <c r="AL26" s="70"/>
      <c r="AM26" s="340">
        <f>AL26*INDEX('Select Year'!Z$23:AE$23,,MATCH($BN$5,'Select Year'!Z$14:AE$14,0))</f>
        <v>0</v>
      </c>
      <c r="AN26" s="289"/>
      <c r="AO26" s="291" t="e">
        <f t="shared" si="14"/>
        <v>#DIV/0!</v>
      </c>
      <c r="AP26" s="70"/>
      <c r="AQ26" s="340">
        <f>AP26*INDEX('Select Year'!Z$23:AE$23,,MATCH($BN$5,'Select Year'!Z$14:AE$14,0))</f>
        <v>0</v>
      </c>
      <c r="AR26" s="289"/>
      <c r="AS26" s="291" t="e">
        <f t="shared" si="15"/>
        <v>#DIV/0!</v>
      </c>
      <c r="AT26" s="70"/>
      <c r="AU26" s="340">
        <f>AT26*INDEX('Select Year'!Z$23:AE$23,,MATCH($BN$5,'Select Year'!Z$14:AE$14,0))</f>
        <v>0</v>
      </c>
      <c r="AV26" s="289"/>
      <c r="AW26" s="347" t="e">
        <f t="shared" si="16"/>
        <v>#DIV/0!</v>
      </c>
      <c r="AY26" s="12"/>
      <c r="AZ26" s="12"/>
      <c r="BF26" s="12"/>
      <c r="BG26" s="12"/>
      <c r="BH26" s="12"/>
      <c r="BI26" s="12"/>
      <c r="BJ26" s="13"/>
      <c r="BK26" s="12"/>
      <c r="CM26" s="177"/>
      <c r="CN26" s="174" t="str">
        <f t="shared" si="17"/>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29"/>
        <v/>
      </c>
      <c r="D27" s="366">
        <f t="shared" si="3"/>
        <v>0</v>
      </c>
      <c r="E27" s="340">
        <f>D27*INDEX('Select Year'!Z$23:AE$23,,MATCH($BN$5,'Select Year'!Z$14:AE$14,0))</f>
        <v>0</v>
      </c>
      <c r="F27" s="354">
        <f t="shared" si="4"/>
        <v>0</v>
      </c>
      <c r="G27" s="351" t="e">
        <f t="shared" si="5"/>
        <v>#DIV/0!</v>
      </c>
      <c r="H27" s="351" t="e">
        <f t="shared" si="6"/>
        <v>#DIV/0!</v>
      </c>
      <c r="I27" s="47" t="e">
        <f>E27*INDEX('Select Year'!AA$15:AE$19,MATCH(Petrol!C27,'Select Year'!W$15:W$19,0),MATCH($BN$5,'Select Year'!AA$14:AE$14,0))</f>
        <v>#N/A</v>
      </c>
      <c r="J27" s="70"/>
      <c r="K27" s="340">
        <f>J27*INDEX('Select Year'!Z$23:AE$23,,MATCH($BN$5,'Select Year'!Z$14:AE$14,0))</f>
        <v>0</v>
      </c>
      <c r="L27" s="289"/>
      <c r="M27" s="291" t="e">
        <f t="shared" si="7"/>
        <v>#DIV/0!</v>
      </c>
      <c r="N27" s="70"/>
      <c r="O27" s="340">
        <f>N27*INDEX('Select Year'!Z$23:AE$23,,MATCH($BN$5,'Select Year'!Z$14:AE$14,0))</f>
        <v>0</v>
      </c>
      <c r="P27" s="289"/>
      <c r="Q27" s="291" t="e">
        <f t="shared" si="8"/>
        <v>#DIV/0!</v>
      </c>
      <c r="R27" s="70"/>
      <c r="S27" s="340">
        <f>R27*INDEX('Select Year'!Z$23:AE$23,,MATCH($BN$5,'Select Year'!Z$14:AE$14,0))</f>
        <v>0</v>
      </c>
      <c r="T27" s="289"/>
      <c r="U27" s="291" t="e">
        <f t="shared" si="9"/>
        <v>#DIV/0!</v>
      </c>
      <c r="V27" s="70"/>
      <c r="W27" s="340">
        <f>V27*INDEX('Select Year'!Z$23:AE$23,,MATCH($BN$5,'Select Year'!Z$14:AE$14,0))</f>
        <v>0</v>
      </c>
      <c r="X27" s="289"/>
      <c r="Y27" s="291" t="e">
        <f t="shared" si="10"/>
        <v>#DIV/0!</v>
      </c>
      <c r="Z27" s="70"/>
      <c r="AA27" s="340">
        <f>Z27*INDEX('Select Year'!Z$23:AE$23,,MATCH($BN$5,'Select Year'!Z$14:AE$14,0))</f>
        <v>0</v>
      </c>
      <c r="AB27" s="289"/>
      <c r="AC27" s="291" t="e">
        <f t="shared" si="11"/>
        <v>#DIV/0!</v>
      </c>
      <c r="AD27" s="70"/>
      <c r="AE27" s="340">
        <f>AD27*INDEX('Select Year'!Z$23:AE$23,,MATCH($BN$5,'Select Year'!Z$14:AE$14,0))</f>
        <v>0</v>
      </c>
      <c r="AF27" s="289"/>
      <c r="AG27" s="291" t="e">
        <f t="shared" si="12"/>
        <v>#DIV/0!</v>
      </c>
      <c r="AH27" s="70"/>
      <c r="AI27" s="340">
        <f>AH27*INDEX('Select Year'!Z$23:AE$23,,MATCH($BN$5,'Select Year'!Z$14:AE$14,0))</f>
        <v>0</v>
      </c>
      <c r="AJ27" s="289"/>
      <c r="AK27" s="291" t="e">
        <f t="shared" si="13"/>
        <v>#DIV/0!</v>
      </c>
      <c r="AL27" s="70"/>
      <c r="AM27" s="340">
        <f>AL27*INDEX('Select Year'!Z$23:AE$23,,MATCH($BN$5,'Select Year'!Z$14:AE$14,0))</f>
        <v>0</v>
      </c>
      <c r="AN27" s="289"/>
      <c r="AO27" s="291" t="e">
        <f t="shared" si="14"/>
        <v>#DIV/0!</v>
      </c>
      <c r="AP27" s="70"/>
      <c r="AQ27" s="340">
        <f>AP27*INDEX('Select Year'!Z$23:AE$23,,MATCH($BN$5,'Select Year'!Z$14:AE$14,0))</f>
        <v>0</v>
      </c>
      <c r="AR27" s="289"/>
      <c r="AS27" s="291" t="e">
        <f t="shared" si="15"/>
        <v>#DIV/0!</v>
      </c>
      <c r="AT27" s="70"/>
      <c r="AU27" s="340">
        <f>AT27*INDEX('Select Year'!Z$23:AE$23,,MATCH($BN$5,'Select Year'!Z$14:AE$14,0))</f>
        <v>0</v>
      </c>
      <c r="AV27" s="289"/>
      <c r="AW27" s="347" t="e">
        <f t="shared" si="16"/>
        <v>#DIV/0!</v>
      </c>
      <c r="AY27" s="12"/>
      <c r="AZ27" s="12"/>
      <c r="BF27" s="12"/>
      <c r="BG27" s="12"/>
      <c r="BH27" s="12"/>
      <c r="BI27" s="12"/>
      <c r="BJ27" s="13"/>
      <c r="BK27" s="12"/>
      <c r="CM27" s="177"/>
      <c r="CN27" s="174" t="str">
        <f t="shared" si="17"/>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29"/>
        <v/>
      </c>
      <c r="D28" s="366">
        <f t="shared" si="3"/>
        <v>0</v>
      </c>
      <c r="E28" s="340">
        <f>D28*INDEX('Select Year'!Z$23:AE$23,,MATCH($BN$5,'Select Year'!Z$14:AE$14,0))</f>
        <v>0</v>
      </c>
      <c r="F28" s="354">
        <f t="shared" si="4"/>
        <v>0</v>
      </c>
      <c r="G28" s="351" t="e">
        <f t="shared" si="5"/>
        <v>#DIV/0!</v>
      </c>
      <c r="H28" s="351" t="e">
        <f t="shared" si="6"/>
        <v>#DIV/0!</v>
      </c>
      <c r="I28" s="47" t="e">
        <f>E28*INDEX('Select Year'!AA$15:AE$19,MATCH(Petrol!C28,'Select Year'!W$15:W$19,0),MATCH($BN$5,'Select Year'!AA$14:AE$14,0))</f>
        <v>#N/A</v>
      </c>
      <c r="J28" s="70"/>
      <c r="K28" s="340">
        <f>J28*INDEX('Select Year'!Z$23:AE$23,,MATCH($BN$5,'Select Year'!Z$14:AE$14,0))</f>
        <v>0</v>
      </c>
      <c r="L28" s="289"/>
      <c r="M28" s="291" t="e">
        <f t="shared" si="7"/>
        <v>#DIV/0!</v>
      </c>
      <c r="N28" s="70"/>
      <c r="O28" s="340">
        <f>N28*INDEX('Select Year'!Z$23:AE$23,,MATCH($BN$5,'Select Year'!Z$14:AE$14,0))</f>
        <v>0</v>
      </c>
      <c r="P28" s="289"/>
      <c r="Q28" s="291" t="e">
        <f t="shared" si="8"/>
        <v>#DIV/0!</v>
      </c>
      <c r="R28" s="70"/>
      <c r="S28" s="340">
        <f>R28*INDEX('Select Year'!Z$23:AE$23,,MATCH($BN$5,'Select Year'!Z$14:AE$14,0))</f>
        <v>0</v>
      </c>
      <c r="T28" s="289"/>
      <c r="U28" s="291" t="e">
        <f t="shared" si="9"/>
        <v>#DIV/0!</v>
      </c>
      <c r="V28" s="70"/>
      <c r="W28" s="340">
        <f>V28*INDEX('Select Year'!Z$23:AE$23,,MATCH($BN$5,'Select Year'!Z$14:AE$14,0))</f>
        <v>0</v>
      </c>
      <c r="X28" s="289"/>
      <c r="Y28" s="291" t="e">
        <f t="shared" si="10"/>
        <v>#DIV/0!</v>
      </c>
      <c r="Z28" s="70"/>
      <c r="AA28" s="340">
        <f>Z28*INDEX('Select Year'!Z$23:AE$23,,MATCH($BN$5,'Select Year'!Z$14:AE$14,0))</f>
        <v>0</v>
      </c>
      <c r="AB28" s="289"/>
      <c r="AC28" s="291" t="e">
        <f t="shared" si="11"/>
        <v>#DIV/0!</v>
      </c>
      <c r="AD28" s="70"/>
      <c r="AE28" s="340">
        <f>AD28*INDEX('Select Year'!Z$23:AE$23,,MATCH($BN$5,'Select Year'!Z$14:AE$14,0))</f>
        <v>0</v>
      </c>
      <c r="AF28" s="289"/>
      <c r="AG28" s="291" t="e">
        <f t="shared" si="12"/>
        <v>#DIV/0!</v>
      </c>
      <c r="AH28" s="70"/>
      <c r="AI28" s="340">
        <f>AH28*INDEX('Select Year'!Z$23:AE$23,,MATCH($BN$5,'Select Year'!Z$14:AE$14,0))</f>
        <v>0</v>
      </c>
      <c r="AJ28" s="289"/>
      <c r="AK28" s="291" t="e">
        <f t="shared" si="13"/>
        <v>#DIV/0!</v>
      </c>
      <c r="AL28" s="70"/>
      <c r="AM28" s="340">
        <f>AL28*INDEX('Select Year'!Z$23:AE$23,,MATCH($BN$5,'Select Year'!Z$14:AE$14,0))</f>
        <v>0</v>
      </c>
      <c r="AN28" s="289"/>
      <c r="AO28" s="291" t="e">
        <f t="shared" si="14"/>
        <v>#DIV/0!</v>
      </c>
      <c r="AP28" s="70"/>
      <c r="AQ28" s="340">
        <f>AP28*INDEX('Select Year'!Z$23:AE$23,,MATCH($BN$5,'Select Year'!Z$14:AE$14,0))</f>
        <v>0</v>
      </c>
      <c r="AR28" s="289"/>
      <c r="AS28" s="291" t="e">
        <f t="shared" si="15"/>
        <v>#DIV/0!</v>
      </c>
      <c r="AT28" s="70"/>
      <c r="AU28" s="340">
        <f>AT28*INDEX('Select Year'!Z$23:AE$23,,MATCH($BN$5,'Select Year'!Z$14:AE$14,0))</f>
        <v>0</v>
      </c>
      <c r="AV28" s="289"/>
      <c r="AW28" s="347" t="e">
        <f t="shared" si="16"/>
        <v>#DIV/0!</v>
      </c>
      <c r="AY28" s="12"/>
      <c r="AZ28" s="12"/>
      <c r="BF28" s="12"/>
      <c r="BG28" s="12"/>
      <c r="BH28" s="12"/>
      <c r="BI28" s="12"/>
      <c r="BJ28" s="13"/>
      <c r="BK28" s="12"/>
      <c r="CM28" s="177"/>
      <c r="CN28" s="174" t="str">
        <f t="shared" si="17"/>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29"/>
        <v/>
      </c>
      <c r="D29" s="366">
        <f t="shared" si="3"/>
        <v>0</v>
      </c>
      <c r="E29" s="340">
        <f>D29*INDEX('Select Year'!Z$23:AE$23,,MATCH($BN$5,'Select Year'!Z$14:AE$14,0))</f>
        <v>0</v>
      </c>
      <c r="F29" s="354">
        <f t="shared" si="4"/>
        <v>0</v>
      </c>
      <c r="G29" s="351" t="e">
        <f t="shared" si="5"/>
        <v>#DIV/0!</v>
      </c>
      <c r="H29" s="351" t="e">
        <f t="shared" si="6"/>
        <v>#DIV/0!</v>
      </c>
      <c r="I29" s="47" t="e">
        <f>E29*INDEX('Select Year'!AA$15:AE$19,MATCH(Petrol!C29,'Select Year'!W$15:W$19,0),MATCH($BN$5,'Select Year'!AA$14:AE$14,0))</f>
        <v>#N/A</v>
      </c>
      <c r="J29" s="70"/>
      <c r="K29" s="340">
        <f>J29*INDEX('Select Year'!Z$23:AE$23,,MATCH($BN$5,'Select Year'!Z$14:AE$14,0))</f>
        <v>0</v>
      </c>
      <c r="L29" s="289"/>
      <c r="M29" s="291" t="e">
        <f t="shared" si="7"/>
        <v>#DIV/0!</v>
      </c>
      <c r="N29" s="70"/>
      <c r="O29" s="340">
        <f>N29*INDEX('Select Year'!Z$23:AE$23,,MATCH($BN$5,'Select Year'!Z$14:AE$14,0))</f>
        <v>0</v>
      </c>
      <c r="P29" s="289"/>
      <c r="Q29" s="291" t="e">
        <f t="shared" si="8"/>
        <v>#DIV/0!</v>
      </c>
      <c r="R29" s="70"/>
      <c r="S29" s="340">
        <f>R29*INDEX('Select Year'!Z$23:AE$23,,MATCH($BN$5,'Select Year'!Z$14:AE$14,0))</f>
        <v>0</v>
      </c>
      <c r="T29" s="289"/>
      <c r="U29" s="291" t="e">
        <f t="shared" si="9"/>
        <v>#DIV/0!</v>
      </c>
      <c r="V29" s="70"/>
      <c r="W29" s="340">
        <f>V29*INDEX('Select Year'!Z$23:AE$23,,MATCH($BN$5,'Select Year'!Z$14:AE$14,0))</f>
        <v>0</v>
      </c>
      <c r="X29" s="289"/>
      <c r="Y29" s="291" t="e">
        <f t="shared" si="10"/>
        <v>#DIV/0!</v>
      </c>
      <c r="Z29" s="70"/>
      <c r="AA29" s="340">
        <f>Z29*INDEX('Select Year'!Z$23:AE$23,,MATCH($BN$5,'Select Year'!Z$14:AE$14,0))</f>
        <v>0</v>
      </c>
      <c r="AB29" s="289"/>
      <c r="AC29" s="291" t="e">
        <f t="shared" si="11"/>
        <v>#DIV/0!</v>
      </c>
      <c r="AD29" s="70"/>
      <c r="AE29" s="340">
        <f>AD29*INDEX('Select Year'!Z$23:AE$23,,MATCH($BN$5,'Select Year'!Z$14:AE$14,0))</f>
        <v>0</v>
      </c>
      <c r="AF29" s="289"/>
      <c r="AG29" s="291" t="e">
        <f t="shared" si="12"/>
        <v>#DIV/0!</v>
      </c>
      <c r="AH29" s="70"/>
      <c r="AI29" s="340">
        <f>AH29*INDEX('Select Year'!Z$23:AE$23,,MATCH($BN$5,'Select Year'!Z$14:AE$14,0))</f>
        <v>0</v>
      </c>
      <c r="AJ29" s="289"/>
      <c r="AK29" s="291" t="e">
        <f t="shared" si="13"/>
        <v>#DIV/0!</v>
      </c>
      <c r="AL29" s="70"/>
      <c r="AM29" s="340">
        <f>AL29*INDEX('Select Year'!Z$23:AE$23,,MATCH($BN$5,'Select Year'!Z$14:AE$14,0))</f>
        <v>0</v>
      </c>
      <c r="AN29" s="289"/>
      <c r="AO29" s="291" t="e">
        <f t="shared" si="14"/>
        <v>#DIV/0!</v>
      </c>
      <c r="AP29" s="70"/>
      <c r="AQ29" s="340">
        <f>AP29*INDEX('Select Year'!Z$23:AE$23,,MATCH($BN$5,'Select Year'!Z$14:AE$14,0))</f>
        <v>0</v>
      </c>
      <c r="AR29" s="289"/>
      <c r="AS29" s="291" t="e">
        <f t="shared" si="15"/>
        <v>#DIV/0!</v>
      </c>
      <c r="AT29" s="70"/>
      <c r="AU29" s="340">
        <f>AT29*INDEX('Select Year'!Z$23:AE$23,,MATCH($BN$5,'Select Year'!Z$14:AE$14,0))</f>
        <v>0</v>
      </c>
      <c r="AV29" s="289"/>
      <c r="AW29" s="347" t="e">
        <f t="shared" si="16"/>
        <v>#DIV/0!</v>
      </c>
      <c r="AY29" s="12"/>
      <c r="AZ29" s="12"/>
      <c r="BF29" s="12"/>
      <c r="BG29" s="12"/>
      <c r="BH29" s="12"/>
      <c r="BI29" s="12"/>
      <c r="BJ29" s="13"/>
      <c r="BK29" s="12"/>
      <c r="CM29" s="177"/>
      <c r="CN29" s="174" t="str">
        <f t="shared" si="17"/>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29"/>
        <v/>
      </c>
      <c r="D30" s="366">
        <f t="shared" si="3"/>
        <v>0</v>
      </c>
      <c r="E30" s="340">
        <f>D30*INDEX('Select Year'!Z$23:AE$23,,MATCH($BN$5,'Select Year'!Z$14:AE$14,0))</f>
        <v>0</v>
      </c>
      <c r="F30" s="354">
        <f t="shared" si="4"/>
        <v>0</v>
      </c>
      <c r="G30" s="351" t="e">
        <f t="shared" si="5"/>
        <v>#DIV/0!</v>
      </c>
      <c r="H30" s="351" t="e">
        <f t="shared" si="6"/>
        <v>#DIV/0!</v>
      </c>
      <c r="I30" s="47" t="e">
        <f>E30*INDEX('Select Year'!AA$15:AE$19,MATCH(Petrol!C30,'Select Year'!W$15:W$19,0),MATCH($BN$5,'Select Year'!AA$14:AE$14,0))</f>
        <v>#N/A</v>
      </c>
      <c r="J30" s="70"/>
      <c r="K30" s="340">
        <f>J30*INDEX('Select Year'!Z$23:AE$23,,MATCH($BN$5,'Select Year'!Z$14:AE$14,0))</f>
        <v>0</v>
      </c>
      <c r="L30" s="289"/>
      <c r="M30" s="291" t="e">
        <f t="shared" si="7"/>
        <v>#DIV/0!</v>
      </c>
      <c r="N30" s="70"/>
      <c r="O30" s="340">
        <f>N30*INDEX('Select Year'!Z$23:AE$23,,MATCH($BN$5,'Select Year'!Z$14:AE$14,0))</f>
        <v>0</v>
      </c>
      <c r="P30" s="289"/>
      <c r="Q30" s="291" t="e">
        <f t="shared" si="8"/>
        <v>#DIV/0!</v>
      </c>
      <c r="R30" s="70"/>
      <c r="S30" s="340">
        <f>R30*INDEX('Select Year'!Z$23:AE$23,,MATCH($BN$5,'Select Year'!Z$14:AE$14,0))</f>
        <v>0</v>
      </c>
      <c r="T30" s="289"/>
      <c r="U30" s="291" t="e">
        <f t="shared" si="9"/>
        <v>#DIV/0!</v>
      </c>
      <c r="V30" s="70"/>
      <c r="W30" s="340">
        <f>V30*INDEX('Select Year'!Z$23:AE$23,,MATCH($BN$5,'Select Year'!Z$14:AE$14,0))</f>
        <v>0</v>
      </c>
      <c r="X30" s="289"/>
      <c r="Y30" s="291" t="e">
        <f t="shared" si="10"/>
        <v>#DIV/0!</v>
      </c>
      <c r="Z30" s="70"/>
      <c r="AA30" s="340">
        <f>Z30*INDEX('Select Year'!Z$23:AE$23,,MATCH($BN$5,'Select Year'!Z$14:AE$14,0))</f>
        <v>0</v>
      </c>
      <c r="AB30" s="289"/>
      <c r="AC30" s="291" t="e">
        <f t="shared" si="11"/>
        <v>#DIV/0!</v>
      </c>
      <c r="AD30" s="70"/>
      <c r="AE30" s="340">
        <f>AD30*INDEX('Select Year'!Z$23:AE$23,,MATCH($BN$5,'Select Year'!Z$14:AE$14,0))</f>
        <v>0</v>
      </c>
      <c r="AF30" s="289"/>
      <c r="AG30" s="291" t="e">
        <f t="shared" si="12"/>
        <v>#DIV/0!</v>
      </c>
      <c r="AH30" s="70"/>
      <c r="AI30" s="340">
        <f>AH30*INDEX('Select Year'!Z$23:AE$23,,MATCH($BN$5,'Select Year'!Z$14:AE$14,0))</f>
        <v>0</v>
      </c>
      <c r="AJ30" s="289"/>
      <c r="AK30" s="291" t="e">
        <f t="shared" si="13"/>
        <v>#DIV/0!</v>
      </c>
      <c r="AL30" s="70"/>
      <c r="AM30" s="340">
        <f>AL30*INDEX('Select Year'!Z$23:AE$23,,MATCH($BN$5,'Select Year'!Z$14:AE$14,0))</f>
        <v>0</v>
      </c>
      <c r="AN30" s="289"/>
      <c r="AO30" s="291" t="e">
        <f t="shared" si="14"/>
        <v>#DIV/0!</v>
      </c>
      <c r="AP30" s="70"/>
      <c r="AQ30" s="340">
        <f>AP30*INDEX('Select Year'!Z$23:AE$23,,MATCH($BN$5,'Select Year'!Z$14:AE$14,0))</f>
        <v>0</v>
      </c>
      <c r="AR30" s="289"/>
      <c r="AS30" s="291" t="e">
        <f t="shared" si="15"/>
        <v>#DIV/0!</v>
      </c>
      <c r="AT30" s="70"/>
      <c r="AU30" s="340">
        <f>AT30*INDEX('Select Year'!Z$23:AE$23,,MATCH($BN$5,'Select Year'!Z$14:AE$14,0))</f>
        <v>0</v>
      </c>
      <c r="AV30" s="289"/>
      <c r="AW30" s="347" t="e">
        <f t="shared" si="16"/>
        <v>#DIV/0!</v>
      </c>
      <c r="AY30" s="12"/>
      <c r="AZ30" s="12"/>
      <c r="BF30" s="12"/>
      <c r="BG30" s="12"/>
      <c r="BH30" s="12"/>
      <c r="BI30" s="12"/>
      <c r="BJ30" s="13"/>
      <c r="BK30" s="12"/>
      <c r="CM30" s="177"/>
      <c r="CN30" s="174" t="str">
        <f t="shared" si="17"/>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29"/>
        <v/>
      </c>
      <c r="D31" s="366">
        <f t="shared" si="3"/>
        <v>0</v>
      </c>
      <c r="E31" s="340">
        <f>D31*INDEX('Select Year'!Z$23:AE$23,,MATCH($BN$5,'Select Year'!Z$14:AE$14,0))</f>
        <v>0</v>
      </c>
      <c r="F31" s="354">
        <f t="shared" si="4"/>
        <v>0</v>
      </c>
      <c r="G31" s="351" t="e">
        <f t="shared" si="5"/>
        <v>#DIV/0!</v>
      </c>
      <c r="H31" s="351" t="e">
        <f t="shared" si="6"/>
        <v>#DIV/0!</v>
      </c>
      <c r="I31" s="47" t="e">
        <f>E31*INDEX('Select Year'!AA$15:AE$19,MATCH(Petrol!C31,'Select Year'!W$15:W$19,0),MATCH($BN$5,'Select Year'!AA$14:AE$14,0))</f>
        <v>#N/A</v>
      </c>
      <c r="J31" s="70"/>
      <c r="K31" s="340">
        <f>J31*INDEX('Select Year'!Z$23:AE$23,,MATCH($BN$5,'Select Year'!Z$14:AE$14,0))</f>
        <v>0</v>
      </c>
      <c r="L31" s="289"/>
      <c r="M31" s="291" t="e">
        <f t="shared" si="7"/>
        <v>#DIV/0!</v>
      </c>
      <c r="N31" s="70"/>
      <c r="O31" s="340">
        <f>N31*INDEX('Select Year'!Z$23:AE$23,,MATCH($BN$5,'Select Year'!Z$14:AE$14,0))</f>
        <v>0</v>
      </c>
      <c r="P31" s="289"/>
      <c r="Q31" s="291" t="e">
        <f t="shared" si="8"/>
        <v>#DIV/0!</v>
      </c>
      <c r="R31" s="70"/>
      <c r="S31" s="340">
        <f>R31*INDEX('Select Year'!Z$23:AE$23,,MATCH($BN$5,'Select Year'!Z$14:AE$14,0))</f>
        <v>0</v>
      </c>
      <c r="T31" s="289"/>
      <c r="U31" s="291" t="e">
        <f t="shared" si="9"/>
        <v>#DIV/0!</v>
      </c>
      <c r="V31" s="70"/>
      <c r="W31" s="340">
        <f>V31*INDEX('Select Year'!Z$23:AE$23,,MATCH($BN$5,'Select Year'!Z$14:AE$14,0))</f>
        <v>0</v>
      </c>
      <c r="X31" s="289"/>
      <c r="Y31" s="291" t="e">
        <f t="shared" si="10"/>
        <v>#DIV/0!</v>
      </c>
      <c r="Z31" s="70"/>
      <c r="AA31" s="340">
        <f>Z31*INDEX('Select Year'!Z$23:AE$23,,MATCH($BN$5,'Select Year'!Z$14:AE$14,0))</f>
        <v>0</v>
      </c>
      <c r="AB31" s="289"/>
      <c r="AC31" s="291" t="e">
        <f t="shared" si="11"/>
        <v>#DIV/0!</v>
      </c>
      <c r="AD31" s="70"/>
      <c r="AE31" s="340">
        <f>AD31*INDEX('Select Year'!Z$23:AE$23,,MATCH($BN$5,'Select Year'!Z$14:AE$14,0))</f>
        <v>0</v>
      </c>
      <c r="AF31" s="289"/>
      <c r="AG31" s="291" t="e">
        <f t="shared" si="12"/>
        <v>#DIV/0!</v>
      </c>
      <c r="AH31" s="70"/>
      <c r="AI31" s="340">
        <f>AH31*INDEX('Select Year'!Z$23:AE$23,,MATCH($BN$5,'Select Year'!Z$14:AE$14,0))</f>
        <v>0</v>
      </c>
      <c r="AJ31" s="289"/>
      <c r="AK31" s="291" t="e">
        <f t="shared" si="13"/>
        <v>#DIV/0!</v>
      </c>
      <c r="AL31" s="70"/>
      <c r="AM31" s="340">
        <f>AL31*INDEX('Select Year'!Z$23:AE$23,,MATCH($BN$5,'Select Year'!Z$14:AE$14,0))</f>
        <v>0</v>
      </c>
      <c r="AN31" s="289"/>
      <c r="AO31" s="291" t="e">
        <f t="shared" si="14"/>
        <v>#DIV/0!</v>
      </c>
      <c r="AP31" s="70"/>
      <c r="AQ31" s="340">
        <f>AP31*INDEX('Select Year'!Z$23:AE$23,,MATCH($BN$5,'Select Year'!Z$14:AE$14,0))</f>
        <v>0</v>
      </c>
      <c r="AR31" s="289"/>
      <c r="AS31" s="291" t="e">
        <f t="shared" si="15"/>
        <v>#DIV/0!</v>
      </c>
      <c r="AT31" s="70"/>
      <c r="AU31" s="340">
        <f>AT31*INDEX('Select Year'!Z$23:AE$23,,MATCH($BN$5,'Select Year'!Z$14:AE$14,0))</f>
        <v>0</v>
      </c>
      <c r="AV31" s="289"/>
      <c r="AW31" s="347" t="e">
        <f t="shared" si="16"/>
        <v>#DIV/0!</v>
      </c>
      <c r="AY31" s="12"/>
      <c r="AZ31" s="12"/>
      <c r="BF31" s="12"/>
      <c r="BG31" s="12"/>
      <c r="BH31" s="12"/>
      <c r="BI31" s="12"/>
      <c r="BJ31" s="13"/>
      <c r="BK31" s="12"/>
      <c r="CM31" s="177"/>
      <c r="CN31" s="174" t="str">
        <f t="shared" si="17"/>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29"/>
        <v/>
      </c>
      <c r="D32" s="366">
        <f t="shared" si="3"/>
        <v>0</v>
      </c>
      <c r="E32" s="340">
        <f>D32*INDEX('Select Year'!Z$23:AE$23,,MATCH($BN$5,'Select Year'!Z$14:AE$14,0))</f>
        <v>0</v>
      </c>
      <c r="F32" s="354">
        <f t="shared" si="4"/>
        <v>0</v>
      </c>
      <c r="G32" s="351" t="e">
        <f t="shared" si="5"/>
        <v>#DIV/0!</v>
      </c>
      <c r="H32" s="351" t="e">
        <f t="shared" si="6"/>
        <v>#DIV/0!</v>
      </c>
      <c r="I32" s="47" t="e">
        <f>E32*INDEX('Select Year'!AA$15:AE$19,MATCH(Petrol!C32,'Select Year'!W$15:W$19,0),MATCH($BN$5,'Select Year'!AA$14:AE$14,0))</f>
        <v>#N/A</v>
      </c>
      <c r="J32" s="70"/>
      <c r="K32" s="340">
        <f>J32*INDEX('Select Year'!Z$23:AE$23,,MATCH($BN$5,'Select Year'!Z$14:AE$14,0))</f>
        <v>0</v>
      </c>
      <c r="L32" s="289"/>
      <c r="M32" s="291" t="e">
        <f t="shared" si="7"/>
        <v>#DIV/0!</v>
      </c>
      <c r="N32" s="70"/>
      <c r="O32" s="340">
        <f>N32*INDEX('Select Year'!Z$23:AE$23,,MATCH($BN$5,'Select Year'!Z$14:AE$14,0))</f>
        <v>0</v>
      </c>
      <c r="P32" s="289"/>
      <c r="Q32" s="291" t="e">
        <f t="shared" si="8"/>
        <v>#DIV/0!</v>
      </c>
      <c r="R32" s="70"/>
      <c r="S32" s="340">
        <f>R32*INDEX('Select Year'!Z$23:AE$23,,MATCH($BN$5,'Select Year'!Z$14:AE$14,0))</f>
        <v>0</v>
      </c>
      <c r="T32" s="289"/>
      <c r="U32" s="291" t="e">
        <f t="shared" si="9"/>
        <v>#DIV/0!</v>
      </c>
      <c r="V32" s="70"/>
      <c r="W32" s="340">
        <f>V32*INDEX('Select Year'!Z$23:AE$23,,MATCH($BN$5,'Select Year'!Z$14:AE$14,0))</f>
        <v>0</v>
      </c>
      <c r="X32" s="289"/>
      <c r="Y32" s="291" t="e">
        <f t="shared" si="10"/>
        <v>#DIV/0!</v>
      </c>
      <c r="Z32" s="70"/>
      <c r="AA32" s="340">
        <f>Z32*INDEX('Select Year'!Z$23:AE$23,,MATCH($BN$5,'Select Year'!Z$14:AE$14,0))</f>
        <v>0</v>
      </c>
      <c r="AB32" s="289"/>
      <c r="AC32" s="291" t="e">
        <f t="shared" si="11"/>
        <v>#DIV/0!</v>
      </c>
      <c r="AD32" s="70"/>
      <c r="AE32" s="340">
        <f>AD32*INDEX('Select Year'!Z$23:AE$23,,MATCH($BN$5,'Select Year'!Z$14:AE$14,0))</f>
        <v>0</v>
      </c>
      <c r="AF32" s="289"/>
      <c r="AG32" s="291" t="e">
        <f t="shared" si="12"/>
        <v>#DIV/0!</v>
      </c>
      <c r="AH32" s="70"/>
      <c r="AI32" s="340">
        <f>AH32*INDEX('Select Year'!Z$23:AE$23,,MATCH($BN$5,'Select Year'!Z$14:AE$14,0))</f>
        <v>0</v>
      </c>
      <c r="AJ32" s="289"/>
      <c r="AK32" s="291" t="e">
        <f t="shared" si="13"/>
        <v>#DIV/0!</v>
      </c>
      <c r="AL32" s="70"/>
      <c r="AM32" s="340">
        <f>AL32*INDEX('Select Year'!Z$23:AE$23,,MATCH($BN$5,'Select Year'!Z$14:AE$14,0))</f>
        <v>0</v>
      </c>
      <c r="AN32" s="289"/>
      <c r="AO32" s="291" t="e">
        <f t="shared" si="14"/>
        <v>#DIV/0!</v>
      </c>
      <c r="AP32" s="70"/>
      <c r="AQ32" s="340">
        <f>AP32*INDEX('Select Year'!Z$23:AE$23,,MATCH($BN$5,'Select Year'!Z$14:AE$14,0))</f>
        <v>0</v>
      </c>
      <c r="AR32" s="289"/>
      <c r="AS32" s="291" t="e">
        <f t="shared" si="15"/>
        <v>#DIV/0!</v>
      </c>
      <c r="AT32" s="70"/>
      <c r="AU32" s="340">
        <f>AT32*INDEX('Select Year'!Z$23:AE$23,,MATCH($BN$5,'Select Year'!Z$14:AE$14,0))</f>
        <v>0</v>
      </c>
      <c r="AV32" s="289"/>
      <c r="AW32" s="347" t="e">
        <f t="shared" si="16"/>
        <v>#DIV/0!</v>
      </c>
      <c r="AY32" s="12"/>
      <c r="AZ32" s="12"/>
      <c r="BF32" s="12"/>
      <c r="BG32" s="12"/>
      <c r="BH32" s="12"/>
      <c r="BI32" s="12"/>
      <c r="BJ32" s="13"/>
      <c r="BK32" s="12"/>
      <c r="CM32" s="177"/>
      <c r="CN32" s="174" t="str">
        <f t="shared" si="17"/>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137" t="str">
        <f t="shared" si="29"/>
        <v/>
      </c>
      <c r="D33" s="367">
        <f t="shared" si="3"/>
        <v>0</v>
      </c>
      <c r="E33" s="343">
        <f>D33*INDEX('Select Year'!Z$23:AE$23,,MATCH($BN$5,'Select Year'!Z$14:AE$14,0))</f>
        <v>0</v>
      </c>
      <c r="F33" s="355">
        <f t="shared" si="4"/>
        <v>0</v>
      </c>
      <c r="G33" s="352" t="e">
        <f t="shared" si="5"/>
        <v>#DIV/0!</v>
      </c>
      <c r="H33" s="352" t="e">
        <f t="shared" si="6"/>
        <v>#DIV/0!</v>
      </c>
      <c r="I33" s="300" t="e">
        <f>E33*INDEX('Select Year'!AA$15:AE$19,MATCH(Petrol!C33,'Select Year'!W$15:W$19,0),MATCH($BN$5,'Select Year'!AA$14:AE$14,0))</f>
        <v>#N/A</v>
      </c>
      <c r="J33" s="126"/>
      <c r="K33" s="343">
        <f>J33*INDEX('Select Year'!Z$23:AE$23,,MATCH($BN$5,'Select Year'!Z$14:AE$14,0))</f>
        <v>0</v>
      </c>
      <c r="L33" s="134"/>
      <c r="M33" s="292" t="e">
        <f t="shared" si="7"/>
        <v>#DIV/0!</v>
      </c>
      <c r="N33" s="126"/>
      <c r="O33" s="343">
        <f>N33*INDEX('Select Year'!Z$23:AE$23,,MATCH($BN$5,'Select Year'!Z$14:AE$14,0))</f>
        <v>0</v>
      </c>
      <c r="P33" s="134"/>
      <c r="Q33" s="292" t="e">
        <f t="shared" si="8"/>
        <v>#DIV/0!</v>
      </c>
      <c r="R33" s="126"/>
      <c r="S33" s="343">
        <f>R33*INDEX('Select Year'!Z$23:AE$23,,MATCH($BN$5,'Select Year'!Z$14:AE$14,0))</f>
        <v>0</v>
      </c>
      <c r="T33" s="134"/>
      <c r="U33" s="292" t="e">
        <f t="shared" si="9"/>
        <v>#DIV/0!</v>
      </c>
      <c r="V33" s="126"/>
      <c r="W33" s="343">
        <f>V33*INDEX('Select Year'!Z$23:AE$23,,MATCH($BN$5,'Select Year'!Z$14:AE$14,0))</f>
        <v>0</v>
      </c>
      <c r="X33" s="134"/>
      <c r="Y33" s="292" t="e">
        <f t="shared" si="10"/>
        <v>#DIV/0!</v>
      </c>
      <c r="Z33" s="126"/>
      <c r="AA33" s="343">
        <f>Z33*INDEX('Select Year'!Z$23:AE$23,,MATCH($BN$5,'Select Year'!Z$14:AE$14,0))</f>
        <v>0</v>
      </c>
      <c r="AB33" s="134"/>
      <c r="AC33" s="292" t="e">
        <f t="shared" si="11"/>
        <v>#DIV/0!</v>
      </c>
      <c r="AD33" s="126"/>
      <c r="AE33" s="343">
        <f>AD33*INDEX('Select Year'!Z$23:AE$23,,MATCH($BN$5,'Select Year'!Z$14:AE$14,0))</f>
        <v>0</v>
      </c>
      <c r="AF33" s="134"/>
      <c r="AG33" s="292" t="e">
        <f t="shared" si="12"/>
        <v>#DIV/0!</v>
      </c>
      <c r="AH33" s="126"/>
      <c r="AI33" s="343">
        <f>AH33*INDEX('Select Year'!Z$23:AE$23,,MATCH($BN$5,'Select Year'!Z$14:AE$14,0))</f>
        <v>0</v>
      </c>
      <c r="AJ33" s="134"/>
      <c r="AK33" s="292" t="e">
        <f t="shared" si="13"/>
        <v>#DIV/0!</v>
      </c>
      <c r="AL33" s="126"/>
      <c r="AM33" s="343">
        <f>AL33*INDEX('Select Year'!Z$23:AE$23,,MATCH($BN$5,'Select Year'!Z$14:AE$14,0))</f>
        <v>0</v>
      </c>
      <c r="AN33" s="134"/>
      <c r="AO33" s="292" t="e">
        <f t="shared" si="14"/>
        <v>#DIV/0!</v>
      </c>
      <c r="AP33" s="126"/>
      <c r="AQ33" s="343">
        <f>AP33*INDEX('Select Year'!Z$23:AE$23,,MATCH($BN$5,'Select Year'!Z$14:AE$14,0))</f>
        <v>0</v>
      </c>
      <c r="AR33" s="134"/>
      <c r="AS33" s="292" t="e">
        <f t="shared" si="15"/>
        <v>#DIV/0!</v>
      </c>
      <c r="AT33" s="126"/>
      <c r="AU33" s="343">
        <f>AT33*INDEX('Select Year'!Z$23:AE$23,,MATCH($BN$5,'Select Year'!Z$14:AE$14,0))</f>
        <v>0</v>
      </c>
      <c r="AV33" s="134"/>
      <c r="AW33" s="348" t="e">
        <f t="shared" si="16"/>
        <v>#DIV/0!</v>
      </c>
      <c r="AY33" s="12"/>
      <c r="AZ33" s="12"/>
      <c r="BF33" s="12"/>
      <c r="BG33" s="12"/>
      <c r="BH33" s="12"/>
      <c r="BI33" s="12"/>
      <c r="BJ33" s="13"/>
      <c r="BK33" s="12"/>
      <c r="CM33" s="177"/>
      <c r="CN33" s="174" t="str">
        <f t="shared" si="17"/>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30">Year3</f>
        <v/>
      </c>
      <c r="D34" s="363">
        <f t="shared" si="3"/>
        <v>0</v>
      </c>
      <c r="E34" s="339">
        <f>D34*INDEX('Select Year'!Z$23:AE$23,,MATCH($BN$5,'Select Year'!Z$14:AE$14,0))</f>
        <v>0</v>
      </c>
      <c r="F34" s="364">
        <f t="shared" si="4"/>
        <v>0</v>
      </c>
      <c r="G34" s="365" t="e">
        <f t="shared" si="5"/>
        <v>#DIV/0!</v>
      </c>
      <c r="H34" s="365" t="e">
        <f t="shared" si="6"/>
        <v>#DIV/0!</v>
      </c>
      <c r="I34" s="144" t="e">
        <f>E34*INDEX('Select Year'!AA$15:AE$19,MATCH(Petrol!C34,'Select Year'!W$15:W$19,0),MATCH($BN$5,'Select Year'!AA$14:AE$14,0))</f>
        <v>#N/A</v>
      </c>
      <c r="J34" s="306"/>
      <c r="K34" s="339">
        <f>J34*INDEX('Select Year'!Z$23:AE$23,,MATCH($BN$5,'Select Year'!Z$14:AE$14,0))</f>
        <v>0</v>
      </c>
      <c r="L34" s="307"/>
      <c r="M34" s="290" t="e">
        <f t="shared" si="7"/>
        <v>#DIV/0!</v>
      </c>
      <c r="N34" s="306"/>
      <c r="O34" s="339">
        <f>N34*INDEX('Select Year'!Z$23:AE$23,,MATCH($BN$5,'Select Year'!Z$14:AE$14,0))</f>
        <v>0</v>
      </c>
      <c r="P34" s="307"/>
      <c r="Q34" s="290" t="e">
        <f t="shared" si="8"/>
        <v>#DIV/0!</v>
      </c>
      <c r="R34" s="306"/>
      <c r="S34" s="339">
        <f>R34*INDEX('Select Year'!Z$23:AE$23,,MATCH($BN$5,'Select Year'!Z$14:AE$14,0))</f>
        <v>0</v>
      </c>
      <c r="T34" s="307"/>
      <c r="U34" s="290" t="e">
        <f t="shared" si="9"/>
        <v>#DIV/0!</v>
      </c>
      <c r="V34" s="306"/>
      <c r="W34" s="339">
        <f>V34*INDEX('Select Year'!Z$23:AE$23,,MATCH($BN$5,'Select Year'!Z$14:AE$14,0))</f>
        <v>0</v>
      </c>
      <c r="X34" s="307"/>
      <c r="Y34" s="290" t="e">
        <f t="shared" si="10"/>
        <v>#DIV/0!</v>
      </c>
      <c r="Z34" s="306"/>
      <c r="AA34" s="339">
        <f>Z34*INDEX('Select Year'!Z$23:AE$23,,MATCH($BN$5,'Select Year'!Z$14:AE$14,0))</f>
        <v>0</v>
      </c>
      <c r="AB34" s="307"/>
      <c r="AC34" s="290" t="e">
        <f t="shared" si="11"/>
        <v>#DIV/0!</v>
      </c>
      <c r="AD34" s="306"/>
      <c r="AE34" s="339">
        <f>AD34*INDEX('Select Year'!Z$23:AE$23,,MATCH($BN$5,'Select Year'!Z$14:AE$14,0))</f>
        <v>0</v>
      </c>
      <c r="AF34" s="307"/>
      <c r="AG34" s="290" t="e">
        <f t="shared" si="12"/>
        <v>#DIV/0!</v>
      </c>
      <c r="AH34" s="306"/>
      <c r="AI34" s="339">
        <f>AH34*INDEX('Select Year'!Z$23:AE$23,,MATCH($BN$5,'Select Year'!Z$14:AE$14,0))</f>
        <v>0</v>
      </c>
      <c r="AJ34" s="307"/>
      <c r="AK34" s="290" t="e">
        <f t="shared" si="13"/>
        <v>#DIV/0!</v>
      </c>
      <c r="AL34" s="306"/>
      <c r="AM34" s="339">
        <f>AL34*INDEX('Select Year'!Z$23:AE$23,,MATCH($BN$5,'Select Year'!Z$14:AE$14,0))</f>
        <v>0</v>
      </c>
      <c r="AN34" s="307"/>
      <c r="AO34" s="290" t="e">
        <f t="shared" si="14"/>
        <v>#DIV/0!</v>
      </c>
      <c r="AP34" s="306"/>
      <c r="AQ34" s="339">
        <f>AP34*INDEX('Select Year'!Z$23:AE$23,,MATCH($BN$5,'Select Year'!Z$14:AE$14,0))</f>
        <v>0</v>
      </c>
      <c r="AR34" s="307"/>
      <c r="AS34" s="290" t="e">
        <f t="shared" si="15"/>
        <v>#DIV/0!</v>
      </c>
      <c r="AT34" s="306"/>
      <c r="AU34" s="339">
        <f>AT34*INDEX('Select Year'!Z$23:AE$23,,MATCH($BN$5,'Select Year'!Z$14:AE$14,0))</f>
        <v>0</v>
      </c>
      <c r="AV34" s="307"/>
      <c r="AW34" s="346" t="e">
        <f t="shared" si="16"/>
        <v>#DIV/0!</v>
      </c>
      <c r="AY34" s="12"/>
      <c r="AZ34" s="12"/>
      <c r="BF34" s="12"/>
      <c r="BG34" s="12"/>
      <c r="BH34" s="12"/>
      <c r="BI34" s="12"/>
      <c r="BJ34" s="13"/>
      <c r="BK34" s="12"/>
      <c r="CM34" s="177"/>
      <c r="CN34" s="174" t="str">
        <f t="shared" si="17"/>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30"/>
        <v/>
      </c>
      <c r="D35" s="366">
        <f t="shared" si="3"/>
        <v>0</v>
      </c>
      <c r="E35" s="340">
        <f>D35*INDEX('Select Year'!Z$23:AE$23,,MATCH($BN$5,'Select Year'!Z$14:AE$14,0))</f>
        <v>0</v>
      </c>
      <c r="F35" s="354">
        <f t="shared" si="4"/>
        <v>0</v>
      </c>
      <c r="G35" s="351" t="e">
        <f t="shared" si="5"/>
        <v>#DIV/0!</v>
      </c>
      <c r="H35" s="351" t="e">
        <f t="shared" si="6"/>
        <v>#DIV/0!</v>
      </c>
      <c r="I35" s="47" t="e">
        <f>E35*INDEX('Select Year'!AA$15:AE$19,MATCH(Petrol!C35,'Select Year'!W$15:W$19,0),MATCH($BN$5,'Select Year'!AA$14:AE$14,0))</f>
        <v>#N/A</v>
      </c>
      <c r="J35" s="70"/>
      <c r="K35" s="340">
        <f>J35*INDEX('Select Year'!Z$23:AE$23,,MATCH($BN$5,'Select Year'!Z$14:AE$14,0))</f>
        <v>0</v>
      </c>
      <c r="L35" s="289"/>
      <c r="M35" s="291" t="e">
        <f t="shared" si="7"/>
        <v>#DIV/0!</v>
      </c>
      <c r="N35" s="70"/>
      <c r="O35" s="340">
        <f>N35*INDEX('Select Year'!Z$23:AE$23,,MATCH($BN$5,'Select Year'!Z$14:AE$14,0))</f>
        <v>0</v>
      </c>
      <c r="P35" s="289"/>
      <c r="Q35" s="291" t="e">
        <f t="shared" si="8"/>
        <v>#DIV/0!</v>
      </c>
      <c r="R35" s="70"/>
      <c r="S35" s="340">
        <f>R35*INDEX('Select Year'!Z$23:AE$23,,MATCH($BN$5,'Select Year'!Z$14:AE$14,0))</f>
        <v>0</v>
      </c>
      <c r="T35" s="289"/>
      <c r="U35" s="291" t="e">
        <f t="shared" si="9"/>
        <v>#DIV/0!</v>
      </c>
      <c r="V35" s="70"/>
      <c r="W35" s="340">
        <f>V35*INDEX('Select Year'!Z$23:AE$23,,MATCH($BN$5,'Select Year'!Z$14:AE$14,0))</f>
        <v>0</v>
      </c>
      <c r="X35" s="289"/>
      <c r="Y35" s="291" t="e">
        <f t="shared" si="10"/>
        <v>#DIV/0!</v>
      </c>
      <c r="Z35" s="70"/>
      <c r="AA35" s="340">
        <f>Z35*INDEX('Select Year'!Z$23:AE$23,,MATCH($BN$5,'Select Year'!Z$14:AE$14,0))</f>
        <v>0</v>
      </c>
      <c r="AB35" s="289"/>
      <c r="AC35" s="291" t="e">
        <f t="shared" si="11"/>
        <v>#DIV/0!</v>
      </c>
      <c r="AD35" s="70"/>
      <c r="AE35" s="340">
        <f>AD35*INDEX('Select Year'!Z$23:AE$23,,MATCH($BN$5,'Select Year'!Z$14:AE$14,0))</f>
        <v>0</v>
      </c>
      <c r="AF35" s="289"/>
      <c r="AG35" s="291" t="e">
        <f t="shared" si="12"/>
        <v>#DIV/0!</v>
      </c>
      <c r="AH35" s="70"/>
      <c r="AI35" s="340">
        <f>AH35*INDEX('Select Year'!Z$23:AE$23,,MATCH($BN$5,'Select Year'!Z$14:AE$14,0))</f>
        <v>0</v>
      </c>
      <c r="AJ35" s="289"/>
      <c r="AK35" s="291" t="e">
        <f t="shared" si="13"/>
        <v>#DIV/0!</v>
      </c>
      <c r="AL35" s="70"/>
      <c r="AM35" s="340">
        <f>AL35*INDEX('Select Year'!Z$23:AE$23,,MATCH($BN$5,'Select Year'!Z$14:AE$14,0))</f>
        <v>0</v>
      </c>
      <c r="AN35" s="289"/>
      <c r="AO35" s="291" t="e">
        <f t="shared" si="14"/>
        <v>#DIV/0!</v>
      </c>
      <c r="AP35" s="70"/>
      <c r="AQ35" s="340">
        <f>AP35*INDEX('Select Year'!Z$23:AE$23,,MATCH($BN$5,'Select Year'!Z$14:AE$14,0))</f>
        <v>0</v>
      </c>
      <c r="AR35" s="289"/>
      <c r="AS35" s="291" t="e">
        <f t="shared" si="15"/>
        <v>#DIV/0!</v>
      </c>
      <c r="AT35" s="70"/>
      <c r="AU35" s="340">
        <f>AT35*INDEX('Select Year'!Z$23:AE$23,,MATCH($BN$5,'Select Year'!Z$14:AE$14,0))</f>
        <v>0</v>
      </c>
      <c r="AV35" s="289"/>
      <c r="AW35" s="347" t="e">
        <f t="shared" si="16"/>
        <v>#DIV/0!</v>
      </c>
      <c r="AY35" s="12"/>
      <c r="AZ35" s="12"/>
      <c r="BF35" s="12"/>
      <c r="BG35" s="12"/>
      <c r="BH35" s="12"/>
      <c r="BI35" s="12"/>
      <c r="BJ35" s="13"/>
      <c r="BK35" s="12"/>
      <c r="CM35" s="177"/>
      <c r="CN35" s="174" t="str">
        <f t="shared" si="17"/>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30"/>
        <v/>
      </c>
      <c r="D36" s="366">
        <f t="shared" si="3"/>
        <v>0</v>
      </c>
      <c r="E36" s="340">
        <f>D36*INDEX('Select Year'!Z$23:AE$23,,MATCH($BN$5,'Select Year'!Z$14:AE$14,0))</f>
        <v>0</v>
      </c>
      <c r="F36" s="354">
        <f t="shared" si="4"/>
        <v>0</v>
      </c>
      <c r="G36" s="351" t="e">
        <f t="shared" si="5"/>
        <v>#DIV/0!</v>
      </c>
      <c r="H36" s="351" t="e">
        <f t="shared" si="6"/>
        <v>#DIV/0!</v>
      </c>
      <c r="I36" s="47" t="e">
        <f>E36*INDEX('Select Year'!AA$15:AE$19,MATCH(Petrol!C36,'Select Year'!W$15:W$19,0),MATCH($BN$5,'Select Year'!AA$14:AE$14,0))</f>
        <v>#N/A</v>
      </c>
      <c r="J36" s="70"/>
      <c r="K36" s="340">
        <f>J36*INDEX('Select Year'!Z$23:AE$23,,MATCH($BN$5,'Select Year'!Z$14:AE$14,0))</f>
        <v>0</v>
      </c>
      <c r="L36" s="289"/>
      <c r="M36" s="291" t="e">
        <f t="shared" si="7"/>
        <v>#DIV/0!</v>
      </c>
      <c r="N36" s="70"/>
      <c r="O36" s="340">
        <f>N36*INDEX('Select Year'!Z$23:AE$23,,MATCH($BN$5,'Select Year'!Z$14:AE$14,0))</f>
        <v>0</v>
      </c>
      <c r="P36" s="289"/>
      <c r="Q36" s="291" t="e">
        <f t="shared" si="8"/>
        <v>#DIV/0!</v>
      </c>
      <c r="R36" s="70"/>
      <c r="S36" s="340">
        <f>R36*INDEX('Select Year'!Z$23:AE$23,,MATCH($BN$5,'Select Year'!Z$14:AE$14,0))</f>
        <v>0</v>
      </c>
      <c r="T36" s="289"/>
      <c r="U36" s="291" t="e">
        <f t="shared" si="9"/>
        <v>#DIV/0!</v>
      </c>
      <c r="V36" s="70"/>
      <c r="W36" s="340">
        <f>V36*INDEX('Select Year'!Z$23:AE$23,,MATCH($BN$5,'Select Year'!Z$14:AE$14,0))</f>
        <v>0</v>
      </c>
      <c r="X36" s="289"/>
      <c r="Y36" s="291" t="e">
        <f t="shared" si="10"/>
        <v>#DIV/0!</v>
      </c>
      <c r="Z36" s="70"/>
      <c r="AA36" s="340">
        <f>Z36*INDEX('Select Year'!Z$23:AE$23,,MATCH($BN$5,'Select Year'!Z$14:AE$14,0))</f>
        <v>0</v>
      </c>
      <c r="AB36" s="289"/>
      <c r="AC36" s="291" t="e">
        <f t="shared" si="11"/>
        <v>#DIV/0!</v>
      </c>
      <c r="AD36" s="70"/>
      <c r="AE36" s="340">
        <f>AD36*INDEX('Select Year'!Z$23:AE$23,,MATCH($BN$5,'Select Year'!Z$14:AE$14,0))</f>
        <v>0</v>
      </c>
      <c r="AF36" s="289"/>
      <c r="AG36" s="291" t="e">
        <f t="shared" si="12"/>
        <v>#DIV/0!</v>
      </c>
      <c r="AH36" s="70"/>
      <c r="AI36" s="340">
        <f>AH36*INDEX('Select Year'!Z$23:AE$23,,MATCH($BN$5,'Select Year'!Z$14:AE$14,0))</f>
        <v>0</v>
      </c>
      <c r="AJ36" s="289"/>
      <c r="AK36" s="291" t="e">
        <f t="shared" si="13"/>
        <v>#DIV/0!</v>
      </c>
      <c r="AL36" s="70"/>
      <c r="AM36" s="340">
        <f>AL36*INDEX('Select Year'!Z$23:AE$23,,MATCH($BN$5,'Select Year'!Z$14:AE$14,0))</f>
        <v>0</v>
      </c>
      <c r="AN36" s="289"/>
      <c r="AO36" s="291" t="e">
        <f t="shared" si="14"/>
        <v>#DIV/0!</v>
      </c>
      <c r="AP36" s="70"/>
      <c r="AQ36" s="340">
        <f>AP36*INDEX('Select Year'!Z$23:AE$23,,MATCH($BN$5,'Select Year'!Z$14:AE$14,0))</f>
        <v>0</v>
      </c>
      <c r="AR36" s="289"/>
      <c r="AS36" s="291" t="e">
        <f t="shared" si="15"/>
        <v>#DIV/0!</v>
      </c>
      <c r="AT36" s="70"/>
      <c r="AU36" s="340">
        <f>AT36*INDEX('Select Year'!Z$23:AE$23,,MATCH($BN$5,'Select Year'!Z$14:AE$14,0))</f>
        <v>0</v>
      </c>
      <c r="AV36" s="289"/>
      <c r="AW36" s="347" t="e">
        <f t="shared" si="16"/>
        <v>#DIV/0!</v>
      </c>
      <c r="AY36" s="12"/>
      <c r="AZ36" s="12"/>
      <c r="BF36" s="12"/>
      <c r="BG36" s="12"/>
      <c r="BH36" s="12"/>
      <c r="BI36" s="12"/>
      <c r="BJ36" s="13"/>
      <c r="BK36" s="12"/>
      <c r="CM36" s="177"/>
      <c r="CN36" s="174" t="str">
        <f t="shared" si="17"/>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30"/>
        <v/>
      </c>
      <c r="D37" s="366">
        <f t="shared" si="3"/>
        <v>0</v>
      </c>
      <c r="E37" s="340">
        <f>D37*INDEX('Select Year'!Z$23:AE$23,,MATCH($BN$5,'Select Year'!Z$14:AE$14,0))</f>
        <v>0</v>
      </c>
      <c r="F37" s="354">
        <f t="shared" si="4"/>
        <v>0</v>
      </c>
      <c r="G37" s="351" t="e">
        <f t="shared" si="5"/>
        <v>#DIV/0!</v>
      </c>
      <c r="H37" s="351" t="e">
        <f t="shared" si="6"/>
        <v>#DIV/0!</v>
      </c>
      <c r="I37" s="47" t="e">
        <f>E37*INDEX('Select Year'!AA$15:AE$19,MATCH(Petrol!C37,'Select Year'!W$15:W$19,0),MATCH($BN$5,'Select Year'!AA$14:AE$14,0))</f>
        <v>#N/A</v>
      </c>
      <c r="J37" s="70"/>
      <c r="K37" s="340">
        <f>J37*INDEX('Select Year'!Z$23:AE$23,,MATCH($BN$5,'Select Year'!Z$14:AE$14,0))</f>
        <v>0</v>
      </c>
      <c r="L37" s="289"/>
      <c r="M37" s="291" t="e">
        <f t="shared" si="7"/>
        <v>#DIV/0!</v>
      </c>
      <c r="N37" s="70"/>
      <c r="O37" s="340">
        <f>N37*INDEX('Select Year'!Z$23:AE$23,,MATCH($BN$5,'Select Year'!Z$14:AE$14,0))</f>
        <v>0</v>
      </c>
      <c r="P37" s="289"/>
      <c r="Q37" s="291" t="e">
        <f t="shared" si="8"/>
        <v>#DIV/0!</v>
      </c>
      <c r="R37" s="70"/>
      <c r="S37" s="340">
        <f>R37*INDEX('Select Year'!Z$23:AE$23,,MATCH($BN$5,'Select Year'!Z$14:AE$14,0))</f>
        <v>0</v>
      </c>
      <c r="T37" s="289"/>
      <c r="U37" s="291" t="e">
        <f t="shared" si="9"/>
        <v>#DIV/0!</v>
      </c>
      <c r="V37" s="70"/>
      <c r="W37" s="340">
        <f>V37*INDEX('Select Year'!Z$23:AE$23,,MATCH($BN$5,'Select Year'!Z$14:AE$14,0))</f>
        <v>0</v>
      </c>
      <c r="X37" s="289"/>
      <c r="Y37" s="291" t="e">
        <f t="shared" si="10"/>
        <v>#DIV/0!</v>
      </c>
      <c r="Z37" s="70"/>
      <c r="AA37" s="340">
        <f>Z37*INDEX('Select Year'!Z$23:AE$23,,MATCH($BN$5,'Select Year'!Z$14:AE$14,0))</f>
        <v>0</v>
      </c>
      <c r="AB37" s="289"/>
      <c r="AC37" s="291" t="e">
        <f t="shared" si="11"/>
        <v>#DIV/0!</v>
      </c>
      <c r="AD37" s="70"/>
      <c r="AE37" s="340">
        <f>AD37*INDEX('Select Year'!Z$23:AE$23,,MATCH($BN$5,'Select Year'!Z$14:AE$14,0))</f>
        <v>0</v>
      </c>
      <c r="AF37" s="289"/>
      <c r="AG37" s="291" t="e">
        <f t="shared" si="12"/>
        <v>#DIV/0!</v>
      </c>
      <c r="AH37" s="70"/>
      <c r="AI37" s="340">
        <f>AH37*INDEX('Select Year'!Z$23:AE$23,,MATCH($BN$5,'Select Year'!Z$14:AE$14,0))</f>
        <v>0</v>
      </c>
      <c r="AJ37" s="289"/>
      <c r="AK37" s="291" t="e">
        <f t="shared" si="13"/>
        <v>#DIV/0!</v>
      </c>
      <c r="AL37" s="70"/>
      <c r="AM37" s="340">
        <f>AL37*INDEX('Select Year'!Z$23:AE$23,,MATCH($BN$5,'Select Year'!Z$14:AE$14,0))</f>
        <v>0</v>
      </c>
      <c r="AN37" s="289"/>
      <c r="AO37" s="291" t="e">
        <f t="shared" si="14"/>
        <v>#DIV/0!</v>
      </c>
      <c r="AP37" s="70"/>
      <c r="AQ37" s="340">
        <f>AP37*INDEX('Select Year'!Z$23:AE$23,,MATCH($BN$5,'Select Year'!Z$14:AE$14,0))</f>
        <v>0</v>
      </c>
      <c r="AR37" s="289"/>
      <c r="AS37" s="291" t="e">
        <f t="shared" si="15"/>
        <v>#DIV/0!</v>
      </c>
      <c r="AT37" s="70"/>
      <c r="AU37" s="340">
        <f>AT37*INDEX('Select Year'!Z$23:AE$23,,MATCH($BN$5,'Select Year'!Z$14:AE$14,0))</f>
        <v>0</v>
      </c>
      <c r="AV37" s="289"/>
      <c r="AW37" s="347" t="e">
        <f t="shared" si="16"/>
        <v>#DIV/0!</v>
      </c>
      <c r="AY37" s="12"/>
      <c r="AZ37" s="12"/>
      <c r="BF37" s="12"/>
      <c r="BG37" s="12"/>
      <c r="BH37" s="12"/>
      <c r="BI37" s="12"/>
      <c r="BJ37" s="13"/>
      <c r="BK37" s="12"/>
      <c r="CM37" s="177"/>
      <c r="CN37" s="174" t="str">
        <f t="shared" si="17"/>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30"/>
        <v/>
      </c>
      <c r="D38" s="366">
        <f t="shared" si="3"/>
        <v>0</v>
      </c>
      <c r="E38" s="340">
        <f>D38*INDEX('Select Year'!Z$23:AE$23,,MATCH($BN$5,'Select Year'!Z$14:AE$14,0))</f>
        <v>0</v>
      </c>
      <c r="F38" s="354">
        <f t="shared" si="4"/>
        <v>0</v>
      </c>
      <c r="G38" s="351" t="e">
        <f t="shared" si="5"/>
        <v>#DIV/0!</v>
      </c>
      <c r="H38" s="351" t="e">
        <f t="shared" si="6"/>
        <v>#DIV/0!</v>
      </c>
      <c r="I38" s="47" t="e">
        <f>E38*INDEX('Select Year'!AA$15:AE$19,MATCH(Petrol!C38,'Select Year'!W$15:W$19,0),MATCH($BN$5,'Select Year'!AA$14:AE$14,0))</f>
        <v>#N/A</v>
      </c>
      <c r="J38" s="70"/>
      <c r="K38" s="340">
        <f>J38*INDEX('Select Year'!Z$23:AE$23,,MATCH($BN$5,'Select Year'!Z$14:AE$14,0))</f>
        <v>0</v>
      </c>
      <c r="L38" s="289"/>
      <c r="M38" s="291" t="e">
        <f t="shared" si="7"/>
        <v>#DIV/0!</v>
      </c>
      <c r="N38" s="70"/>
      <c r="O38" s="340">
        <f>N38*INDEX('Select Year'!Z$23:AE$23,,MATCH($BN$5,'Select Year'!Z$14:AE$14,0))</f>
        <v>0</v>
      </c>
      <c r="P38" s="289"/>
      <c r="Q38" s="291" t="e">
        <f t="shared" si="8"/>
        <v>#DIV/0!</v>
      </c>
      <c r="R38" s="70"/>
      <c r="S38" s="340">
        <f>R38*INDEX('Select Year'!Z$23:AE$23,,MATCH($BN$5,'Select Year'!Z$14:AE$14,0))</f>
        <v>0</v>
      </c>
      <c r="T38" s="289"/>
      <c r="U38" s="291" t="e">
        <f t="shared" si="9"/>
        <v>#DIV/0!</v>
      </c>
      <c r="V38" s="70"/>
      <c r="W38" s="340">
        <f>V38*INDEX('Select Year'!Z$23:AE$23,,MATCH($BN$5,'Select Year'!Z$14:AE$14,0))</f>
        <v>0</v>
      </c>
      <c r="X38" s="289"/>
      <c r="Y38" s="291" t="e">
        <f t="shared" si="10"/>
        <v>#DIV/0!</v>
      </c>
      <c r="Z38" s="70"/>
      <c r="AA38" s="340">
        <f>Z38*INDEX('Select Year'!Z$23:AE$23,,MATCH($BN$5,'Select Year'!Z$14:AE$14,0))</f>
        <v>0</v>
      </c>
      <c r="AB38" s="289"/>
      <c r="AC38" s="291" t="e">
        <f t="shared" si="11"/>
        <v>#DIV/0!</v>
      </c>
      <c r="AD38" s="70"/>
      <c r="AE38" s="340">
        <f>AD38*INDEX('Select Year'!Z$23:AE$23,,MATCH($BN$5,'Select Year'!Z$14:AE$14,0))</f>
        <v>0</v>
      </c>
      <c r="AF38" s="289"/>
      <c r="AG38" s="291" t="e">
        <f t="shared" si="12"/>
        <v>#DIV/0!</v>
      </c>
      <c r="AH38" s="70"/>
      <c r="AI38" s="340">
        <f>AH38*INDEX('Select Year'!Z$23:AE$23,,MATCH($BN$5,'Select Year'!Z$14:AE$14,0))</f>
        <v>0</v>
      </c>
      <c r="AJ38" s="289"/>
      <c r="AK38" s="291" t="e">
        <f t="shared" si="13"/>
        <v>#DIV/0!</v>
      </c>
      <c r="AL38" s="70"/>
      <c r="AM38" s="340">
        <f>AL38*INDEX('Select Year'!Z$23:AE$23,,MATCH($BN$5,'Select Year'!Z$14:AE$14,0))</f>
        <v>0</v>
      </c>
      <c r="AN38" s="289"/>
      <c r="AO38" s="291" t="e">
        <f t="shared" si="14"/>
        <v>#DIV/0!</v>
      </c>
      <c r="AP38" s="70"/>
      <c r="AQ38" s="340">
        <f>AP38*INDEX('Select Year'!Z$23:AE$23,,MATCH($BN$5,'Select Year'!Z$14:AE$14,0))</f>
        <v>0</v>
      </c>
      <c r="AR38" s="289"/>
      <c r="AS38" s="291" t="e">
        <f t="shared" si="15"/>
        <v>#DIV/0!</v>
      </c>
      <c r="AT38" s="70"/>
      <c r="AU38" s="340">
        <f>AT38*INDEX('Select Year'!Z$23:AE$23,,MATCH($BN$5,'Select Year'!Z$14:AE$14,0))</f>
        <v>0</v>
      </c>
      <c r="AV38" s="289"/>
      <c r="AW38" s="347" t="e">
        <f t="shared" si="16"/>
        <v>#DIV/0!</v>
      </c>
      <c r="AY38" s="12"/>
      <c r="AZ38" s="12"/>
      <c r="BF38" s="12"/>
      <c r="BG38" s="12"/>
      <c r="BH38" s="12"/>
      <c r="BI38" s="12"/>
      <c r="BJ38" s="13"/>
      <c r="BK38" s="12"/>
      <c r="CM38" s="177"/>
      <c r="CN38" s="174" t="str">
        <f t="shared" si="17"/>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30"/>
        <v/>
      </c>
      <c r="D39" s="366">
        <f t="shared" si="3"/>
        <v>0</v>
      </c>
      <c r="E39" s="340">
        <f>D39*INDEX('Select Year'!Z$23:AE$23,,MATCH($BN$5,'Select Year'!Z$14:AE$14,0))</f>
        <v>0</v>
      </c>
      <c r="F39" s="354">
        <f t="shared" si="4"/>
        <v>0</v>
      </c>
      <c r="G39" s="351" t="e">
        <f t="shared" si="5"/>
        <v>#DIV/0!</v>
      </c>
      <c r="H39" s="351" t="e">
        <f t="shared" si="6"/>
        <v>#DIV/0!</v>
      </c>
      <c r="I39" s="47" t="e">
        <f>E39*INDEX('Select Year'!AA$15:AE$19,MATCH(Petrol!C39,'Select Year'!W$15:W$19,0),MATCH($BN$5,'Select Year'!AA$14:AE$14,0))</f>
        <v>#N/A</v>
      </c>
      <c r="J39" s="70"/>
      <c r="K39" s="340">
        <f>J39*INDEX('Select Year'!Z$23:AE$23,,MATCH($BN$5,'Select Year'!Z$14:AE$14,0))</f>
        <v>0</v>
      </c>
      <c r="L39" s="289"/>
      <c r="M39" s="291" t="e">
        <f t="shared" si="7"/>
        <v>#DIV/0!</v>
      </c>
      <c r="N39" s="70"/>
      <c r="O39" s="340">
        <f>N39*INDEX('Select Year'!Z$23:AE$23,,MATCH($BN$5,'Select Year'!Z$14:AE$14,0))</f>
        <v>0</v>
      </c>
      <c r="P39" s="289"/>
      <c r="Q39" s="291" t="e">
        <f t="shared" si="8"/>
        <v>#DIV/0!</v>
      </c>
      <c r="R39" s="70"/>
      <c r="S39" s="340">
        <f>R39*INDEX('Select Year'!Z$23:AE$23,,MATCH($BN$5,'Select Year'!Z$14:AE$14,0))</f>
        <v>0</v>
      </c>
      <c r="T39" s="289"/>
      <c r="U39" s="291" t="e">
        <f t="shared" si="9"/>
        <v>#DIV/0!</v>
      </c>
      <c r="V39" s="70"/>
      <c r="W39" s="340">
        <f>V39*INDEX('Select Year'!Z$23:AE$23,,MATCH($BN$5,'Select Year'!Z$14:AE$14,0))</f>
        <v>0</v>
      </c>
      <c r="X39" s="289"/>
      <c r="Y39" s="291" t="e">
        <f t="shared" si="10"/>
        <v>#DIV/0!</v>
      </c>
      <c r="Z39" s="70"/>
      <c r="AA39" s="340">
        <f>Z39*INDEX('Select Year'!Z$23:AE$23,,MATCH($BN$5,'Select Year'!Z$14:AE$14,0))</f>
        <v>0</v>
      </c>
      <c r="AB39" s="289"/>
      <c r="AC39" s="291" t="e">
        <f t="shared" si="11"/>
        <v>#DIV/0!</v>
      </c>
      <c r="AD39" s="70"/>
      <c r="AE39" s="340">
        <f>AD39*INDEX('Select Year'!Z$23:AE$23,,MATCH($BN$5,'Select Year'!Z$14:AE$14,0))</f>
        <v>0</v>
      </c>
      <c r="AF39" s="289"/>
      <c r="AG39" s="291" t="e">
        <f t="shared" si="12"/>
        <v>#DIV/0!</v>
      </c>
      <c r="AH39" s="70"/>
      <c r="AI39" s="340">
        <f>AH39*INDEX('Select Year'!Z$23:AE$23,,MATCH($BN$5,'Select Year'!Z$14:AE$14,0))</f>
        <v>0</v>
      </c>
      <c r="AJ39" s="289"/>
      <c r="AK39" s="291" t="e">
        <f t="shared" si="13"/>
        <v>#DIV/0!</v>
      </c>
      <c r="AL39" s="70"/>
      <c r="AM39" s="340">
        <f>AL39*INDEX('Select Year'!Z$23:AE$23,,MATCH($BN$5,'Select Year'!Z$14:AE$14,0))</f>
        <v>0</v>
      </c>
      <c r="AN39" s="289"/>
      <c r="AO39" s="291" t="e">
        <f t="shared" si="14"/>
        <v>#DIV/0!</v>
      </c>
      <c r="AP39" s="70"/>
      <c r="AQ39" s="340">
        <f>AP39*INDEX('Select Year'!Z$23:AE$23,,MATCH($BN$5,'Select Year'!Z$14:AE$14,0))</f>
        <v>0</v>
      </c>
      <c r="AR39" s="289"/>
      <c r="AS39" s="291" t="e">
        <f t="shared" si="15"/>
        <v>#DIV/0!</v>
      </c>
      <c r="AT39" s="70"/>
      <c r="AU39" s="340">
        <f>AT39*INDEX('Select Year'!Z$23:AE$23,,MATCH($BN$5,'Select Year'!Z$14:AE$14,0))</f>
        <v>0</v>
      </c>
      <c r="AV39" s="289"/>
      <c r="AW39" s="347" t="e">
        <f t="shared" si="16"/>
        <v>#DIV/0!</v>
      </c>
      <c r="AY39" s="12"/>
      <c r="AZ39" s="12"/>
      <c r="BF39" s="12"/>
      <c r="BG39" s="12"/>
      <c r="BH39" s="12"/>
      <c r="BI39" s="12"/>
      <c r="BJ39" s="13"/>
      <c r="BK39" s="12"/>
      <c r="CM39" s="177"/>
      <c r="CN39" s="174" t="str">
        <f t="shared" si="17"/>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30"/>
        <v/>
      </c>
      <c r="D40" s="366">
        <f t="shared" si="3"/>
        <v>0</v>
      </c>
      <c r="E40" s="340">
        <f>D40*INDEX('Select Year'!Z$23:AE$23,,MATCH($BN$5,'Select Year'!Z$14:AE$14,0))</f>
        <v>0</v>
      </c>
      <c r="F40" s="354">
        <f t="shared" si="4"/>
        <v>0</v>
      </c>
      <c r="G40" s="351" t="e">
        <f t="shared" si="5"/>
        <v>#DIV/0!</v>
      </c>
      <c r="H40" s="351" t="e">
        <f t="shared" si="6"/>
        <v>#DIV/0!</v>
      </c>
      <c r="I40" s="47" t="e">
        <f>E40*INDEX('Select Year'!AA$15:AE$19,MATCH(Petrol!C40,'Select Year'!W$15:W$19,0),MATCH($BN$5,'Select Year'!AA$14:AE$14,0))</f>
        <v>#N/A</v>
      </c>
      <c r="J40" s="70"/>
      <c r="K40" s="340">
        <f>J40*INDEX('Select Year'!Z$23:AE$23,,MATCH($BN$5,'Select Year'!Z$14:AE$14,0))</f>
        <v>0</v>
      </c>
      <c r="L40" s="289"/>
      <c r="M40" s="291" t="e">
        <f t="shared" si="7"/>
        <v>#DIV/0!</v>
      </c>
      <c r="N40" s="70"/>
      <c r="O40" s="340">
        <f>N40*INDEX('Select Year'!Z$23:AE$23,,MATCH($BN$5,'Select Year'!Z$14:AE$14,0))</f>
        <v>0</v>
      </c>
      <c r="P40" s="289"/>
      <c r="Q40" s="291" t="e">
        <f t="shared" si="8"/>
        <v>#DIV/0!</v>
      </c>
      <c r="R40" s="70"/>
      <c r="S40" s="340">
        <f>R40*INDEX('Select Year'!Z$23:AE$23,,MATCH($BN$5,'Select Year'!Z$14:AE$14,0))</f>
        <v>0</v>
      </c>
      <c r="T40" s="289"/>
      <c r="U40" s="291" t="e">
        <f t="shared" si="9"/>
        <v>#DIV/0!</v>
      </c>
      <c r="V40" s="70"/>
      <c r="W40" s="340">
        <f>V40*INDEX('Select Year'!Z$23:AE$23,,MATCH($BN$5,'Select Year'!Z$14:AE$14,0))</f>
        <v>0</v>
      </c>
      <c r="X40" s="289"/>
      <c r="Y40" s="291" t="e">
        <f t="shared" si="10"/>
        <v>#DIV/0!</v>
      </c>
      <c r="Z40" s="70"/>
      <c r="AA40" s="340">
        <f>Z40*INDEX('Select Year'!Z$23:AE$23,,MATCH($BN$5,'Select Year'!Z$14:AE$14,0))</f>
        <v>0</v>
      </c>
      <c r="AB40" s="289"/>
      <c r="AC40" s="291" t="e">
        <f t="shared" si="11"/>
        <v>#DIV/0!</v>
      </c>
      <c r="AD40" s="70"/>
      <c r="AE40" s="340">
        <f>AD40*INDEX('Select Year'!Z$23:AE$23,,MATCH($BN$5,'Select Year'!Z$14:AE$14,0))</f>
        <v>0</v>
      </c>
      <c r="AF40" s="289"/>
      <c r="AG40" s="291" t="e">
        <f t="shared" si="12"/>
        <v>#DIV/0!</v>
      </c>
      <c r="AH40" s="70"/>
      <c r="AI40" s="340">
        <f>AH40*INDEX('Select Year'!Z$23:AE$23,,MATCH($BN$5,'Select Year'!Z$14:AE$14,0))</f>
        <v>0</v>
      </c>
      <c r="AJ40" s="289"/>
      <c r="AK40" s="291" t="e">
        <f t="shared" si="13"/>
        <v>#DIV/0!</v>
      </c>
      <c r="AL40" s="70"/>
      <c r="AM40" s="340">
        <f>AL40*INDEX('Select Year'!Z$23:AE$23,,MATCH($BN$5,'Select Year'!Z$14:AE$14,0))</f>
        <v>0</v>
      </c>
      <c r="AN40" s="289"/>
      <c r="AO40" s="291" t="e">
        <f t="shared" si="14"/>
        <v>#DIV/0!</v>
      </c>
      <c r="AP40" s="70"/>
      <c r="AQ40" s="340">
        <f>AP40*INDEX('Select Year'!Z$23:AE$23,,MATCH($BN$5,'Select Year'!Z$14:AE$14,0))</f>
        <v>0</v>
      </c>
      <c r="AR40" s="289"/>
      <c r="AS40" s="291" t="e">
        <f t="shared" si="15"/>
        <v>#DIV/0!</v>
      </c>
      <c r="AT40" s="70"/>
      <c r="AU40" s="340">
        <f>AT40*INDEX('Select Year'!Z$23:AE$23,,MATCH($BN$5,'Select Year'!Z$14:AE$14,0))</f>
        <v>0</v>
      </c>
      <c r="AV40" s="289"/>
      <c r="AW40" s="347" t="e">
        <f t="shared" si="16"/>
        <v>#DIV/0!</v>
      </c>
      <c r="AY40" s="12"/>
      <c r="AZ40" s="12"/>
      <c r="BF40" s="12"/>
      <c r="BG40" s="12"/>
      <c r="BH40" s="12"/>
      <c r="BI40" s="12"/>
      <c r="BJ40" s="13"/>
      <c r="BK40" s="12"/>
      <c r="CM40" s="177"/>
      <c r="CN40" s="174" t="str">
        <f t="shared" si="17"/>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30"/>
        <v/>
      </c>
      <c r="D41" s="366">
        <f t="shared" si="3"/>
        <v>0</v>
      </c>
      <c r="E41" s="340">
        <f>D41*INDEX('Select Year'!Z$23:AE$23,,MATCH($BN$5,'Select Year'!Z$14:AE$14,0))</f>
        <v>0</v>
      </c>
      <c r="F41" s="354">
        <f t="shared" si="4"/>
        <v>0</v>
      </c>
      <c r="G41" s="351" t="e">
        <f t="shared" si="5"/>
        <v>#DIV/0!</v>
      </c>
      <c r="H41" s="351" t="e">
        <f t="shared" si="6"/>
        <v>#DIV/0!</v>
      </c>
      <c r="I41" s="47" t="e">
        <f>E41*INDEX('Select Year'!AA$15:AE$19,MATCH(Petrol!C41,'Select Year'!W$15:W$19,0),MATCH($BN$5,'Select Year'!AA$14:AE$14,0))</f>
        <v>#N/A</v>
      </c>
      <c r="J41" s="70"/>
      <c r="K41" s="340">
        <f>J41*INDEX('Select Year'!Z$23:AE$23,,MATCH($BN$5,'Select Year'!Z$14:AE$14,0))</f>
        <v>0</v>
      </c>
      <c r="L41" s="289"/>
      <c r="M41" s="291" t="e">
        <f t="shared" si="7"/>
        <v>#DIV/0!</v>
      </c>
      <c r="N41" s="70"/>
      <c r="O41" s="340">
        <f>N41*INDEX('Select Year'!Z$23:AE$23,,MATCH($BN$5,'Select Year'!Z$14:AE$14,0))</f>
        <v>0</v>
      </c>
      <c r="P41" s="289"/>
      <c r="Q41" s="291" t="e">
        <f t="shared" si="8"/>
        <v>#DIV/0!</v>
      </c>
      <c r="R41" s="70"/>
      <c r="S41" s="340">
        <f>R41*INDEX('Select Year'!Z$23:AE$23,,MATCH($BN$5,'Select Year'!Z$14:AE$14,0))</f>
        <v>0</v>
      </c>
      <c r="T41" s="289"/>
      <c r="U41" s="291" t="e">
        <f t="shared" si="9"/>
        <v>#DIV/0!</v>
      </c>
      <c r="V41" s="70"/>
      <c r="W41" s="340">
        <f>V41*INDEX('Select Year'!Z$23:AE$23,,MATCH($BN$5,'Select Year'!Z$14:AE$14,0))</f>
        <v>0</v>
      </c>
      <c r="X41" s="289"/>
      <c r="Y41" s="291" t="e">
        <f t="shared" si="10"/>
        <v>#DIV/0!</v>
      </c>
      <c r="Z41" s="70"/>
      <c r="AA41" s="340">
        <f>Z41*INDEX('Select Year'!Z$23:AE$23,,MATCH($BN$5,'Select Year'!Z$14:AE$14,0))</f>
        <v>0</v>
      </c>
      <c r="AB41" s="289"/>
      <c r="AC41" s="291" t="e">
        <f t="shared" si="11"/>
        <v>#DIV/0!</v>
      </c>
      <c r="AD41" s="70"/>
      <c r="AE41" s="340">
        <f>AD41*INDEX('Select Year'!Z$23:AE$23,,MATCH($BN$5,'Select Year'!Z$14:AE$14,0))</f>
        <v>0</v>
      </c>
      <c r="AF41" s="289"/>
      <c r="AG41" s="291" t="e">
        <f t="shared" si="12"/>
        <v>#DIV/0!</v>
      </c>
      <c r="AH41" s="70"/>
      <c r="AI41" s="340">
        <f>AH41*INDEX('Select Year'!Z$23:AE$23,,MATCH($BN$5,'Select Year'!Z$14:AE$14,0))</f>
        <v>0</v>
      </c>
      <c r="AJ41" s="289"/>
      <c r="AK41" s="291" t="e">
        <f t="shared" si="13"/>
        <v>#DIV/0!</v>
      </c>
      <c r="AL41" s="70"/>
      <c r="AM41" s="340">
        <f>AL41*INDEX('Select Year'!Z$23:AE$23,,MATCH($BN$5,'Select Year'!Z$14:AE$14,0))</f>
        <v>0</v>
      </c>
      <c r="AN41" s="289"/>
      <c r="AO41" s="291" t="e">
        <f t="shared" si="14"/>
        <v>#DIV/0!</v>
      </c>
      <c r="AP41" s="70"/>
      <c r="AQ41" s="340">
        <f>AP41*INDEX('Select Year'!Z$23:AE$23,,MATCH($BN$5,'Select Year'!Z$14:AE$14,0))</f>
        <v>0</v>
      </c>
      <c r="AR41" s="289"/>
      <c r="AS41" s="291" t="e">
        <f t="shared" si="15"/>
        <v>#DIV/0!</v>
      </c>
      <c r="AT41" s="70"/>
      <c r="AU41" s="340">
        <f>AT41*INDEX('Select Year'!Z$23:AE$23,,MATCH($BN$5,'Select Year'!Z$14:AE$14,0))</f>
        <v>0</v>
      </c>
      <c r="AV41" s="289"/>
      <c r="AW41" s="347" t="e">
        <f t="shared" si="16"/>
        <v>#DIV/0!</v>
      </c>
      <c r="AY41" s="12"/>
      <c r="AZ41" s="12"/>
      <c r="BF41" s="12"/>
      <c r="BG41" s="12"/>
      <c r="BH41" s="12"/>
      <c r="BI41" s="12"/>
      <c r="BJ41" s="13"/>
      <c r="BK41" s="12"/>
      <c r="CM41" s="177"/>
      <c r="CN41" s="174" t="str">
        <f t="shared" si="17"/>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30"/>
        <v/>
      </c>
      <c r="D42" s="366">
        <f t="shared" si="3"/>
        <v>0</v>
      </c>
      <c r="E42" s="340">
        <f>D42*INDEX('Select Year'!Z$23:AE$23,,MATCH($BN$5,'Select Year'!Z$14:AE$14,0))</f>
        <v>0</v>
      </c>
      <c r="F42" s="354">
        <f t="shared" si="4"/>
        <v>0</v>
      </c>
      <c r="G42" s="351" t="e">
        <f t="shared" si="5"/>
        <v>#DIV/0!</v>
      </c>
      <c r="H42" s="351" t="e">
        <f t="shared" si="6"/>
        <v>#DIV/0!</v>
      </c>
      <c r="I42" s="47" t="e">
        <f>E42*INDEX('Select Year'!AA$15:AE$19,MATCH(Petrol!C42,'Select Year'!W$15:W$19,0),MATCH($BN$5,'Select Year'!AA$14:AE$14,0))</f>
        <v>#N/A</v>
      </c>
      <c r="J42" s="70"/>
      <c r="K42" s="340">
        <f>J42*INDEX('Select Year'!Z$23:AE$23,,MATCH($BN$5,'Select Year'!Z$14:AE$14,0))</f>
        <v>0</v>
      </c>
      <c r="L42" s="289"/>
      <c r="M42" s="291" t="e">
        <f t="shared" si="7"/>
        <v>#DIV/0!</v>
      </c>
      <c r="N42" s="70"/>
      <c r="O42" s="340">
        <f>N42*INDEX('Select Year'!Z$23:AE$23,,MATCH($BN$5,'Select Year'!Z$14:AE$14,0))</f>
        <v>0</v>
      </c>
      <c r="P42" s="289"/>
      <c r="Q42" s="291" t="e">
        <f t="shared" si="8"/>
        <v>#DIV/0!</v>
      </c>
      <c r="R42" s="70"/>
      <c r="S42" s="340">
        <f>R42*INDEX('Select Year'!Z$23:AE$23,,MATCH($BN$5,'Select Year'!Z$14:AE$14,0))</f>
        <v>0</v>
      </c>
      <c r="T42" s="289"/>
      <c r="U42" s="291" t="e">
        <f t="shared" si="9"/>
        <v>#DIV/0!</v>
      </c>
      <c r="V42" s="70"/>
      <c r="W42" s="340">
        <f>V42*INDEX('Select Year'!Z$23:AE$23,,MATCH($BN$5,'Select Year'!Z$14:AE$14,0))</f>
        <v>0</v>
      </c>
      <c r="X42" s="289"/>
      <c r="Y42" s="291" t="e">
        <f t="shared" si="10"/>
        <v>#DIV/0!</v>
      </c>
      <c r="Z42" s="70"/>
      <c r="AA42" s="340">
        <f>Z42*INDEX('Select Year'!Z$23:AE$23,,MATCH($BN$5,'Select Year'!Z$14:AE$14,0))</f>
        <v>0</v>
      </c>
      <c r="AB42" s="289"/>
      <c r="AC42" s="291" t="e">
        <f t="shared" si="11"/>
        <v>#DIV/0!</v>
      </c>
      <c r="AD42" s="70"/>
      <c r="AE42" s="340">
        <f>AD42*INDEX('Select Year'!Z$23:AE$23,,MATCH($BN$5,'Select Year'!Z$14:AE$14,0))</f>
        <v>0</v>
      </c>
      <c r="AF42" s="289"/>
      <c r="AG42" s="291" t="e">
        <f t="shared" si="12"/>
        <v>#DIV/0!</v>
      </c>
      <c r="AH42" s="70"/>
      <c r="AI42" s="340">
        <f>AH42*INDEX('Select Year'!Z$23:AE$23,,MATCH($BN$5,'Select Year'!Z$14:AE$14,0))</f>
        <v>0</v>
      </c>
      <c r="AJ42" s="289"/>
      <c r="AK42" s="291" t="e">
        <f t="shared" si="13"/>
        <v>#DIV/0!</v>
      </c>
      <c r="AL42" s="70"/>
      <c r="AM42" s="340">
        <f>AL42*INDEX('Select Year'!Z$23:AE$23,,MATCH($BN$5,'Select Year'!Z$14:AE$14,0))</f>
        <v>0</v>
      </c>
      <c r="AN42" s="289"/>
      <c r="AO42" s="291" t="e">
        <f t="shared" si="14"/>
        <v>#DIV/0!</v>
      </c>
      <c r="AP42" s="70"/>
      <c r="AQ42" s="340">
        <f>AP42*INDEX('Select Year'!Z$23:AE$23,,MATCH($BN$5,'Select Year'!Z$14:AE$14,0))</f>
        <v>0</v>
      </c>
      <c r="AR42" s="289"/>
      <c r="AS42" s="291" t="e">
        <f t="shared" si="15"/>
        <v>#DIV/0!</v>
      </c>
      <c r="AT42" s="70"/>
      <c r="AU42" s="340">
        <f>AT42*INDEX('Select Year'!Z$23:AE$23,,MATCH($BN$5,'Select Year'!Z$14:AE$14,0))</f>
        <v>0</v>
      </c>
      <c r="AV42" s="289"/>
      <c r="AW42" s="347" t="e">
        <f t="shared" si="16"/>
        <v>#DIV/0!</v>
      </c>
      <c r="AY42" s="12"/>
      <c r="AZ42" s="12"/>
      <c r="BF42" s="12"/>
      <c r="BG42" s="12"/>
      <c r="BH42" s="12"/>
      <c r="BI42" s="12"/>
      <c r="BJ42" s="13"/>
      <c r="BK42" s="12"/>
      <c r="CM42" s="177"/>
      <c r="CN42" s="174" t="str">
        <f t="shared" si="17"/>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30"/>
        <v/>
      </c>
      <c r="D43" s="366">
        <f t="shared" si="3"/>
        <v>0</v>
      </c>
      <c r="E43" s="340">
        <f>D43*INDEX('Select Year'!Z$23:AE$23,,MATCH($BN$5,'Select Year'!Z$14:AE$14,0))</f>
        <v>0</v>
      </c>
      <c r="F43" s="354">
        <f t="shared" si="4"/>
        <v>0</v>
      </c>
      <c r="G43" s="351" t="e">
        <f t="shared" si="5"/>
        <v>#DIV/0!</v>
      </c>
      <c r="H43" s="351" t="e">
        <f t="shared" si="6"/>
        <v>#DIV/0!</v>
      </c>
      <c r="I43" s="47" t="e">
        <f>E43*INDEX('Select Year'!AA$15:AE$19,MATCH(Petrol!C43,'Select Year'!W$15:W$19,0),MATCH($BN$5,'Select Year'!AA$14:AE$14,0))</f>
        <v>#N/A</v>
      </c>
      <c r="J43" s="70"/>
      <c r="K43" s="340">
        <f>J43*INDEX('Select Year'!Z$23:AE$23,,MATCH($BN$5,'Select Year'!Z$14:AE$14,0))</f>
        <v>0</v>
      </c>
      <c r="L43" s="289"/>
      <c r="M43" s="291" t="e">
        <f t="shared" si="7"/>
        <v>#DIV/0!</v>
      </c>
      <c r="N43" s="70"/>
      <c r="O43" s="340">
        <f>N43*INDEX('Select Year'!Z$23:AE$23,,MATCH($BN$5,'Select Year'!Z$14:AE$14,0))</f>
        <v>0</v>
      </c>
      <c r="P43" s="289"/>
      <c r="Q43" s="291" t="e">
        <f t="shared" si="8"/>
        <v>#DIV/0!</v>
      </c>
      <c r="R43" s="70"/>
      <c r="S43" s="340">
        <f>R43*INDEX('Select Year'!Z$23:AE$23,,MATCH($BN$5,'Select Year'!Z$14:AE$14,0))</f>
        <v>0</v>
      </c>
      <c r="T43" s="289"/>
      <c r="U43" s="291" t="e">
        <f t="shared" si="9"/>
        <v>#DIV/0!</v>
      </c>
      <c r="V43" s="70"/>
      <c r="W43" s="340">
        <f>V43*INDEX('Select Year'!Z$23:AE$23,,MATCH($BN$5,'Select Year'!Z$14:AE$14,0))</f>
        <v>0</v>
      </c>
      <c r="X43" s="289"/>
      <c r="Y43" s="291" t="e">
        <f t="shared" si="10"/>
        <v>#DIV/0!</v>
      </c>
      <c r="Z43" s="70"/>
      <c r="AA43" s="340">
        <f>Z43*INDEX('Select Year'!Z$23:AE$23,,MATCH($BN$5,'Select Year'!Z$14:AE$14,0))</f>
        <v>0</v>
      </c>
      <c r="AB43" s="289"/>
      <c r="AC43" s="291" t="e">
        <f t="shared" si="11"/>
        <v>#DIV/0!</v>
      </c>
      <c r="AD43" s="70"/>
      <c r="AE43" s="340">
        <f>AD43*INDEX('Select Year'!Z$23:AE$23,,MATCH($BN$5,'Select Year'!Z$14:AE$14,0))</f>
        <v>0</v>
      </c>
      <c r="AF43" s="289"/>
      <c r="AG43" s="291" t="e">
        <f t="shared" si="12"/>
        <v>#DIV/0!</v>
      </c>
      <c r="AH43" s="70"/>
      <c r="AI43" s="340">
        <f>AH43*INDEX('Select Year'!Z$23:AE$23,,MATCH($BN$5,'Select Year'!Z$14:AE$14,0))</f>
        <v>0</v>
      </c>
      <c r="AJ43" s="289"/>
      <c r="AK43" s="291" t="e">
        <f t="shared" si="13"/>
        <v>#DIV/0!</v>
      </c>
      <c r="AL43" s="70"/>
      <c r="AM43" s="340">
        <f>AL43*INDEX('Select Year'!Z$23:AE$23,,MATCH($BN$5,'Select Year'!Z$14:AE$14,0))</f>
        <v>0</v>
      </c>
      <c r="AN43" s="289"/>
      <c r="AO43" s="291" t="e">
        <f t="shared" si="14"/>
        <v>#DIV/0!</v>
      </c>
      <c r="AP43" s="70"/>
      <c r="AQ43" s="340">
        <f>AP43*INDEX('Select Year'!Z$23:AE$23,,MATCH($BN$5,'Select Year'!Z$14:AE$14,0))</f>
        <v>0</v>
      </c>
      <c r="AR43" s="289"/>
      <c r="AS43" s="291" t="e">
        <f t="shared" si="15"/>
        <v>#DIV/0!</v>
      </c>
      <c r="AT43" s="70"/>
      <c r="AU43" s="340">
        <f>AT43*INDEX('Select Year'!Z$23:AE$23,,MATCH($BN$5,'Select Year'!Z$14:AE$14,0))</f>
        <v>0</v>
      </c>
      <c r="AV43" s="289"/>
      <c r="AW43" s="347" t="e">
        <f t="shared" si="16"/>
        <v>#DIV/0!</v>
      </c>
      <c r="AY43" s="12"/>
      <c r="AZ43" s="12"/>
      <c r="BF43" s="12"/>
      <c r="BG43" s="12"/>
      <c r="BH43" s="12"/>
      <c r="BI43" s="12"/>
      <c r="BJ43" s="13"/>
      <c r="BK43" s="12"/>
      <c r="CM43" s="177"/>
      <c r="CN43" s="174" t="str">
        <f t="shared" si="17"/>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30"/>
        <v/>
      </c>
      <c r="D44" s="366">
        <f t="shared" si="3"/>
        <v>0</v>
      </c>
      <c r="E44" s="340">
        <f>D44*INDEX('Select Year'!Z$23:AE$23,,MATCH($BN$5,'Select Year'!Z$14:AE$14,0))</f>
        <v>0</v>
      </c>
      <c r="F44" s="354">
        <f t="shared" si="4"/>
        <v>0</v>
      </c>
      <c r="G44" s="351" t="e">
        <f t="shared" si="5"/>
        <v>#DIV/0!</v>
      </c>
      <c r="H44" s="351" t="e">
        <f t="shared" si="6"/>
        <v>#DIV/0!</v>
      </c>
      <c r="I44" s="47" t="e">
        <f>E44*INDEX('Select Year'!AA$15:AE$19,MATCH(Petrol!C44,'Select Year'!W$15:W$19,0),MATCH($BN$5,'Select Year'!AA$14:AE$14,0))</f>
        <v>#N/A</v>
      </c>
      <c r="J44" s="70"/>
      <c r="K44" s="340">
        <f>J44*INDEX('Select Year'!Z$23:AE$23,,MATCH($BN$5,'Select Year'!Z$14:AE$14,0))</f>
        <v>0</v>
      </c>
      <c r="L44" s="289"/>
      <c r="M44" s="291" t="e">
        <f t="shared" si="7"/>
        <v>#DIV/0!</v>
      </c>
      <c r="N44" s="70"/>
      <c r="O44" s="340">
        <f>N44*INDEX('Select Year'!Z$23:AE$23,,MATCH($BN$5,'Select Year'!Z$14:AE$14,0))</f>
        <v>0</v>
      </c>
      <c r="P44" s="289"/>
      <c r="Q44" s="291" t="e">
        <f t="shared" si="8"/>
        <v>#DIV/0!</v>
      </c>
      <c r="R44" s="70"/>
      <c r="S44" s="340">
        <f>R44*INDEX('Select Year'!Z$23:AE$23,,MATCH($BN$5,'Select Year'!Z$14:AE$14,0))</f>
        <v>0</v>
      </c>
      <c r="T44" s="289"/>
      <c r="U44" s="291" t="e">
        <f t="shared" si="9"/>
        <v>#DIV/0!</v>
      </c>
      <c r="V44" s="70"/>
      <c r="W44" s="340">
        <f>V44*INDEX('Select Year'!Z$23:AE$23,,MATCH($BN$5,'Select Year'!Z$14:AE$14,0))</f>
        <v>0</v>
      </c>
      <c r="X44" s="289"/>
      <c r="Y44" s="291" t="e">
        <f t="shared" si="10"/>
        <v>#DIV/0!</v>
      </c>
      <c r="Z44" s="70"/>
      <c r="AA44" s="340">
        <f>Z44*INDEX('Select Year'!Z$23:AE$23,,MATCH($BN$5,'Select Year'!Z$14:AE$14,0))</f>
        <v>0</v>
      </c>
      <c r="AB44" s="289"/>
      <c r="AC44" s="291" t="e">
        <f t="shared" si="11"/>
        <v>#DIV/0!</v>
      </c>
      <c r="AD44" s="70"/>
      <c r="AE44" s="340">
        <f>AD44*INDEX('Select Year'!Z$23:AE$23,,MATCH($BN$5,'Select Year'!Z$14:AE$14,0))</f>
        <v>0</v>
      </c>
      <c r="AF44" s="289"/>
      <c r="AG44" s="291" t="e">
        <f t="shared" si="12"/>
        <v>#DIV/0!</v>
      </c>
      <c r="AH44" s="70"/>
      <c r="AI44" s="340">
        <f>AH44*INDEX('Select Year'!Z$23:AE$23,,MATCH($BN$5,'Select Year'!Z$14:AE$14,0))</f>
        <v>0</v>
      </c>
      <c r="AJ44" s="289"/>
      <c r="AK44" s="291" t="e">
        <f t="shared" si="13"/>
        <v>#DIV/0!</v>
      </c>
      <c r="AL44" s="70"/>
      <c r="AM44" s="340">
        <f>AL44*INDEX('Select Year'!Z$23:AE$23,,MATCH($BN$5,'Select Year'!Z$14:AE$14,0))</f>
        <v>0</v>
      </c>
      <c r="AN44" s="289"/>
      <c r="AO44" s="291" t="e">
        <f t="shared" si="14"/>
        <v>#DIV/0!</v>
      </c>
      <c r="AP44" s="70"/>
      <c r="AQ44" s="340">
        <f>AP44*INDEX('Select Year'!Z$23:AE$23,,MATCH($BN$5,'Select Year'!Z$14:AE$14,0))</f>
        <v>0</v>
      </c>
      <c r="AR44" s="289"/>
      <c r="AS44" s="291" t="e">
        <f t="shared" si="15"/>
        <v>#DIV/0!</v>
      </c>
      <c r="AT44" s="70"/>
      <c r="AU44" s="340">
        <f>AT44*INDEX('Select Year'!Z$23:AE$23,,MATCH($BN$5,'Select Year'!Z$14:AE$14,0))</f>
        <v>0</v>
      </c>
      <c r="AV44" s="289"/>
      <c r="AW44" s="347" t="e">
        <f t="shared" si="16"/>
        <v>#DIV/0!</v>
      </c>
      <c r="AY44" s="12"/>
      <c r="AZ44" s="12"/>
      <c r="BF44" s="12"/>
      <c r="BG44" s="12"/>
      <c r="BH44" s="12"/>
      <c r="BI44" s="12"/>
      <c r="BJ44" s="13"/>
      <c r="BK44" s="12"/>
      <c r="CM44" s="177"/>
      <c r="CN44" s="174" t="str">
        <f t="shared" si="17"/>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30"/>
        <v/>
      </c>
      <c r="D45" s="367">
        <f t="shared" si="3"/>
        <v>0</v>
      </c>
      <c r="E45" s="343">
        <f>D45*INDEX('Select Year'!Z$23:AE$23,,MATCH($BN$5,'Select Year'!Z$14:AE$14,0))</f>
        <v>0</v>
      </c>
      <c r="F45" s="355">
        <f t="shared" si="4"/>
        <v>0</v>
      </c>
      <c r="G45" s="352" t="e">
        <f t="shared" si="5"/>
        <v>#DIV/0!</v>
      </c>
      <c r="H45" s="352" t="e">
        <f t="shared" si="6"/>
        <v>#DIV/0!</v>
      </c>
      <c r="I45" s="300" t="e">
        <f>E45*INDEX('Select Year'!AA$15:AE$19,MATCH(Petrol!C45,'Select Year'!W$15:W$19,0),MATCH($BN$5,'Select Year'!AA$14:AE$14,0))</f>
        <v>#N/A</v>
      </c>
      <c r="J45" s="126"/>
      <c r="K45" s="343">
        <f>J45*INDEX('Select Year'!Z$23:AE$23,,MATCH($BN$5,'Select Year'!Z$14:AE$14,0))</f>
        <v>0</v>
      </c>
      <c r="L45" s="134"/>
      <c r="M45" s="292" t="e">
        <f t="shared" si="7"/>
        <v>#DIV/0!</v>
      </c>
      <c r="N45" s="126"/>
      <c r="O45" s="343">
        <f>N45*INDEX('Select Year'!Z$23:AE$23,,MATCH($BN$5,'Select Year'!Z$14:AE$14,0))</f>
        <v>0</v>
      </c>
      <c r="P45" s="134"/>
      <c r="Q45" s="292" t="e">
        <f t="shared" si="8"/>
        <v>#DIV/0!</v>
      </c>
      <c r="R45" s="126"/>
      <c r="S45" s="343">
        <f>R45*INDEX('Select Year'!Z$23:AE$23,,MATCH($BN$5,'Select Year'!Z$14:AE$14,0))</f>
        <v>0</v>
      </c>
      <c r="T45" s="134"/>
      <c r="U45" s="292" t="e">
        <f t="shared" si="9"/>
        <v>#DIV/0!</v>
      </c>
      <c r="V45" s="126"/>
      <c r="W45" s="343">
        <f>V45*INDEX('Select Year'!Z$23:AE$23,,MATCH($BN$5,'Select Year'!Z$14:AE$14,0))</f>
        <v>0</v>
      </c>
      <c r="X45" s="134"/>
      <c r="Y45" s="292" t="e">
        <f t="shared" si="10"/>
        <v>#DIV/0!</v>
      </c>
      <c r="Z45" s="126"/>
      <c r="AA45" s="343">
        <f>Z45*INDEX('Select Year'!Z$23:AE$23,,MATCH($BN$5,'Select Year'!Z$14:AE$14,0))</f>
        <v>0</v>
      </c>
      <c r="AB45" s="134"/>
      <c r="AC45" s="292" t="e">
        <f t="shared" si="11"/>
        <v>#DIV/0!</v>
      </c>
      <c r="AD45" s="126"/>
      <c r="AE45" s="343">
        <f>AD45*INDEX('Select Year'!Z$23:AE$23,,MATCH($BN$5,'Select Year'!Z$14:AE$14,0))</f>
        <v>0</v>
      </c>
      <c r="AF45" s="134"/>
      <c r="AG45" s="292" t="e">
        <f t="shared" si="12"/>
        <v>#DIV/0!</v>
      </c>
      <c r="AH45" s="126"/>
      <c r="AI45" s="343">
        <f>AH45*INDEX('Select Year'!Z$23:AE$23,,MATCH($BN$5,'Select Year'!Z$14:AE$14,0))</f>
        <v>0</v>
      </c>
      <c r="AJ45" s="134"/>
      <c r="AK45" s="292" t="e">
        <f t="shared" si="13"/>
        <v>#DIV/0!</v>
      </c>
      <c r="AL45" s="126"/>
      <c r="AM45" s="343">
        <f>AL45*INDEX('Select Year'!Z$23:AE$23,,MATCH($BN$5,'Select Year'!Z$14:AE$14,0))</f>
        <v>0</v>
      </c>
      <c r="AN45" s="134"/>
      <c r="AO45" s="292" t="e">
        <f t="shared" si="14"/>
        <v>#DIV/0!</v>
      </c>
      <c r="AP45" s="126"/>
      <c r="AQ45" s="343">
        <f>AP45*INDEX('Select Year'!Z$23:AE$23,,MATCH($BN$5,'Select Year'!Z$14:AE$14,0))</f>
        <v>0</v>
      </c>
      <c r="AR45" s="134"/>
      <c r="AS45" s="292" t="e">
        <f t="shared" si="15"/>
        <v>#DIV/0!</v>
      </c>
      <c r="AT45" s="126"/>
      <c r="AU45" s="343">
        <f>AT45*INDEX('Select Year'!Z$23:AE$23,,MATCH($BN$5,'Select Year'!Z$14:AE$14,0))</f>
        <v>0</v>
      </c>
      <c r="AV45" s="134"/>
      <c r="AW45" s="348" t="e">
        <f t="shared" si="16"/>
        <v>#DIV/0!</v>
      </c>
      <c r="AY45" s="12"/>
      <c r="AZ45" s="12"/>
      <c r="BF45" s="12"/>
      <c r="BG45" s="12"/>
      <c r="BH45" s="12"/>
      <c r="BI45" s="12"/>
      <c r="BJ45" s="13"/>
      <c r="BK45" s="12"/>
      <c r="CM45" s="177"/>
      <c r="CN45" s="174" t="str">
        <f t="shared" si="17"/>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31">Year4</f>
        <v/>
      </c>
      <c r="D46" s="363">
        <f t="shared" si="3"/>
        <v>0</v>
      </c>
      <c r="E46" s="339">
        <f>D46*INDEX('Select Year'!Z$23:AE$23,,MATCH($BN$5,'Select Year'!Z$14:AE$14,0))</f>
        <v>0</v>
      </c>
      <c r="F46" s="364">
        <f t="shared" si="4"/>
        <v>0</v>
      </c>
      <c r="G46" s="365" t="e">
        <f t="shared" si="5"/>
        <v>#DIV/0!</v>
      </c>
      <c r="H46" s="365" t="e">
        <f t="shared" si="6"/>
        <v>#DIV/0!</v>
      </c>
      <c r="I46" s="144" t="e">
        <f>E46*INDEX('Select Year'!AA$15:AE$19,MATCH(Petrol!C46,'Select Year'!W$15:W$19,0),MATCH($BN$5,'Select Year'!AA$14:AE$14,0))</f>
        <v>#N/A</v>
      </c>
      <c r="J46" s="306"/>
      <c r="K46" s="339">
        <f>J46*INDEX('Select Year'!Z$23:AE$23,,MATCH($BN$5,'Select Year'!Z$14:AE$14,0))</f>
        <v>0</v>
      </c>
      <c r="L46" s="307"/>
      <c r="M46" s="290" t="e">
        <f t="shared" si="7"/>
        <v>#DIV/0!</v>
      </c>
      <c r="N46" s="306"/>
      <c r="O46" s="339">
        <f>N46*INDEX('Select Year'!Z$23:AE$23,,MATCH($BN$5,'Select Year'!Z$14:AE$14,0))</f>
        <v>0</v>
      </c>
      <c r="P46" s="307"/>
      <c r="Q46" s="290" t="e">
        <f t="shared" si="8"/>
        <v>#DIV/0!</v>
      </c>
      <c r="R46" s="306"/>
      <c r="S46" s="339">
        <f>R46*INDEX('Select Year'!Z$23:AE$23,,MATCH($BN$5,'Select Year'!Z$14:AE$14,0))</f>
        <v>0</v>
      </c>
      <c r="T46" s="307"/>
      <c r="U46" s="290" t="e">
        <f t="shared" si="9"/>
        <v>#DIV/0!</v>
      </c>
      <c r="V46" s="306"/>
      <c r="W46" s="339">
        <f>V46*INDEX('Select Year'!Z$23:AE$23,,MATCH($BN$5,'Select Year'!Z$14:AE$14,0))</f>
        <v>0</v>
      </c>
      <c r="X46" s="307"/>
      <c r="Y46" s="290" t="e">
        <f t="shared" si="10"/>
        <v>#DIV/0!</v>
      </c>
      <c r="Z46" s="306"/>
      <c r="AA46" s="339">
        <f>Z46*INDEX('Select Year'!Z$23:AE$23,,MATCH($BN$5,'Select Year'!Z$14:AE$14,0))</f>
        <v>0</v>
      </c>
      <c r="AB46" s="307"/>
      <c r="AC46" s="290" t="e">
        <f t="shared" si="11"/>
        <v>#DIV/0!</v>
      </c>
      <c r="AD46" s="306"/>
      <c r="AE46" s="339">
        <f>AD46*INDEX('Select Year'!Z$23:AE$23,,MATCH($BN$5,'Select Year'!Z$14:AE$14,0))</f>
        <v>0</v>
      </c>
      <c r="AF46" s="307"/>
      <c r="AG46" s="290" t="e">
        <f t="shared" si="12"/>
        <v>#DIV/0!</v>
      </c>
      <c r="AH46" s="306"/>
      <c r="AI46" s="339">
        <f>AH46*INDEX('Select Year'!Z$23:AE$23,,MATCH($BN$5,'Select Year'!Z$14:AE$14,0))</f>
        <v>0</v>
      </c>
      <c r="AJ46" s="307"/>
      <c r="AK46" s="290" t="e">
        <f t="shared" si="13"/>
        <v>#DIV/0!</v>
      </c>
      <c r="AL46" s="306"/>
      <c r="AM46" s="339">
        <f>AL46*INDEX('Select Year'!Z$23:AE$23,,MATCH($BN$5,'Select Year'!Z$14:AE$14,0))</f>
        <v>0</v>
      </c>
      <c r="AN46" s="307"/>
      <c r="AO46" s="290" t="e">
        <f t="shared" si="14"/>
        <v>#DIV/0!</v>
      </c>
      <c r="AP46" s="306"/>
      <c r="AQ46" s="339">
        <f>AP46*INDEX('Select Year'!Z$23:AE$23,,MATCH($BN$5,'Select Year'!Z$14:AE$14,0))</f>
        <v>0</v>
      </c>
      <c r="AR46" s="307"/>
      <c r="AS46" s="290" t="e">
        <f t="shared" si="15"/>
        <v>#DIV/0!</v>
      </c>
      <c r="AT46" s="306"/>
      <c r="AU46" s="339">
        <f>AT46*INDEX('Select Year'!Z$23:AE$23,,MATCH($BN$5,'Select Year'!Z$14:AE$14,0))</f>
        <v>0</v>
      </c>
      <c r="AV46" s="307"/>
      <c r="AW46" s="346" t="e">
        <f t="shared" si="16"/>
        <v>#DIV/0!</v>
      </c>
      <c r="AY46" s="12"/>
      <c r="AZ46" s="12"/>
      <c r="BF46" s="12"/>
      <c r="BG46" s="12"/>
      <c r="BH46" s="12"/>
      <c r="BI46" s="12"/>
      <c r="BJ46" s="13"/>
      <c r="BK46" s="12"/>
      <c r="CM46" s="177"/>
      <c r="CN46" s="174" t="str">
        <f t="shared" si="17"/>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31"/>
        <v/>
      </c>
      <c r="D47" s="366">
        <f t="shared" si="3"/>
        <v>0</v>
      </c>
      <c r="E47" s="340">
        <f>D47*INDEX('Select Year'!Z$23:AE$23,,MATCH($BN$5,'Select Year'!Z$14:AE$14,0))</f>
        <v>0</v>
      </c>
      <c r="F47" s="354">
        <f t="shared" si="4"/>
        <v>0</v>
      </c>
      <c r="G47" s="351" t="e">
        <f t="shared" si="5"/>
        <v>#DIV/0!</v>
      </c>
      <c r="H47" s="351" t="e">
        <f t="shared" si="6"/>
        <v>#DIV/0!</v>
      </c>
      <c r="I47" s="47" t="e">
        <f>E47*INDEX('Select Year'!AA$15:AE$19,MATCH(Petrol!C47,'Select Year'!W$15:W$19,0),MATCH($BN$5,'Select Year'!AA$14:AE$14,0))</f>
        <v>#N/A</v>
      </c>
      <c r="J47" s="70"/>
      <c r="K47" s="340">
        <f>J47*INDEX('Select Year'!Z$23:AE$23,,MATCH($BN$5,'Select Year'!Z$14:AE$14,0))</f>
        <v>0</v>
      </c>
      <c r="L47" s="289"/>
      <c r="M47" s="291" t="e">
        <f t="shared" si="7"/>
        <v>#DIV/0!</v>
      </c>
      <c r="N47" s="70"/>
      <c r="O47" s="340">
        <f>N47*INDEX('Select Year'!Z$23:AE$23,,MATCH($BN$5,'Select Year'!Z$14:AE$14,0))</f>
        <v>0</v>
      </c>
      <c r="P47" s="289"/>
      <c r="Q47" s="291" t="e">
        <f t="shared" si="8"/>
        <v>#DIV/0!</v>
      </c>
      <c r="R47" s="70"/>
      <c r="S47" s="340">
        <f>R47*INDEX('Select Year'!Z$23:AE$23,,MATCH($BN$5,'Select Year'!Z$14:AE$14,0))</f>
        <v>0</v>
      </c>
      <c r="T47" s="289"/>
      <c r="U47" s="291" t="e">
        <f t="shared" si="9"/>
        <v>#DIV/0!</v>
      </c>
      <c r="V47" s="70"/>
      <c r="W47" s="340">
        <f>V47*INDEX('Select Year'!Z$23:AE$23,,MATCH($BN$5,'Select Year'!Z$14:AE$14,0))</f>
        <v>0</v>
      </c>
      <c r="X47" s="289"/>
      <c r="Y47" s="291" t="e">
        <f t="shared" si="10"/>
        <v>#DIV/0!</v>
      </c>
      <c r="Z47" s="70"/>
      <c r="AA47" s="340">
        <f>Z47*INDEX('Select Year'!Z$23:AE$23,,MATCH($BN$5,'Select Year'!Z$14:AE$14,0))</f>
        <v>0</v>
      </c>
      <c r="AB47" s="289"/>
      <c r="AC47" s="291" t="e">
        <f t="shared" si="11"/>
        <v>#DIV/0!</v>
      </c>
      <c r="AD47" s="70"/>
      <c r="AE47" s="340">
        <f>AD47*INDEX('Select Year'!Z$23:AE$23,,MATCH($BN$5,'Select Year'!Z$14:AE$14,0))</f>
        <v>0</v>
      </c>
      <c r="AF47" s="289"/>
      <c r="AG47" s="291" t="e">
        <f t="shared" si="12"/>
        <v>#DIV/0!</v>
      </c>
      <c r="AH47" s="70"/>
      <c r="AI47" s="340">
        <f>AH47*INDEX('Select Year'!Z$23:AE$23,,MATCH($BN$5,'Select Year'!Z$14:AE$14,0))</f>
        <v>0</v>
      </c>
      <c r="AJ47" s="289"/>
      <c r="AK47" s="291" t="e">
        <f t="shared" si="13"/>
        <v>#DIV/0!</v>
      </c>
      <c r="AL47" s="70"/>
      <c r="AM47" s="340">
        <f>AL47*INDEX('Select Year'!Z$23:AE$23,,MATCH($BN$5,'Select Year'!Z$14:AE$14,0))</f>
        <v>0</v>
      </c>
      <c r="AN47" s="289"/>
      <c r="AO47" s="291" t="e">
        <f t="shared" si="14"/>
        <v>#DIV/0!</v>
      </c>
      <c r="AP47" s="70"/>
      <c r="AQ47" s="340">
        <f>AP47*INDEX('Select Year'!Z$23:AE$23,,MATCH($BN$5,'Select Year'!Z$14:AE$14,0))</f>
        <v>0</v>
      </c>
      <c r="AR47" s="289"/>
      <c r="AS47" s="291" t="e">
        <f t="shared" si="15"/>
        <v>#DIV/0!</v>
      </c>
      <c r="AT47" s="70"/>
      <c r="AU47" s="340">
        <f>AT47*INDEX('Select Year'!Z$23:AE$23,,MATCH($BN$5,'Select Year'!Z$14:AE$14,0))</f>
        <v>0</v>
      </c>
      <c r="AV47" s="289"/>
      <c r="AW47" s="347" t="e">
        <f t="shared" si="16"/>
        <v>#DIV/0!</v>
      </c>
      <c r="AY47" s="12"/>
      <c r="AZ47" s="12"/>
      <c r="BF47" s="12"/>
      <c r="BG47" s="12"/>
      <c r="BH47" s="12"/>
      <c r="BI47" s="12"/>
      <c r="BJ47" s="13"/>
      <c r="BK47" s="12"/>
      <c r="CM47" s="177"/>
      <c r="CN47" s="174" t="str">
        <f t="shared" si="17"/>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31"/>
        <v/>
      </c>
      <c r="D48" s="366">
        <f t="shared" si="3"/>
        <v>0</v>
      </c>
      <c r="E48" s="340">
        <f>D48*INDEX('Select Year'!Z$23:AE$23,,MATCH($BN$5,'Select Year'!Z$14:AE$14,0))</f>
        <v>0</v>
      </c>
      <c r="F48" s="354">
        <f t="shared" si="4"/>
        <v>0</v>
      </c>
      <c r="G48" s="351" t="e">
        <f t="shared" si="5"/>
        <v>#DIV/0!</v>
      </c>
      <c r="H48" s="351" t="e">
        <f t="shared" si="6"/>
        <v>#DIV/0!</v>
      </c>
      <c r="I48" s="47" t="e">
        <f>E48*INDEX('Select Year'!AA$15:AE$19,MATCH(Petrol!C48,'Select Year'!W$15:W$19,0),MATCH($BN$5,'Select Year'!AA$14:AE$14,0))</f>
        <v>#N/A</v>
      </c>
      <c r="J48" s="70"/>
      <c r="K48" s="340">
        <f>J48*INDEX('Select Year'!Z$23:AE$23,,MATCH($BN$5,'Select Year'!Z$14:AE$14,0))</f>
        <v>0</v>
      </c>
      <c r="L48" s="289"/>
      <c r="M48" s="291" t="e">
        <f t="shared" si="7"/>
        <v>#DIV/0!</v>
      </c>
      <c r="N48" s="70"/>
      <c r="O48" s="340">
        <f>N48*INDEX('Select Year'!Z$23:AE$23,,MATCH($BN$5,'Select Year'!Z$14:AE$14,0))</f>
        <v>0</v>
      </c>
      <c r="P48" s="289"/>
      <c r="Q48" s="291" t="e">
        <f t="shared" si="8"/>
        <v>#DIV/0!</v>
      </c>
      <c r="R48" s="70"/>
      <c r="S48" s="340">
        <f>R48*INDEX('Select Year'!Z$23:AE$23,,MATCH($BN$5,'Select Year'!Z$14:AE$14,0))</f>
        <v>0</v>
      </c>
      <c r="T48" s="289"/>
      <c r="U48" s="291" t="e">
        <f t="shared" si="9"/>
        <v>#DIV/0!</v>
      </c>
      <c r="V48" s="70"/>
      <c r="W48" s="340">
        <f>V48*INDEX('Select Year'!Z$23:AE$23,,MATCH($BN$5,'Select Year'!Z$14:AE$14,0))</f>
        <v>0</v>
      </c>
      <c r="X48" s="289"/>
      <c r="Y48" s="291" t="e">
        <f t="shared" si="10"/>
        <v>#DIV/0!</v>
      </c>
      <c r="Z48" s="70"/>
      <c r="AA48" s="340">
        <f>Z48*INDEX('Select Year'!Z$23:AE$23,,MATCH($BN$5,'Select Year'!Z$14:AE$14,0))</f>
        <v>0</v>
      </c>
      <c r="AB48" s="289"/>
      <c r="AC48" s="291" t="e">
        <f t="shared" si="11"/>
        <v>#DIV/0!</v>
      </c>
      <c r="AD48" s="70"/>
      <c r="AE48" s="340">
        <f>AD48*INDEX('Select Year'!Z$23:AE$23,,MATCH($BN$5,'Select Year'!Z$14:AE$14,0))</f>
        <v>0</v>
      </c>
      <c r="AF48" s="289"/>
      <c r="AG48" s="291" t="e">
        <f t="shared" si="12"/>
        <v>#DIV/0!</v>
      </c>
      <c r="AH48" s="70"/>
      <c r="AI48" s="340">
        <f>AH48*INDEX('Select Year'!Z$23:AE$23,,MATCH($BN$5,'Select Year'!Z$14:AE$14,0))</f>
        <v>0</v>
      </c>
      <c r="AJ48" s="289"/>
      <c r="AK48" s="291" t="e">
        <f t="shared" si="13"/>
        <v>#DIV/0!</v>
      </c>
      <c r="AL48" s="70"/>
      <c r="AM48" s="340">
        <f>AL48*INDEX('Select Year'!Z$23:AE$23,,MATCH($BN$5,'Select Year'!Z$14:AE$14,0))</f>
        <v>0</v>
      </c>
      <c r="AN48" s="289"/>
      <c r="AO48" s="291" t="e">
        <f t="shared" si="14"/>
        <v>#DIV/0!</v>
      </c>
      <c r="AP48" s="70"/>
      <c r="AQ48" s="340">
        <f>AP48*INDEX('Select Year'!Z$23:AE$23,,MATCH($BN$5,'Select Year'!Z$14:AE$14,0))</f>
        <v>0</v>
      </c>
      <c r="AR48" s="289"/>
      <c r="AS48" s="291" t="e">
        <f t="shared" si="15"/>
        <v>#DIV/0!</v>
      </c>
      <c r="AT48" s="70"/>
      <c r="AU48" s="340">
        <f>AT48*INDEX('Select Year'!Z$23:AE$23,,MATCH($BN$5,'Select Year'!Z$14:AE$14,0))</f>
        <v>0</v>
      </c>
      <c r="AV48" s="289"/>
      <c r="AW48" s="347" t="e">
        <f t="shared" si="16"/>
        <v>#DIV/0!</v>
      </c>
      <c r="AY48" s="12"/>
      <c r="AZ48" s="12"/>
      <c r="BF48" s="12"/>
      <c r="BG48" s="12"/>
      <c r="BH48" s="12"/>
      <c r="BI48" s="12"/>
      <c r="BJ48" s="13"/>
      <c r="BK48" s="12"/>
      <c r="CM48" s="177"/>
      <c r="CN48" s="174" t="str">
        <f t="shared" si="17"/>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31"/>
        <v/>
      </c>
      <c r="D49" s="366">
        <f t="shared" si="3"/>
        <v>0</v>
      </c>
      <c r="E49" s="340">
        <f>D49*INDEX('Select Year'!Z$23:AE$23,,MATCH($BN$5,'Select Year'!Z$14:AE$14,0))</f>
        <v>0</v>
      </c>
      <c r="F49" s="354">
        <f t="shared" si="4"/>
        <v>0</v>
      </c>
      <c r="G49" s="351" t="e">
        <f t="shared" si="5"/>
        <v>#DIV/0!</v>
      </c>
      <c r="H49" s="351" t="e">
        <f t="shared" si="6"/>
        <v>#DIV/0!</v>
      </c>
      <c r="I49" s="47" t="e">
        <f>E49*INDEX('Select Year'!AA$15:AE$19,MATCH(Petrol!C49,'Select Year'!W$15:W$19,0),MATCH($BN$5,'Select Year'!AA$14:AE$14,0))</f>
        <v>#N/A</v>
      </c>
      <c r="J49" s="70"/>
      <c r="K49" s="340">
        <f>J49*INDEX('Select Year'!Z$23:AE$23,,MATCH($BN$5,'Select Year'!Z$14:AE$14,0))</f>
        <v>0</v>
      </c>
      <c r="L49" s="289"/>
      <c r="M49" s="291" t="e">
        <f t="shared" si="7"/>
        <v>#DIV/0!</v>
      </c>
      <c r="N49" s="70"/>
      <c r="O49" s="340">
        <f>N49*INDEX('Select Year'!Z$23:AE$23,,MATCH($BN$5,'Select Year'!Z$14:AE$14,0))</f>
        <v>0</v>
      </c>
      <c r="P49" s="289"/>
      <c r="Q49" s="291" t="e">
        <f t="shared" si="8"/>
        <v>#DIV/0!</v>
      </c>
      <c r="R49" s="70"/>
      <c r="S49" s="340">
        <f>R49*INDEX('Select Year'!Z$23:AE$23,,MATCH($BN$5,'Select Year'!Z$14:AE$14,0))</f>
        <v>0</v>
      </c>
      <c r="T49" s="289"/>
      <c r="U49" s="291" t="e">
        <f t="shared" si="9"/>
        <v>#DIV/0!</v>
      </c>
      <c r="V49" s="70"/>
      <c r="W49" s="340">
        <f>V49*INDEX('Select Year'!Z$23:AE$23,,MATCH($BN$5,'Select Year'!Z$14:AE$14,0))</f>
        <v>0</v>
      </c>
      <c r="X49" s="289"/>
      <c r="Y49" s="291" t="e">
        <f t="shared" si="10"/>
        <v>#DIV/0!</v>
      </c>
      <c r="Z49" s="70"/>
      <c r="AA49" s="340">
        <f>Z49*INDEX('Select Year'!Z$23:AE$23,,MATCH($BN$5,'Select Year'!Z$14:AE$14,0))</f>
        <v>0</v>
      </c>
      <c r="AB49" s="289"/>
      <c r="AC49" s="291" t="e">
        <f t="shared" si="11"/>
        <v>#DIV/0!</v>
      </c>
      <c r="AD49" s="70"/>
      <c r="AE49" s="340">
        <f>AD49*INDEX('Select Year'!Z$23:AE$23,,MATCH($BN$5,'Select Year'!Z$14:AE$14,0))</f>
        <v>0</v>
      </c>
      <c r="AF49" s="289"/>
      <c r="AG49" s="291" t="e">
        <f t="shared" si="12"/>
        <v>#DIV/0!</v>
      </c>
      <c r="AH49" s="70"/>
      <c r="AI49" s="340">
        <f>AH49*INDEX('Select Year'!Z$23:AE$23,,MATCH($BN$5,'Select Year'!Z$14:AE$14,0))</f>
        <v>0</v>
      </c>
      <c r="AJ49" s="289"/>
      <c r="AK49" s="291" t="e">
        <f t="shared" si="13"/>
        <v>#DIV/0!</v>
      </c>
      <c r="AL49" s="70"/>
      <c r="AM49" s="340">
        <f>AL49*INDEX('Select Year'!Z$23:AE$23,,MATCH($BN$5,'Select Year'!Z$14:AE$14,0))</f>
        <v>0</v>
      </c>
      <c r="AN49" s="289"/>
      <c r="AO49" s="291" t="e">
        <f t="shared" si="14"/>
        <v>#DIV/0!</v>
      </c>
      <c r="AP49" s="70"/>
      <c r="AQ49" s="340">
        <f>AP49*INDEX('Select Year'!Z$23:AE$23,,MATCH($BN$5,'Select Year'!Z$14:AE$14,0))</f>
        <v>0</v>
      </c>
      <c r="AR49" s="289"/>
      <c r="AS49" s="291" t="e">
        <f t="shared" si="15"/>
        <v>#DIV/0!</v>
      </c>
      <c r="AT49" s="70"/>
      <c r="AU49" s="340">
        <f>AT49*INDEX('Select Year'!Z$23:AE$23,,MATCH($BN$5,'Select Year'!Z$14:AE$14,0))</f>
        <v>0</v>
      </c>
      <c r="AV49" s="289"/>
      <c r="AW49" s="347" t="e">
        <f t="shared" si="16"/>
        <v>#DIV/0!</v>
      </c>
      <c r="AY49" s="12"/>
      <c r="AZ49" s="12"/>
      <c r="BF49" s="12"/>
      <c r="BG49" s="12"/>
      <c r="BH49" s="12"/>
      <c r="BI49" s="12"/>
      <c r="BJ49" s="13"/>
      <c r="BK49" s="12"/>
      <c r="CM49" s="177"/>
      <c r="CN49" s="174" t="str">
        <f t="shared" si="17"/>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31"/>
        <v/>
      </c>
      <c r="D50" s="366">
        <f t="shared" si="3"/>
        <v>0</v>
      </c>
      <c r="E50" s="340">
        <f>D50*INDEX('Select Year'!Z$23:AE$23,,MATCH($BN$5,'Select Year'!Z$14:AE$14,0))</f>
        <v>0</v>
      </c>
      <c r="F50" s="354">
        <f t="shared" si="4"/>
        <v>0</v>
      </c>
      <c r="G50" s="351" t="e">
        <f t="shared" si="5"/>
        <v>#DIV/0!</v>
      </c>
      <c r="H50" s="351" t="e">
        <f t="shared" si="6"/>
        <v>#DIV/0!</v>
      </c>
      <c r="I50" s="47" t="e">
        <f>E50*INDEX('Select Year'!AA$15:AE$19,MATCH(Petrol!C50,'Select Year'!W$15:W$19,0),MATCH($BN$5,'Select Year'!AA$14:AE$14,0))</f>
        <v>#N/A</v>
      </c>
      <c r="J50" s="70"/>
      <c r="K50" s="340">
        <f>J50*INDEX('Select Year'!Z$23:AE$23,,MATCH($BN$5,'Select Year'!Z$14:AE$14,0))</f>
        <v>0</v>
      </c>
      <c r="L50" s="289"/>
      <c r="M50" s="291" t="e">
        <f t="shared" si="7"/>
        <v>#DIV/0!</v>
      </c>
      <c r="N50" s="70"/>
      <c r="O50" s="340">
        <f>N50*INDEX('Select Year'!Z$23:AE$23,,MATCH($BN$5,'Select Year'!Z$14:AE$14,0))</f>
        <v>0</v>
      </c>
      <c r="P50" s="289"/>
      <c r="Q50" s="291" t="e">
        <f t="shared" si="8"/>
        <v>#DIV/0!</v>
      </c>
      <c r="R50" s="70"/>
      <c r="S50" s="340">
        <f>R50*INDEX('Select Year'!Z$23:AE$23,,MATCH($BN$5,'Select Year'!Z$14:AE$14,0))</f>
        <v>0</v>
      </c>
      <c r="T50" s="289"/>
      <c r="U50" s="291" t="e">
        <f t="shared" si="9"/>
        <v>#DIV/0!</v>
      </c>
      <c r="V50" s="70"/>
      <c r="W50" s="340">
        <f>V50*INDEX('Select Year'!Z$23:AE$23,,MATCH($BN$5,'Select Year'!Z$14:AE$14,0))</f>
        <v>0</v>
      </c>
      <c r="X50" s="289"/>
      <c r="Y50" s="291" t="e">
        <f t="shared" si="10"/>
        <v>#DIV/0!</v>
      </c>
      <c r="Z50" s="70"/>
      <c r="AA50" s="340">
        <f>Z50*INDEX('Select Year'!Z$23:AE$23,,MATCH($BN$5,'Select Year'!Z$14:AE$14,0))</f>
        <v>0</v>
      </c>
      <c r="AB50" s="289"/>
      <c r="AC50" s="291" t="e">
        <f t="shared" si="11"/>
        <v>#DIV/0!</v>
      </c>
      <c r="AD50" s="70"/>
      <c r="AE50" s="340">
        <f>AD50*INDEX('Select Year'!Z$23:AE$23,,MATCH($BN$5,'Select Year'!Z$14:AE$14,0))</f>
        <v>0</v>
      </c>
      <c r="AF50" s="289"/>
      <c r="AG50" s="291" t="e">
        <f t="shared" si="12"/>
        <v>#DIV/0!</v>
      </c>
      <c r="AH50" s="70"/>
      <c r="AI50" s="340">
        <f>AH50*INDEX('Select Year'!Z$23:AE$23,,MATCH($BN$5,'Select Year'!Z$14:AE$14,0))</f>
        <v>0</v>
      </c>
      <c r="AJ50" s="289"/>
      <c r="AK50" s="291" t="e">
        <f t="shared" si="13"/>
        <v>#DIV/0!</v>
      </c>
      <c r="AL50" s="70"/>
      <c r="AM50" s="340">
        <f>AL50*INDEX('Select Year'!Z$23:AE$23,,MATCH($BN$5,'Select Year'!Z$14:AE$14,0))</f>
        <v>0</v>
      </c>
      <c r="AN50" s="289"/>
      <c r="AO50" s="291" t="e">
        <f t="shared" si="14"/>
        <v>#DIV/0!</v>
      </c>
      <c r="AP50" s="70"/>
      <c r="AQ50" s="340">
        <f>AP50*INDEX('Select Year'!Z$23:AE$23,,MATCH($BN$5,'Select Year'!Z$14:AE$14,0))</f>
        <v>0</v>
      </c>
      <c r="AR50" s="289"/>
      <c r="AS50" s="291" t="e">
        <f t="shared" si="15"/>
        <v>#DIV/0!</v>
      </c>
      <c r="AT50" s="70"/>
      <c r="AU50" s="340">
        <f>AT50*INDEX('Select Year'!Z$23:AE$23,,MATCH($BN$5,'Select Year'!Z$14:AE$14,0))</f>
        <v>0</v>
      </c>
      <c r="AV50" s="289"/>
      <c r="AW50" s="347" t="e">
        <f t="shared" si="16"/>
        <v>#DIV/0!</v>
      </c>
      <c r="AY50" s="12"/>
      <c r="AZ50" s="12"/>
      <c r="BF50" s="12"/>
      <c r="BG50" s="12"/>
      <c r="BH50" s="12"/>
      <c r="BI50" s="12"/>
      <c r="BJ50" s="13"/>
      <c r="BK50" s="12"/>
      <c r="CM50" s="177"/>
      <c r="CN50" s="174" t="str">
        <f t="shared" si="17"/>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31"/>
        <v/>
      </c>
      <c r="D51" s="366">
        <f t="shared" si="3"/>
        <v>0</v>
      </c>
      <c r="E51" s="340">
        <f>D51*INDEX('Select Year'!Z$23:AE$23,,MATCH($BN$5,'Select Year'!Z$14:AE$14,0))</f>
        <v>0</v>
      </c>
      <c r="F51" s="354">
        <f t="shared" si="4"/>
        <v>0</v>
      </c>
      <c r="G51" s="351" t="e">
        <f t="shared" si="5"/>
        <v>#DIV/0!</v>
      </c>
      <c r="H51" s="351" t="e">
        <f t="shared" si="6"/>
        <v>#DIV/0!</v>
      </c>
      <c r="I51" s="47" t="e">
        <f>E51*INDEX('Select Year'!AA$15:AE$19,MATCH(Petrol!C51,'Select Year'!W$15:W$19,0),MATCH($BN$5,'Select Year'!AA$14:AE$14,0))</f>
        <v>#N/A</v>
      </c>
      <c r="J51" s="70"/>
      <c r="K51" s="340">
        <f>J51*INDEX('Select Year'!Z$23:AE$23,,MATCH($BN$5,'Select Year'!Z$14:AE$14,0))</f>
        <v>0</v>
      </c>
      <c r="L51" s="289"/>
      <c r="M51" s="291" t="e">
        <f t="shared" si="7"/>
        <v>#DIV/0!</v>
      </c>
      <c r="N51" s="70"/>
      <c r="O51" s="340">
        <f>N51*INDEX('Select Year'!Z$23:AE$23,,MATCH($BN$5,'Select Year'!Z$14:AE$14,0))</f>
        <v>0</v>
      </c>
      <c r="P51" s="289"/>
      <c r="Q51" s="291" t="e">
        <f t="shared" si="8"/>
        <v>#DIV/0!</v>
      </c>
      <c r="R51" s="70"/>
      <c r="S51" s="340">
        <f>R51*INDEX('Select Year'!Z$23:AE$23,,MATCH($BN$5,'Select Year'!Z$14:AE$14,0))</f>
        <v>0</v>
      </c>
      <c r="T51" s="289"/>
      <c r="U51" s="291" t="e">
        <f t="shared" si="9"/>
        <v>#DIV/0!</v>
      </c>
      <c r="V51" s="70"/>
      <c r="W51" s="340">
        <f>V51*INDEX('Select Year'!Z$23:AE$23,,MATCH($BN$5,'Select Year'!Z$14:AE$14,0))</f>
        <v>0</v>
      </c>
      <c r="X51" s="289"/>
      <c r="Y51" s="291" t="e">
        <f t="shared" si="10"/>
        <v>#DIV/0!</v>
      </c>
      <c r="Z51" s="70"/>
      <c r="AA51" s="340">
        <f>Z51*INDEX('Select Year'!Z$23:AE$23,,MATCH($BN$5,'Select Year'!Z$14:AE$14,0))</f>
        <v>0</v>
      </c>
      <c r="AB51" s="289"/>
      <c r="AC51" s="291" t="e">
        <f t="shared" si="11"/>
        <v>#DIV/0!</v>
      </c>
      <c r="AD51" s="70"/>
      <c r="AE51" s="340">
        <f>AD51*INDEX('Select Year'!Z$23:AE$23,,MATCH($BN$5,'Select Year'!Z$14:AE$14,0))</f>
        <v>0</v>
      </c>
      <c r="AF51" s="289"/>
      <c r="AG51" s="291" t="e">
        <f t="shared" si="12"/>
        <v>#DIV/0!</v>
      </c>
      <c r="AH51" s="70"/>
      <c r="AI51" s="340">
        <f>AH51*INDEX('Select Year'!Z$23:AE$23,,MATCH($BN$5,'Select Year'!Z$14:AE$14,0))</f>
        <v>0</v>
      </c>
      <c r="AJ51" s="289"/>
      <c r="AK51" s="291" t="e">
        <f t="shared" si="13"/>
        <v>#DIV/0!</v>
      </c>
      <c r="AL51" s="70"/>
      <c r="AM51" s="340">
        <f>AL51*INDEX('Select Year'!Z$23:AE$23,,MATCH($BN$5,'Select Year'!Z$14:AE$14,0))</f>
        <v>0</v>
      </c>
      <c r="AN51" s="289"/>
      <c r="AO51" s="291" t="e">
        <f t="shared" si="14"/>
        <v>#DIV/0!</v>
      </c>
      <c r="AP51" s="70"/>
      <c r="AQ51" s="340">
        <f>AP51*INDEX('Select Year'!Z$23:AE$23,,MATCH($BN$5,'Select Year'!Z$14:AE$14,0))</f>
        <v>0</v>
      </c>
      <c r="AR51" s="289"/>
      <c r="AS51" s="291" t="e">
        <f t="shared" si="15"/>
        <v>#DIV/0!</v>
      </c>
      <c r="AT51" s="70"/>
      <c r="AU51" s="340">
        <f>AT51*INDEX('Select Year'!Z$23:AE$23,,MATCH($BN$5,'Select Year'!Z$14:AE$14,0))</f>
        <v>0</v>
      </c>
      <c r="AV51" s="289"/>
      <c r="AW51" s="347" t="e">
        <f t="shared" si="16"/>
        <v>#DIV/0!</v>
      </c>
      <c r="AY51" s="12"/>
      <c r="AZ51" s="12"/>
      <c r="BF51" s="12"/>
      <c r="BG51" s="12"/>
      <c r="BH51" s="12"/>
      <c r="BI51" s="12"/>
      <c r="BJ51" s="13"/>
      <c r="BK51" s="12"/>
      <c r="CM51" s="177"/>
      <c r="CN51" s="174" t="str">
        <f t="shared" si="17"/>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31"/>
        <v/>
      </c>
      <c r="D52" s="366">
        <f t="shared" si="3"/>
        <v>0</v>
      </c>
      <c r="E52" s="340">
        <f>D52*INDEX('Select Year'!Z$23:AE$23,,MATCH($BN$5,'Select Year'!Z$14:AE$14,0))</f>
        <v>0</v>
      </c>
      <c r="F52" s="354">
        <f t="shared" si="4"/>
        <v>0</v>
      </c>
      <c r="G52" s="351" t="e">
        <f t="shared" si="5"/>
        <v>#DIV/0!</v>
      </c>
      <c r="H52" s="351" t="e">
        <f t="shared" si="6"/>
        <v>#DIV/0!</v>
      </c>
      <c r="I52" s="47" t="e">
        <f>E52*INDEX('Select Year'!AA$15:AE$19,MATCH(Petrol!C52,'Select Year'!W$15:W$19,0),MATCH($BN$5,'Select Year'!AA$14:AE$14,0))</f>
        <v>#N/A</v>
      </c>
      <c r="J52" s="70"/>
      <c r="K52" s="340">
        <f>J52*INDEX('Select Year'!Z$23:AE$23,,MATCH($BN$5,'Select Year'!Z$14:AE$14,0))</f>
        <v>0</v>
      </c>
      <c r="L52" s="289"/>
      <c r="M52" s="291" t="e">
        <f t="shared" si="7"/>
        <v>#DIV/0!</v>
      </c>
      <c r="N52" s="70"/>
      <c r="O52" s="340">
        <f>N52*INDEX('Select Year'!Z$23:AE$23,,MATCH($BN$5,'Select Year'!Z$14:AE$14,0))</f>
        <v>0</v>
      </c>
      <c r="P52" s="289"/>
      <c r="Q52" s="291" t="e">
        <f t="shared" si="8"/>
        <v>#DIV/0!</v>
      </c>
      <c r="R52" s="70"/>
      <c r="S52" s="340">
        <f>R52*INDEX('Select Year'!Z$23:AE$23,,MATCH($BN$5,'Select Year'!Z$14:AE$14,0))</f>
        <v>0</v>
      </c>
      <c r="T52" s="289"/>
      <c r="U52" s="291" t="e">
        <f t="shared" si="9"/>
        <v>#DIV/0!</v>
      </c>
      <c r="V52" s="70"/>
      <c r="W52" s="340">
        <f>V52*INDEX('Select Year'!Z$23:AE$23,,MATCH($BN$5,'Select Year'!Z$14:AE$14,0))</f>
        <v>0</v>
      </c>
      <c r="X52" s="289"/>
      <c r="Y52" s="291" t="e">
        <f t="shared" si="10"/>
        <v>#DIV/0!</v>
      </c>
      <c r="Z52" s="70"/>
      <c r="AA52" s="340">
        <f>Z52*INDEX('Select Year'!Z$23:AE$23,,MATCH($BN$5,'Select Year'!Z$14:AE$14,0))</f>
        <v>0</v>
      </c>
      <c r="AB52" s="289"/>
      <c r="AC52" s="291" t="e">
        <f t="shared" si="11"/>
        <v>#DIV/0!</v>
      </c>
      <c r="AD52" s="70"/>
      <c r="AE52" s="340">
        <f>AD52*INDEX('Select Year'!Z$23:AE$23,,MATCH($BN$5,'Select Year'!Z$14:AE$14,0))</f>
        <v>0</v>
      </c>
      <c r="AF52" s="289"/>
      <c r="AG52" s="291" t="e">
        <f t="shared" si="12"/>
        <v>#DIV/0!</v>
      </c>
      <c r="AH52" s="70"/>
      <c r="AI52" s="340">
        <f>AH52*INDEX('Select Year'!Z$23:AE$23,,MATCH($BN$5,'Select Year'!Z$14:AE$14,0))</f>
        <v>0</v>
      </c>
      <c r="AJ52" s="289"/>
      <c r="AK52" s="291" t="e">
        <f t="shared" si="13"/>
        <v>#DIV/0!</v>
      </c>
      <c r="AL52" s="70"/>
      <c r="AM52" s="340">
        <f>AL52*INDEX('Select Year'!Z$23:AE$23,,MATCH($BN$5,'Select Year'!Z$14:AE$14,0))</f>
        <v>0</v>
      </c>
      <c r="AN52" s="289"/>
      <c r="AO52" s="291" t="e">
        <f t="shared" si="14"/>
        <v>#DIV/0!</v>
      </c>
      <c r="AP52" s="70"/>
      <c r="AQ52" s="340">
        <f>AP52*INDEX('Select Year'!Z$23:AE$23,,MATCH($BN$5,'Select Year'!Z$14:AE$14,0))</f>
        <v>0</v>
      </c>
      <c r="AR52" s="289"/>
      <c r="AS52" s="291" t="e">
        <f t="shared" si="15"/>
        <v>#DIV/0!</v>
      </c>
      <c r="AT52" s="70"/>
      <c r="AU52" s="340">
        <f>AT52*INDEX('Select Year'!Z$23:AE$23,,MATCH($BN$5,'Select Year'!Z$14:AE$14,0))</f>
        <v>0</v>
      </c>
      <c r="AV52" s="289"/>
      <c r="AW52" s="347" t="e">
        <f t="shared" si="16"/>
        <v>#DIV/0!</v>
      </c>
      <c r="AY52" s="12"/>
      <c r="AZ52" s="12"/>
      <c r="BF52" s="12"/>
      <c r="BG52" s="12"/>
      <c r="BH52" s="12"/>
      <c r="BI52" s="12"/>
      <c r="BJ52" s="13"/>
      <c r="BK52" s="12"/>
      <c r="CM52" s="177"/>
      <c r="CN52" s="174" t="str">
        <f t="shared" si="17"/>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31"/>
        <v/>
      </c>
      <c r="D53" s="366">
        <f t="shared" si="3"/>
        <v>0</v>
      </c>
      <c r="E53" s="340">
        <f>D53*INDEX('Select Year'!Z$23:AE$23,,MATCH($BN$5,'Select Year'!Z$14:AE$14,0))</f>
        <v>0</v>
      </c>
      <c r="F53" s="354">
        <f t="shared" si="4"/>
        <v>0</v>
      </c>
      <c r="G53" s="351" t="e">
        <f t="shared" si="5"/>
        <v>#DIV/0!</v>
      </c>
      <c r="H53" s="351" t="e">
        <f t="shared" si="6"/>
        <v>#DIV/0!</v>
      </c>
      <c r="I53" s="47" t="e">
        <f>E53*INDEX('Select Year'!AA$15:AE$19,MATCH(Petrol!C53,'Select Year'!W$15:W$19,0),MATCH($BN$5,'Select Year'!AA$14:AE$14,0))</f>
        <v>#N/A</v>
      </c>
      <c r="J53" s="70"/>
      <c r="K53" s="340">
        <f>J53*INDEX('Select Year'!Z$23:AE$23,,MATCH($BN$5,'Select Year'!Z$14:AE$14,0))</f>
        <v>0</v>
      </c>
      <c r="L53" s="289"/>
      <c r="M53" s="291" t="e">
        <f t="shared" si="7"/>
        <v>#DIV/0!</v>
      </c>
      <c r="N53" s="70"/>
      <c r="O53" s="340">
        <f>N53*INDEX('Select Year'!Z$23:AE$23,,MATCH($BN$5,'Select Year'!Z$14:AE$14,0))</f>
        <v>0</v>
      </c>
      <c r="P53" s="289"/>
      <c r="Q53" s="291" t="e">
        <f t="shared" si="8"/>
        <v>#DIV/0!</v>
      </c>
      <c r="R53" s="70"/>
      <c r="S53" s="340">
        <f>R53*INDEX('Select Year'!Z$23:AE$23,,MATCH($BN$5,'Select Year'!Z$14:AE$14,0))</f>
        <v>0</v>
      </c>
      <c r="T53" s="289"/>
      <c r="U53" s="291" t="e">
        <f t="shared" si="9"/>
        <v>#DIV/0!</v>
      </c>
      <c r="V53" s="70"/>
      <c r="W53" s="340">
        <f>V53*INDEX('Select Year'!Z$23:AE$23,,MATCH($BN$5,'Select Year'!Z$14:AE$14,0))</f>
        <v>0</v>
      </c>
      <c r="X53" s="289"/>
      <c r="Y53" s="291" t="e">
        <f t="shared" si="10"/>
        <v>#DIV/0!</v>
      </c>
      <c r="Z53" s="70"/>
      <c r="AA53" s="340">
        <f>Z53*INDEX('Select Year'!Z$23:AE$23,,MATCH($BN$5,'Select Year'!Z$14:AE$14,0))</f>
        <v>0</v>
      </c>
      <c r="AB53" s="289"/>
      <c r="AC53" s="291" t="e">
        <f t="shared" si="11"/>
        <v>#DIV/0!</v>
      </c>
      <c r="AD53" s="70"/>
      <c r="AE53" s="340">
        <f>AD53*INDEX('Select Year'!Z$23:AE$23,,MATCH($BN$5,'Select Year'!Z$14:AE$14,0))</f>
        <v>0</v>
      </c>
      <c r="AF53" s="289"/>
      <c r="AG53" s="291" t="e">
        <f t="shared" si="12"/>
        <v>#DIV/0!</v>
      </c>
      <c r="AH53" s="70"/>
      <c r="AI53" s="340">
        <f>AH53*INDEX('Select Year'!Z$23:AE$23,,MATCH($BN$5,'Select Year'!Z$14:AE$14,0))</f>
        <v>0</v>
      </c>
      <c r="AJ53" s="289"/>
      <c r="AK53" s="291" t="e">
        <f t="shared" si="13"/>
        <v>#DIV/0!</v>
      </c>
      <c r="AL53" s="70"/>
      <c r="AM53" s="340">
        <f>AL53*INDEX('Select Year'!Z$23:AE$23,,MATCH($BN$5,'Select Year'!Z$14:AE$14,0))</f>
        <v>0</v>
      </c>
      <c r="AN53" s="289"/>
      <c r="AO53" s="291" t="e">
        <f t="shared" si="14"/>
        <v>#DIV/0!</v>
      </c>
      <c r="AP53" s="70"/>
      <c r="AQ53" s="340">
        <f>AP53*INDEX('Select Year'!Z$23:AE$23,,MATCH($BN$5,'Select Year'!Z$14:AE$14,0))</f>
        <v>0</v>
      </c>
      <c r="AR53" s="289"/>
      <c r="AS53" s="291" t="e">
        <f t="shared" si="15"/>
        <v>#DIV/0!</v>
      </c>
      <c r="AT53" s="70"/>
      <c r="AU53" s="340">
        <f>AT53*INDEX('Select Year'!Z$23:AE$23,,MATCH($BN$5,'Select Year'!Z$14:AE$14,0))</f>
        <v>0</v>
      </c>
      <c r="AV53" s="289"/>
      <c r="AW53" s="347" t="e">
        <f t="shared" si="16"/>
        <v>#DIV/0!</v>
      </c>
      <c r="AY53" s="12"/>
      <c r="AZ53" s="12"/>
      <c r="BF53" s="12"/>
      <c r="BG53" s="12"/>
      <c r="BH53" s="12"/>
      <c r="BI53" s="12"/>
      <c r="BJ53" s="13"/>
      <c r="BK53" s="12"/>
      <c r="CM53" s="177"/>
      <c r="CN53" s="174" t="str">
        <f t="shared" si="17"/>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31"/>
        <v/>
      </c>
      <c r="D54" s="366">
        <f t="shared" si="3"/>
        <v>0</v>
      </c>
      <c r="E54" s="340">
        <f>D54*INDEX('Select Year'!Z$23:AE$23,,MATCH($BN$5,'Select Year'!Z$14:AE$14,0))</f>
        <v>0</v>
      </c>
      <c r="F54" s="354">
        <f t="shared" si="4"/>
        <v>0</v>
      </c>
      <c r="G54" s="351" t="e">
        <f t="shared" si="5"/>
        <v>#DIV/0!</v>
      </c>
      <c r="H54" s="351" t="e">
        <f t="shared" si="6"/>
        <v>#DIV/0!</v>
      </c>
      <c r="I54" s="47" t="e">
        <f>E54*INDEX('Select Year'!AA$15:AE$19,MATCH(Petrol!C54,'Select Year'!W$15:W$19,0),MATCH($BN$5,'Select Year'!AA$14:AE$14,0))</f>
        <v>#N/A</v>
      </c>
      <c r="J54" s="70"/>
      <c r="K54" s="340">
        <f>J54*INDEX('Select Year'!Z$23:AE$23,,MATCH($BN$5,'Select Year'!Z$14:AE$14,0))</f>
        <v>0</v>
      </c>
      <c r="L54" s="289"/>
      <c r="M54" s="291" t="e">
        <f t="shared" si="7"/>
        <v>#DIV/0!</v>
      </c>
      <c r="N54" s="70"/>
      <c r="O54" s="340">
        <f>N54*INDEX('Select Year'!Z$23:AE$23,,MATCH($BN$5,'Select Year'!Z$14:AE$14,0))</f>
        <v>0</v>
      </c>
      <c r="P54" s="289"/>
      <c r="Q54" s="291" t="e">
        <f t="shared" si="8"/>
        <v>#DIV/0!</v>
      </c>
      <c r="R54" s="70"/>
      <c r="S54" s="340">
        <f>R54*INDEX('Select Year'!Z$23:AE$23,,MATCH($BN$5,'Select Year'!Z$14:AE$14,0))</f>
        <v>0</v>
      </c>
      <c r="T54" s="289"/>
      <c r="U54" s="291" t="e">
        <f t="shared" si="9"/>
        <v>#DIV/0!</v>
      </c>
      <c r="V54" s="70"/>
      <c r="W54" s="340">
        <f>V54*INDEX('Select Year'!Z$23:AE$23,,MATCH($BN$5,'Select Year'!Z$14:AE$14,0))</f>
        <v>0</v>
      </c>
      <c r="X54" s="289"/>
      <c r="Y54" s="291" t="e">
        <f t="shared" si="10"/>
        <v>#DIV/0!</v>
      </c>
      <c r="Z54" s="70"/>
      <c r="AA54" s="340">
        <f>Z54*INDEX('Select Year'!Z$23:AE$23,,MATCH($BN$5,'Select Year'!Z$14:AE$14,0))</f>
        <v>0</v>
      </c>
      <c r="AB54" s="289"/>
      <c r="AC54" s="291" t="e">
        <f t="shared" si="11"/>
        <v>#DIV/0!</v>
      </c>
      <c r="AD54" s="70"/>
      <c r="AE54" s="340">
        <f>AD54*INDEX('Select Year'!Z$23:AE$23,,MATCH($BN$5,'Select Year'!Z$14:AE$14,0))</f>
        <v>0</v>
      </c>
      <c r="AF54" s="289"/>
      <c r="AG54" s="291" t="e">
        <f t="shared" si="12"/>
        <v>#DIV/0!</v>
      </c>
      <c r="AH54" s="70"/>
      <c r="AI54" s="340">
        <f>AH54*INDEX('Select Year'!Z$23:AE$23,,MATCH($BN$5,'Select Year'!Z$14:AE$14,0))</f>
        <v>0</v>
      </c>
      <c r="AJ54" s="289"/>
      <c r="AK54" s="291" t="e">
        <f t="shared" si="13"/>
        <v>#DIV/0!</v>
      </c>
      <c r="AL54" s="70"/>
      <c r="AM54" s="340">
        <f>AL54*INDEX('Select Year'!Z$23:AE$23,,MATCH($BN$5,'Select Year'!Z$14:AE$14,0))</f>
        <v>0</v>
      </c>
      <c r="AN54" s="289"/>
      <c r="AO54" s="291" t="e">
        <f t="shared" si="14"/>
        <v>#DIV/0!</v>
      </c>
      <c r="AP54" s="70"/>
      <c r="AQ54" s="340">
        <f>AP54*INDEX('Select Year'!Z$23:AE$23,,MATCH($BN$5,'Select Year'!Z$14:AE$14,0))</f>
        <v>0</v>
      </c>
      <c r="AR54" s="289"/>
      <c r="AS54" s="291" t="e">
        <f t="shared" si="15"/>
        <v>#DIV/0!</v>
      </c>
      <c r="AT54" s="70"/>
      <c r="AU54" s="340">
        <f>AT54*INDEX('Select Year'!Z$23:AE$23,,MATCH($BN$5,'Select Year'!Z$14:AE$14,0))</f>
        <v>0</v>
      </c>
      <c r="AV54" s="289"/>
      <c r="AW54" s="347" t="e">
        <f t="shared" si="16"/>
        <v>#DIV/0!</v>
      </c>
      <c r="AY54" s="12"/>
      <c r="AZ54" s="12"/>
      <c r="BF54" s="12"/>
      <c r="BG54" s="12"/>
      <c r="BH54" s="12"/>
      <c r="BI54" s="12"/>
      <c r="BJ54" s="13"/>
      <c r="BK54" s="12"/>
      <c r="CM54" s="177"/>
      <c r="CN54" s="174" t="str">
        <f t="shared" si="17"/>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31"/>
        <v/>
      </c>
      <c r="D55" s="366">
        <f t="shared" si="3"/>
        <v>0</v>
      </c>
      <c r="E55" s="340">
        <f>D55*INDEX('Select Year'!Z$23:AE$23,,MATCH($BN$5,'Select Year'!Z$14:AE$14,0))</f>
        <v>0</v>
      </c>
      <c r="F55" s="354">
        <f t="shared" si="4"/>
        <v>0</v>
      </c>
      <c r="G55" s="351" t="e">
        <f t="shared" si="5"/>
        <v>#DIV/0!</v>
      </c>
      <c r="H55" s="351" t="e">
        <f t="shared" si="6"/>
        <v>#DIV/0!</v>
      </c>
      <c r="I55" s="47" t="e">
        <f>E55*INDEX('Select Year'!AA$15:AE$19,MATCH(Petrol!C55,'Select Year'!W$15:W$19,0),MATCH($BN$5,'Select Year'!AA$14:AE$14,0))</f>
        <v>#N/A</v>
      </c>
      <c r="J55" s="70"/>
      <c r="K55" s="340">
        <f>J55*INDEX('Select Year'!Z$23:AE$23,,MATCH($BN$5,'Select Year'!Z$14:AE$14,0))</f>
        <v>0</v>
      </c>
      <c r="L55" s="289"/>
      <c r="M55" s="291" t="e">
        <f t="shared" si="7"/>
        <v>#DIV/0!</v>
      </c>
      <c r="N55" s="70"/>
      <c r="O55" s="340">
        <f>N55*INDEX('Select Year'!Z$23:AE$23,,MATCH($BN$5,'Select Year'!Z$14:AE$14,0))</f>
        <v>0</v>
      </c>
      <c r="P55" s="289"/>
      <c r="Q55" s="291" t="e">
        <f t="shared" si="8"/>
        <v>#DIV/0!</v>
      </c>
      <c r="R55" s="70"/>
      <c r="S55" s="340">
        <f>R55*INDEX('Select Year'!Z$23:AE$23,,MATCH($BN$5,'Select Year'!Z$14:AE$14,0))</f>
        <v>0</v>
      </c>
      <c r="T55" s="289"/>
      <c r="U55" s="291" t="e">
        <f t="shared" si="9"/>
        <v>#DIV/0!</v>
      </c>
      <c r="V55" s="70"/>
      <c r="W55" s="340">
        <f>V55*INDEX('Select Year'!Z$23:AE$23,,MATCH($BN$5,'Select Year'!Z$14:AE$14,0))</f>
        <v>0</v>
      </c>
      <c r="X55" s="289"/>
      <c r="Y55" s="291" t="e">
        <f t="shared" si="10"/>
        <v>#DIV/0!</v>
      </c>
      <c r="Z55" s="70"/>
      <c r="AA55" s="340">
        <f>Z55*INDEX('Select Year'!Z$23:AE$23,,MATCH($BN$5,'Select Year'!Z$14:AE$14,0))</f>
        <v>0</v>
      </c>
      <c r="AB55" s="289"/>
      <c r="AC55" s="291" t="e">
        <f t="shared" si="11"/>
        <v>#DIV/0!</v>
      </c>
      <c r="AD55" s="70"/>
      <c r="AE55" s="340">
        <f>AD55*INDEX('Select Year'!Z$23:AE$23,,MATCH($BN$5,'Select Year'!Z$14:AE$14,0))</f>
        <v>0</v>
      </c>
      <c r="AF55" s="289"/>
      <c r="AG55" s="291" t="e">
        <f t="shared" si="12"/>
        <v>#DIV/0!</v>
      </c>
      <c r="AH55" s="70"/>
      <c r="AI55" s="340">
        <f>AH55*INDEX('Select Year'!Z$23:AE$23,,MATCH($BN$5,'Select Year'!Z$14:AE$14,0))</f>
        <v>0</v>
      </c>
      <c r="AJ55" s="289"/>
      <c r="AK55" s="291" t="e">
        <f t="shared" si="13"/>
        <v>#DIV/0!</v>
      </c>
      <c r="AL55" s="70"/>
      <c r="AM55" s="340">
        <f>AL55*INDEX('Select Year'!Z$23:AE$23,,MATCH($BN$5,'Select Year'!Z$14:AE$14,0))</f>
        <v>0</v>
      </c>
      <c r="AN55" s="289"/>
      <c r="AO55" s="291" t="e">
        <f t="shared" si="14"/>
        <v>#DIV/0!</v>
      </c>
      <c r="AP55" s="70"/>
      <c r="AQ55" s="340">
        <f>AP55*INDEX('Select Year'!Z$23:AE$23,,MATCH($BN$5,'Select Year'!Z$14:AE$14,0))</f>
        <v>0</v>
      </c>
      <c r="AR55" s="289"/>
      <c r="AS55" s="291" t="e">
        <f t="shared" si="15"/>
        <v>#DIV/0!</v>
      </c>
      <c r="AT55" s="70"/>
      <c r="AU55" s="340">
        <f>AT55*INDEX('Select Year'!Z$23:AE$23,,MATCH($BN$5,'Select Year'!Z$14:AE$14,0))</f>
        <v>0</v>
      </c>
      <c r="AV55" s="289"/>
      <c r="AW55" s="347" t="e">
        <f t="shared" si="16"/>
        <v>#DIV/0!</v>
      </c>
      <c r="AY55" s="12"/>
      <c r="AZ55" s="12"/>
      <c r="BF55" s="12"/>
      <c r="BG55" s="12"/>
      <c r="BH55" s="12"/>
      <c r="BI55" s="12"/>
      <c r="BJ55" s="13"/>
      <c r="BK55" s="12"/>
      <c r="CM55" s="177"/>
      <c r="CN55" s="174" t="str">
        <f t="shared" si="17"/>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31"/>
        <v/>
      </c>
      <c r="D56" s="366">
        <f t="shared" si="3"/>
        <v>0</v>
      </c>
      <c r="E56" s="340">
        <f>D56*INDEX('Select Year'!Z$23:AE$23,,MATCH($BN$5,'Select Year'!Z$14:AE$14,0))</f>
        <v>0</v>
      </c>
      <c r="F56" s="354">
        <f t="shared" si="4"/>
        <v>0</v>
      </c>
      <c r="G56" s="351" t="e">
        <f t="shared" si="5"/>
        <v>#DIV/0!</v>
      </c>
      <c r="H56" s="351" t="e">
        <f t="shared" si="6"/>
        <v>#DIV/0!</v>
      </c>
      <c r="I56" s="47" t="e">
        <f>E56*INDEX('Select Year'!AA$15:AE$19,MATCH(Petrol!C56,'Select Year'!W$15:W$19,0),MATCH($BN$5,'Select Year'!AA$14:AE$14,0))</f>
        <v>#N/A</v>
      </c>
      <c r="J56" s="70"/>
      <c r="K56" s="340">
        <f>J56*INDEX('Select Year'!Z$23:AE$23,,MATCH($BN$5,'Select Year'!Z$14:AE$14,0))</f>
        <v>0</v>
      </c>
      <c r="L56" s="289"/>
      <c r="M56" s="291" t="e">
        <f t="shared" si="7"/>
        <v>#DIV/0!</v>
      </c>
      <c r="N56" s="70"/>
      <c r="O56" s="340">
        <f>N56*INDEX('Select Year'!Z$23:AE$23,,MATCH($BN$5,'Select Year'!Z$14:AE$14,0))</f>
        <v>0</v>
      </c>
      <c r="P56" s="289"/>
      <c r="Q56" s="291" t="e">
        <f t="shared" si="8"/>
        <v>#DIV/0!</v>
      </c>
      <c r="R56" s="70"/>
      <c r="S56" s="340">
        <f>R56*INDEX('Select Year'!Z$23:AE$23,,MATCH($BN$5,'Select Year'!Z$14:AE$14,0))</f>
        <v>0</v>
      </c>
      <c r="T56" s="289"/>
      <c r="U56" s="291" t="e">
        <f t="shared" si="9"/>
        <v>#DIV/0!</v>
      </c>
      <c r="V56" s="70"/>
      <c r="W56" s="340">
        <f>V56*INDEX('Select Year'!Z$23:AE$23,,MATCH($BN$5,'Select Year'!Z$14:AE$14,0))</f>
        <v>0</v>
      </c>
      <c r="X56" s="289"/>
      <c r="Y56" s="291" t="e">
        <f t="shared" si="10"/>
        <v>#DIV/0!</v>
      </c>
      <c r="Z56" s="70"/>
      <c r="AA56" s="340">
        <f>Z56*INDEX('Select Year'!Z$23:AE$23,,MATCH($BN$5,'Select Year'!Z$14:AE$14,0))</f>
        <v>0</v>
      </c>
      <c r="AB56" s="289"/>
      <c r="AC56" s="291" t="e">
        <f t="shared" si="11"/>
        <v>#DIV/0!</v>
      </c>
      <c r="AD56" s="70"/>
      <c r="AE56" s="340">
        <f>AD56*INDEX('Select Year'!Z$23:AE$23,,MATCH($BN$5,'Select Year'!Z$14:AE$14,0))</f>
        <v>0</v>
      </c>
      <c r="AF56" s="289"/>
      <c r="AG56" s="291" t="e">
        <f t="shared" si="12"/>
        <v>#DIV/0!</v>
      </c>
      <c r="AH56" s="70"/>
      <c r="AI56" s="340">
        <f>AH56*INDEX('Select Year'!Z$23:AE$23,,MATCH($BN$5,'Select Year'!Z$14:AE$14,0))</f>
        <v>0</v>
      </c>
      <c r="AJ56" s="289"/>
      <c r="AK56" s="291" t="e">
        <f t="shared" si="13"/>
        <v>#DIV/0!</v>
      </c>
      <c r="AL56" s="70"/>
      <c r="AM56" s="340">
        <f>AL56*INDEX('Select Year'!Z$23:AE$23,,MATCH($BN$5,'Select Year'!Z$14:AE$14,0))</f>
        <v>0</v>
      </c>
      <c r="AN56" s="289"/>
      <c r="AO56" s="291" t="e">
        <f t="shared" si="14"/>
        <v>#DIV/0!</v>
      </c>
      <c r="AP56" s="70"/>
      <c r="AQ56" s="340">
        <f>AP56*INDEX('Select Year'!Z$23:AE$23,,MATCH($BN$5,'Select Year'!Z$14:AE$14,0))</f>
        <v>0</v>
      </c>
      <c r="AR56" s="289"/>
      <c r="AS56" s="291" t="e">
        <f t="shared" si="15"/>
        <v>#DIV/0!</v>
      </c>
      <c r="AT56" s="70"/>
      <c r="AU56" s="340">
        <f>AT56*INDEX('Select Year'!Z$23:AE$23,,MATCH($BN$5,'Select Year'!Z$14:AE$14,0))</f>
        <v>0</v>
      </c>
      <c r="AV56" s="289"/>
      <c r="AW56" s="347" t="e">
        <f t="shared" si="16"/>
        <v>#DIV/0!</v>
      </c>
      <c r="AY56" s="12"/>
      <c r="AZ56" s="12"/>
      <c r="BF56" s="12"/>
      <c r="BG56" s="12"/>
      <c r="BH56" s="12"/>
      <c r="BI56" s="12"/>
      <c r="BJ56" s="13"/>
      <c r="BK56" s="12"/>
      <c r="CM56" s="177"/>
      <c r="CN56" s="174" t="str">
        <f t="shared" si="17"/>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31"/>
        <v/>
      </c>
      <c r="D57" s="367">
        <f t="shared" si="3"/>
        <v>0</v>
      </c>
      <c r="E57" s="343">
        <f>D57*INDEX('Select Year'!Z$23:AE$23,,MATCH($BN$5,'Select Year'!Z$14:AE$14,0))</f>
        <v>0</v>
      </c>
      <c r="F57" s="355">
        <f t="shared" si="4"/>
        <v>0</v>
      </c>
      <c r="G57" s="352" t="e">
        <f t="shared" si="5"/>
        <v>#DIV/0!</v>
      </c>
      <c r="H57" s="352" t="e">
        <f t="shared" si="6"/>
        <v>#DIV/0!</v>
      </c>
      <c r="I57" s="300" t="e">
        <f>E57*INDEX('Select Year'!AA$15:AE$19,MATCH(Petrol!C57,'Select Year'!W$15:W$19,0),MATCH($BN$5,'Select Year'!AA$14:AE$14,0))</f>
        <v>#N/A</v>
      </c>
      <c r="J57" s="126"/>
      <c r="K57" s="343">
        <f>J57*INDEX('Select Year'!Z$23:AE$23,,MATCH($BN$5,'Select Year'!Z$14:AE$14,0))</f>
        <v>0</v>
      </c>
      <c r="L57" s="134"/>
      <c r="M57" s="292" t="e">
        <f t="shared" si="7"/>
        <v>#DIV/0!</v>
      </c>
      <c r="N57" s="126"/>
      <c r="O57" s="343">
        <f>N57*INDEX('Select Year'!Z$23:AE$23,,MATCH($BN$5,'Select Year'!Z$14:AE$14,0))</f>
        <v>0</v>
      </c>
      <c r="P57" s="134"/>
      <c r="Q57" s="292" t="e">
        <f t="shared" si="8"/>
        <v>#DIV/0!</v>
      </c>
      <c r="R57" s="126"/>
      <c r="S57" s="343">
        <f>R57*INDEX('Select Year'!Z$23:AE$23,,MATCH($BN$5,'Select Year'!Z$14:AE$14,0))</f>
        <v>0</v>
      </c>
      <c r="T57" s="134"/>
      <c r="U57" s="292" t="e">
        <f t="shared" si="9"/>
        <v>#DIV/0!</v>
      </c>
      <c r="V57" s="126"/>
      <c r="W57" s="343">
        <f>V57*INDEX('Select Year'!Z$23:AE$23,,MATCH($BN$5,'Select Year'!Z$14:AE$14,0))</f>
        <v>0</v>
      </c>
      <c r="X57" s="134"/>
      <c r="Y57" s="292" t="e">
        <f t="shared" si="10"/>
        <v>#DIV/0!</v>
      </c>
      <c r="Z57" s="126"/>
      <c r="AA57" s="343">
        <f>Z57*INDEX('Select Year'!Z$23:AE$23,,MATCH($BN$5,'Select Year'!Z$14:AE$14,0))</f>
        <v>0</v>
      </c>
      <c r="AB57" s="134"/>
      <c r="AC57" s="292" t="e">
        <f t="shared" si="11"/>
        <v>#DIV/0!</v>
      </c>
      <c r="AD57" s="126"/>
      <c r="AE57" s="343">
        <f>AD57*INDEX('Select Year'!Z$23:AE$23,,MATCH($BN$5,'Select Year'!Z$14:AE$14,0))</f>
        <v>0</v>
      </c>
      <c r="AF57" s="134"/>
      <c r="AG57" s="292" t="e">
        <f t="shared" si="12"/>
        <v>#DIV/0!</v>
      </c>
      <c r="AH57" s="126"/>
      <c r="AI57" s="343">
        <f>AH57*INDEX('Select Year'!Z$23:AE$23,,MATCH($BN$5,'Select Year'!Z$14:AE$14,0))</f>
        <v>0</v>
      </c>
      <c r="AJ57" s="134"/>
      <c r="AK57" s="292" t="e">
        <f t="shared" si="13"/>
        <v>#DIV/0!</v>
      </c>
      <c r="AL57" s="126"/>
      <c r="AM57" s="343">
        <f>AL57*INDEX('Select Year'!Z$23:AE$23,,MATCH($BN$5,'Select Year'!Z$14:AE$14,0))</f>
        <v>0</v>
      </c>
      <c r="AN57" s="134"/>
      <c r="AO57" s="292" t="e">
        <f t="shared" si="14"/>
        <v>#DIV/0!</v>
      </c>
      <c r="AP57" s="126"/>
      <c r="AQ57" s="343">
        <f>AP57*INDEX('Select Year'!Z$23:AE$23,,MATCH($BN$5,'Select Year'!Z$14:AE$14,0))</f>
        <v>0</v>
      </c>
      <c r="AR57" s="134"/>
      <c r="AS57" s="292" t="e">
        <f t="shared" si="15"/>
        <v>#DIV/0!</v>
      </c>
      <c r="AT57" s="126"/>
      <c r="AU57" s="343">
        <f>AT57*INDEX('Select Year'!Z$23:AE$23,,MATCH($BN$5,'Select Year'!Z$14:AE$14,0))</f>
        <v>0</v>
      </c>
      <c r="AV57" s="134"/>
      <c r="AW57" s="348" t="e">
        <f t="shared" si="16"/>
        <v>#DIV/0!</v>
      </c>
      <c r="AY57" s="12"/>
      <c r="AZ57" s="12"/>
      <c r="BF57" s="12"/>
      <c r="BG57" s="12"/>
      <c r="BH57" s="12"/>
      <c r="BI57" s="12"/>
      <c r="BJ57" s="13"/>
      <c r="BK57" s="12"/>
      <c r="CM57" s="177"/>
      <c r="CN57" s="174" t="str">
        <f t="shared" si="17"/>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32">Year5</f>
        <v/>
      </c>
      <c r="D58" s="363">
        <f t="shared" si="3"/>
        <v>0</v>
      </c>
      <c r="E58" s="339">
        <f>D58*INDEX('Select Year'!Z$23:AE$23,,MATCH($BN$5,'Select Year'!Z$14:AE$14,0))</f>
        <v>0</v>
      </c>
      <c r="F58" s="364">
        <f t="shared" si="4"/>
        <v>0</v>
      </c>
      <c r="G58" s="365" t="e">
        <f t="shared" si="5"/>
        <v>#DIV/0!</v>
      </c>
      <c r="H58" s="365" t="e">
        <f t="shared" si="6"/>
        <v>#DIV/0!</v>
      </c>
      <c r="I58" s="144" t="e">
        <f>E58*INDEX('Select Year'!AA$15:AE$19,MATCH(Petrol!C58,'Select Year'!W$15:W$19,0),MATCH($BN$5,'Select Year'!AA$14:AE$14,0))</f>
        <v>#N/A</v>
      </c>
      <c r="J58" s="306"/>
      <c r="K58" s="339">
        <f>J58*INDEX('Select Year'!Z$23:AE$23,,MATCH($BN$5,'Select Year'!Z$14:AE$14,0))</f>
        <v>0</v>
      </c>
      <c r="L58" s="307"/>
      <c r="M58" s="290" t="e">
        <f t="shared" si="7"/>
        <v>#DIV/0!</v>
      </c>
      <c r="N58" s="306"/>
      <c r="O58" s="339">
        <f>N58*INDEX('Select Year'!Z$23:AE$23,,MATCH($BN$5,'Select Year'!Z$14:AE$14,0))</f>
        <v>0</v>
      </c>
      <c r="P58" s="307"/>
      <c r="Q58" s="290" t="e">
        <f t="shared" si="8"/>
        <v>#DIV/0!</v>
      </c>
      <c r="R58" s="306"/>
      <c r="S58" s="339">
        <f>R58*INDEX('Select Year'!Z$23:AE$23,,MATCH($BN$5,'Select Year'!Z$14:AE$14,0))</f>
        <v>0</v>
      </c>
      <c r="T58" s="307"/>
      <c r="U58" s="290" t="e">
        <f t="shared" si="9"/>
        <v>#DIV/0!</v>
      </c>
      <c r="V58" s="306"/>
      <c r="W58" s="339">
        <f>V58*INDEX('Select Year'!Z$23:AE$23,,MATCH($BN$5,'Select Year'!Z$14:AE$14,0))</f>
        <v>0</v>
      </c>
      <c r="X58" s="307"/>
      <c r="Y58" s="290" t="e">
        <f t="shared" si="10"/>
        <v>#DIV/0!</v>
      </c>
      <c r="Z58" s="306"/>
      <c r="AA58" s="339">
        <f>Z58*INDEX('Select Year'!Z$23:AE$23,,MATCH($BN$5,'Select Year'!Z$14:AE$14,0))</f>
        <v>0</v>
      </c>
      <c r="AB58" s="307"/>
      <c r="AC58" s="290" t="e">
        <f t="shared" si="11"/>
        <v>#DIV/0!</v>
      </c>
      <c r="AD58" s="306"/>
      <c r="AE58" s="339">
        <f>AD58*INDEX('Select Year'!Z$23:AE$23,,MATCH($BN$5,'Select Year'!Z$14:AE$14,0))</f>
        <v>0</v>
      </c>
      <c r="AF58" s="307"/>
      <c r="AG58" s="290" t="e">
        <f t="shared" si="12"/>
        <v>#DIV/0!</v>
      </c>
      <c r="AH58" s="306"/>
      <c r="AI58" s="339">
        <f>AH58*INDEX('Select Year'!Z$23:AE$23,,MATCH($BN$5,'Select Year'!Z$14:AE$14,0))</f>
        <v>0</v>
      </c>
      <c r="AJ58" s="307"/>
      <c r="AK58" s="290" t="e">
        <f t="shared" si="13"/>
        <v>#DIV/0!</v>
      </c>
      <c r="AL58" s="306"/>
      <c r="AM58" s="339">
        <f>AL58*INDEX('Select Year'!Z$23:AE$23,,MATCH($BN$5,'Select Year'!Z$14:AE$14,0))</f>
        <v>0</v>
      </c>
      <c r="AN58" s="307"/>
      <c r="AO58" s="290" t="e">
        <f t="shared" si="14"/>
        <v>#DIV/0!</v>
      </c>
      <c r="AP58" s="306"/>
      <c r="AQ58" s="339">
        <f>AP58*INDEX('Select Year'!Z$23:AE$23,,MATCH($BN$5,'Select Year'!Z$14:AE$14,0))</f>
        <v>0</v>
      </c>
      <c r="AR58" s="307"/>
      <c r="AS58" s="290" t="e">
        <f t="shared" si="15"/>
        <v>#DIV/0!</v>
      </c>
      <c r="AT58" s="306"/>
      <c r="AU58" s="339">
        <f>AT58*INDEX('Select Year'!Z$23:AE$23,,MATCH($BN$5,'Select Year'!Z$14:AE$14,0))</f>
        <v>0</v>
      </c>
      <c r="AV58" s="307"/>
      <c r="AW58" s="346" t="e">
        <f t="shared" si="16"/>
        <v>#DIV/0!</v>
      </c>
      <c r="AY58" s="12"/>
      <c r="AZ58" s="12"/>
      <c r="BF58" s="12"/>
      <c r="BG58" s="12"/>
      <c r="BH58" s="12"/>
      <c r="BI58" s="12"/>
      <c r="BJ58" s="13"/>
      <c r="BK58" s="12"/>
      <c r="CM58" s="177"/>
      <c r="CN58" s="174" t="str">
        <f t="shared" si="17"/>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32"/>
        <v/>
      </c>
      <c r="D59" s="366">
        <f t="shared" si="3"/>
        <v>0</v>
      </c>
      <c r="E59" s="340">
        <f>D59*INDEX('Select Year'!Z$23:AE$23,,MATCH($BN$5,'Select Year'!Z$14:AE$14,0))</f>
        <v>0</v>
      </c>
      <c r="F59" s="354">
        <f t="shared" si="4"/>
        <v>0</v>
      </c>
      <c r="G59" s="351" t="e">
        <f t="shared" si="5"/>
        <v>#DIV/0!</v>
      </c>
      <c r="H59" s="351" t="e">
        <f t="shared" si="6"/>
        <v>#DIV/0!</v>
      </c>
      <c r="I59" s="47" t="e">
        <f>E59*INDEX('Select Year'!AA$15:AE$19,MATCH(Petrol!C59,'Select Year'!W$15:W$19,0),MATCH($BN$5,'Select Year'!AA$14:AE$14,0))</f>
        <v>#N/A</v>
      </c>
      <c r="J59" s="70"/>
      <c r="K59" s="340">
        <f>J59*INDEX('Select Year'!Z$23:AE$23,,MATCH($BN$5,'Select Year'!Z$14:AE$14,0))</f>
        <v>0</v>
      </c>
      <c r="L59" s="289"/>
      <c r="M59" s="291" t="e">
        <f t="shared" si="7"/>
        <v>#DIV/0!</v>
      </c>
      <c r="N59" s="70"/>
      <c r="O59" s="340">
        <f>N59*INDEX('Select Year'!Z$23:AE$23,,MATCH($BN$5,'Select Year'!Z$14:AE$14,0))</f>
        <v>0</v>
      </c>
      <c r="P59" s="289"/>
      <c r="Q59" s="291" t="e">
        <f t="shared" si="8"/>
        <v>#DIV/0!</v>
      </c>
      <c r="R59" s="70"/>
      <c r="S59" s="340">
        <f>R59*INDEX('Select Year'!Z$23:AE$23,,MATCH($BN$5,'Select Year'!Z$14:AE$14,0))</f>
        <v>0</v>
      </c>
      <c r="T59" s="289"/>
      <c r="U59" s="291" t="e">
        <f t="shared" si="9"/>
        <v>#DIV/0!</v>
      </c>
      <c r="V59" s="70"/>
      <c r="W59" s="340">
        <f>V59*INDEX('Select Year'!Z$23:AE$23,,MATCH($BN$5,'Select Year'!Z$14:AE$14,0))</f>
        <v>0</v>
      </c>
      <c r="X59" s="289"/>
      <c r="Y59" s="291" t="e">
        <f t="shared" si="10"/>
        <v>#DIV/0!</v>
      </c>
      <c r="Z59" s="70"/>
      <c r="AA59" s="340">
        <f>Z59*INDEX('Select Year'!Z$23:AE$23,,MATCH($BN$5,'Select Year'!Z$14:AE$14,0))</f>
        <v>0</v>
      </c>
      <c r="AB59" s="289"/>
      <c r="AC59" s="291" t="e">
        <f t="shared" si="11"/>
        <v>#DIV/0!</v>
      </c>
      <c r="AD59" s="70"/>
      <c r="AE59" s="340">
        <f>AD59*INDEX('Select Year'!Z$23:AE$23,,MATCH($BN$5,'Select Year'!Z$14:AE$14,0))</f>
        <v>0</v>
      </c>
      <c r="AF59" s="289"/>
      <c r="AG59" s="291" t="e">
        <f t="shared" si="12"/>
        <v>#DIV/0!</v>
      </c>
      <c r="AH59" s="70"/>
      <c r="AI59" s="340">
        <f>AH59*INDEX('Select Year'!Z$23:AE$23,,MATCH($BN$5,'Select Year'!Z$14:AE$14,0))</f>
        <v>0</v>
      </c>
      <c r="AJ59" s="289"/>
      <c r="AK59" s="291" t="e">
        <f t="shared" si="13"/>
        <v>#DIV/0!</v>
      </c>
      <c r="AL59" s="70"/>
      <c r="AM59" s="340">
        <f>AL59*INDEX('Select Year'!Z$23:AE$23,,MATCH($BN$5,'Select Year'!Z$14:AE$14,0))</f>
        <v>0</v>
      </c>
      <c r="AN59" s="289"/>
      <c r="AO59" s="291" t="e">
        <f t="shared" si="14"/>
        <v>#DIV/0!</v>
      </c>
      <c r="AP59" s="70"/>
      <c r="AQ59" s="340">
        <f>AP59*INDEX('Select Year'!Z$23:AE$23,,MATCH($BN$5,'Select Year'!Z$14:AE$14,0))</f>
        <v>0</v>
      </c>
      <c r="AR59" s="289"/>
      <c r="AS59" s="291" t="e">
        <f t="shared" si="15"/>
        <v>#DIV/0!</v>
      </c>
      <c r="AT59" s="70"/>
      <c r="AU59" s="340">
        <f>AT59*INDEX('Select Year'!Z$23:AE$23,,MATCH($BN$5,'Select Year'!Z$14:AE$14,0))</f>
        <v>0</v>
      </c>
      <c r="AV59" s="289"/>
      <c r="AW59" s="347" t="e">
        <f t="shared" si="16"/>
        <v>#DIV/0!</v>
      </c>
      <c r="AY59" s="12"/>
      <c r="AZ59" s="12"/>
      <c r="BF59" s="12"/>
      <c r="BG59" s="12"/>
      <c r="BH59" s="12"/>
      <c r="BI59" s="12"/>
      <c r="BJ59" s="13"/>
      <c r="BK59" s="12"/>
      <c r="CM59" s="177"/>
      <c r="CN59" s="174" t="str">
        <f t="shared" si="17"/>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32"/>
        <v/>
      </c>
      <c r="D60" s="366">
        <f t="shared" si="3"/>
        <v>0</v>
      </c>
      <c r="E60" s="340">
        <f>D60*INDEX('Select Year'!Z$23:AE$23,,MATCH($BN$5,'Select Year'!Z$14:AE$14,0))</f>
        <v>0</v>
      </c>
      <c r="F60" s="354">
        <f t="shared" si="4"/>
        <v>0</v>
      </c>
      <c r="G60" s="351" t="e">
        <f t="shared" si="5"/>
        <v>#DIV/0!</v>
      </c>
      <c r="H60" s="351" t="e">
        <f t="shared" si="6"/>
        <v>#DIV/0!</v>
      </c>
      <c r="I60" s="47" t="e">
        <f>E60*INDEX('Select Year'!AA$15:AE$19,MATCH(Petrol!C60,'Select Year'!W$15:W$19,0),MATCH($BN$5,'Select Year'!AA$14:AE$14,0))</f>
        <v>#N/A</v>
      </c>
      <c r="J60" s="70"/>
      <c r="K60" s="340">
        <f>J60*INDEX('Select Year'!Z$23:AE$23,,MATCH($BN$5,'Select Year'!Z$14:AE$14,0))</f>
        <v>0</v>
      </c>
      <c r="L60" s="289"/>
      <c r="M60" s="291" t="e">
        <f t="shared" si="7"/>
        <v>#DIV/0!</v>
      </c>
      <c r="N60" s="70"/>
      <c r="O60" s="340">
        <f>N60*INDEX('Select Year'!Z$23:AE$23,,MATCH($BN$5,'Select Year'!Z$14:AE$14,0))</f>
        <v>0</v>
      </c>
      <c r="P60" s="289"/>
      <c r="Q60" s="291" t="e">
        <f t="shared" si="8"/>
        <v>#DIV/0!</v>
      </c>
      <c r="R60" s="70"/>
      <c r="S60" s="340">
        <f>R60*INDEX('Select Year'!Z$23:AE$23,,MATCH($BN$5,'Select Year'!Z$14:AE$14,0))</f>
        <v>0</v>
      </c>
      <c r="T60" s="289"/>
      <c r="U60" s="291" t="e">
        <f t="shared" si="9"/>
        <v>#DIV/0!</v>
      </c>
      <c r="V60" s="70"/>
      <c r="W60" s="340">
        <f>V60*INDEX('Select Year'!Z$23:AE$23,,MATCH($BN$5,'Select Year'!Z$14:AE$14,0))</f>
        <v>0</v>
      </c>
      <c r="X60" s="289"/>
      <c r="Y60" s="291" t="e">
        <f t="shared" si="10"/>
        <v>#DIV/0!</v>
      </c>
      <c r="Z60" s="70"/>
      <c r="AA60" s="340">
        <f>Z60*INDEX('Select Year'!Z$23:AE$23,,MATCH($BN$5,'Select Year'!Z$14:AE$14,0))</f>
        <v>0</v>
      </c>
      <c r="AB60" s="289"/>
      <c r="AC60" s="291" t="e">
        <f t="shared" si="11"/>
        <v>#DIV/0!</v>
      </c>
      <c r="AD60" s="70"/>
      <c r="AE60" s="340">
        <f>AD60*INDEX('Select Year'!Z$23:AE$23,,MATCH($BN$5,'Select Year'!Z$14:AE$14,0))</f>
        <v>0</v>
      </c>
      <c r="AF60" s="289"/>
      <c r="AG60" s="291" t="e">
        <f t="shared" si="12"/>
        <v>#DIV/0!</v>
      </c>
      <c r="AH60" s="70"/>
      <c r="AI60" s="340">
        <f>AH60*INDEX('Select Year'!Z$23:AE$23,,MATCH($BN$5,'Select Year'!Z$14:AE$14,0))</f>
        <v>0</v>
      </c>
      <c r="AJ60" s="289"/>
      <c r="AK60" s="291" t="e">
        <f t="shared" si="13"/>
        <v>#DIV/0!</v>
      </c>
      <c r="AL60" s="70"/>
      <c r="AM60" s="340">
        <f>AL60*INDEX('Select Year'!Z$23:AE$23,,MATCH($BN$5,'Select Year'!Z$14:AE$14,0))</f>
        <v>0</v>
      </c>
      <c r="AN60" s="289"/>
      <c r="AO60" s="291" t="e">
        <f t="shared" si="14"/>
        <v>#DIV/0!</v>
      </c>
      <c r="AP60" s="70"/>
      <c r="AQ60" s="340">
        <f>AP60*INDEX('Select Year'!Z$23:AE$23,,MATCH($BN$5,'Select Year'!Z$14:AE$14,0))</f>
        <v>0</v>
      </c>
      <c r="AR60" s="289"/>
      <c r="AS60" s="291" t="e">
        <f t="shared" si="15"/>
        <v>#DIV/0!</v>
      </c>
      <c r="AT60" s="70"/>
      <c r="AU60" s="340">
        <f>AT60*INDEX('Select Year'!Z$23:AE$23,,MATCH($BN$5,'Select Year'!Z$14:AE$14,0))</f>
        <v>0</v>
      </c>
      <c r="AV60" s="289"/>
      <c r="AW60" s="347" t="e">
        <f t="shared" si="16"/>
        <v>#DIV/0!</v>
      </c>
      <c r="AY60" s="12"/>
      <c r="AZ60" s="12"/>
      <c r="BF60" s="12"/>
      <c r="BG60" s="12"/>
      <c r="BH60" s="12"/>
      <c r="BI60" s="12"/>
      <c r="BJ60" s="13"/>
      <c r="BK60" s="12"/>
      <c r="CM60" s="177"/>
      <c r="CN60" s="174" t="str">
        <f t="shared" si="17"/>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32"/>
        <v/>
      </c>
      <c r="D61" s="366">
        <f t="shared" si="3"/>
        <v>0</v>
      </c>
      <c r="E61" s="340">
        <f>D61*INDEX('Select Year'!Z$23:AE$23,,MATCH($BN$5,'Select Year'!Z$14:AE$14,0))</f>
        <v>0</v>
      </c>
      <c r="F61" s="354">
        <f t="shared" si="4"/>
        <v>0</v>
      </c>
      <c r="G61" s="351" t="e">
        <f t="shared" si="5"/>
        <v>#DIV/0!</v>
      </c>
      <c r="H61" s="351" t="e">
        <f t="shared" si="6"/>
        <v>#DIV/0!</v>
      </c>
      <c r="I61" s="47" t="e">
        <f>E61*INDEX('Select Year'!AA$15:AE$19,MATCH(Petrol!C61,'Select Year'!W$15:W$19,0),MATCH($BN$5,'Select Year'!AA$14:AE$14,0))</f>
        <v>#N/A</v>
      </c>
      <c r="J61" s="70"/>
      <c r="K61" s="340">
        <f>J61*INDEX('Select Year'!Z$23:AE$23,,MATCH($BN$5,'Select Year'!Z$14:AE$14,0))</f>
        <v>0</v>
      </c>
      <c r="L61" s="289"/>
      <c r="M61" s="291" t="e">
        <f t="shared" si="7"/>
        <v>#DIV/0!</v>
      </c>
      <c r="N61" s="70"/>
      <c r="O61" s="340">
        <f>N61*INDEX('Select Year'!Z$23:AE$23,,MATCH($BN$5,'Select Year'!Z$14:AE$14,0))</f>
        <v>0</v>
      </c>
      <c r="P61" s="289"/>
      <c r="Q61" s="291" t="e">
        <f t="shared" si="8"/>
        <v>#DIV/0!</v>
      </c>
      <c r="R61" s="70"/>
      <c r="S61" s="340">
        <f>R61*INDEX('Select Year'!Z$23:AE$23,,MATCH($BN$5,'Select Year'!Z$14:AE$14,0))</f>
        <v>0</v>
      </c>
      <c r="T61" s="289"/>
      <c r="U61" s="291" t="e">
        <f t="shared" si="9"/>
        <v>#DIV/0!</v>
      </c>
      <c r="V61" s="70"/>
      <c r="W61" s="340">
        <f>V61*INDEX('Select Year'!Z$23:AE$23,,MATCH($BN$5,'Select Year'!Z$14:AE$14,0))</f>
        <v>0</v>
      </c>
      <c r="X61" s="289"/>
      <c r="Y61" s="291" t="e">
        <f t="shared" si="10"/>
        <v>#DIV/0!</v>
      </c>
      <c r="Z61" s="70"/>
      <c r="AA61" s="340">
        <f>Z61*INDEX('Select Year'!Z$23:AE$23,,MATCH($BN$5,'Select Year'!Z$14:AE$14,0))</f>
        <v>0</v>
      </c>
      <c r="AB61" s="289"/>
      <c r="AC61" s="291" t="e">
        <f t="shared" si="11"/>
        <v>#DIV/0!</v>
      </c>
      <c r="AD61" s="70"/>
      <c r="AE61" s="340">
        <f>AD61*INDEX('Select Year'!Z$23:AE$23,,MATCH($BN$5,'Select Year'!Z$14:AE$14,0))</f>
        <v>0</v>
      </c>
      <c r="AF61" s="289"/>
      <c r="AG61" s="291" t="e">
        <f t="shared" si="12"/>
        <v>#DIV/0!</v>
      </c>
      <c r="AH61" s="70"/>
      <c r="AI61" s="340">
        <f>AH61*INDEX('Select Year'!Z$23:AE$23,,MATCH($BN$5,'Select Year'!Z$14:AE$14,0))</f>
        <v>0</v>
      </c>
      <c r="AJ61" s="289"/>
      <c r="AK61" s="291" t="e">
        <f t="shared" si="13"/>
        <v>#DIV/0!</v>
      </c>
      <c r="AL61" s="70"/>
      <c r="AM61" s="340">
        <f>AL61*INDEX('Select Year'!Z$23:AE$23,,MATCH($BN$5,'Select Year'!Z$14:AE$14,0))</f>
        <v>0</v>
      </c>
      <c r="AN61" s="289"/>
      <c r="AO61" s="291" t="e">
        <f t="shared" si="14"/>
        <v>#DIV/0!</v>
      </c>
      <c r="AP61" s="70"/>
      <c r="AQ61" s="340">
        <f>AP61*INDEX('Select Year'!Z$23:AE$23,,MATCH($BN$5,'Select Year'!Z$14:AE$14,0))</f>
        <v>0</v>
      </c>
      <c r="AR61" s="289"/>
      <c r="AS61" s="291" t="e">
        <f t="shared" si="15"/>
        <v>#DIV/0!</v>
      </c>
      <c r="AT61" s="70"/>
      <c r="AU61" s="340">
        <f>AT61*INDEX('Select Year'!Z$23:AE$23,,MATCH($BN$5,'Select Year'!Z$14:AE$14,0))</f>
        <v>0</v>
      </c>
      <c r="AV61" s="289"/>
      <c r="AW61" s="347" t="e">
        <f t="shared" si="16"/>
        <v>#DIV/0!</v>
      </c>
      <c r="AY61" s="12"/>
      <c r="AZ61" s="12"/>
      <c r="BF61" s="12"/>
      <c r="BG61" s="12"/>
      <c r="BH61" s="12"/>
      <c r="BI61" s="12"/>
      <c r="BJ61" s="13"/>
      <c r="BK61" s="12"/>
      <c r="CM61" s="177"/>
      <c r="CN61" s="174" t="str">
        <f t="shared" si="17"/>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32"/>
        <v/>
      </c>
      <c r="D62" s="366">
        <f t="shared" si="3"/>
        <v>0</v>
      </c>
      <c r="E62" s="340">
        <f>D62*INDEX('Select Year'!Z$23:AE$23,,MATCH($BN$5,'Select Year'!Z$14:AE$14,0))</f>
        <v>0</v>
      </c>
      <c r="F62" s="354">
        <f t="shared" si="4"/>
        <v>0</v>
      </c>
      <c r="G62" s="351" t="e">
        <f t="shared" si="5"/>
        <v>#DIV/0!</v>
      </c>
      <c r="H62" s="351" t="e">
        <f t="shared" si="6"/>
        <v>#DIV/0!</v>
      </c>
      <c r="I62" s="47" t="e">
        <f>E62*INDEX('Select Year'!AA$15:AE$19,MATCH(Petrol!C62,'Select Year'!W$15:W$19,0),MATCH($BN$5,'Select Year'!AA$14:AE$14,0))</f>
        <v>#N/A</v>
      </c>
      <c r="J62" s="70"/>
      <c r="K62" s="340">
        <f>J62*INDEX('Select Year'!Z$23:AE$23,,MATCH($BN$5,'Select Year'!Z$14:AE$14,0))</f>
        <v>0</v>
      </c>
      <c r="L62" s="289"/>
      <c r="M62" s="291" t="e">
        <f t="shared" si="7"/>
        <v>#DIV/0!</v>
      </c>
      <c r="N62" s="70"/>
      <c r="O62" s="340">
        <f>N62*INDEX('Select Year'!Z$23:AE$23,,MATCH($BN$5,'Select Year'!Z$14:AE$14,0))</f>
        <v>0</v>
      </c>
      <c r="P62" s="289"/>
      <c r="Q62" s="291" t="e">
        <f t="shared" si="8"/>
        <v>#DIV/0!</v>
      </c>
      <c r="R62" s="70"/>
      <c r="S62" s="340">
        <f>R62*INDEX('Select Year'!Z$23:AE$23,,MATCH($BN$5,'Select Year'!Z$14:AE$14,0))</f>
        <v>0</v>
      </c>
      <c r="T62" s="289"/>
      <c r="U62" s="291" t="e">
        <f t="shared" si="9"/>
        <v>#DIV/0!</v>
      </c>
      <c r="V62" s="70"/>
      <c r="W62" s="340">
        <f>V62*INDEX('Select Year'!Z$23:AE$23,,MATCH($BN$5,'Select Year'!Z$14:AE$14,0))</f>
        <v>0</v>
      </c>
      <c r="X62" s="289"/>
      <c r="Y62" s="291" t="e">
        <f t="shared" si="10"/>
        <v>#DIV/0!</v>
      </c>
      <c r="Z62" s="70"/>
      <c r="AA62" s="340">
        <f>Z62*INDEX('Select Year'!Z$23:AE$23,,MATCH($BN$5,'Select Year'!Z$14:AE$14,0))</f>
        <v>0</v>
      </c>
      <c r="AB62" s="289"/>
      <c r="AC62" s="291" t="e">
        <f t="shared" si="11"/>
        <v>#DIV/0!</v>
      </c>
      <c r="AD62" s="70"/>
      <c r="AE62" s="340">
        <f>AD62*INDEX('Select Year'!Z$23:AE$23,,MATCH($BN$5,'Select Year'!Z$14:AE$14,0))</f>
        <v>0</v>
      </c>
      <c r="AF62" s="289"/>
      <c r="AG62" s="291" t="e">
        <f t="shared" si="12"/>
        <v>#DIV/0!</v>
      </c>
      <c r="AH62" s="70"/>
      <c r="AI62" s="340">
        <f>AH62*INDEX('Select Year'!Z$23:AE$23,,MATCH($BN$5,'Select Year'!Z$14:AE$14,0))</f>
        <v>0</v>
      </c>
      <c r="AJ62" s="289"/>
      <c r="AK62" s="291" t="e">
        <f t="shared" si="13"/>
        <v>#DIV/0!</v>
      </c>
      <c r="AL62" s="70"/>
      <c r="AM62" s="340">
        <f>AL62*INDEX('Select Year'!Z$23:AE$23,,MATCH($BN$5,'Select Year'!Z$14:AE$14,0))</f>
        <v>0</v>
      </c>
      <c r="AN62" s="289"/>
      <c r="AO62" s="291" t="e">
        <f t="shared" si="14"/>
        <v>#DIV/0!</v>
      </c>
      <c r="AP62" s="70"/>
      <c r="AQ62" s="340">
        <f>AP62*INDEX('Select Year'!Z$23:AE$23,,MATCH($BN$5,'Select Year'!Z$14:AE$14,0))</f>
        <v>0</v>
      </c>
      <c r="AR62" s="289"/>
      <c r="AS62" s="291" t="e">
        <f t="shared" si="15"/>
        <v>#DIV/0!</v>
      </c>
      <c r="AT62" s="70"/>
      <c r="AU62" s="340">
        <f>AT62*INDEX('Select Year'!Z$23:AE$23,,MATCH($BN$5,'Select Year'!Z$14:AE$14,0))</f>
        <v>0</v>
      </c>
      <c r="AV62" s="289"/>
      <c r="AW62" s="347" t="e">
        <f t="shared" si="16"/>
        <v>#DIV/0!</v>
      </c>
      <c r="AY62" s="12"/>
      <c r="AZ62" s="12"/>
      <c r="BF62" s="12"/>
      <c r="BG62" s="12"/>
      <c r="BH62" s="12"/>
      <c r="BI62" s="12"/>
      <c r="BJ62" s="13"/>
      <c r="BK62" s="12"/>
      <c r="CM62" s="177"/>
      <c r="CN62" s="174" t="str">
        <f t="shared" si="17"/>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32"/>
        <v/>
      </c>
      <c r="D63" s="366">
        <f t="shared" si="3"/>
        <v>0</v>
      </c>
      <c r="E63" s="340">
        <f>D63*INDEX('Select Year'!Z$23:AE$23,,MATCH($BN$5,'Select Year'!Z$14:AE$14,0))</f>
        <v>0</v>
      </c>
      <c r="F63" s="354">
        <f t="shared" si="4"/>
        <v>0</v>
      </c>
      <c r="G63" s="351" t="e">
        <f t="shared" si="5"/>
        <v>#DIV/0!</v>
      </c>
      <c r="H63" s="351" t="e">
        <f t="shared" si="6"/>
        <v>#DIV/0!</v>
      </c>
      <c r="I63" s="47" t="e">
        <f>E63*INDEX('Select Year'!AA$15:AE$19,MATCH(Petrol!C63,'Select Year'!W$15:W$19,0),MATCH($BN$5,'Select Year'!AA$14:AE$14,0))</f>
        <v>#N/A</v>
      </c>
      <c r="J63" s="70"/>
      <c r="K63" s="340">
        <f>J63*INDEX('Select Year'!Z$23:AE$23,,MATCH($BN$5,'Select Year'!Z$14:AE$14,0))</f>
        <v>0</v>
      </c>
      <c r="L63" s="289"/>
      <c r="M63" s="291" t="e">
        <f t="shared" si="7"/>
        <v>#DIV/0!</v>
      </c>
      <c r="N63" s="70"/>
      <c r="O63" s="340">
        <f>N63*INDEX('Select Year'!Z$23:AE$23,,MATCH($BN$5,'Select Year'!Z$14:AE$14,0))</f>
        <v>0</v>
      </c>
      <c r="P63" s="289"/>
      <c r="Q63" s="291" t="e">
        <f t="shared" si="8"/>
        <v>#DIV/0!</v>
      </c>
      <c r="R63" s="70"/>
      <c r="S63" s="340">
        <f>R63*INDEX('Select Year'!Z$23:AE$23,,MATCH($BN$5,'Select Year'!Z$14:AE$14,0))</f>
        <v>0</v>
      </c>
      <c r="T63" s="289"/>
      <c r="U63" s="291" t="e">
        <f t="shared" si="9"/>
        <v>#DIV/0!</v>
      </c>
      <c r="V63" s="70"/>
      <c r="W63" s="340">
        <f>V63*INDEX('Select Year'!Z$23:AE$23,,MATCH($BN$5,'Select Year'!Z$14:AE$14,0))</f>
        <v>0</v>
      </c>
      <c r="X63" s="289"/>
      <c r="Y63" s="291" t="e">
        <f t="shared" si="10"/>
        <v>#DIV/0!</v>
      </c>
      <c r="Z63" s="70"/>
      <c r="AA63" s="340">
        <f>Z63*INDEX('Select Year'!Z$23:AE$23,,MATCH($BN$5,'Select Year'!Z$14:AE$14,0))</f>
        <v>0</v>
      </c>
      <c r="AB63" s="289"/>
      <c r="AC63" s="291" t="e">
        <f t="shared" si="11"/>
        <v>#DIV/0!</v>
      </c>
      <c r="AD63" s="70"/>
      <c r="AE63" s="340">
        <f>AD63*INDEX('Select Year'!Z$23:AE$23,,MATCH($BN$5,'Select Year'!Z$14:AE$14,0))</f>
        <v>0</v>
      </c>
      <c r="AF63" s="289"/>
      <c r="AG63" s="291" t="e">
        <f t="shared" si="12"/>
        <v>#DIV/0!</v>
      </c>
      <c r="AH63" s="70"/>
      <c r="AI63" s="340">
        <f>AH63*INDEX('Select Year'!Z$23:AE$23,,MATCH($BN$5,'Select Year'!Z$14:AE$14,0))</f>
        <v>0</v>
      </c>
      <c r="AJ63" s="289"/>
      <c r="AK63" s="291" t="e">
        <f t="shared" si="13"/>
        <v>#DIV/0!</v>
      </c>
      <c r="AL63" s="70"/>
      <c r="AM63" s="340">
        <f>AL63*INDEX('Select Year'!Z$23:AE$23,,MATCH($BN$5,'Select Year'!Z$14:AE$14,0))</f>
        <v>0</v>
      </c>
      <c r="AN63" s="289"/>
      <c r="AO63" s="291" t="e">
        <f t="shared" si="14"/>
        <v>#DIV/0!</v>
      </c>
      <c r="AP63" s="70"/>
      <c r="AQ63" s="340">
        <f>AP63*INDEX('Select Year'!Z$23:AE$23,,MATCH($BN$5,'Select Year'!Z$14:AE$14,0))</f>
        <v>0</v>
      </c>
      <c r="AR63" s="289"/>
      <c r="AS63" s="291" t="e">
        <f t="shared" si="15"/>
        <v>#DIV/0!</v>
      </c>
      <c r="AT63" s="70"/>
      <c r="AU63" s="340">
        <f>AT63*INDEX('Select Year'!Z$23:AE$23,,MATCH($BN$5,'Select Year'!Z$14:AE$14,0))</f>
        <v>0</v>
      </c>
      <c r="AV63" s="289"/>
      <c r="AW63" s="347" t="e">
        <f t="shared" si="16"/>
        <v>#DIV/0!</v>
      </c>
      <c r="AY63" s="12"/>
      <c r="AZ63" s="12"/>
      <c r="BF63" s="12"/>
      <c r="BG63" s="12"/>
      <c r="BH63" s="12"/>
      <c r="BI63" s="12"/>
      <c r="BJ63" s="13"/>
      <c r="BK63" s="12"/>
      <c r="CM63" s="177"/>
      <c r="CN63" s="174" t="str">
        <f t="shared" si="17"/>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32"/>
        <v/>
      </c>
      <c r="D64" s="366">
        <f t="shared" si="3"/>
        <v>0</v>
      </c>
      <c r="E64" s="340">
        <f>D64*INDEX('Select Year'!Z$23:AE$23,,MATCH($BN$5,'Select Year'!Z$14:AE$14,0))</f>
        <v>0</v>
      </c>
      <c r="F64" s="354">
        <f t="shared" si="4"/>
        <v>0</v>
      </c>
      <c r="G64" s="351" t="e">
        <f t="shared" si="5"/>
        <v>#DIV/0!</v>
      </c>
      <c r="H64" s="351" t="e">
        <f t="shared" si="6"/>
        <v>#DIV/0!</v>
      </c>
      <c r="I64" s="47" t="e">
        <f>E64*INDEX('Select Year'!AA$15:AE$19,MATCH(Petrol!C64,'Select Year'!W$15:W$19,0),MATCH($BN$5,'Select Year'!AA$14:AE$14,0))</f>
        <v>#N/A</v>
      </c>
      <c r="J64" s="70"/>
      <c r="K64" s="340">
        <f>J64*INDEX('Select Year'!Z$23:AE$23,,MATCH($BN$5,'Select Year'!Z$14:AE$14,0))</f>
        <v>0</v>
      </c>
      <c r="L64" s="289"/>
      <c r="M64" s="291" t="e">
        <f t="shared" si="7"/>
        <v>#DIV/0!</v>
      </c>
      <c r="N64" s="70"/>
      <c r="O64" s="340">
        <f>N64*INDEX('Select Year'!Z$23:AE$23,,MATCH($BN$5,'Select Year'!Z$14:AE$14,0))</f>
        <v>0</v>
      </c>
      <c r="P64" s="289"/>
      <c r="Q64" s="291" t="e">
        <f t="shared" si="8"/>
        <v>#DIV/0!</v>
      </c>
      <c r="R64" s="70"/>
      <c r="S64" s="340">
        <f>R64*INDEX('Select Year'!Z$23:AE$23,,MATCH($BN$5,'Select Year'!Z$14:AE$14,0))</f>
        <v>0</v>
      </c>
      <c r="T64" s="289"/>
      <c r="U64" s="291" t="e">
        <f t="shared" si="9"/>
        <v>#DIV/0!</v>
      </c>
      <c r="V64" s="70"/>
      <c r="W64" s="340">
        <f>V64*INDEX('Select Year'!Z$23:AE$23,,MATCH($BN$5,'Select Year'!Z$14:AE$14,0))</f>
        <v>0</v>
      </c>
      <c r="X64" s="289"/>
      <c r="Y64" s="291" t="e">
        <f t="shared" si="10"/>
        <v>#DIV/0!</v>
      </c>
      <c r="Z64" s="70"/>
      <c r="AA64" s="340">
        <f>Z64*INDEX('Select Year'!Z$23:AE$23,,MATCH($BN$5,'Select Year'!Z$14:AE$14,0))</f>
        <v>0</v>
      </c>
      <c r="AB64" s="289"/>
      <c r="AC64" s="291" t="e">
        <f t="shared" si="11"/>
        <v>#DIV/0!</v>
      </c>
      <c r="AD64" s="70"/>
      <c r="AE64" s="340">
        <f>AD64*INDEX('Select Year'!Z$23:AE$23,,MATCH($BN$5,'Select Year'!Z$14:AE$14,0))</f>
        <v>0</v>
      </c>
      <c r="AF64" s="289"/>
      <c r="AG64" s="291" t="e">
        <f t="shared" si="12"/>
        <v>#DIV/0!</v>
      </c>
      <c r="AH64" s="70"/>
      <c r="AI64" s="340">
        <f>AH64*INDEX('Select Year'!Z$23:AE$23,,MATCH($BN$5,'Select Year'!Z$14:AE$14,0))</f>
        <v>0</v>
      </c>
      <c r="AJ64" s="289"/>
      <c r="AK64" s="291" t="e">
        <f t="shared" si="13"/>
        <v>#DIV/0!</v>
      </c>
      <c r="AL64" s="70"/>
      <c r="AM64" s="340">
        <f>AL64*INDEX('Select Year'!Z$23:AE$23,,MATCH($BN$5,'Select Year'!Z$14:AE$14,0))</f>
        <v>0</v>
      </c>
      <c r="AN64" s="289"/>
      <c r="AO64" s="291" t="e">
        <f t="shared" si="14"/>
        <v>#DIV/0!</v>
      </c>
      <c r="AP64" s="70"/>
      <c r="AQ64" s="340">
        <f>AP64*INDEX('Select Year'!Z$23:AE$23,,MATCH($BN$5,'Select Year'!Z$14:AE$14,0))</f>
        <v>0</v>
      </c>
      <c r="AR64" s="289"/>
      <c r="AS64" s="291" t="e">
        <f t="shared" si="15"/>
        <v>#DIV/0!</v>
      </c>
      <c r="AT64" s="70"/>
      <c r="AU64" s="340">
        <f>AT64*INDEX('Select Year'!Z$23:AE$23,,MATCH($BN$5,'Select Year'!Z$14:AE$14,0))</f>
        <v>0</v>
      </c>
      <c r="AV64" s="289"/>
      <c r="AW64" s="347" t="e">
        <f t="shared" si="16"/>
        <v>#DIV/0!</v>
      </c>
      <c r="AY64" s="12"/>
      <c r="AZ64" s="12"/>
      <c r="BF64" s="12"/>
      <c r="BG64" s="12"/>
      <c r="BH64" s="12"/>
      <c r="BI64" s="12"/>
      <c r="BJ64" s="13"/>
      <c r="BK64" s="12"/>
      <c r="CM64" s="177"/>
      <c r="CN64" s="174" t="str">
        <f t="shared" si="17"/>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32"/>
        <v/>
      </c>
      <c r="D65" s="366">
        <f t="shared" si="3"/>
        <v>0</v>
      </c>
      <c r="E65" s="340">
        <f>D65*INDEX('Select Year'!Z$23:AE$23,,MATCH($BN$5,'Select Year'!Z$14:AE$14,0))</f>
        <v>0</v>
      </c>
      <c r="F65" s="354">
        <f t="shared" si="4"/>
        <v>0</v>
      </c>
      <c r="G65" s="351" t="e">
        <f t="shared" si="5"/>
        <v>#DIV/0!</v>
      </c>
      <c r="H65" s="351" t="e">
        <f t="shared" si="6"/>
        <v>#DIV/0!</v>
      </c>
      <c r="I65" s="47" t="e">
        <f>E65*INDEX('Select Year'!AA$15:AE$19,MATCH(Petrol!C65,'Select Year'!W$15:W$19,0),MATCH($BN$5,'Select Year'!AA$14:AE$14,0))</f>
        <v>#N/A</v>
      </c>
      <c r="J65" s="70"/>
      <c r="K65" s="340">
        <f>J65*INDEX('Select Year'!Z$23:AE$23,,MATCH($BN$5,'Select Year'!Z$14:AE$14,0))</f>
        <v>0</v>
      </c>
      <c r="L65" s="289"/>
      <c r="M65" s="291" t="e">
        <f t="shared" si="7"/>
        <v>#DIV/0!</v>
      </c>
      <c r="N65" s="70"/>
      <c r="O65" s="340">
        <f>N65*INDEX('Select Year'!Z$23:AE$23,,MATCH($BN$5,'Select Year'!Z$14:AE$14,0))</f>
        <v>0</v>
      </c>
      <c r="P65" s="289"/>
      <c r="Q65" s="291" t="e">
        <f t="shared" si="8"/>
        <v>#DIV/0!</v>
      </c>
      <c r="R65" s="70"/>
      <c r="S65" s="340">
        <f>R65*INDEX('Select Year'!Z$23:AE$23,,MATCH($BN$5,'Select Year'!Z$14:AE$14,0))</f>
        <v>0</v>
      </c>
      <c r="T65" s="289"/>
      <c r="U65" s="291" t="e">
        <f t="shared" si="9"/>
        <v>#DIV/0!</v>
      </c>
      <c r="V65" s="70"/>
      <c r="W65" s="340">
        <f>V65*INDEX('Select Year'!Z$23:AE$23,,MATCH($BN$5,'Select Year'!Z$14:AE$14,0))</f>
        <v>0</v>
      </c>
      <c r="X65" s="289"/>
      <c r="Y65" s="291" t="e">
        <f t="shared" si="10"/>
        <v>#DIV/0!</v>
      </c>
      <c r="Z65" s="70"/>
      <c r="AA65" s="340">
        <f>Z65*INDEX('Select Year'!Z$23:AE$23,,MATCH($BN$5,'Select Year'!Z$14:AE$14,0))</f>
        <v>0</v>
      </c>
      <c r="AB65" s="289"/>
      <c r="AC65" s="291" t="e">
        <f t="shared" si="11"/>
        <v>#DIV/0!</v>
      </c>
      <c r="AD65" s="70"/>
      <c r="AE65" s="340">
        <f>AD65*INDEX('Select Year'!Z$23:AE$23,,MATCH($BN$5,'Select Year'!Z$14:AE$14,0))</f>
        <v>0</v>
      </c>
      <c r="AF65" s="289"/>
      <c r="AG65" s="291" t="e">
        <f t="shared" si="12"/>
        <v>#DIV/0!</v>
      </c>
      <c r="AH65" s="70"/>
      <c r="AI65" s="340">
        <f>AH65*INDEX('Select Year'!Z$23:AE$23,,MATCH($BN$5,'Select Year'!Z$14:AE$14,0))</f>
        <v>0</v>
      </c>
      <c r="AJ65" s="289"/>
      <c r="AK65" s="291" t="e">
        <f t="shared" si="13"/>
        <v>#DIV/0!</v>
      </c>
      <c r="AL65" s="70"/>
      <c r="AM65" s="340">
        <f>AL65*INDEX('Select Year'!Z$23:AE$23,,MATCH($BN$5,'Select Year'!Z$14:AE$14,0))</f>
        <v>0</v>
      </c>
      <c r="AN65" s="289"/>
      <c r="AO65" s="291" t="e">
        <f t="shared" si="14"/>
        <v>#DIV/0!</v>
      </c>
      <c r="AP65" s="70"/>
      <c r="AQ65" s="340">
        <f>AP65*INDEX('Select Year'!Z$23:AE$23,,MATCH($BN$5,'Select Year'!Z$14:AE$14,0))</f>
        <v>0</v>
      </c>
      <c r="AR65" s="289"/>
      <c r="AS65" s="291" t="e">
        <f t="shared" si="15"/>
        <v>#DIV/0!</v>
      </c>
      <c r="AT65" s="70"/>
      <c r="AU65" s="340">
        <f>AT65*INDEX('Select Year'!Z$23:AE$23,,MATCH($BN$5,'Select Year'!Z$14:AE$14,0))</f>
        <v>0</v>
      </c>
      <c r="AV65" s="289"/>
      <c r="AW65" s="347" t="e">
        <f t="shared" si="16"/>
        <v>#DIV/0!</v>
      </c>
      <c r="AY65" s="12"/>
      <c r="AZ65" s="12"/>
      <c r="BF65" s="12"/>
      <c r="BG65" s="12"/>
      <c r="BH65" s="12"/>
      <c r="BI65" s="12"/>
      <c r="BJ65" s="13"/>
      <c r="BK65" s="12"/>
      <c r="CM65" s="177"/>
      <c r="CN65" s="174" t="str">
        <f t="shared" si="17"/>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32"/>
        <v/>
      </c>
      <c r="D66" s="366">
        <f t="shared" si="3"/>
        <v>0</v>
      </c>
      <c r="E66" s="340">
        <f>D66*INDEX('Select Year'!Z$23:AE$23,,MATCH($BN$5,'Select Year'!Z$14:AE$14,0))</f>
        <v>0</v>
      </c>
      <c r="F66" s="354">
        <f t="shared" si="4"/>
        <v>0</v>
      </c>
      <c r="G66" s="351" t="e">
        <f t="shared" si="5"/>
        <v>#DIV/0!</v>
      </c>
      <c r="H66" s="351" t="e">
        <f t="shared" si="6"/>
        <v>#DIV/0!</v>
      </c>
      <c r="I66" s="47" t="e">
        <f>E66*INDEX('Select Year'!AA$15:AE$19,MATCH(Petrol!C66,'Select Year'!W$15:W$19,0),MATCH($BN$5,'Select Year'!AA$14:AE$14,0))</f>
        <v>#N/A</v>
      </c>
      <c r="J66" s="70"/>
      <c r="K66" s="340">
        <f>J66*INDEX('Select Year'!Z$23:AE$23,,MATCH($BN$5,'Select Year'!Z$14:AE$14,0))</f>
        <v>0</v>
      </c>
      <c r="L66" s="289"/>
      <c r="M66" s="291" t="e">
        <f t="shared" si="7"/>
        <v>#DIV/0!</v>
      </c>
      <c r="N66" s="70"/>
      <c r="O66" s="340">
        <f>N66*INDEX('Select Year'!Z$23:AE$23,,MATCH($BN$5,'Select Year'!Z$14:AE$14,0))</f>
        <v>0</v>
      </c>
      <c r="P66" s="289"/>
      <c r="Q66" s="291" t="e">
        <f t="shared" si="8"/>
        <v>#DIV/0!</v>
      </c>
      <c r="R66" s="70"/>
      <c r="S66" s="340">
        <f>R66*INDEX('Select Year'!Z$23:AE$23,,MATCH($BN$5,'Select Year'!Z$14:AE$14,0))</f>
        <v>0</v>
      </c>
      <c r="T66" s="289"/>
      <c r="U66" s="291" t="e">
        <f t="shared" si="9"/>
        <v>#DIV/0!</v>
      </c>
      <c r="V66" s="70"/>
      <c r="W66" s="340">
        <f>V66*INDEX('Select Year'!Z$23:AE$23,,MATCH($BN$5,'Select Year'!Z$14:AE$14,0))</f>
        <v>0</v>
      </c>
      <c r="X66" s="289"/>
      <c r="Y66" s="291" t="e">
        <f t="shared" si="10"/>
        <v>#DIV/0!</v>
      </c>
      <c r="Z66" s="70"/>
      <c r="AA66" s="340">
        <f>Z66*INDEX('Select Year'!Z$23:AE$23,,MATCH($BN$5,'Select Year'!Z$14:AE$14,0))</f>
        <v>0</v>
      </c>
      <c r="AB66" s="289"/>
      <c r="AC66" s="291" t="e">
        <f t="shared" si="11"/>
        <v>#DIV/0!</v>
      </c>
      <c r="AD66" s="70"/>
      <c r="AE66" s="340">
        <f>AD66*INDEX('Select Year'!Z$23:AE$23,,MATCH($BN$5,'Select Year'!Z$14:AE$14,0))</f>
        <v>0</v>
      </c>
      <c r="AF66" s="289"/>
      <c r="AG66" s="291" t="e">
        <f t="shared" si="12"/>
        <v>#DIV/0!</v>
      </c>
      <c r="AH66" s="70"/>
      <c r="AI66" s="340">
        <f>AH66*INDEX('Select Year'!Z$23:AE$23,,MATCH($BN$5,'Select Year'!Z$14:AE$14,0))</f>
        <v>0</v>
      </c>
      <c r="AJ66" s="289"/>
      <c r="AK66" s="291" t="e">
        <f t="shared" si="13"/>
        <v>#DIV/0!</v>
      </c>
      <c r="AL66" s="70"/>
      <c r="AM66" s="340">
        <f>AL66*INDEX('Select Year'!Z$23:AE$23,,MATCH($BN$5,'Select Year'!Z$14:AE$14,0))</f>
        <v>0</v>
      </c>
      <c r="AN66" s="289"/>
      <c r="AO66" s="291" t="e">
        <f t="shared" si="14"/>
        <v>#DIV/0!</v>
      </c>
      <c r="AP66" s="70"/>
      <c r="AQ66" s="340">
        <f>AP66*INDEX('Select Year'!Z$23:AE$23,,MATCH($BN$5,'Select Year'!Z$14:AE$14,0))</f>
        <v>0</v>
      </c>
      <c r="AR66" s="289"/>
      <c r="AS66" s="291" t="e">
        <f t="shared" si="15"/>
        <v>#DIV/0!</v>
      </c>
      <c r="AT66" s="70"/>
      <c r="AU66" s="340">
        <f>AT66*INDEX('Select Year'!Z$23:AE$23,,MATCH($BN$5,'Select Year'!Z$14:AE$14,0))</f>
        <v>0</v>
      </c>
      <c r="AV66" s="289"/>
      <c r="AW66" s="347" t="e">
        <f t="shared" si="16"/>
        <v>#DIV/0!</v>
      </c>
      <c r="AY66" s="12"/>
      <c r="AZ66" s="12"/>
      <c r="BF66" s="12"/>
      <c r="BG66" s="12"/>
      <c r="BH66" s="12"/>
      <c r="BI66" s="12"/>
      <c r="BJ66" s="13"/>
      <c r="BK66" s="12"/>
      <c r="CM66" s="177"/>
      <c r="CN66" s="174" t="str">
        <f t="shared" si="17"/>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32"/>
        <v/>
      </c>
      <c r="D67" s="366">
        <f t="shared" si="3"/>
        <v>0</v>
      </c>
      <c r="E67" s="340">
        <f>D67*INDEX('Select Year'!Z$23:AE$23,,MATCH($BN$5,'Select Year'!Z$14:AE$14,0))</f>
        <v>0</v>
      </c>
      <c r="F67" s="354">
        <f t="shared" si="4"/>
        <v>0</v>
      </c>
      <c r="G67" s="351" t="e">
        <f t="shared" si="5"/>
        <v>#DIV/0!</v>
      </c>
      <c r="H67" s="351" t="e">
        <f t="shared" si="6"/>
        <v>#DIV/0!</v>
      </c>
      <c r="I67" s="47" t="e">
        <f>E67*INDEX('Select Year'!AA$15:AE$19,MATCH(Petrol!C67,'Select Year'!W$15:W$19,0),MATCH($BN$5,'Select Year'!AA$14:AE$14,0))</f>
        <v>#N/A</v>
      </c>
      <c r="J67" s="70"/>
      <c r="K67" s="340">
        <f>J67*INDEX('Select Year'!Z$23:AE$23,,MATCH($BN$5,'Select Year'!Z$14:AE$14,0))</f>
        <v>0</v>
      </c>
      <c r="L67" s="289"/>
      <c r="M67" s="291" t="e">
        <f t="shared" si="7"/>
        <v>#DIV/0!</v>
      </c>
      <c r="N67" s="70"/>
      <c r="O67" s="340">
        <f>N67*INDEX('Select Year'!Z$23:AE$23,,MATCH($BN$5,'Select Year'!Z$14:AE$14,0))</f>
        <v>0</v>
      </c>
      <c r="P67" s="289"/>
      <c r="Q67" s="291" t="e">
        <f t="shared" si="8"/>
        <v>#DIV/0!</v>
      </c>
      <c r="R67" s="70"/>
      <c r="S67" s="340">
        <f>R67*INDEX('Select Year'!Z$23:AE$23,,MATCH($BN$5,'Select Year'!Z$14:AE$14,0))</f>
        <v>0</v>
      </c>
      <c r="T67" s="289"/>
      <c r="U67" s="291" t="e">
        <f t="shared" si="9"/>
        <v>#DIV/0!</v>
      </c>
      <c r="V67" s="70"/>
      <c r="W67" s="340">
        <f>V67*INDEX('Select Year'!Z$23:AE$23,,MATCH($BN$5,'Select Year'!Z$14:AE$14,0))</f>
        <v>0</v>
      </c>
      <c r="X67" s="289"/>
      <c r="Y67" s="291" t="e">
        <f t="shared" si="10"/>
        <v>#DIV/0!</v>
      </c>
      <c r="Z67" s="70"/>
      <c r="AA67" s="340">
        <f>Z67*INDEX('Select Year'!Z$23:AE$23,,MATCH($BN$5,'Select Year'!Z$14:AE$14,0))</f>
        <v>0</v>
      </c>
      <c r="AB67" s="289"/>
      <c r="AC67" s="291" t="e">
        <f t="shared" si="11"/>
        <v>#DIV/0!</v>
      </c>
      <c r="AD67" s="70"/>
      <c r="AE67" s="340">
        <f>AD67*INDEX('Select Year'!Z$23:AE$23,,MATCH($BN$5,'Select Year'!Z$14:AE$14,0))</f>
        <v>0</v>
      </c>
      <c r="AF67" s="289"/>
      <c r="AG67" s="291" t="e">
        <f t="shared" si="12"/>
        <v>#DIV/0!</v>
      </c>
      <c r="AH67" s="70"/>
      <c r="AI67" s="340">
        <f>AH67*INDEX('Select Year'!Z$23:AE$23,,MATCH($BN$5,'Select Year'!Z$14:AE$14,0))</f>
        <v>0</v>
      </c>
      <c r="AJ67" s="289"/>
      <c r="AK67" s="291" t="e">
        <f t="shared" si="13"/>
        <v>#DIV/0!</v>
      </c>
      <c r="AL67" s="70"/>
      <c r="AM67" s="340">
        <f>AL67*INDEX('Select Year'!Z$23:AE$23,,MATCH($BN$5,'Select Year'!Z$14:AE$14,0))</f>
        <v>0</v>
      </c>
      <c r="AN67" s="289"/>
      <c r="AO67" s="291" t="e">
        <f t="shared" si="14"/>
        <v>#DIV/0!</v>
      </c>
      <c r="AP67" s="70"/>
      <c r="AQ67" s="340">
        <f>AP67*INDEX('Select Year'!Z$23:AE$23,,MATCH($BN$5,'Select Year'!Z$14:AE$14,0))</f>
        <v>0</v>
      </c>
      <c r="AR67" s="289"/>
      <c r="AS67" s="291" t="e">
        <f t="shared" si="15"/>
        <v>#DIV/0!</v>
      </c>
      <c r="AT67" s="70"/>
      <c r="AU67" s="340">
        <f>AT67*INDEX('Select Year'!Z$23:AE$23,,MATCH($BN$5,'Select Year'!Z$14:AE$14,0))</f>
        <v>0</v>
      </c>
      <c r="AV67" s="289"/>
      <c r="AW67" s="347" t="e">
        <f t="shared" si="16"/>
        <v>#DIV/0!</v>
      </c>
      <c r="AY67" s="12"/>
      <c r="AZ67" s="12"/>
      <c r="BF67" s="12"/>
      <c r="BG67" s="12"/>
      <c r="BH67" s="12"/>
      <c r="BI67" s="12"/>
      <c r="BJ67" s="13"/>
      <c r="BK67" s="12"/>
      <c r="CM67" s="177"/>
      <c r="CN67" s="174" t="str">
        <f t="shared" si="17"/>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32"/>
        <v/>
      </c>
      <c r="D68" s="366">
        <f t="shared" si="3"/>
        <v>0</v>
      </c>
      <c r="E68" s="340">
        <f>D68*INDEX('Select Year'!Z$23:AE$23,,MATCH($BN$5,'Select Year'!Z$14:AE$14,0))</f>
        <v>0</v>
      </c>
      <c r="F68" s="354">
        <f t="shared" si="4"/>
        <v>0</v>
      </c>
      <c r="G68" s="351" t="e">
        <f t="shared" si="5"/>
        <v>#DIV/0!</v>
      </c>
      <c r="H68" s="351" t="e">
        <f t="shared" si="6"/>
        <v>#DIV/0!</v>
      </c>
      <c r="I68" s="47" t="e">
        <f>E68*INDEX('Select Year'!AA$15:AE$19,MATCH(Petrol!C68,'Select Year'!W$15:W$19,0),MATCH($BN$5,'Select Year'!AA$14:AE$14,0))</f>
        <v>#N/A</v>
      </c>
      <c r="J68" s="70"/>
      <c r="K68" s="340">
        <f>J68*INDEX('Select Year'!Z$23:AE$23,,MATCH($BN$5,'Select Year'!Z$14:AE$14,0))</f>
        <v>0</v>
      </c>
      <c r="L68" s="289"/>
      <c r="M68" s="291" t="e">
        <f t="shared" si="7"/>
        <v>#DIV/0!</v>
      </c>
      <c r="N68" s="70"/>
      <c r="O68" s="340">
        <f>N68*INDEX('Select Year'!Z$23:AE$23,,MATCH($BN$5,'Select Year'!Z$14:AE$14,0))</f>
        <v>0</v>
      </c>
      <c r="P68" s="289"/>
      <c r="Q68" s="291" t="e">
        <f t="shared" si="8"/>
        <v>#DIV/0!</v>
      </c>
      <c r="R68" s="70"/>
      <c r="S68" s="340">
        <f>R68*INDEX('Select Year'!Z$23:AE$23,,MATCH($BN$5,'Select Year'!Z$14:AE$14,0))</f>
        <v>0</v>
      </c>
      <c r="T68" s="289"/>
      <c r="U68" s="291" t="e">
        <f t="shared" si="9"/>
        <v>#DIV/0!</v>
      </c>
      <c r="V68" s="70"/>
      <c r="W68" s="340">
        <f>V68*INDEX('Select Year'!Z$23:AE$23,,MATCH($BN$5,'Select Year'!Z$14:AE$14,0))</f>
        <v>0</v>
      </c>
      <c r="X68" s="289"/>
      <c r="Y68" s="291" t="e">
        <f t="shared" si="10"/>
        <v>#DIV/0!</v>
      </c>
      <c r="Z68" s="70"/>
      <c r="AA68" s="340">
        <f>Z68*INDEX('Select Year'!Z$23:AE$23,,MATCH($BN$5,'Select Year'!Z$14:AE$14,0))</f>
        <v>0</v>
      </c>
      <c r="AB68" s="289"/>
      <c r="AC68" s="291" t="e">
        <f t="shared" si="11"/>
        <v>#DIV/0!</v>
      </c>
      <c r="AD68" s="70"/>
      <c r="AE68" s="340">
        <f>AD68*INDEX('Select Year'!Z$23:AE$23,,MATCH($BN$5,'Select Year'!Z$14:AE$14,0))</f>
        <v>0</v>
      </c>
      <c r="AF68" s="289"/>
      <c r="AG68" s="291" t="e">
        <f t="shared" si="12"/>
        <v>#DIV/0!</v>
      </c>
      <c r="AH68" s="70"/>
      <c r="AI68" s="340">
        <f>AH68*INDEX('Select Year'!Z$23:AE$23,,MATCH($BN$5,'Select Year'!Z$14:AE$14,0))</f>
        <v>0</v>
      </c>
      <c r="AJ68" s="289"/>
      <c r="AK68" s="291" t="e">
        <f t="shared" si="13"/>
        <v>#DIV/0!</v>
      </c>
      <c r="AL68" s="70"/>
      <c r="AM68" s="340">
        <f>AL68*INDEX('Select Year'!Z$23:AE$23,,MATCH($BN$5,'Select Year'!Z$14:AE$14,0))</f>
        <v>0</v>
      </c>
      <c r="AN68" s="289"/>
      <c r="AO68" s="291" t="e">
        <f t="shared" si="14"/>
        <v>#DIV/0!</v>
      </c>
      <c r="AP68" s="70"/>
      <c r="AQ68" s="340">
        <f>AP68*INDEX('Select Year'!Z$23:AE$23,,MATCH($BN$5,'Select Year'!Z$14:AE$14,0))</f>
        <v>0</v>
      </c>
      <c r="AR68" s="289"/>
      <c r="AS68" s="291" t="e">
        <f t="shared" si="15"/>
        <v>#DIV/0!</v>
      </c>
      <c r="AT68" s="70"/>
      <c r="AU68" s="340">
        <f>AT68*INDEX('Select Year'!Z$23:AE$23,,MATCH($BN$5,'Select Year'!Z$14:AE$14,0))</f>
        <v>0</v>
      </c>
      <c r="AV68" s="289"/>
      <c r="AW68" s="347" t="e">
        <f t="shared" si="16"/>
        <v>#DIV/0!</v>
      </c>
      <c r="AY68" s="12"/>
      <c r="AZ68" s="12"/>
      <c r="BF68" s="12"/>
      <c r="BG68" s="12"/>
      <c r="BH68" s="12"/>
      <c r="BI68" s="12"/>
      <c r="BJ68" s="13"/>
      <c r="BK68" s="12"/>
      <c r="CM68" s="177"/>
      <c r="CN68" s="174" t="str">
        <f t="shared" si="17"/>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295" t="str">
        <f t="shared" si="32"/>
        <v/>
      </c>
      <c r="D69" s="367">
        <f t="shared" si="3"/>
        <v>0</v>
      </c>
      <c r="E69" s="343">
        <f>D69*INDEX('Select Year'!Z$23:AE$23,,MATCH($BN$5,'Select Year'!Z$14:AE$14,0))</f>
        <v>0</v>
      </c>
      <c r="F69" s="355">
        <f t="shared" si="4"/>
        <v>0</v>
      </c>
      <c r="G69" s="352" t="e">
        <f t="shared" si="5"/>
        <v>#DIV/0!</v>
      </c>
      <c r="H69" s="352" t="e">
        <f t="shared" si="6"/>
        <v>#DIV/0!</v>
      </c>
      <c r="I69" s="300" t="e">
        <f>E69*INDEX('Select Year'!AA$15:AE$19,MATCH(Petrol!C69,'Select Year'!W$15:W$19,0),MATCH($BN$5,'Select Year'!AA$14:AE$14,0))</f>
        <v>#N/A</v>
      </c>
      <c r="J69" s="126"/>
      <c r="K69" s="343">
        <f>J69*INDEX('Select Year'!Z$23:AE$23,,MATCH($BN$5,'Select Year'!Z$14:AE$14,0))</f>
        <v>0</v>
      </c>
      <c r="L69" s="301"/>
      <c r="M69" s="302" t="e">
        <f t="shared" si="7"/>
        <v>#DIV/0!</v>
      </c>
      <c r="N69" s="126"/>
      <c r="O69" s="343">
        <f>N69*INDEX('Select Year'!Z$23:AE$23,,MATCH($BN$5,'Select Year'!Z$14:AE$14,0))</f>
        <v>0</v>
      </c>
      <c r="P69" s="301"/>
      <c r="Q69" s="302" t="e">
        <f t="shared" si="8"/>
        <v>#DIV/0!</v>
      </c>
      <c r="R69" s="126"/>
      <c r="S69" s="343">
        <f>R69*INDEX('Select Year'!Z$23:AE$23,,MATCH($BN$5,'Select Year'!Z$14:AE$14,0))</f>
        <v>0</v>
      </c>
      <c r="T69" s="301"/>
      <c r="U69" s="302" t="e">
        <f t="shared" si="9"/>
        <v>#DIV/0!</v>
      </c>
      <c r="V69" s="126"/>
      <c r="W69" s="343">
        <f>V69*INDEX('Select Year'!Z$23:AE$23,,MATCH($BN$5,'Select Year'!Z$14:AE$14,0))</f>
        <v>0</v>
      </c>
      <c r="X69" s="301"/>
      <c r="Y69" s="302" t="e">
        <f t="shared" si="10"/>
        <v>#DIV/0!</v>
      </c>
      <c r="Z69" s="126"/>
      <c r="AA69" s="343">
        <f>Z69*INDEX('Select Year'!Z$23:AE$23,,MATCH($BN$5,'Select Year'!Z$14:AE$14,0))</f>
        <v>0</v>
      </c>
      <c r="AB69" s="301"/>
      <c r="AC69" s="302" t="e">
        <f t="shared" si="11"/>
        <v>#DIV/0!</v>
      </c>
      <c r="AD69" s="126"/>
      <c r="AE69" s="343">
        <f>AD69*INDEX('Select Year'!Z$23:AE$23,,MATCH($BN$5,'Select Year'!Z$14:AE$14,0))</f>
        <v>0</v>
      </c>
      <c r="AF69" s="301"/>
      <c r="AG69" s="302" t="e">
        <f t="shared" si="12"/>
        <v>#DIV/0!</v>
      </c>
      <c r="AH69" s="126"/>
      <c r="AI69" s="343">
        <f>AH69*INDEX('Select Year'!Z$23:AE$23,,MATCH($BN$5,'Select Year'!Z$14:AE$14,0))</f>
        <v>0</v>
      </c>
      <c r="AJ69" s="301"/>
      <c r="AK69" s="302" t="e">
        <f t="shared" si="13"/>
        <v>#DIV/0!</v>
      </c>
      <c r="AL69" s="126"/>
      <c r="AM69" s="343">
        <f>AL69*INDEX('Select Year'!Z$23:AE$23,,MATCH($BN$5,'Select Year'!Z$14:AE$14,0))</f>
        <v>0</v>
      </c>
      <c r="AN69" s="301"/>
      <c r="AO69" s="302" t="e">
        <f t="shared" si="14"/>
        <v>#DIV/0!</v>
      </c>
      <c r="AP69" s="126"/>
      <c r="AQ69" s="343">
        <f>AP69*INDEX('Select Year'!Z$23:AE$23,,MATCH($BN$5,'Select Year'!Z$14:AE$14,0))</f>
        <v>0</v>
      </c>
      <c r="AR69" s="301"/>
      <c r="AS69" s="302" t="e">
        <f t="shared" si="15"/>
        <v>#DIV/0!</v>
      </c>
      <c r="AT69" s="126"/>
      <c r="AU69" s="343">
        <f>AT69*INDEX('Select Year'!Z$23:AE$23,,MATCH($BN$5,'Select Year'!Z$14:AE$14,0))</f>
        <v>0</v>
      </c>
      <c r="AV69" s="301"/>
      <c r="AW69" s="350" t="e">
        <f t="shared" si="16"/>
        <v>#DIV/0!</v>
      </c>
      <c r="AY69" s="12"/>
      <c r="AZ69" s="12"/>
      <c r="BF69" s="12"/>
      <c r="BG69" s="12"/>
      <c r="BH69" s="12"/>
      <c r="BI69" s="12"/>
      <c r="BJ69" s="13"/>
      <c r="BK69" s="12"/>
      <c r="CM69" s="177"/>
      <c r="CN69" s="174" t="str">
        <f t="shared" si="17"/>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t="e">
        <f>SUM(I10:I21)</f>
        <v>#N/A</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t="e">
        <f>SUM(I22:I33)</f>
        <v>#N/A</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t="e">
        <f>SUM(I34:I45)</f>
        <v>#N/A</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t="e">
        <f>SUM(I46:I57)</f>
        <v>#N/A</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t="e">
        <f>SUM(I58:I69)</f>
        <v>#N/A</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52</v>
      </c>
      <c r="D91" s="701"/>
      <c r="E91" s="703"/>
      <c r="F91" s="721" t="s">
        <v>225</v>
      </c>
      <c r="G91" s="727"/>
      <c r="H91" s="727"/>
      <c r="I91" s="727"/>
      <c r="J91" s="727"/>
      <c r="K91" s="727"/>
      <c r="L91" s="727"/>
      <c r="M91" s="727"/>
      <c r="N91" s="727"/>
      <c r="O91" s="727"/>
      <c r="P91" s="362"/>
      <c r="Q91" s="362"/>
      <c r="R91" s="714"/>
      <c r="S91" s="714"/>
      <c r="T91" s="715"/>
      <c r="U91" s="715"/>
      <c r="V91" s="714"/>
      <c r="W91" s="714"/>
      <c r="X91" s="715"/>
      <c r="Y91" s="715"/>
      <c r="Z91" s="714"/>
      <c r="AA91" s="714"/>
      <c r="AB91" s="715"/>
      <c r="AC91" s="715"/>
      <c r="AD91" s="714"/>
      <c r="AE91" s="714"/>
      <c r="AF91" s="715"/>
      <c r="AG91" s="715"/>
      <c r="AH91" s="714"/>
      <c r="AI91" s="714"/>
      <c r="AJ91" s="715"/>
      <c r="AK91" s="715"/>
      <c r="AL91" s="714"/>
      <c r="AM91" s="714"/>
      <c r="AN91" s="715"/>
      <c r="AO91" s="715"/>
      <c r="AP91" s="714"/>
      <c r="AQ91" s="714"/>
      <c r="AR91" s="715"/>
      <c r="AS91" s="715"/>
      <c r="AT91" s="714"/>
      <c r="AU91" s="714"/>
      <c r="AV91" s="715"/>
      <c r="AW91" s="715"/>
      <c r="AY91" s="12"/>
      <c r="AZ91" s="12"/>
      <c r="BF91" s="12"/>
      <c r="BG91" s="12"/>
      <c r="BH91" s="12"/>
      <c r="BI91" s="12"/>
      <c r="BJ91" s="13"/>
      <c r="BK91" s="12"/>
    </row>
    <row r="92" spans="1:104" s="11" customFormat="1" ht="21" customHeight="1" thickBot="1" x14ac:dyDescent="0.25">
      <c r="A92" s="9"/>
      <c r="B92" s="80"/>
      <c r="C92" s="81" t="s">
        <v>35</v>
      </c>
      <c r="D92" s="704"/>
      <c r="E92" s="706"/>
      <c r="F92" s="721"/>
      <c r="G92" s="727"/>
      <c r="H92" s="727"/>
      <c r="I92" s="727"/>
      <c r="J92" s="727"/>
      <c r="K92" s="727"/>
      <c r="L92" s="727"/>
      <c r="M92" s="727"/>
      <c r="N92" s="727"/>
      <c r="O92" s="727"/>
      <c r="P92" s="362"/>
      <c r="Q92" s="362"/>
      <c r="R92" s="714"/>
      <c r="S92" s="714"/>
      <c r="T92" s="715"/>
      <c r="U92" s="715"/>
      <c r="V92" s="714"/>
      <c r="W92" s="714"/>
      <c r="X92" s="715"/>
      <c r="Y92" s="715"/>
      <c r="Z92" s="714"/>
      <c r="AA92" s="714"/>
      <c r="AB92" s="715"/>
      <c r="AC92" s="715"/>
      <c r="AD92" s="714"/>
      <c r="AE92" s="714"/>
      <c r="AF92" s="715"/>
      <c r="AG92" s="715"/>
      <c r="AH92" s="714"/>
      <c r="AI92" s="714"/>
      <c r="AJ92" s="715"/>
      <c r="AK92" s="715"/>
      <c r="AL92" s="714"/>
      <c r="AM92" s="714"/>
      <c r="AN92" s="715"/>
      <c r="AO92" s="715"/>
      <c r="AP92" s="714"/>
      <c r="AQ92" s="714"/>
      <c r="AR92" s="715"/>
      <c r="AS92" s="715"/>
      <c r="AT92" s="714"/>
      <c r="AU92" s="714"/>
      <c r="AV92" s="715"/>
      <c r="AW92" s="715"/>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214</v>
      </c>
      <c r="E94" s="113"/>
      <c r="F94" s="113"/>
      <c r="G94" s="113"/>
      <c r="H94" s="113"/>
      <c r="I94" s="113"/>
      <c r="J94" s="700" t="str">
        <f>" &lt;&lt;&lt; EXAMPLE &gt;&gt;&gt; "&amp;J7</f>
        <v xml:space="preserve"> &lt;&lt;&lt; EXAMPLE &gt;&gt;&gt; Petrol Purchase #1</v>
      </c>
      <c r="K94" s="700"/>
      <c r="L94" s="700"/>
      <c r="M94" s="700"/>
      <c r="N94" s="700" t="str">
        <f>" &lt;&lt;&lt; EXAMPLE &gt;&gt;&gt; "&amp;N7</f>
        <v xml:space="preserve"> &lt;&lt;&lt; EXAMPLE &gt;&gt;&gt; Petrol Purchase #2</v>
      </c>
      <c r="O94" s="700"/>
      <c r="P94" s="700"/>
      <c r="Q94" s="700"/>
      <c r="R94" s="700" t="str">
        <f>" &lt;&lt;&lt; EXAMPLE &gt;&gt;&gt; "&amp;R7</f>
        <v xml:space="preserve"> &lt;&lt;&lt; EXAMPLE &gt;&gt;&gt; Petrol Purchase #3</v>
      </c>
      <c r="S94" s="700"/>
      <c r="T94" s="700"/>
      <c r="U94" s="700"/>
      <c r="V94" s="700" t="str">
        <f>" &lt;&lt;&lt; EXAMPLE &gt;&gt;&gt; "&amp;V7</f>
        <v xml:space="preserve"> &lt;&lt;&lt; EXAMPLE &gt;&gt;&gt; Petrol Purchase #4</v>
      </c>
      <c r="W94" s="700"/>
      <c r="X94" s="700"/>
      <c r="Y94" s="700"/>
      <c r="Z94" s="700" t="str">
        <f>" &lt;&lt;&lt; EXAMPLE &gt;&gt;&gt; "&amp;Z7</f>
        <v xml:space="preserve"> &lt;&lt;&lt; EXAMPLE &gt;&gt;&gt; Petrol Purchase #5</v>
      </c>
      <c r="AA94" s="700"/>
      <c r="AB94" s="700"/>
      <c r="AC94" s="700"/>
      <c r="AD94" s="700" t="str">
        <f>" &lt;&lt;&lt; EXAMPLE &gt;&gt;&gt; "&amp;AD7</f>
        <v xml:space="preserve"> &lt;&lt;&lt; EXAMPLE &gt;&gt;&gt; Petrol Purchase #6</v>
      </c>
      <c r="AE94" s="700"/>
      <c r="AF94" s="700"/>
      <c r="AG94" s="700"/>
      <c r="AH94" s="700" t="str">
        <f>" &lt;&lt;&lt; EXAMPLE &gt;&gt;&gt; "&amp;AH7</f>
        <v xml:space="preserve"> &lt;&lt;&lt; EXAMPLE &gt;&gt;&gt; Petrol Purchase #7</v>
      </c>
      <c r="AI94" s="700"/>
      <c r="AJ94" s="700"/>
      <c r="AK94" s="700"/>
      <c r="AL94" s="700" t="str">
        <f>" &lt;&lt;&lt; EXAMPLE &gt;&gt;&gt; "&amp;AL7</f>
        <v xml:space="preserve"> &lt;&lt;&lt; EXAMPLE &gt;&gt;&gt; Petrol Purchase #8</v>
      </c>
      <c r="AM94" s="700"/>
      <c r="AN94" s="700"/>
      <c r="AO94" s="700"/>
      <c r="AP94" s="700" t="str">
        <f>" &lt;&lt;&lt; EXAMPLE &gt;&gt;&gt; "&amp;AP7</f>
        <v xml:space="preserve"> &lt;&lt;&lt; EXAMPLE &gt;&gt;&gt; Petrol Purchase #9</v>
      </c>
      <c r="AQ94" s="700"/>
      <c r="AR94" s="700"/>
      <c r="AS94" s="700"/>
      <c r="AT94" s="700" t="str">
        <f>" &lt;&lt;&lt; EXAMPLE &gt;&gt;&gt; "&amp;AT7</f>
        <v xml:space="preserve"> &lt;&lt;&lt; EXAMPLE &gt;&gt;&gt; Petrol Purchase #10</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04" t="s">
        <v>40</v>
      </c>
      <c r="E96" s="304" t="s">
        <v>14</v>
      </c>
      <c r="F96" s="304" t="s">
        <v>15</v>
      </c>
      <c r="G96" s="304" t="s">
        <v>42</v>
      </c>
      <c r="H96" s="304" t="s">
        <v>39</v>
      </c>
      <c r="I96" s="304" t="s">
        <v>48</v>
      </c>
      <c r="J96" s="304" t="s">
        <v>40</v>
      </c>
      <c r="K96" s="304" t="s">
        <v>14</v>
      </c>
      <c r="L96" s="304" t="s">
        <v>15</v>
      </c>
      <c r="M96" s="304" t="s">
        <v>42</v>
      </c>
      <c r="N96" s="304" t="s">
        <v>40</v>
      </c>
      <c r="O96" s="304" t="s">
        <v>14</v>
      </c>
      <c r="P96" s="304" t="s">
        <v>15</v>
      </c>
      <c r="Q96" s="304" t="s">
        <v>42</v>
      </c>
      <c r="R96" s="304" t="s">
        <v>40</v>
      </c>
      <c r="S96" s="304" t="s">
        <v>14</v>
      </c>
      <c r="T96" s="304" t="s">
        <v>15</v>
      </c>
      <c r="U96" s="304" t="s">
        <v>42</v>
      </c>
      <c r="V96" s="304" t="s">
        <v>40</v>
      </c>
      <c r="W96" s="304" t="s">
        <v>14</v>
      </c>
      <c r="X96" s="304" t="s">
        <v>15</v>
      </c>
      <c r="Y96" s="304" t="s">
        <v>42</v>
      </c>
      <c r="Z96" s="304" t="s">
        <v>40</v>
      </c>
      <c r="AA96" s="304" t="s">
        <v>14</v>
      </c>
      <c r="AB96" s="304" t="s">
        <v>15</v>
      </c>
      <c r="AC96" s="304" t="s">
        <v>42</v>
      </c>
      <c r="AD96" s="304" t="s">
        <v>40</v>
      </c>
      <c r="AE96" s="304" t="s">
        <v>14</v>
      </c>
      <c r="AF96" s="304" t="s">
        <v>15</v>
      </c>
      <c r="AG96" s="304" t="s">
        <v>42</v>
      </c>
      <c r="AH96" s="304" t="s">
        <v>40</v>
      </c>
      <c r="AI96" s="304" t="s">
        <v>14</v>
      </c>
      <c r="AJ96" s="304" t="s">
        <v>15</v>
      </c>
      <c r="AK96" s="304" t="s">
        <v>42</v>
      </c>
      <c r="AL96" s="304" t="s">
        <v>40</v>
      </c>
      <c r="AM96" s="304" t="s">
        <v>14</v>
      </c>
      <c r="AN96" s="304" t="s">
        <v>15</v>
      </c>
      <c r="AO96" s="304" t="s">
        <v>42</v>
      </c>
      <c r="AP96" s="304" t="s">
        <v>40</v>
      </c>
      <c r="AQ96" s="304" t="s">
        <v>14</v>
      </c>
      <c r="AR96" s="304" t="s">
        <v>15</v>
      </c>
      <c r="AS96" s="304" t="s">
        <v>42</v>
      </c>
      <c r="AT96" s="304" t="s">
        <v>40</v>
      </c>
      <c r="AU96" s="304" t="s">
        <v>14</v>
      </c>
      <c r="AV96" s="304" t="s">
        <v>15</v>
      </c>
      <c r="AW96" s="304" t="s">
        <v>42</v>
      </c>
      <c r="CZ96" s="167"/>
    </row>
    <row r="97" spans="1:104" ht="14.25" customHeight="1" x14ac:dyDescent="0.2">
      <c r="A97" s="9" t="e">
        <f>B97&amp;#REF!</f>
        <v>#REF!</v>
      </c>
      <c r="B97" s="117" t="s">
        <v>0</v>
      </c>
      <c r="C97" s="63">
        <f t="shared" ref="C97:C108" si="33">Year1</f>
        <v>0</v>
      </c>
      <c r="D97" s="379">
        <f>J97+N97+R97+V97+Z97+AD97+AH97+AL97+AP97+AT97</f>
        <v>35100</v>
      </c>
      <c r="E97" s="368">
        <f>D97*INDEX('Select Year'!Z$23:AE$23,,MATCH($BN$5,'Select Year'!Z$14:AE$14,0))</f>
        <v>325341.90000000002</v>
      </c>
      <c r="F97" s="380">
        <f>L97+P97+T97+X97+AB97+AF97+AJ97+AN97+AR97+AV97</f>
        <v>52449</v>
      </c>
      <c r="G97" s="381">
        <f>F97/D97</f>
        <v>1.4942735042735042</v>
      </c>
      <c r="H97" s="381">
        <f>F97/E97</f>
        <v>0.16121194349697962</v>
      </c>
      <c r="I97" s="318" t="e">
        <f>E97*INDEX('Select Year'!AA$15:AE$19,MATCH(Petrol!C97,'Select Year'!W$15:W$19,0),MATCH($BN$5,'Select Year'!AA$14:AE$14,0))</f>
        <v>#N/A</v>
      </c>
      <c r="J97" s="319">
        <v>11100</v>
      </c>
      <c r="K97" s="368">
        <f>J97*INDEX('Select Year'!Z$23:AE$23,,MATCH($BN$5,'Select Year'!Z$14:AE$14,0))</f>
        <v>102885.9</v>
      </c>
      <c r="L97" s="320">
        <f>J97*1.59</f>
        <v>17649</v>
      </c>
      <c r="M97" s="321">
        <f>L97/J97</f>
        <v>1.59</v>
      </c>
      <c r="N97" s="319">
        <v>10000</v>
      </c>
      <c r="O97" s="368">
        <f>N97*INDEX('Select Year'!Z$23:AE$23,,MATCH($BN$5,'Select Year'!Z$14:AE$14,0))</f>
        <v>92690</v>
      </c>
      <c r="P97" s="320">
        <f>N97*1.45</f>
        <v>14500</v>
      </c>
      <c r="Q97" s="321">
        <f>P97/N97</f>
        <v>1.45</v>
      </c>
      <c r="R97" s="319">
        <v>9000</v>
      </c>
      <c r="S97" s="368">
        <f>R97*INDEX('Select Year'!Z$23:AE$23,,MATCH($BN$5,'Select Year'!Z$14:AE$14,0))</f>
        <v>83421</v>
      </c>
      <c r="T97" s="320">
        <f>R97*1.45</f>
        <v>13050</v>
      </c>
      <c r="U97" s="321">
        <f>T97/R97</f>
        <v>1.45</v>
      </c>
      <c r="V97" s="319">
        <v>5000</v>
      </c>
      <c r="W97" s="368">
        <f>V97*INDEX('Select Year'!Z$23:AE$23,,MATCH($BN$5,'Select Year'!Z$14:AE$14,0))</f>
        <v>46345</v>
      </c>
      <c r="X97" s="320">
        <f>V97*1.45</f>
        <v>7250</v>
      </c>
      <c r="Y97" s="321">
        <f>X97/V97</f>
        <v>1.45</v>
      </c>
      <c r="Z97" s="319"/>
      <c r="AA97" s="368">
        <f>Z97*INDEX('Select Year'!Z$23:AE$23,,MATCH($BN$5,'Select Year'!Z$14:AE$14,0))</f>
        <v>0</v>
      </c>
      <c r="AB97" s="320"/>
      <c r="AC97" s="321" t="e">
        <f>AB97/Z97</f>
        <v>#DIV/0!</v>
      </c>
      <c r="AD97" s="319"/>
      <c r="AE97" s="368">
        <f>AD97*INDEX('Select Year'!Z$23:AE$23,,MATCH($BN$5,'Select Year'!Z$14:AE$14,0))</f>
        <v>0</v>
      </c>
      <c r="AF97" s="320"/>
      <c r="AG97" s="321" t="e">
        <f>AF97/AD97</f>
        <v>#DIV/0!</v>
      </c>
      <c r="AH97" s="319"/>
      <c r="AI97" s="368">
        <f>AH97*INDEX('Select Year'!Z$23:AE$23,,MATCH($BN$5,'Select Year'!Z$14:AE$14,0))</f>
        <v>0</v>
      </c>
      <c r="AJ97" s="320"/>
      <c r="AK97" s="321" t="e">
        <f>AJ97/AH97</f>
        <v>#DIV/0!</v>
      </c>
      <c r="AL97" s="319"/>
      <c r="AM97" s="368">
        <f>AL97*INDEX('Select Year'!Z$23:AE$23,,MATCH($BN$5,'Select Year'!Z$14:AE$14,0))</f>
        <v>0</v>
      </c>
      <c r="AN97" s="320"/>
      <c r="AO97" s="321" t="e">
        <f>AN97/AL97</f>
        <v>#DIV/0!</v>
      </c>
      <c r="AP97" s="319"/>
      <c r="AQ97" s="368">
        <f>AP97*INDEX('Select Year'!Z$23:AE$23,,MATCH($BN$5,'Select Year'!Z$14:AE$14,0))</f>
        <v>0</v>
      </c>
      <c r="AR97" s="320"/>
      <c r="AS97" s="321" t="e">
        <f>AR97/AP97</f>
        <v>#DIV/0!</v>
      </c>
      <c r="AT97" s="319"/>
      <c r="AU97" s="368">
        <f>AT97*INDEX('Select Year'!Z$23:AE$23,,MATCH($BN$5,'Select Year'!Z$14:AE$14,0))</f>
        <v>0</v>
      </c>
      <c r="AV97" s="320"/>
      <c r="AW97" s="369" t="e">
        <f>AV97/AT97</f>
        <v>#DIV/0!</v>
      </c>
      <c r="CZ97" s="171"/>
    </row>
    <row r="98" spans="1:104" ht="14.25" customHeight="1" x14ac:dyDescent="0.2">
      <c r="A98" s="9" t="e">
        <f>B98&amp;#REF!</f>
        <v>#REF!</v>
      </c>
      <c r="B98" s="118" t="s">
        <v>1</v>
      </c>
      <c r="C98" s="63">
        <f t="shared" si="33"/>
        <v>0</v>
      </c>
      <c r="D98" s="382">
        <f t="shared" ref="D98:D108" si="34">J98+N98+R98+V98+Z98+AD98+AH98+AL98+AP98+AT98</f>
        <v>20700</v>
      </c>
      <c r="E98" s="341">
        <f>D98*INDEX('Select Year'!Z$23:AE$23,,MATCH($BN$5,'Select Year'!Z$14:AE$14,0))</f>
        <v>191868.3</v>
      </c>
      <c r="F98" s="357">
        <f t="shared" ref="F98:F108" si="35">L98+P98+T98+X98+AB98+AF98+AJ98+AN98+AR98+AV98</f>
        <v>31999.904999999999</v>
      </c>
      <c r="G98" s="358">
        <f t="shared" ref="G98:G108" si="36">F98/D98</f>
        <v>1.5458891304347826</v>
      </c>
      <c r="H98" s="358">
        <f t="shared" ref="H98:H108" si="37">F98/E98</f>
        <v>0.16678057292424023</v>
      </c>
      <c r="I98" s="241" t="e">
        <f>E98*INDEX('Select Year'!AA$15:AE$19,MATCH(Petrol!C98,'Select Year'!W$15:W$19,0),MATCH($BN$5,'Select Year'!AA$14:AE$14,0))</f>
        <v>#N/A</v>
      </c>
      <c r="J98" s="250">
        <v>11200</v>
      </c>
      <c r="K98" s="341">
        <f>J98*INDEX('Select Year'!Z$23:AE$23,,MATCH($BN$5,'Select Year'!Z$14:AE$14,0))</f>
        <v>103812.8</v>
      </c>
      <c r="L98" s="324">
        <f>J98*1.5</f>
        <v>16800</v>
      </c>
      <c r="M98" s="325">
        <f t="shared" ref="M98:M108" si="38">L98/J98</f>
        <v>1.5</v>
      </c>
      <c r="N98" s="250">
        <v>9500</v>
      </c>
      <c r="O98" s="341">
        <f>N98*INDEX('Select Year'!Z$23:AE$23,,MATCH($BN$5,'Select Year'!Z$14:AE$14,0))</f>
        <v>88055.5</v>
      </c>
      <c r="P98" s="324">
        <f>N98*1.59999</f>
        <v>15199.905000000001</v>
      </c>
      <c r="Q98" s="325">
        <f t="shared" ref="Q98:Q108" si="39">P98/N98</f>
        <v>1.59999</v>
      </c>
      <c r="R98" s="250"/>
      <c r="S98" s="341">
        <f>R98*INDEX('Select Year'!Z$23:AE$23,,MATCH($BN$5,'Select Year'!Z$14:AE$14,0))</f>
        <v>0</v>
      </c>
      <c r="T98" s="324"/>
      <c r="U98" s="325" t="e">
        <f t="shared" ref="U98:U108" si="40">T98/R98</f>
        <v>#DIV/0!</v>
      </c>
      <c r="V98" s="250"/>
      <c r="W98" s="341">
        <f>V98*INDEX('Select Year'!Z$23:AE$23,,MATCH($BN$5,'Select Year'!Z$14:AE$14,0))</f>
        <v>0</v>
      </c>
      <c r="X98" s="324"/>
      <c r="Y98" s="325" t="e">
        <f t="shared" ref="Y98:Y108" si="41">X98/V98</f>
        <v>#DIV/0!</v>
      </c>
      <c r="Z98" s="250"/>
      <c r="AA98" s="341">
        <f>Z98*INDEX('Select Year'!Z$23:AE$23,,MATCH($BN$5,'Select Year'!Z$14:AE$14,0))</f>
        <v>0</v>
      </c>
      <c r="AB98" s="324"/>
      <c r="AC98" s="325" t="e">
        <f t="shared" ref="AC98:AC108" si="42">AB98/Z98</f>
        <v>#DIV/0!</v>
      </c>
      <c r="AD98" s="250"/>
      <c r="AE98" s="341">
        <f>AD98*INDEX('Select Year'!Z$23:AE$23,,MATCH($BN$5,'Select Year'!Z$14:AE$14,0))</f>
        <v>0</v>
      </c>
      <c r="AF98" s="324"/>
      <c r="AG98" s="325" t="e">
        <f t="shared" ref="AG98:AG108" si="43">AF98/AD98</f>
        <v>#DIV/0!</v>
      </c>
      <c r="AH98" s="250"/>
      <c r="AI98" s="341">
        <f>AH98*INDEX('Select Year'!Z$23:AE$23,,MATCH($BN$5,'Select Year'!Z$14:AE$14,0))</f>
        <v>0</v>
      </c>
      <c r="AJ98" s="324"/>
      <c r="AK98" s="325" t="e">
        <f t="shared" ref="AK98:AK108" si="44">AJ98/AH98</f>
        <v>#DIV/0!</v>
      </c>
      <c r="AL98" s="250"/>
      <c r="AM98" s="341">
        <f>AL98*INDEX('Select Year'!Z$23:AE$23,,MATCH($BN$5,'Select Year'!Z$14:AE$14,0))</f>
        <v>0</v>
      </c>
      <c r="AN98" s="324"/>
      <c r="AO98" s="325" t="e">
        <f t="shared" ref="AO98:AO108" si="45">AN98/AL98</f>
        <v>#DIV/0!</v>
      </c>
      <c r="AP98" s="250"/>
      <c r="AQ98" s="341">
        <f>AP98*INDEX('Select Year'!Z$23:AE$23,,MATCH($BN$5,'Select Year'!Z$14:AE$14,0))</f>
        <v>0</v>
      </c>
      <c r="AR98" s="324"/>
      <c r="AS98" s="325" t="e">
        <f t="shared" ref="AS98:AS108" si="46">AR98/AP98</f>
        <v>#DIV/0!</v>
      </c>
      <c r="AT98" s="250"/>
      <c r="AU98" s="341">
        <f>AT98*INDEX('Select Year'!Z$23:AE$23,,MATCH($BN$5,'Select Year'!Z$14:AE$14,0))</f>
        <v>0</v>
      </c>
      <c r="AV98" s="324"/>
      <c r="AW98" s="370" t="e">
        <f t="shared" ref="AW98:AW108" si="47">AV98/AT98</f>
        <v>#DIV/0!</v>
      </c>
      <c r="CZ98" s="171"/>
    </row>
    <row r="99" spans="1:104" ht="14.25" customHeight="1" x14ac:dyDescent="0.2">
      <c r="A99" s="9" t="e">
        <f>B99&amp;#REF!</f>
        <v>#REF!</v>
      </c>
      <c r="B99" s="118" t="s">
        <v>2</v>
      </c>
      <c r="C99" s="63">
        <f t="shared" si="33"/>
        <v>0</v>
      </c>
      <c r="D99" s="382">
        <f t="shared" si="34"/>
        <v>19000</v>
      </c>
      <c r="E99" s="341">
        <f>D99*INDEX('Select Year'!Z$23:AE$23,,MATCH($BN$5,'Select Year'!Z$14:AE$14,0))</f>
        <v>176111</v>
      </c>
      <c r="F99" s="357">
        <f t="shared" si="35"/>
        <v>29490</v>
      </c>
      <c r="G99" s="358">
        <f t="shared" si="36"/>
        <v>1.5521052631578947</v>
      </c>
      <c r="H99" s="358">
        <f t="shared" si="37"/>
        <v>0.16745120974839731</v>
      </c>
      <c r="I99" s="241" t="e">
        <f>E99*INDEX('Select Year'!AA$15:AE$19,MATCH(Petrol!C99,'Select Year'!W$15:W$19,0),MATCH($BN$5,'Select Year'!AA$14:AE$14,0))</f>
        <v>#N/A</v>
      </c>
      <c r="J99" s="250">
        <v>10000</v>
      </c>
      <c r="K99" s="341">
        <f>J99*INDEX('Select Year'!Z$23:AE$23,,MATCH($BN$5,'Select Year'!Z$14:AE$14,0))</f>
        <v>92690</v>
      </c>
      <c r="L99" s="324">
        <f t="shared" ref="L99" si="48">J99*1.59</f>
        <v>15900</v>
      </c>
      <c r="M99" s="325">
        <f t="shared" si="38"/>
        <v>1.59</v>
      </c>
      <c r="N99" s="250">
        <v>9000</v>
      </c>
      <c r="O99" s="341">
        <f>N99*INDEX('Select Year'!Z$23:AE$23,,MATCH($BN$5,'Select Year'!Z$14:AE$14,0))</f>
        <v>83421</v>
      </c>
      <c r="P99" s="324">
        <f>N99*1.51</f>
        <v>13590</v>
      </c>
      <c r="Q99" s="325">
        <f t="shared" si="39"/>
        <v>1.51</v>
      </c>
      <c r="R99" s="250"/>
      <c r="S99" s="341">
        <f>R99*INDEX('Select Year'!Z$23:AE$23,,MATCH($BN$5,'Select Year'!Z$14:AE$14,0))</f>
        <v>0</v>
      </c>
      <c r="T99" s="324"/>
      <c r="U99" s="325" t="e">
        <f t="shared" si="40"/>
        <v>#DIV/0!</v>
      </c>
      <c r="V99" s="250"/>
      <c r="W99" s="341">
        <f>V99*INDEX('Select Year'!Z$23:AE$23,,MATCH($BN$5,'Select Year'!Z$14:AE$14,0))</f>
        <v>0</v>
      </c>
      <c r="X99" s="324"/>
      <c r="Y99" s="325" t="e">
        <f t="shared" si="41"/>
        <v>#DIV/0!</v>
      </c>
      <c r="Z99" s="250"/>
      <c r="AA99" s="341">
        <f>Z99*INDEX('Select Year'!Z$23:AE$23,,MATCH($BN$5,'Select Year'!Z$14:AE$14,0))</f>
        <v>0</v>
      </c>
      <c r="AB99" s="324"/>
      <c r="AC99" s="325" t="e">
        <f t="shared" si="42"/>
        <v>#DIV/0!</v>
      </c>
      <c r="AD99" s="250"/>
      <c r="AE99" s="341">
        <f>AD99*INDEX('Select Year'!Z$23:AE$23,,MATCH($BN$5,'Select Year'!Z$14:AE$14,0))</f>
        <v>0</v>
      </c>
      <c r="AF99" s="324"/>
      <c r="AG99" s="325" t="e">
        <f t="shared" si="43"/>
        <v>#DIV/0!</v>
      </c>
      <c r="AH99" s="250"/>
      <c r="AI99" s="341">
        <f>AH99*INDEX('Select Year'!Z$23:AE$23,,MATCH($BN$5,'Select Year'!Z$14:AE$14,0))</f>
        <v>0</v>
      </c>
      <c r="AJ99" s="324"/>
      <c r="AK99" s="325" t="e">
        <f t="shared" si="44"/>
        <v>#DIV/0!</v>
      </c>
      <c r="AL99" s="250"/>
      <c r="AM99" s="341">
        <f>AL99*INDEX('Select Year'!Z$23:AE$23,,MATCH($BN$5,'Select Year'!Z$14:AE$14,0))</f>
        <v>0</v>
      </c>
      <c r="AN99" s="324"/>
      <c r="AO99" s="325" t="e">
        <f t="shared" si="45"/>
        <v>#DIV/0!</v>
      </c>
      <c r="AP99" s="250"/>
      <c r="AQ99" s="341">
        <f>AP99*INDEX('Select Year'!Z$23:AE$23,,MATCH($BN$5,'Select Year'!Z$14:AE$14,0))</f>
        <v>0</v>
      </c>
      <c r="AR99" s="324"/>
      <c r="AS99" s="325" t="e">
        <f t="shared" si="46"/>
        <v>#DIV/0!</v>
      </c>
      <c r="AT99" s="250"/>
      <c r="AU99" s="341">
        <f>AT99*INDEX('Select Year'!Z$23:AE$23,,MATCH($BN$5,'Select Year'!Z$14:AE$14,0))</f>
        <v>0</v>
      </c>
      <c r="AV99" s="324"/>
      <c r="AW99" s="370" t="e">
        <f t="shared" si="47"/>
        <v>#DIV/0!</v>
      </c>
      <c r="CZ99" s="171"/>
    </row>
    <row r="100" spans="1:104" ht="14.25" customHeight="1" x14ac:dyDescent="0.2">
      <c r="A100" s="9" t="e">
        <f>B100&amp;#REF!</f>
        <v>#REF!</v>
      </c>
      <c r="B100" s="118" t="s">
        <v>3</v>
      </c>
      <c r="C100" s="63">
        <f t="shared" si="33"/>
        <v>0</v>
      </c>
      <c r="D100" s="382">
        <f t="shared" si="34"/>
        <v>17800</v>
      </c>
      <c r="E100" s="341">
        <f>D100*INDEX('Select Year'!Z$23:AE$23,,MATCH($BN$5,'Select Year'!Z$14:AE$14,0))</f>
        <v>164988.20000000001</v>
      </c>
      <c r="F100" s="357">
        <f t="shared" si="35"/>
        <v>27902</v>
      </c>
      <c r="G100" s="358">
        <f t="shared" si="36"/>
        <v>1.5675280898876405</v>
      </c>
      <c r="H100" s="358">
        <f t="shared" si="37"/>
        <v>0.16911512459678935</v>
      </c>
      <c r="I100" s="241" t="e">
        <f>E100*INDEX('Select Year'!AA$15:AE$19,MATCH(Petrol!C100,'Select Year'!W$15:W$19,0),MATCH($BN$5,'Select Year'!AA$14:AE$14,0))</f>
        <v>#N/A</v>
      </c>
      <c r="J100" s="250">
        <v>10000</v>
      </c>
      <c r="K100" s="341">
        <f>J100*INDEX('Select Year'!Z$23:AE$23,,MATCH($BN$5,'Select Year'!Z$14:AE$14,0))</f>
        <v>92690</v>
      </c>
      <c r="L100" s="324">
        <f>J100*1.55</f>
        <v>15500</v>
      </c>
      <c r="M100" s="325">
        <f t="shared" si="38"/>
        <v>1.55</v>
      </c>
      <c r="N100" s="250">
        <v>7800</v>
      </c>
      <c r="O100" s="341">
        <f>N100*INDEX('Select Year'!Z$23:AE$23,,MATCH($BN$5,'Select Year'!Z$14:AE$14,0))</f>
        <v>72298.2</v>
      </c>
      <c r="P100" s="324">
        <f t="shared" ref="P100" si="49">N100*1.59</f>
        <v>12402</v>
      </c>
      <c r="Q100" s="325">
        <f t="shared" si="39"/>
        <v>1.59</v>
      </c>
      <c r="R100" s="250"/>
      <c r="S100" s="341">
        <f>R100*INDEX('Select Year'!Z$23:AE$23,,MATCH($BN$5,'Select Year'!Z$14:AE$14,0))</f>
        <v>0</v>
      </c>
      <c r="T100" s="324"/>
      <c r="U100" s="325" t="e">
        <f t="shared" si="40"/>
        <v>#DIV/0!</v>
      </c>
      <c r="V100" s="250"/>
      <c r="W100" s="341">
        <f>V100*INDEX('Select Year'!Z$23:AE$23,,MATCH($BN$5,'Select Year'!Z$14:AE$14,0))</f>
        <v>0</v>
      </c>
      <c r="X100" s="324"/>
      <c r="Y100" s="325" t="e">
        <f t="shared" si="41"/>
        <v>#DIV/0!</v>
      </c>
      <c r="Z100" s="250"/>
      <c r="AA100" s="341">
        <f>Z100*INDEX('Select Year'!Z$23:AE$23,,MATCH($BN$5,'Select Year'!Z$14:AE$14,0))</f>
        <v>0</v>
      </c>
      <c r="AB100" s="324"/>
      <c r="AC100" s="325" t="e">
        <f t="shared" si="42"/>
        <v>#DIV/0!</v>
      </c>
      <c r="AD100" s="250"/>
      <c r="AE100" s="341">
        <f>AD100*INDEX('Select Year'!Z$23:AE$23,,MATCH($BN$5,'Select Year'!Z$14:AE$14,0))</f>
        <v>0</v>
      </c>
      <c r="AF100" s="324"/>
      <c r="AG100" s="325" t="e">
        <f t="shared" si="43"/>
        <v>#DIV/0!</v>
      </c>
      <c r="AH100" s="250"/>
      <c r="AI100" s="341">
        <f>AH100*INDEX('Select Year'!Z$23:AE$23,,MATCH($BN$5,'Select Year'!Z$14:AE$14,0))</f>
        <v>0</v>
      </c>
      <c r="AJ100" s="324"/>
      <c r="AK100" s="325" t="e">
        <f t="shared" si="44"/>
        <v>#DIV/0!</v>
      </c>
      <c r="AL100" s="250"/>
      <c r="AM100" s="341">
        <f>AL100*INDEX('Select Year'!Z$23:AE$23,,MATCH($BN$5,'Select Year'!Z$14:AE$14,0))</f>
        <v>0</v>
      </c>
      <c r="AN100" s="324"/>
      <c r="AO100" s="325" t="e">
        <f t="shared" si="45"/>
        <v>#DIV/0!</v>
      </c>
      <c r="AP100" s="250"/>
      <c r="AQ100" s="341">
        <f>AP100*INDEX('Select Year'!Z$23:AE$23,,MATCH($BN$5,'Select Year'!Z$14:AE$14,0))</f>
        <v>0</v>
      </c>
      <c r="AR100" s="324"/>
      <c r="AS100" s="325" t="e">
        <f t="shared" si="46"/>
        <v>#DIV/0!</v>
      </c>
      <c r="AT100" s="250"/>
      <c r="AU100" s="341">
        <f>AT100*INDEX('Select Year'!Z$23:AE$23,,MATCH($BN$5,'Select Year'!Z$14:AE$14,0))</f>
        <v>0</v>
      </c>
      <c r="AV100" s="324"/>
      <c r="AW100" s="370" t="e">
        <f t="shared" si="47"/>
        <v>#DIV/0!</v>
      </c>
      <c r="CZ100" s="171"/>
    </row>
    <row r="101" spans="1:104" ht="14.25" customHeight="1" x14ac:dyDescent="0.2">
      <c r="A101" s="9" t="e">
        <f>B101&amp;#REF!</f>
        <v>#REF!</v>
      </c>
      <c r="B101" s="118" t="s">
        <v>4</v>
      </c>
      <c r="C101" s="63">
        <f t="shared" si="33"/>
        <v>0</v>
      </c>
      <c r="D101" s="382">
        <f t="shared" si="34"/>
        <v>9900</v>
      </c>
      <c r="E101" s="341">
        <f>D101*INDEX('Select Year'!Z$23:AE$23,,MATCH($BN$5,'Select Year'!Z$14:AE$14,0))</f>
        <v>91763.1</v>
      </c>
      <c r="F101" s="357">
        <f t="shared" si="35"/>
        <v>15790.5</v>
      </c>
      <c r="G101" s="358">
        <f t="shared" si="36"/>
        <v>1.595</v>
      </c>
      <c r="H101" s="358">
        <f t="shared" si="37"/>
        <v>0.17207897292048763</v>
      </c>
      <c r="I101" s="241" t="e">
        <f>E101*INDEX('Select Year'!AA$15:AE$19,MATCH(Petrol!C101,'Select Year'!W$15:W$19,0),MATCH($BN$5,'Select Year'!AA$14:AE$14,0))</f>
        <v>#N/A</v>
      </c>
      <c r="J101" s="250">
        <v>9900</v>
      </c>
      <c r="K101" s="341">
        <f>J101*INDEX('Select Year'!Z$23:AE$23,,MATCH($BN$5,'Select Year'!Z$14:AE$14,0))</f>
        <v>91763.1</v>
      </c>
      <c r="L101" s="324">
        <f>J101*1.595</f>
        <v>15790.5</v>
      </c>
      <c r="M101" s="325">
        <f t="shared" si="38"/>
        <v>1.595</v>
      </c>
      <c r="N101" s="250"/>
      <c r="O101" s="341">
        <f>N101*INDEX('Select Year'!Z$23:AE$23,,MATCH($BN$5,'Select Year'!Z$14:AE$14,0))</f>
        <v>0</v>
      </c>
      <c r="P101" s="324"/>
      <c r="Q101" s="325" t="e">
        <f t="shared" si="39"/>
        <v>#DIV/0!</v>
      </c>
      <c r="R101" s="250"/>
      <c r="S101" s="341">
        <f>R101*INDEX('Select Year'!Z$23:AE$23,,MATCH($BN$5,'Select Year'!Z$14:AE$14,0))</f>
        <v>0</v>
      </c>
      <c r="T101" s="324"/>
      <c r="U101" s="325" t="e">
        <f t="shared" si="40"/>
        <v>#DIV/0!</v>
      </c>
      <c r="V101" s="250"/>
      <c r="W101" s="341">
        <f>V101*INDEX('Select Year'!Z$23:AE$23,,MATCH($BN$5,'Select Year'!Z$14:AE$14,0))</f>
        <v>0</v>
      </c>
      <c r="X101" s="324"/>
      <c r="Y101" s="325" t="e">
        <f t="shared" si="41"/>
        <v>#DIV/0!</v>
      </c>
      <c r="Z101" s="250"/>
      <c r="AA101" s="341">
        <f>Z101*INDEX('Select Year'!Z$23:AE$23,,MATCH($BN$5,'Select Year'!Z$14:AE$14,0))</f>
        <v>0</v>
      </c>
      <c r="AB101" s="324"/>
      <c r="AC101" s="325" t="e">
        <f t="shared" si="42"/>
        <v>#DIV/0!</v>
      </c>
      <c r="AD101" s="250"/>
      <c r="AE101" s="341">
        <f>AD101*INDEX('Select Year'!Z$23:AE$23,,MATCH($BN$5,'Select Year'!Z$14:AE$14,0))</f>
        <v>0</v>
      </c>
      <c r="AF101" s="324"/>
      <c r="AG101" s="325" t="e">
        <f t="shared" si="43"/>
        <v>#DIV/0!</v>
      </c>
      <c r="AH101" s="250"/>
      <c r="AI101" s="341">
        <f>AH101*INDEX('Select Year'!Z$23:AE$23,,MATCH($BN$5,'Select Year'!Z$14:AE$14,0))</f>
        <v>0</v>
      </c>
      <c r="AJ101" s="324"/>
      <c r="AK101" s="325" t="e">
        <f t="shared" si="44"/>
        <v>#DIV/0!</v>
      </c>
      <c r="AL101" s="250"/>
      <c r="AM101" s="341">
        <f>AL101*INDEX('Select Year'!Z$23:AE$23,,MATCH($BN$5,'Select Year'!Z$14:AE$14,0))</f>
        <v>0</v>
      </c>
      <c r="AN101" s="324"/>
      <c r="AO101" s="325" t="e">
        <f t="shared" si="45"/>
        <v>#DIV/0!</v>
      </c>
      <c r="AP101" s="250"/>
      <c r="AQ101" s="341">
        <f>AP101*INDEX('Select Year'!Z$23:AE$23,,MATCH($BN$5,'Select Year'!Z$14:AE$14,0))</f>
        <v>0</v>
      </c>
      <c r="AR101" s="324"/>
      <c r="AS101" s="325" t="e">
        <f t="shared" si="46"/>
        <v>#DIV/0!</v>
      </c>
      <c r="AT101" s="250"/>
      <c r="AU101" s="341">
        <f>AT101*INDEX('Select Year'!Z$23:AE$23,,MATCH($BN$5,'Select Year'!Z$14:AE$14,0))</f>
        <v>0</v>
      </c>
      <c r="AV101" s="324"/>
      <c r="AW101" s="370" t="e">
        <f t="shared" si="47"/>
        <v>#DIV/0!</v>
      </c>
      <c r="CZ101" s="171"/>
    </row>
    <row r="102" spans="1:104" ht="14.25" customHeight="1" x14ac:dyDescent="0.2">
      <c r="A102" s="9" t="e">
        <f>B102&amp;#REF!</f>
        <v>#REF!</v>
      </c>
      <c r="B102" s="118" t="s">
        <v>5</v>
      </c>
      <c r="C102" s="63">
        <f t="shared" si="33"/>
        <v>0</v>
      </c>
      <c r="D102" s="382">
        <f t="shared" si="34"/>
        <v>11000</v>
      </c>
      <c r="E102" s="341">
        <f>D102*INDEX('Select Year'!Z$23:AE$23,,MATCH($BN$5,'Select Year'!Z$14:AE$14,0))</f>
        <v>101959</v>
      </c>
      <c r="F102" s="357">
        <f t="shared" si="35"/>
        <v>17490</v>
      </c>
      <c r="G102" s="358">
        <f t="shared" si="36"/>
        <v>1.59</v>
      </c>
      <c r="H102" s="358">
        <f t="shared" si="37"/>
        <v>0.17153954040349553</v>
      </c>
      <c r="I102" s="241" t="e">
        <f>E102*INDEX('Select Year'!AA$15:AE$19,MATCH(Petrol!C102,'Select Year'!W$15:W$19,0),MATCH($BN$5,'Select Year'!AA$14:AE$14,0))</f>
        <v>#N/A</v>
      </c>
      <c r="J102" s="250">
        <v>11000</v>
      </c>
      <c r="K102" s="341">
        <f>J102*INDEX('Select Year'!Z$23:AE$23,,MATCH($BN$5,'Select Year'!Z$14:AE$14,0))</f>
        <v>101959</v>
      </c>
      <c r="L102" s="324">
        <f t="shared" ref="L102:L103" si="50">J102*1.59</f>
        <v>17490</v>
      </c>
      <c r="M102" s="325">
        <f t="shared" si="38"/>
        <v>1.59</v>
      </c>
      <c r="N102" s="250"/>
      <c r="O102" s="341">
        <f>N102*INDEX('Select Year'!Z$23:AE$23,,MATCH($BN$5,'Select Year'!Z$14:AE$14,0))</f>
        <v>0</v>
      </c>
      <c r="P102" s="324"/>
      <c r="Q102" s="325" t="e">
        <f t="shared" si="39"/>
        <v>#DIV/0!</v>
      </c>
      <c r="R102" s="250"/>
      <c r="S102" s="341">
        <f>R102*INDEX('Select Year'!Z$23:AE$23,,MATCH($BN$5,'Select Year'!Z$14:AE$14,0))</f>
        <v>0</v>
      </c>
      <c r="T102" s="324"/>
      <c r="U102" s="325" t="e">
        <f t="shared" si="40"/>
        <v>#DIV/0!</v>
      </c>
      <c r="V102" s="250"/>
      <c r="W102" s="341">
        <f>V102*INDEX('Select Year'!Z$23:AE$23,,MATCH($BN$5,'Select Year'!Z$14:AE$14,0))</f>
        <v>0</v>
      </c>
      <c r="X102" s="324"/>
      <c r="Y102" s="325" t="e">
        <f t="shared" si="41"/>
        <v>#DIV/0!</v>
      </c>
      <c r="Z102" s="250"/>
      <c r="AA102" s="341">
        <f>Z102*INDEX('Select Year'!Z$23:AE$23,,MATCH($BN$5,'Select Year'!Z$14:AE$14,0))</f>
        <v>0</v>
      </c>
      <c r="AB102" s="324"/>
      <c r="AC102" s="325" t="e">
        <f t="shared" si="42"/>
        <v>#DIV/0!</v>
      </c>
      <c r="AD102" s="250"/>
      <c r="AE102" s="341">
        <f>AD102*INDEX('Select Year'!Z$23:AE$23,,MATCH($BN$5,'Select Year'!Z$14:AE$14,0))</f>
        <v>0</v>
      </c>
      <c r="AF102" s="324"/>
      <c r="AG102" s="325" t="e">
        <f t="shared" si="43"/>
        <v>#DIV/0!</v>
      </c>
      <c r="AH102" s="250"/>
      <c r="AI102" s="341">
        <f>AH102*INDEX('Select Year'!Z$23:AE$23,,MATCH($BN$5,'Select Year'!Z$14:AE$14,0))</f>
        <v>0</v>
      </c>
      <c r="AJ102" s="324"/>
      <c r="AK102" s="325" t="e">
        <f t="shared" si="44"/>
        <v>#DIV/0!</v>
      </c>
      <c r="AL102" s="250"/>
      <c r="AM102" s="341">
        <f>AL102*INDEX('Select Year'!Z$23:AE$23,,MATCH($BN$5,'Select Year'!Z$14:AE$14,0))</f>
        <v>0</v>
      </c>
      <c r="AN102" s="324"/>
      <c r="AO102" s="325" t="e">
        <f t="shared" si="45"/>
        <v>#DIV/0!</v>
      </c>
      <c r="AP102" s="250"/>
      <c r="AQ102" s="341">
        <f>AP102*INDEX('Select Year'!Z$23:AE$23,,MATCH($BN$5,'Select Year'!Z$14:AE$14,0))</f>
        <v>0</v>
      </c>
      <c r="AR102" s="324"/>
      <c r="AS102" s="325" t="e">
        <f t="shared" si="46"/>
        <v>#DIV/0!</v>
      </c>
      <c r="AT102" s="250"/>
      <c r="AU102" s="341">
        <f>AT102*INDEX('Select Year'!Z$23:AE$23,,MATCH($BN$5,'Select Year'!Z$14:AE$14,0))</f>
        <v>0</v>
      </c>
      <c r="AV102" s="324"/>
      <c r="AW102" s="370" t="e">
        <f t="shared" si="47"/>
        <v>#DIV/0!</v>
      </c>
      <c r="CZ102" s="171"/>
    </row>
    <row r="103" spans="1:104" ht="14.25" customHeight="1" x14ac:dyDescent="0.2">
      <c r="A103" s="9" t="e">
        <f>B103&amp;#REF!</f>
        <v>#REF!</v>
      </c>
      <c r="B103" s="118" t="s">
        <v>6</v>
      </c>
      <c r="C103" s="63">
        <f t="shared" si="33"/>
        <v>0</v>
      </c>
      <c r="D103" s="382">
        <f t="shared" si="34"/>
        <v>12000</v>
      </c>
      <c r="E103" s="341">
        <f>D103*INDEX('Select Year'!Z$23:AE$23,,MATCH($BN$5,'Select Year'!Z$14:AE$14,0))</f>
        <v>111228</v>
      </c>
      <c r="F103" s="357">
        <f t="shared" si="35"/>
        <v>19080</v>
      </c>
      <c r="G103" s="358">
        <f t="shared" si="36"/>
        <v>1.59</v>
      </c>
      <c r="H103" s="358">
        <f t="shared" si="37"/>
        <v>0.17153954040349553</v>
      </c>
      <c r="I103" s="241" t="e">
        <f>E103*INDEX('Select Year'!AA$15:AE$19,MATCH(Petrol!C103,'Select Year'!W$15:W$19,0),MATCH($BN$5,'Select Year'!AA$14:AE$14,0))</f>
        <v>#N/A</v>
      </c>
      <c r="J103" s="250">
        <v>12000</v>
      </c>
      <c r="K103" s="341">
        <f>J103*INDEX('Select Year'!Z$23:AE$23,,MATCH($BN$5,'Select Year'!Z$14:AE$14,0))</f>
        <v>111228</v>
      </c>
      <c r="L103" s="324">
        <f t="shared" si="50"/>
        <v>19080</v>
      </c>
      <c r="M103" s="325">
        <f t="shared" si="38"/>
        <v>1.59</v>
      </c>
      <c r="N103" s="250"/>
      <c r="O103" s="341">
        <f>N103*INDEX('Select Year'!Z$23:AE$23,,MATCH($BN$5,'Select Year'!Z$14:AE$14,0))</f>
        <v>0</v>
      </c>
      <c r="P103" s="324"/>
      <c r="Q103" s="325" t="e">
        <f t="shared" si="39"/>
        <v>#DIV/0!</v>
      </c>
      <c r="R103" s="250"/>
      <c r="S103" s="341">
        <f>R103*INDEX('Select Year'!Z$23:AE$23,,MATCH($BN$5,'Select Year'!Z$14:AE$14,0))</f>
        <v>0</v>
      </c>
      <c r="T103" s="324"/>
      <c r="U103" s="325" t="e">
        <f t="shared" si="40"/>
        <v>#DIV/0!</v>
      </c>
      <c r="V103" s="250"/>
      <c r="W103" s="341">
        <f>V103*INDEX('Select Year'!Z$23:AE$23,,MATCH($BN$5,'Select Year'!Z$14:AE$14,0))</f>
        <v>0</v>
      </c>
      <c r="X103" s="324"/>
      <c r="Y103" s="325" t="e">
        <f t="shared" si="41"/>
        <v>#DIV/0!</v>
      </c>
      <c r="Z103" s="250"/>
      <c r="AA103" s="341">
        <f>Z103*INDEX('Select Year'!Z$23:AE$23,,MATCH($BN$5,'Select Year'!Z$14:AE$14,0))</f>
        <v>0</v>
      </c>
      <c r="AB103" s="324"/>
      <c r="AC103" s="325" t="e">
        <f t="shared" si="42"/>
        <v>#DIV/0!</v>
      </c>
      <c r="AD103" s="250"/>
      <c r="AE103" s="341">
        <f>AD103*INDEX('Select Year'!Z$23:AE$23,,MATCH($BN$5,'Select Year'!Z$14:AE$14,0))</f>
        <v>0</v>
      </c>
      <c r="AF103" s="324"/>
      <c r="AG103" s="325" t="e">
        <f t="shared" si="43"/>
        <v>#DIV/0!</v>
      </c>
      <c r="AH103" s="250"/>
      <c r="AI103" s="341">
        <f>AH103*INDEX('Select Year'!Z$23:AE$23,,MATCH($BN$5,'Select Year'!Z$14:AE$14,0))</f>
        <v>0</v>
      </c>
      <c r="AJ103" s="324"/>
      <c r="AK103" s="325" t="e">
        <f t="shared" si="44"/>
        <v>#DIV/0!</v>
      </c>
      <c r="AL103" s="250"/>
      <c r="AM103" s="341">
        <f>AL103*INDEX('Select Year'!Z$23:AE$23,,MATCH($BN$5,'Select Year'!Z$14:AE$14,0))</f>
        <v>0</v>
      </c>
      <c r="AN103" s="324"/>
      <c r="AO103" s="325" t="e">
        <f t="shared" si="45"/>
        <v>#DIV/0!</v>
      </c>
      <c r="AP103" s="250"/>
      <c r="AQ103" s="341">
        <f>AP103*INDEX('Select Year'!Z$23:AE$23,,MATCH($BN$5,'Select Year'!Z$14:AE$14,0))</f>
        <v>0</v>
      </c>
      <c r="AR103" s="324"/>
      <c r="AS103" s="325" t="e">
        <f t="shared" si="46"/>
        <v>#DIV/0!</v>
      </c>
      <c r="AT103" s="250"/>
      <c r="AU103" s="341">
        <f>AT103*INDEX('Select Year'!Z$23:AE$23,,MATCH($BN$5,'Select Year'!Z$14:AE$14,0))</f>
        <v>0</v>
      </c>
      <c r="AV103" s="324"/>
      <c r="AW103" s="370" t="e">
        <f t="shared" si="47"/>
        <v>#DIV/0!</v>
      </c>
      <c r="CZ103" s="171"/>
    </row>
    <row r="104" spans="1:104" ht="14.25" customHeight="1" x14ac:dyDescent="0.2">
      <c r="A104" s="9" t="e">
        <f>B104&amp;#REF!</f>
        <v>#REF!</v>
      </c>
      <c r="B104" s="118" t="s">
        <v>7</v>
      </c>
      <c r="C104" s="63">
        <f t="shared" si="33"/>
        <v>0</v>
      </c>
      <c r="D104" s="382">
        <f t="shared" si="34"/>
        <v>9000</v>
      </c>
      <c r="E104" s="341">
        <f>D104*INDEX('Select Year'!Z$23:AE$23,,MATCH($BN$5,'Select Year'!Z$14:AE$14,0))</f>
        <v>83421</v>
      </c>
      <c r="F104" s="357">
        <f t="shared" si="35"/>
        <v>13500</v>
      </c>
      <c r="G104" s="358">
        <f t="shared" si="36"/>
        <v>1.5</v>
      </c>
      <c r="H104" s="358">
        <f t="shared" si="37"/>
        <v>0.16182975509763728</v>
      </c>
      <c r="I104" s="241" t="e">
        <f>E104*INDEX('Select Year'!AA$15:AE$19,MATCH(Petrol!C104,'Select Year'!W$15:W$19,0),MATCH($BN$5,'Select Year'!AA$14:AE$14,0))</f>
        <v>#N/A</v>
      </c>
      <c r="J104" s="250">
        <v>9000</v>
      </c>
      <c r="K104" s="341">
        <f>J104*INDEX('Select Year'!Z$23:AE$23,,MATCH($BN$5,'Select Year'!Z$14:AE$14,0))</f>
        <v>83421</v>
      </c>
      <c r="L104" s="324">
        <f>J104*1.5</f>
        <v>13500</v>
      </c>
      <c r="M104" s="325">
        <f t="shared" si="38"/>
        <v>1.5</v>
      </c>
      <c r="N104" s="250"/>
      <c r="O104" s="341">
        <f>N104*INDEX('Select Year'!Z$23:AE$23,,MATCH($BN$5,'Select Year'!Z$14:AE$14,0))</f>
        <v>0</v>
      </c>
      <c r="P104" s="324"/>
      <c r="Q104" s="325" t="e">
        <f t="shared" si="39"/>
        <v>#DIV/0!</v>
      </c>
      <c r="R104" s="250"/>
      <c r="S104" s="341">
        <f>R104*INDEX('Select Year'!Z$23:AE$23,,MATCH($BN$5,'Select Year'!Z$14:AE$14,0))</f>
        <v>0</v>
      </c>
      <c r="T104" s="324"/>
      <c r="U104" s="325" t="e">
        <f t="shared" si="40"/>
        <v>#DIV/0!</v>
      </c>
      <c r="V104" s="250"/>
      <c r="W104" s="341">
        <f>V104*INDEX('Select Year'!Z$23:AE$23,,MATCH($BN$5,'Select Year'!Z$14:AE$14,0))</f>
        <v>0</v>
      </c>
      <c r="X104" s="324"/>
      <c r="Y104" s="325" t="e">
        <f t="shared" si="41"/>
        <v>#DIV/0!</v>
      </c>
      <c r="Z104" s="250"/>
      <c r="AA104" s="341">
        <f>Z104*INDEX('Select Year'!Z$23:AE$23,,MATCH($BN$5,'Select Year'!Z$14:AE$14,0))</f>
        <v>0</v>
      </c>
      <c r="AB104" s="324"/>
      <c r="AC104" s="325" t="e">
        <f t="shared" si="42"/>
        <v>#DIV/0!</v>
      </c>
      <c r="AD104" s="250"/>
      <c r="AE104" s="341">
        <f>AD104*INDEX('Select Year'!Z$23:AE$23,,MATCH($BN$5,'Select Year'!Z$14:AE$14,0))</f>
        <v>0</v>
      </c>
      <c r="AF104" s="324"/>
      <c r="AG104" s="325" t="e">
        <f t="shared" si="43"/>
        <v>#DIV/0!</v>
      </c>
      <c r="AH104" s="250"/>
      <c r="AI104" s="341">
        <f>AH104*INDEX('Select Year'!Z$23:AE$23,,MATCH($BN$5,'Select Year'!Z$14:AE$14,0))</f>
        <v>0</v>
      </c>
      <c r="AJ104" s="324"/>
      <c r="AK104" s="325" t="e">
        <f t="shared" si="44"/>
        <v>#DIV/0!</v>
      </c>
      <c r="AL104" s="250"/>
      <c r="AM104" s="341">
        <f>AL104*INDEX('Select Year'!Z$23:AE$23,,MATCH($BN$5,'Select Year'!Z$14:AE$14,0))</f>
        <v>0</v>
      </c>
      <c r="AN104" s="324"/>
      <c r="AO104" s="325" t="e">
        <f t="shared" si="45"/>
        <v>#DIV/0!</v>
      </c>
      <c r="AP104" s="250"/>
      <c r="AQ104" s="341">
        <f>AP104*INDEX('Select Year'!Z$23:AE$23,,MATCH($BN$5,'Select Year'!Z$14:AE$14,0))</f>
        <v>0</v>
      </c>
      <c r="AR104" s="324"/>
      <c r="AS104" s="325" t="e">
        <f t="shared" si="46"/>
        <v>#DIV/0!</v>
      </c>
      <c r="AT104" s="250"/>
      <c r="AU104" s="341">
        <f>AT104*INDEX('Select Year'!Z$23:AE$23,,MATCH($BN$5,'Select Year'!Z$14:AE$14,0))</f>
        <v>0</v>
      </c>
      <c r="AV104" s="324"/>
      <c r="AW104" s="370" t="e">
        <f t="shared" si="47"/>
        <v>#DIV/0!</v>
      </c>
      <c r="CZ104" s="171"/>
    </row>
    <row r="105" spans="1:104" ht="14.25" customHeight="1" x14ac:dyDescent="0.2">
      <c r="A105" s="9" t="e">
        <f>B105&amp;#REF!</f>
        <v>#REF!</v>
      </c>
      <c r="B105" s="118" t="s">
        <v>8</v>
      </c>
      <c r="C105" s="63">
        <f t="shared" si="33"/>
        <v>0</v>
      </c>
      <c r="D105" s="382">
        <f t="shared" si="34"/>
        <v>10500</v>
      </c>
      <c r="E105" s="341">
        <f>D105*INDEX('Select Year'!Z$23:AE$23,,MATCH($BN$5,'Select Year'!Z$14:AE$14,0))</f>
        <v>97324.5</v>
      </c>
      <c r="F105" s="357">
        <f t="shared" si="35"/>
        <v>16695</v>
      </c>
      <c r="G105" s="358">
        <f t="shared" si="36"/>
        <v>1.59</v>
      </c>
      <c r="H105" s="358">
        <f t="shared" si="37"/>
        <v>0.17153954040349553</v>
      </c>
      <c r="I105" s="241" t="e">
        <f>E105*INDEX('Select Year'!AA$15:AE$19,MATCH(Petrol!C105,'Select Year'!W$15:W$19,0),MATCH($BN$5,'Select Year'!AA$14:AE$14,0))</f>
        <v>#N/A</v>
      </c>
      <c r="J105" s="250">
        <v>10500</v>
      </c>
      <c r="K105" s="341">
        <f>J105*INDEX('Select Year'!Z$23:AE$23,,MATCH($BN$5,'Select Year'!Z$14:AE$14,0))</f>
        <v>97324.5</v>
      </c>
      <c r="L105" s="324">
        <f t="shared" ref="L105:L106" si="51">J105*1.59</f>
        <v>16695</v>
      </c>
      <c r="M105" s="325">
        <f t="shared" si="38"/>
        <v>1.59</v>
      </c>
      <c r="N105" s="250"/>
      <c r="O105" s="341">
        <f>N105*INDEX('Select Year'!Z$23:AE$23,,MATCH($BN$5,'Select Year'!Z$14:AE$14,0))</f>
        <v>0</v>
      </c>
      <c r="P105" s="324"/>
      <c r="Q105" s="325" t="e">
        <f t="shared" si="39"/>
        <v>#DIV/0!</v>
      </c>
      <c r="R105" s="250"/>
      <c r="S105" s="341">
        <f>R105*INDEX('Select Year'!Z$23:AE$23,,MATCH($BN$5,'Select Year'!Z$14:AE$14,0))</f>
        <v>0</v>
      </c>
      <c r="T105" s="324"/>
      <c r="U105" s="325" t="e">
        <f t="shared" si="40"/>
        <v>#DIV/0!</v>
      </c>
      <c r="V105" s="250"/>
      <c r="W105" s="341">
        <f>V105*INDEX('Select Year'!Z$23:AE$23,,MATCH($BN$5,'Select Year'!Z$14:AE$14,0))</f>
        <v>0</v>
      </c>
      <c r="X105" s="324"/>
      <c r="Y105" s="325" t="e">
        <f t="shared" si="41"/>
        <v>#DIV/0!</v>
      </c>
      <c r="Z105" s="250"/>
      <c r="AA105" s="341">
        <f>Z105*INDEX('Select Year'!Z$23:AE$23,,MATCH($BN$5,'Select Year'!Z$14:AE$14,0))</f>
        <v>0</v>
      </c>
      <c r="AB105" s="324"/>
      <c r="AC105" s="325" t="e">
        <f t="shared" si="42"/>
        <v>#DIV/0!</v>
      </c>
      <c r="AD105" s="250"/>
      <c r="AE105" s="341">
        <f>AD105*INDEX('Select Year'!Z$23:AE$23,,MATCH($BN$5,'Select Year'!Z$14:AE$14,0))</f>
        <v>0</v>
      </c>
      <c r="AF105" s="324"/>
      <c r="AG105" s="325" t="e">
        <f t="shared" si="43"/>
        <v>#DIV/0!</v>
      </c>
      <c r="AH105" s="250"/>
      <c r="AI105" s="341">
        <f>AH105*INDEX('Select Year'!Z$23:AE$23,,MATCH($BN$5,'Select Year'!Z$14:AE$14,0))</f>
        <v>0</v>
      </c>
      <c r="AJ105" s="324"/>
      <c r="AK105" s="325" t="e">
        <f t="shared" si="44"/>
        <v>#DIV/0!</v>
      </c>
      <c r="AL105" s="250"/>
      <c r="AM105" s="341">
        <f>AL105*INDEX('Select Year'!Z$23:AE$23,,MATCH($BN$5,'Select Year'!Z$14:AE$14,0))</f>
        <v>0</v>
      </c>
      <c r="AN105" s="324"/>
      <c r="AO105" s="325" t="e">
        <f t="shared" si="45"/>
        <v>#DIV/0!</v>
      </c>
      <c r="AP105" s="250"/>
      <c r="AQ105" s="341">
        <f>AP105*INDEX('Select Year'!Z$23:AE$23,,MATCH($BN$5,'Select Year'!Z$14:AE$14,0))</f>
        <v>0</v>
      </c>
      <c r="AR105" s="324"/>
      <c r="AS105" s="325" t="e">
        <f t="shared" si="46"/>
        <v>#DIV/0!</v>
      </c>
      <c r="AT105" s="250"/>
      <c r="AU105" s="341">
        <f>AT105*INDEX('Select Year'!Z$23:AE$23,,MATCH($BN$5,'Select Year'!Z$14:AE$14,0))</f>
        <v>0</v>
      </c>
      <c r="AV105" s="324"/>
      <c r="AW105" s="370" t="e">
        <f t="shared" si="47"/>
        <v>#DIV/0!</v>
      </c>
      <c r="CZ105" s="171"/>
    </row>
    <row r="106" spans="1:104" ht="14.25" customHeight="1" x14ac:dyDescent="0.2">
      <c r="A106" s="9" t="e">
        <f>B106&amp;#REF!</f>
        <v>#REF!</v>
      </c>
      <c r="B106" s="118" t="s">
        <v>9</v>
      </c>
      <c r="C106" s="63">
        <f t="shared" si="33"/>
        <v>0</v>
      </c>
      <c r="D106" s="382">
        <f t="shared" si="34"/>
        <v>11000</v>
      </c>
      <c r="E106" s="341">
        <f>D106*INDEX('Select Year'!Z$23:AE$23,,MATCH($BN$5,'Select Year'!Z$14:AE$14,0))</f>
        <v>101959</v>
      </c>
      <c r="F106" s="357">
        <f t="shared" si="35"/>
        <v>17490</v>
      </c>
      <c r="G106" s="358">
        <f t="shared" si="36"/>
        <v>1.59</v>
      </c>
      <c r="H106" s="358">
        <f t="shared" si="37"/>
        <v>0.17153954040349553</v>
      </c>
      <c r="I106" s="241" t="e">
        <f>E106*INDEX('Select Year'!AA$15:AE$19,MATCH(Petrol!C106,'Select Year'!W$15:W$19,0),MATCH($BN$5,'Select Year'!AA$14:AE$14,0))</f>
        <v>#N/A</v>
      </c>
      <c r="J106" s="250">
        <v>11000</v>
      </c>
      <c r="K106" s="341">
        <f>J106*INDEX('Select Year'!Z$23:AE$23,,MATCH($BN$5,'Select Year'!Z$14:AE$14,0))</f>
        <v>101959</v>
      </c>
      <c r="L106" s="324">
        <f t="shared" si="51"/>
        <v>17490</v>
      </c>
      <c r="M106" s="325">
        <f t="shared" si="38"/>
        <v>1.59</v>
      </c>
      <c r="N106" s="250"/>
      <c r="O106" s="341">
        <f>N106*INDEX('Select Year'!Z$23:AE$23,,MATCH($BN$5,'Select Year'!Z$14:AE$14,0))</f>
        <v>0</v>
      </c>
      <c r="P106" s="324"/>
      <c r="Q106" s="325" t="e">
        <f t="shared" si="39"/>
        <v>#DIV/0!</v>
      </c>
      <c r="R106" s="250"/>
      <c r="S106" s="341">
        <f>R106*INDEX('Select Year'!Z$23:AE$23,,MATCH($BN$5,'Select Year'!Z$14:AE$14,0))</f>
        <v>0</v>
      </c>
      <c r="T106" s="324"/>
      <c r="U106" s="325" t="e">
        <f t="shared" si="40"/>
        <v>#DIV/0!</v>
      </c>
      <c r="V106" s="250"/>
      <c r="W106" s="341">
        <f>V106*INDEX('Select Year'!Z$23:AE$23,,MATCH($BN$5,'Select Year'!Z$14:AE$14,0))</f>
        <v>0</v>
      </c>
      <c r="X106" s="324"/>
      <c r="Y106" s="325" t="e">
        <f t="shared" si="41"/>
        <v>#DIV/0!</v>
      </c>
      <c r="Z106" s="250"/>
      <c r="AA106" s="341">
        <f>Z106*INDEX('Select Year'!Z$23:AE$23,,MATCH($BN$5,'Select Year'!Z$14:AE$14,0))</f>
        <v>0</v>
      </c>
      <c r="AB106" s="324"/>
      <c r="AC106" s="325" t="e">
        <f t="shared" si="42"/>
        <v>#DIV/0!</v>
      </c>
      <c r="AD106" s="250"/>
      <c r="AE106" s="341">
        <f>AD106*INDEX('Select Year'!Z$23:AE$23,,MATCH($BN$5,'Select Year'!Z$14:AE$14,0))</f>
        <v>0</v>
      </c>
      <c r="AF106" s="324"/>
      <c r="AG106" s="325" t="e">
        <f t="shared" si="43"/>
        <v>#DIV/0!</v>
      </c>
      <c r="AH106" s="250"/>
      <c r="AI106" s="341">
        <f>AH106*INDEX('Select Year'!Z$23:AE$23,,MATCH($BN$5,'Select Year'!Z$14:AE$14,0))</f>
        <v>0</v>
      </c>
      <c r="AJ106" s="324"/>
      <c r="AK106" s="325" t="e">
        <f t="shared" si="44"/>
        <v>#DIV/0!</v>
      </c>
      <c r="AL106" s="250"/>
      <c r="AM106" s="341">
        <f>AL106*INDEX('Select Year'!Z$23:AE$23,,MATCH($BN$5,'Select Year'!Z$14:AE$14,0))</f>
        <v>0</v>
      </c>
      <c r="AN106" s="324"/>
      <c r="AO106" s="325" t="e">
        <f t="shared" si="45"/>
        <v>#DIV/0!</v>
      </c>
      <c r="AP106" s="250"/>
      <c r="AQ106" s="341">
        <f>AP106*INDEX('Select Year'!Z$23:AE$23,,MATCH($BN$5,'Select Year'!Z$14:AE$14,0))</f>
        <v>0</v>
      </c>
      <c r="AR106" s="324"/>
      <c r="AS106" s="325" t="e">
        <f t="shared" si="46"/>
        <v>#DIV/0!</v>
      </c>
      <c r="AT106" s="250"/>
      <c r="AU106" s="341">
        <f>AT106*INDEX('Select Year'!Z$23:AE$23,,MATCH($BN$5,'Select Year'!Z$14:AE$14,0))</f>
        <v>0</v>
      </c>
      <c r="AV106" s="324"/>
      <c r="AW106" s="370" t="e">
        <f t="shared" si="47"/>
        <v>#DIV/0!</v>
      </c>
      <c r="CZ106" s="171"/>
    </row>
    <row r="107" spans="1:104" ht="14.25" customHeight="1" x14ac:dyDescent="0.2">
      <c r="A107" s="9" t="e">
        <f>B107&amp;#REF!</f>
        <v>#REF!</v>
      </c>
      <c r="B107" s="118" t="s">
        <v>10</v>
      </c>
      <c r="C107" s="63">
        <f t="shared" si="33"/>
        <v>0</v>
      </c>
      <c r="D107" s="382">
        <f t="shared" si="34"/>
        <v>19000</v>
      </c>
      <c r="E107" s="341">
        <f>D107*INDEX('Select Year'!Z$23:AE$23,,MATCH($BN$5,'Select Year'!Z$14:AE$14,0))</f>
        <v>176111</v>
      </c>
      <c r="F107" s="357">
        <f t="shared" si="35"/>
        <v>29220</v>
      </c>
      <c r="G107" s="358">
        <f t="shared" si="36"/>
        <v>1.5378947368421052</v>
      </c>
      <c r="H107" s="358">
        <f t="shared" si="37"/>
        <v>0.16591808575273548</v>
      </c>
      <c r="I107" s="241" t="e">
        <f>E107*INDEX('Select Year'!AA$15:AE$19,MATCH(Petrol!C107,'Select Year'!W$15:W$19,0),MATCH($BN$5,'Select Year'!AA$14:AE$14,0))</f>
        <v>#N/A</v>
      </c>
      <c r="J107" s="250">
        <v>11000</v>
      </c>
      <c r="K107" s="341">
        <f>J107*INDEX('Select Year'!Z$23:AE$23,,MATCH($BN$5,'Select Year'!Z$14:AE$14,0))</f>
        <v>101959</v>
      </c>
      <c r="L107" s="324">
        <f>J107*1.5</f>
        <v>16500</v>
      </c>
      <c r="M107" s="325">
        <f t="shared" si="38"/>
        <v>1.5</v>
      </c>
      <c r="N107" s="250">
        <v>8000</v>
      </c>
      <c r="O107" s="341">
        <f>N107*INDEX('Select Year'!Z$23:AE$23,,MATCH($BN$5,'Select Year'!Z$14:AE$14,0))</f>
        <v>74152</v>
      </c>
      <c r="P107" s="324">
        <f t="shared" ref="P107:P108" si="52">N107*1.59</f>
        <v>12720</v>
      </c>
      <c r="Q107" s="325">
        <f t="shared" si="39"/>
        <v>1.59</v>
      </c>
      <c r="R107" s="250"/>
      <c r="S107" s="341">
        <f>R107*INDEX('Select Year'!Z$23:AE$23,,MATCH($BN$5,'Select Year'!Z$14:AE$14,0))</f>
        <v>0</v>
      </c>
      <c r="T107" s="324"/>
      <c r="U107" s="325" t="e">
        <f t="shared" si="40"/>
        <v>#DIV/0!</v>
      </c>
      <c r="V107" s="250"/>
      <c r="W107" s="341">
        <f>V107*INDEX('Select Year'!Z$23:AE$23,,MATCH($BN$5,'Select Year'!Z$14:AE$14,0))</f>
        <v>0</v>
      </c>
      <c r="X107" s="324"/>
      <c r="Y107" s="325" t="e">
        <f t="shared" si="41"/>
        <v>#DIV/0!</v>
      </c>
      <c r="Z107" s="250"/>
      <c r="AA107" s="341">
        <f>Z107*INDEX('Select Year'!Z$23:AE$23,,MATCH($BN$5,'Select Year'!Z$14:AE$14,0))</f>
        <v>0</v>
      </c>
      <c r="AB107" s="324"/>
      <c r="AC107" s="325" t="e">
        <f t="shared" si="42"/>
        <v>#DIV/0!</v>
      </c>
      <c r="AD107" s="250"/>
      <c r="AE107" s="341">
        <f>AD107*INDEX('Select Year'!Z$23:AE$23,,MATCH($BN$5,'Select Year'!Z$14:AE$14,0))</f>
        <v>0</v>
      </c>
      <c r="AF107" s="324"/>
      <c r="AG107" s="325" t="e">
        <f t="shared" si="43"/>
        <v>#DIV/0!</v>
      </c>
      <c r="AH107" s="250"/>
      <c r="AI107" s="341">
        <f>AH107*INDEX('Select Year'!Z$23:AE$23,,MATCH($BN$5,'Select Year'!Z$14:AE$14,0))</f>
        <v>0</v>
      </c>
      <c r="AJ107" s="324"/>
      <c r="AK107" s="325" t="e">
        <f t="shared" si="44"/>
        <v>#DIV/0!</v>
      </c>
      <c r="AL107" s="250"/>
      <c r="AM107" s="341">
        <f>AL107*INDEX('Select Year'!Z$23:AE$23,,MATCH($BN$5,'Select Year'!Z$14:AE$14,0))</f>
        <v>0</v>
      </c>
      <c r="AN107" s="324"/>
      <c r="AO107" s="325" t="e">
        <f t="shared" si="45"/>
        <v>#DIV/0!</v>
      </c>
      <c r="AP107" s="250"/>
      <c r="AQ107" s="341">
        <f>AP107*INDEX('Select Year'!Z$23:AE$23,,MATCH($BN$5,'Select Year'!Z$14:AE$14,0))</f>
        <v>0</v>
      </c>
      <c r="AR107" s="324"/>
      <c r="AS107" s="325" t="e">
        <f t="shared" si="46"/>
        <v>#DIV/0!</v>
      </c>
      <c r="AT107" s="250"/>
      <c r="AU107" s="341">
        <f>AT107*INDEX('Select Year'!Z$23:AE$23,,MATCH($BN$5,'Select Year'!Z$14:AE$14,0))</f>
        <v>0</v>
      </c>
      <c r="AV107" s="324"/>
      <c r="AW107" s="370" t="e">
        <f t="shared" si="47"/>
        <v>#DIV/0!</v>
      </c>
      <c r="CZ107" s="171"/>
    </row>
    <row r="108" spans="1:104" ht="14.25" customHeight="1" thickBot="1" x14ac:dyDescent="0.25">
      <c r="A108" s="9" t="e">
        <f>B108&amp;#REF!</f>
        <v>#REF!</v>
      </c>
      <c r="B108" s="162" t="s">
        <v>11</v>
      </c>
      <c r="C108" s="163">
        <f t="shared" si="33"/>
        <v>0</v>
      </c>
      <c r="D108" s="383">
        <f t="shared" si="34"/>
        <v>25800</v>
      </c>
      <c r="E108" s="359">
        <f>D108*INDEX('Select Year'!Z$23:AE$23,,MATCH($BN$5,'Select Year'!Z$14:AE$14,0))</f>
        <v>239140.2</v>
      </c>
      <c r="F108" s="360">
        <f t="shared" si="35"/>
        <v>41022</v>
      </c>
      <c r="G108" s="361">
        <f t="shared" si="36"/>
        <v>1.59</v>
      </c>
      <c r="H108" s="361">
        <f t="shared" si="37"/>
        <v>0.17153954040349551</v>
      </c>
      <c r="I108" s="384" t="e">
        <f>E108*INDEX('Select Year'!AA$15:AE$19,MATCH(Petrol!C108,'Select Year'!W$15:W$19,0),MATCH($BN$5,'Select Year'!AA$14:AE$14,0))</f>
        <v>#N/A</v>
      </c>
      <c r="J108" s="255">
        <v>10800</v>
      </c>
      <c r="K108" s="359">
        <f>J108*INDEX('Select Year'!Z$23:AE$23,,MATCH($BN$5,'Select Year'!Z$14:AE$14,0))</f>
        <v>100105.2</v>
      </c>
      <c r="L108" s="263">
        <f t="shared" ref="L108" si="53">J108*1.59</f>
        <v>17172</v>
      </c>
      <c r="M108" s="371">
        <f t="shared" si="38"/>
        <v>1.59</v>
      </c>
      <c r="N108" s="255">
        <v>10000</v>
      </c>
      <c r="O108" s="359">
        <f>N108*INDEX('Select Year'!Z$23:AE$23,,MATCH($BN$5,'Select Year'!Z$14:AE$14,0))</f>
        <v>92690</v>
      </c>
      <c r="P108" s="263">
        <f t="shared" si="52"/>
        <v>15900</v>
      </c>
      <c r="Q108" s="371">
        <f t="shared" si="39"/>
        <v>1.59</v>
      </c>
      <c r="R108" s="255">
        <v>5000</v>
      </c>
      <c r="S108" s="359">
        <f>R108*INDEX('Select Year'!Z$23:AE$23,,MATCH($BN$5,'Select Year'!Z$14:AE$14,0))</f>
        <v>46345</v>
      </c>
      <c r="T108" s="263">
        <f>R108*1.59</f>
        <v>7950</v>
      </c>
      <c r="U108" s="371">
        <f t="shared" si="40"/>
        <v>1.59</v>
      </c>
      <c r="V108" s="255"/>
      <c r="W108" s="359">
        <f>V108*INDEX('Select Year'!Z$23:AE$23,,MATCH($BN$5,'Select Year'!Z$14:AE$14,0))</f>
        <v>0</v>
      </c>
      <c r="X108" s="263"/>
      <c r="Y108" s="371" t="e">
        <f t="shared" si="41"/>
        <v>#DIV/0!</v>
      </c>
      <c r="Z108" s="255"/>
      <c r="AA108" s="359">
        <f>Z108*INDEX('Select Year'!Z$23:AE$23,,MATCH($BN$5,'Select Year'!Z$14:AE$14,0))</f>
        <v>0</v>
      </c>
      <c r="AB108" s="263"/>
      <c r="AC108" s="371" t="e">
        <f t="shared" si="42"/>
        <v>#DIV/0!</v>
      </c>
      <c r="AD108" s="255"/>
      <c r="AE108" s="359">
        <f>AD108*INDEX('Select Year'!Z$23:AE$23,,MATCH($BN$5,'Select Year'!Z$14:AE$14,0))</f>
        <v>0</v>
      </c>
      <c r="AF108" s="263"/>
      <c r="AG108" s="371" t="e">
        <f t="shared" si="43"/>
        <v>#DIV/0!</v>
      </c>
      <c r="AH108" s="255"/>
      <c r="AI108" s="359">
        <f>AH108*INDEX('Select Year'!Z$23:AE$23,,MATCH($BN$5,'Select Year'!Z$14:AE$14,0))</f>
        <v>0</v>
      </c>
      <c r="AJ108" s="263"/>
      <c r="AK108" s="371" t="e">
        <f t="shared" si="44"/>
        <v>#DIV/0!</v>
      </c>
      <c r="AL108" s="255"/>
      <c r="AM108" s="359">
        <f>AL108*INDEX('Select Year'!Z$23:AE$23,,MATCH($BN$5,'Select Year'!Z$14:AE$14,0))</f>
        <v>0</v>
      </c>
      <c r="AN108" s="263"/>
      <c r="AO108" s="371" t="e">
        <f t="shared" si="45"/>
        <v>#DIV/0!</v>
      </c>
      <c r="AP108" s="255"/>
      <c r="AQ108" s="359">
        <f>AP108*INDEX('Select Year'!Z$23:AE$23,,MATCH($BN$5,'Select Year'!Z$14:AE$14,0))</f>
        <v>0</v>
      </c>
      <c r="AR108" s="263"/>
      <c r="AS108" s="371" t="e">
        <f t="shared" si="46"/>
        <v>#DIV/0!</v>
      </c>
      <c r="AT108" s="255"/>
      <c r="AU108" s="359">
        <f>AT108*INDEX('Select Year'!Z$23:AE$23,,MATCH($BN$5,'Select Year'!Z$14:AE$14,0))</f>
        <v>0</v>
      </c>
      <c r="AV108" s="263"/>
      <c r="AW108" s="372" t="e">
        <f t="shared" si="47"/>
        <v>#DIV/0!</v>
      </c>
      <c r="CZ108" s="171"/>
    </row>
    <row r="109" spans="1:104" s="51" customFormat="1" ht="19.5" customHeight="1" thickBot="1" x14ac:dyDescent="0.25">
      <c r="A109" s="9" t="e">
        <f>B109&amp;#REF!</f>
        <v>#REF!</v>
      </c>
      <c r="B109" s="164" t="s">
        <v>24</v>
      </c>
      <c r="C109" s="332"/>
      <c r="D109" s="333">
        <f>SUM(D97:D108)</f>
        <v>200800</v>
      </c>
      <c r="E109" s="266">
        <f>SUM(E97:E108)</f>
        <v>1861215.2</v>
      </c>
      <c r="F109" s="267">
        <f>SUM(F97:F108)</f>
        <v>312128.40500000003</v>
      </c>
      <c r="G109" s="334">
        <f>IF((J109)=0,"",F109/(D109))</f>
        <v>1.5544243276892431</v>
      </c>
      <c r="H109" s="334">
        <f>IF((J109)=0,"",F109/(E109))</f>
        <v>0.16770140551183982</v>
      </c>
      <c r="I109" s="335" t="e">
        <f>SUM(I97:I108)</f>
        <v>#N/A</v>
      </c>
      <c r="J109" s="266">
        <f>SUM(J97:J108)</f>
        <v>127500</v>
      </c>
      <c r="K109" s="266">
        <f>SUM(K97:K108)</f>
        <v>1181797.5</v>
      </c>
      <c r="L109" s="267">
        <f>SUM(L97:L108)</f>
        <v>199566.5</v>
      </c>
      <c r="M109" s="336">
        <f>L109/J109</f>
        <v>1.5652274509803921</v>
      </c>
      <c r="N109" s="266">
        <f>SUM(N97:N108)</f>
        <v>54300</v>
      </c>
      <c r="O109" s="266">
        <f>SUM(O97:O108)</f>
        <v>503306.7</v>
      </c>
      <c r="P109" s="267">
        <f>SUM(P97:P108)</f>
        <v>84311.904999999999</v>
      </c>
      <c r="Q109" s="336">
        <f>P109/N109</f>
        <v>1.5527054327808472</v>
      </c>
      <c r="R109" s="266">
        <f>SUM(R97:R108)</f>
        <v>14000</v>
      </c>
      <c r="S109" s="266">
        <f>SUM(S97:S108)</f>
        <v>129766</v>
      </c>
      <c r="T109" s="267">
        <f>SUM(T97:T108)</f>
        <v>21000</v>
      </c>
      <c r="U109" s="336">
        <f>T109/R109</f>
        <v>1.5</v>
      </c>
      <c r="V109" s="266">
        <f>SUM(V97:V108)</f>
        <v>5000</v>
      </c>
      <c r="W109" s="266">
        <f>SUM(W97:W108)</f>
        <v>46345</v>
      </c>
      <c r="X109" s="267">
        <f>SUM(X97:X108)</f>
        <v>7250</v>
      </c>
      <c r="Y109" s="336">
        <f>X109/V109</f>
        <v>1.45</v>
      </c>
      <c r="Z109" s="266">
        <f>SUM(Z97:Z108)</f>
        <v>0</v>
      </c>
      <c r="AA109" s="266">
        <f>SUM(AA97:AA108)</f>
        <v>0</v>
      </c>
      <c r="AB109" s="267">
        <f>SUM(AB97:AB108)</f>
        <v>0</v>
      </c>
      <c r="AC109" s="336" t="e">
        <f>AB109/Z109</f>
        <v>#DIV/0!</v>
      </c>
      <c r="AD109" s="266">
        <f>SUM(AD97:AD108)</f>
        <v>0</v>
      </c>
      <c r="AE109" s="266">
        <f>SUM(AE97:AE108)</f>
        <v>0</v>
      </c>
      <c r="AF109" s="267">
        <f>SUM(AF97:AF108)</f>
        <v>0</v>
      </c>
      <c r="AG109" s="336" t="e">
        <f>AF109/AD109</f>
        <v>#DIV/0!</v>
      </c>
      <c r="AH109" s="266">
        <f>SUM(AH97:AH108)</f>
        <v>0</v>
      </c>
      <c r="AI109" s="266">
        <f>SUM(AI97:AI108)</f>
        <v>0</v>
      </c>
      <c r="AJ109" s="267">
        <f>SUM(AJ97:AJ108)</f>
        <v>0</v>
      </c>
      <c r="AK109" s="336" t="e">
        <f>AJ109/AH109</f>
        <v>#DIV/0!</v>
      </c>
      <c r="AL109" s="266">
        <f>SUM(AL97:AL108)</f>
        <v>0</v>
      </c>
      <c r="AM109" s="266">
        <f>SUM(AM97:AM108)</f>
        <v>0</v>
      </c>
      <c r="AN109" s="267">
        <f>SUM(AN97:AN108)</f>
        <v>0</v>
      </c>
      <c r="AO109" s="336" t="e">
        <f>AN109/AL109</f>
        <v>#DIV/0!</v>
      </c>
      <c r="AP109" s="266">
        <f>SUM(AP97:AP108)</f>
        <v>0</v>
      </c>
      <c r="AQ109" s="266">
        <f>SUM(AQ97:AQ108)</f>
        <v>0</v>
      </c>
      <c r="AR109" s="267">
        <f>SUM(AR97:AR108)</f>
        <v>0</v>
      </c>
      <c r="AS109" s="336" t="e">
        <f>AR109/AP109</f>
        <v>#DIV/0!</v>
      </c>
      <c r="AT109" s="266">
        <f>SUM(AT97:AT108)</f>
        <v>0</v>
      </c>
      <c r="AU109" s="266">
        <f>SUM(AU97:AU108)</f>
        <v>0</v>
      </c>
      <c r="AV109" s="267">
        <f>SUM(AV97:AV108)</f>
        <v>0</v>
      </c>
      <c r="AW109" s="336" t="e">
        <f>AV109/AT109</f>
        <v>#DIV/0!</v>
      </c>
      <c r="AY109" s="52"/>
      <c r="AZ109" s="52"/>
      <c r="BF109" s="52"/>
      <c r="BG109" s="52"/>
      <c r="BH109" s="52"/>
      <c r="BI109" s="53"/>
      <c r="BJ109" s="52"/>
      <c r="BK109" s="52"/>
      <c r="CZ109" s="168"/>
    </row>
    <row r="110" spans="1:104" x14ac:dyDescent="0.2">
      <c r="A110" s="1" t="e">
        <f>B110&amp;#REF!</f>
        <v>#REF!</v>
      </c>
      <c r="B110" s="677" t="s">
        <v>126</v>
      </c>
      <c r="C110" s="678"/>
      <c r="D110" s="529"/>
      <c r="E110" s="529"/>
      <c r="F110" s="529"/>
      <c r="G110" s="529"/>
      <c r="H110" s="529"/>
      <c r="I110" s="529"/>
      <c r="J110" s="530"/>
      <c r="K110" s="530"/>
      <c r="L110" s="530"/>
      <c r="M110" s="530"/>
      <c r="N110" s="530"/>
      <c r="O110" s="530"/>
      <c r="P110" s="530"/>
      <c r="Q110" s="530"/>
      <c r="R110" s="530"/>
      <c r="S110" s="546"/>
    </row>
    <row r="111" spans="1:104" x14ac:dyDescent="0.2">
      <c r="B111" s="679"/>
      <c r="C111" s="680"/>
      <c r="D111" s="54"/>
      <c r="E111" s="54"/>
      <c r="F111" s="54"/>
      <c r="G111" s="54"/>
      <c r="H111" s="54"/>
      <c r="I111" s="54"/>
      <c r="J111" s="41"/>
      <c r="K111" s="41"/>
      <c r="L111" s="41"/>
      <c r="M111" s="41"/>
      <c r="N111" s="41"/>
      <c r="O111" s="41"/>
      <c r="P111" s="41"/>
      <c r="Q111" s="41"/>
      <c r="R111" s="41"/>
      <c r="S111" s="547"/>
    </row>
    <row r="112" spans="1:104" x14ac:dyDescent="0.2">
      <c r="B112" s="679"/>
      <c r="C112" s="680"/>
      <c r="D112" s="54"/>
      <c r="E112" s="54"/>
      <c r="F112" s="54"/>
      <c r="G112" s="54"/>
      <c r="H112" s="54"/>
      <c r="I112" s="54"/>
      <c r="J112" s="41"/>
      <c r="K112" s="41"/>
      <c r="L112" s="41"/>
      <c r="M112" s="41"/>
      <c r="N112" s="41"/>
      <c r="O112" s="41"/>
      <c r="P112" s="41"/>
      <c r="Q112" s="41"/>
      <c r="R112" s="41"/>
      <c r="S112" s="547"/>
    </row>
    <row r="113" spans="2:19" x14ac:dyDescent="0.2">
      <c r="B113" s="679"/>
      <c r="C113" s="680"/>
      <c r="D113" s="54"/>
      <c r="E113" s="54"/>
      <c r="F113" s="54"/>
      <c r="G113" s="54"/>
      <c r="H113" s="54"/>
      <c r="I113" s="54"/>
      <c r="J113" s="41"/>
      <c r="K113" s="41"/>
      <c r="L113" s="41"/>
      <c r="M113" s="41"/>
      <c r="N113" s="41"/>
      <c r="O113" s="41"/>
      <c r="P113" s="41"/>
      <c r="Q113" s="41"/>
      <c r="R113" s="41"/>
      <c r="S113" s="547"/>
    </row>
    <row r="114" spans="2:19" x14ac:dyDescent="0.2">
      <c r="B114" s="679"/>
      <c r="C114" s="680"/>
      <c r="D114" s="54"/>
      <c r="E114" s="54"/>
      <c r="F114" s="54"/>
      <c r="G114" s="54"/>
      <c r="H114" s="54"/>
      <c r="I114" s="54"/>
      <c r="J114" s="41"/>
      <c r="K114" s="41"/>
      <c r="L114" s="41"/>
      <c r="M114" s="41"/>
      <c r="N114" s="41"/>
      <c r="O114" s="41"/>
      <c r="P114" s="41"/>
      <c r="Q114" s="41"/>
      <c r="R114" s="41"/>
      <c r="S114" s="547"/>
    </row>
    <row r="115" spans="2:19" x14ac:dyDescent="0.2">
      <c r="B115" s="679"/>
      <c r="C115" s="680"/>
      <c r="D115" s="54"/>
      <c r="E115" s="54"/>
      <c r="F115" s="54"/>
      <c r="G115" s="54"/>
      <c r="H115" s="54"/>
      <c r="I115" s="54"/>
      <c r="J115" s="41"/>
      <c r="K115" s="41"/>
      <c r="L115" s="41"/>
      <c r="M115" s="41"/>
      <c r="N115" s="41"/>
      <c r="O115" s="41"/>
      <c r="P115" s="41"/>
      <c r="Q115" s="41"/>
      <c r="R115" s="41"/>
      <c r="S115" s="547"/>
    </row>
    <row r="116" spans="2:19" x14ac:dyDescent="0.2">
      <c r="B116" s="679"/>
      <c r="C116" s="680"/>
      <c r="D116" s="54"/>
      <c r="E116" s="54"/>
      <c r="F116" s="54"/>
      <c r="G116" s="54"/>
      <c r="H116" s="54"/>
      <c r="I116" s="54"/>
      <c r="J116" s="41"/>
      <c r="K116" s="41"/>
      <c r="L116" s="41"/>
      <c r="M116" s="41"/>
      <c r="N116" s="41"/>
      <c r="O116" s="41"/>
      <c r="P116" s="41"/>
      <c r="Q116" s="41"/>
      <c r="R116" s="41"/>
      <c r="S116" s="547"/>
    </row>
    <row r="117" spans="2:19" x14ac:dyDescent="0.2">
      <c r="B117" s="679"/>
      <c r="C117" s="680"/>
      <c r="D117" s="54"/>
      <c r="E117" s="54"/>
      <c r="F117" s="54"/>
      <c r="G117" s="54"/>
      <c r="H117" s="54"/>
      <c r="I117" s="54"/>
      <c r="J117" s="41"/>
      <c r="K117" s="41"/>
      <c r="L117" s="41"/>
      <c r="M117" s="41"/>
      <c r="N117" s="41"/>
      <c r="O117" s="41"/>
      <c r="P117" s="41"/>
      <c r="Q117" s="41"/>
      <c r="R117" s="41"/>
      <c r="S117" s="547"/>
    </row>
    <row r="118" spans="2:19" ht="16.5" customHeight="1" x14ac:dyDescent="0.2">
      <c r="B118" s="679"/>
      <c r="C118" s="680"/>
      <c r="D118" s="54"/>
      <c r="E118" s="54"/>
      <c r="F118" s="54"/>
      <c r="G118" s="54"/>
      <c r="H118" s="54"/>
      <c r="I118" s="54"/>
      <c r="J118" s="41"/>
      <c r="K118" s="41"/>
      <c r="L118" s="41"/>
      <c r="M118" s="41"/>
      <c r="N118" s="41"/>
      <c r="O118" s="41"/>
      <c r="P118" s="41"/>
      <c r="Q118" s="41"/>
      <c r="R118" s="41"/>
      <c r="S118" s="547"/>
    </row>
    <row r="119" spans="2:19" x14ac:dyDescent="0.2">
      <c r="B119" s="679"/>
      <c r="C119" s="680"/>
      <c r="D119" s="54"/>
      <c r="E119" s="54"/>
      <c r="F119" s="54"/>
      <c r="G119" s="54"/>
      <c r="H119" s="54"/>
      <c r="I119" s="54"/>
      <c r="J119" s="41"/>
      <c r="K119" s="41"/>
      <c r="L119" s="41"/>
      <c r="M119" s="41"/>
      <c r="N119" s="41"/>
      <c r="O119" s="41"/>
      <c r="P119" s="41"/>
      <c r="Q119" s="41"/>
      <c r="R119" s="41"/>
      <c r="S119" s="547"/>
    </row>
    <row r="120" spans="2:19" x14ac:dyDescent="0.2">
      <c r="B120" s="679"/>
      <c r="C120" s="680"/>
      <c r="D120" s="54"/>
      <c r="E120" s="54"/>
      <c r="F120" s="54"/>
      <c r="G120" s="54"/>
      <c r="H120" s="54"/>
      <c r="I120" s="54"/>
      <c r="J120" s="41"/>
      <c r="K120" s="41"/>
      <c r="L120" s="41"/>
      <c r="M120" s="41"/>
      <c r="N120" s="41"/>
      <c r="O120" s="41"/>
      <c r="P120" s="41"/>
      <c r="Q120" s="41"/>
      <c r="R120" s="41"/>
      <c r="S120" s="547"/>
    </row>
    <row r="121" spans="2:19" x14ac:dyDescent="0.2">
      <c r="B121" s="679"/>
      <c r="C121" s="680"/>
      <c r="D121" s="54"/>
      <c r="E121" s="54"/>
      <c r="F121" s="54"/>
      <c r="G121" s="54"/>
      <c r="H121" s="54"/>
      <c r="I121" s="54"/>
      <c r="J121" s="41"/>
      <c r="K121" s="41"/>
      <c r="L121" s="41"/>
      <c r="M121" s="41"/>
      <c r="N121" s="41"/>
      <c r="O121" s="41"/>
      <c r="P121" s="41"/>
      <c r="Q121" s="41"/>
      <c r="R121" s="41"/>
      <c r="S121" s="547"/>
    </row>
    <row r="122" spans="2:19" x14ac:dyDescent="0.2">
      <c r="B122" s="679"/>
      <c r="C122" s="680"/>
      <c r="D122" s="54"/>
      <c r="E122" s="54"/>
      <c r="F122" s="54"/>
      <c r="G122" s="54"/>
      <c r="H122" s="54"/>
      <c r="I122" s="54"/>
      <c r="J122" s="41"/>
      <c r="K122" s="41"/>
      <c r="L122" s="41"/>
      <c r="M122" s="41"/>
      <c r="N122" s="41"/>
      <c r="O122" s="41"/>
      <c r="P122" s="41"/>
      <c r="Q122" s="41"/>
      <c r="R122" s="41"/>
      <c r="S122" s="547"/>
    </row>
    <row r="123" spans="2:19" x14ac:dyDescent="0.2">
      <c r="B123" s="679"/>
      <c r="C123" s="680"/>
      <c r="D123" s="54"/>
      <c r="E123" s="54"/>
      <c r="F123" s="54"/>
      <c r="G123" s="54"/>
      <c r="H123" s="54"/>
      <c r="I123" s="54"/>
      <c r="J123" s="41"/>
      <c r="K123" s="41"/>
      <c r="L123" s="41"/>
      <c r="M123" s="41"/>
      <c r="N123" s="41"/>
      <c r="O123" s="41"/>
      <c r="P123" s="41"/>
      <c r="Q123" s="41"/>
      <c r="R123" s="41"/>
      <c r="S123" s="547"/>
    </row>
    <row r="124" spans="2:19" x14ac:dyDescent="0.2">
      <c r="B124" s="679"/>
      <c r="C124" s="680"/>
      <c r="D124" s="54"/>
      <c r="E124" s="54"/>
      <c r="F124" s="54"/>
      <c r="G124" s="54"/>
      <c r="H124" s="54"/>
      <c r="I124" s="54"/>
      <c r="J124" s="41"/>
      <c r="K124" s="41"/>
      <c r="L124" s="41"/>
      <c r="M124" s="41"/>
      <c r="N124" s="41"/>
      <c r="O124" s="41"/>
      <c r="P124" s="41"/>
      <c r="Q124" s="41"/>
      <c r="R124" s="41"/>
      <c r="S124" s="547"/>
    </row>
    <row r="125" spans="2:19" x14ac:dyDescent="0.2">
      <c r="B125" s="679"/>
      <c r="C125" s="680"/>
      <c r="D125" s="54"/>
      <c r="E125" s="54"/>
      <c r="F125" s="54"/>
      <c r="G125" s="54"/>
      <c r="H125" s="54"/>
      <c r="I125" s="54"/>
      <c r="J125" s="41"/>
      <c r="K125" s="41"/>
      <c r="L125" s="41"/>
      <c r="M125" s="41"/>
      <c r="N125" s="41"/>
      <c r="O125" s="41"/>
      <c r="P125" s="41"/>
      <c r="Q125" s="41"/>
      <c r="R125" s="41"/>
      <c r="S125" s="547"/>
    </row>
    <row r="126" spans="2:19" x14ac:dyDescent="0.2">
      <c r="B126" s="679"/>
      <c r="C126" s="680"/>
      <c r="D126" s="54"/>
      <c r="E126" s="54"/>
      <c r="F126" s="54"/>
      <c r="G126" s="54"/>
      <c r="H126" s="54"/>
      <c r="I126" s="54"/>
      <c r="J126" s="41"/>
      <c r="K126" s="41"/>
      <c r="L126" s="41"/>
      <c r="M126" s="41"/>
      <c r="N126" s="41"/>
      <c r="O126" s="41"/>
      <c r="P126" s="41"/>
      <c r="Q126" s="41"/>
      <c r="R126" s="41"/>
      <c r="S126" s="547"/>
    </row>
    <row r="127" spans="2:19" x14ac:dyDescent="0.2">
      <c r="B127" s="679"/>
      <c r="C127" s="680"/>
      <c r="D127" s="54"/>
      <c r="E127" s="54"/>
      <c r="F127" s="54"/>
      <c r="G127" s="54"/>
      <c r="H127" s="54"/>
      <c r="I127" s="54"/>
      <c r="J127" s="41"/>
      <c r="K127" s="41"/>
      <c r="L127" s="41"/>
      <c r="M127" s="41"/>
      <c r="N127" s="41"/>
      <c r="O127" s="41"/>
      <c r="P127" s="41"/>
      <c r="Q127" s="41"/>
      <c r="R127" s="41"/>
      <c r="S127" s="547"/>
    </row>
    <row r="128" spans="2:19" x14ac:dyDescent="0.2">
      <c r="B128" s="679"/>
      <c r="C128" s="680"/>
      <c r="D128" s="54"/>
      <c r="E128" s="54"/>
      <c r="F128" s="54"/>
      <c r="G128" s="54"/>
      <c r="H128" s="54"/>
      <c r="I128" s="54"/>
      <c r="J128" s="41"/>
      <c r="K128" s="41"/>
      <c r="L128" s="41"/>
      <c r="M128" s="41"/>
      <c r="N128" s="41"/>
      <c r="O128" s="41"/>
      <c r="P128" s="41"/>
      <c r="Q128" s="41"/>
      <c r="R128" s="41"/>
      <c r="S128" s="547"/>
    </row>
    <row r="129" spans="2:19" x14ac:dyDescent="0.2">
      <c r="B129" s="679"/>
      <c r="C129" s="680"/>
      <c r="D129" s="54"/>
      <c r="E129" s="54"/>
      <c r="F129" s="54"/>
      <c r="G129" s="54"/>
      <c r="H129" s="54"/>
      <c r="I129" s="54"/>
      <c r="J129" s="41"/>
      <c r="K129" s="41"/>
      <c r="L129" s="41"/>
      <c r="M129" s="41"/>
      <c r="N129" s="41"/>
      <c r="O129" s="41"/>
      <c r="P129" s="41"/>
      <c r="Q129" s="41"/>
      <c r="R129" s="41"/>
      <c r="S129" s="547"/>
    </row>
    <row r="130" spans="2:19" x14ac:dyDescent="0.2">
      <c r="B130" s="679"/>
      <c r="C130" s="680"/>
      <c r="D130" s="54"/>
      <c r="E130" s="54"/>
      <c r="F130" s="54"/>
      <c r="G130" s="54"/>
      <c r="H130" s="54"/>
      <c r="I130" s="54"/>
      <c r="J130" s="41"/>
      <c r="K130" s="41"/>
      <c r="L130" s="41"/>
      <c r="M130" s="41"/>
      <c r="N130" s="41"/>
      <c r="O130" s="41"/>
      <c r="P130" s="41"/>
      <c r="Q130" s="41"/>
      <c r="R130" s="41"/>
      <c r="S130" s="547"/>
    </row>
    <row r="131" spans="2:19" x14ac:dyDescent="0.2">
      <c r="B131" s="679"/>
      <c r="C131" s="680"/>
      <c r="D131" s="54"/>
      <c r="E131" s="54"/>
      <c r="F131" s="54"/>
      <c r="G131" s="54"/>
      <c r="H131" s="54"/>
      <c r="I131" s="54"/>
      <c r="J131" s="41"/>
      <c r="K131" s="41"/>
      <c r="L131" s="41"/>
      <c r="M131" s="41"/>
      <c r="N131" s="41"/>
      <c r="O131" s="41"/>
      <c r="P131" s="41"/>
      <c r="Q131" s="41"/>
      <c r="R131" s="41"/>
      <c r="S131" s="547"/>
    </row>
    <row r="132" spans="2:19" x14ac:dyDescent="0.2">
      <c r="B132" s="679"/>
      <c r="C132" s="680"/>
      <c r="D132" s="54"/>
      <c r="E132" s="54"/>
      <c r="F132" s="54"/>
      <c r="G132" s="54"/>
      <c r="H132" s="54"/>
      <c r="I132" s="54"/>
      <c r="J132" s="41"/>
      <c r="K132" s="41"/>
      <c r="L132" s="41"/>
      <c r="M132" s="41"/>
      <c r="N132" s="41"/>
      <c r="O132" s="41"/>
      <c r="P132" s="41"/>
      <c r="Q132" s="41"/>
      <c r="R132" s="41"/>
      <c r="S132" s="547"/>
    </row>
    <row r="133" spans="2:19" x14ac:dyDescent="0.2">
      <c r="B133" s="679"/>
      <c r="C133" s="680"/>
      <c r="D133" s="54"/>
      <c r="E133" s="54"/>
      <c r="F133" s="54"/>
      <c r="G133" s="54"/>
      <c r="H133" s="54"/>
      <c r="I133" s="54"/>
      <c r="J133" s="41"/>
      <c r="K133" s="41"/>
      <c r="L133" s="41"/>
      <c r="M133" s="41"/>
      <c r="N133" s="41"/>
      <c r="O133" s="41"/>
      <c r="P133" s="41"/>
      <c r="Q133" s="41"/>
      <c r="R133" s="41"/>
      <c r="S133" s="547"/>
    </row>
    <row r="134" spans="2:19" x14ac:dyDescent="0.2">
      <c r="B134" s="679"/>
      <c r="C134" s="680"/>
      <c r="D134" s="54"/>
      <c r="E134" s="54"/>
      <c r="F134" s="54"/>
      <c r="G134" s="54"/>
      <c r="H134" s="54"/>
      <c r="I134" s="54"/>
      <c r="J134" s="41"/>
      <c r="K134" s="41"/>
      <c r="L134" s="41"/>
      <c r="M134" s="41"/>
      <c r="N134" s="41"/>
      <c r="O134" s="41"/>
      <c r="P134" s="41"/>
      <c r="Q134" s="41"/>
      <c r="R134" s="41"/>
      <c r="S134" s="547"/>
    </row>
    <row r="135" spans="2:19" ht="12.75" thickBot="1" x14ac:dyDescent="0.25">
      <c r="B135" s="681"/>
      <c r="C135" s="682"/>
      <c r="D135" s="534"/>
      <c r="E135" s="534"/>
      <c r="F135" s="534"/>
      <c r="G135" s="534"/>
      <c r="H135" s="534"/>
      <c r="I135" s="534"/>
      <c r="J135" s="535"/>
      <c r="K135" s="535"/>
      <c r="L135" s="535"/>
      <c r="M135" s="535"/>
      <c r="N135" s="535"/>
      <c r="O135" s="535"/>
      <c r="P135" s="535"/>
      <c r="Q135" s="535"/>
      <c r="R135" s="535"/>
      <c r="S135" s="548"/>
    </row>
  </sheetData>
  <mergeCells count="73">
    <mergeCell ref="D4:E4"/>
    <mergeCell ref="R4:U5"/>
    <mergeCell ref="V4:Y5"/>
    <mergeCell ref="Z4:AC5"/>
    <mergeCell ref="D5:E5"/>
    <mergeCell ref="F4:O5"/>
    <mergeCell ref="AH4:AK5"/>
    <mergeCell ref="AL4:AO5"/>
    <mergeCell ref="AP4:AS5"/>
    <mergeCell ref="AT4:AW5"/>
    <mergeCell ref="BM4:BP4"/>
    <mergeCell ref="BN5:BP5"/>
    <mergeCell ref="Z7:AC7"/>
    <mergeCell ref="V8:W8"/>
    <mergeCell ref="Z8:AA8"/>
    <mergeCell ref="AD4:AG5"/>
    <mergeCell ref="AD7:AG7"/>
    <mergeCell ref="AD8:AE8"/>
    <mergeCell ref="B7:C9"/>
    <mergeCell ref="J7:M7"/>
    <mergeCell ref="N7:Q7"/>
    <mergeCell ref="R7:U7"/>
    <mergeCell ref="V7:Y7"/>
    <mergeCell ref="AH7:AK7"/>
    <mergeCell ref="AL7:AO7"/>
    <mergeCell ref="AP7:AS7"/>
    <mergeCell ref="AT7:AW7"/>
    <mergeCell ref="AP91:AS92"/>
    <mergeCell ref="AT91:AW92"/>
    <mergeCell ref="AP8:AQ8"/>
    <mergeCell ref="AT8:AU8"/>
    <mergeCell ref="AH8:AI8"/>
    <mergeCell ref="AL8:AM8"/>
    <mergeCell ref="R91:U92"/>
    <mergeCell ref="V91:Y92"/>
    <mergeCell ref="Z91:AC92"/>
    <mergeCell ref="D8:E8"/>
    <mergeCell ref="G8:H8"/>
    <mergeCell ref="J8:K8"/>
    <mergeCell ref="N8:O8"/>
    <mergeCell ref="R8:S8"/>
    <mergeCell ref="AP95:AQ95"/>
    <mergeCell ref="AT95:AU95"/>
    <mergeCell ref="B110:C135"/>
    <mergeCell ref="AD94:AG94"/>
    <mergeCell ref="AH94:AK94"/>
    <mergeCell ref="AL94:AO94"/>
    <mergeCell ref="AP94:AS94"/>
    <mergeCell ref="AT94:AW94"/>
    <mergeCell ref="D95:E95"/>
    <mergeCell ref="G95:H95"/>
    <mergeCell ref="J95:K95"/>
    <mergeCell ref="N95:O95"/>
    <mergeCell ref="R95:S95"/>
    <mergeCell ref="B94:C96"/>
    <mergeCell ref="J94:M94"/>
    <mergeCell ref="N94:Q94"/>
    <mergeCell ref="B79:C83"/>
    <mergeCell ref="B84:C88"/>
    <mergeCell ref="AD95:AE95"/>
    <mergeCell ref="AH95:AI95"/>
    <mergeCell ref="AL95:AM95"/>
    <mergeCell ref="R94:U94"/>
    <mergeCell ref="V94:Y94"/>
    <mergeCell ref="Z94:AC94"/>
    <mergeCell ref="V95:W95"/>
    <mergeCell ref="Z95:AA95"/>
    <mergeCell ref="AD91:AG92"/>
    <mergeCell ref="AH91:AK92"/>
    <mergeCell ref="AL91:AO92"/>
    <mergeCell ref="D92:E92"/>
    <mergeCell ref="F91:O92"/>
    <mergeCell ref="D91:E91"/>
  </mergeCells>
  <dataValidations count="2">
    <dataValidation type="list" allowBlank="1" showInputMessage="1" showErrorMessage="1" sqref="BN5:BP5" xr:uid="{00000000-0002-0000-0A00-000000000000}">
      <formula1>Fuels</formula1>
    </dataValidation>
    <dataValidation type="list" allowBlank="1" showInputMessage="1" showErrorMessage="1" sqref="E77" xr:uid="{00000000-0002-0000-0A00-000001000000}">
      <formula1>Years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CZ135"/>
  <sheetViews>
    <sheetView showGridLines="0" topLeftCell="B1" zoomScaleNormal="100" workbookViewId="0">
      <pane xSplit="2" ySplit="9" topLeftCell="D10" activePane="bottomRight" state="frozen"/>
      <selection activeCell="B1" sqref="B1"/>
      <selection pane="topRight" activeCell="D1" sqref="D1"/>
      <selection pane="bottomLeft" activeCell="B10" sqref="B10"/>
      <selection pane="bottomRight" activeCell="D10" sqref="D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64" width="9.140625" style="2"/>
    <col min="65" max="65" width="14" style="2" customWidth="1"/>
    <col min="66"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88"/>
      <c r="G1" s="68" t="s">
        <v>235</v>
      </c>
      <c r="H1" s="288"/>
      <c r="I1" s="288"/>
      <c r="J1" s="288"/>
      <c r="K1" s="288"/>
      <c r="N1" s="288"/>
      <c r="O1" s="288"/>
      <c r="S1" s="288"/>
      <c r="V1" s="288"/>
      <c r="W1" s="288"/>
      <c r="Z1" s="288"/>
      <c r="AA1" s="288"/>
      <c r="AD1" s="288"/>
      <c r="AE1" s="288"/>
      <c r="AH1" s="288"/>
      <c r="AI1" s="288"/>
      <c r="AL1" s="288"/>
      <c r="AM1" s="288"/>
      <c r="AP1" s="288"/>
      <c r="AQ1" s="288"/>
      <c r="AT1" s="288"/>
      <c r="AU1" s="288"/>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227</v>
      </c>
      <c r="D4" s="701"/>
      <c r="E4" s="702"/>
      <c r="F4" s="79"/>
      <c r="G4" s="77" t="s">
        <v>35</v>
      </c>
      <c r="H4" s="701"/>
      <c r="I4" s="702"/>
      <c r="J4" s="728" t="s">
        <v>262</v>
      </c>
      <c r="K4" s="730"/>
      <c r="L4" s="640"/>
      <c r="M4" s="77" t="s">
        <v>228</v>
      </c>
      <c r="N4" s="386"/>
      <c r="O4" s="637" t="str">
        <f>"kWh/"&amp;H5</f>
        <v>kWh/</v>
      </c>
      <c r="P4" s="641"/>
      <c r="Q4" s="721" t="s">
        <v>265</v>
      </c>
      <c r="R4" s="727"/>
      <c r="S4" s="727"/>
      <c r="T4" s="727"/>
      <c r="U4" s="727"/>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c r="BM4" s="720" t="s">
        <v>140</v>
      </c>
      <c r="BN4" s="720"/>
      <c r="BO4" s="720"/>
      <c r="BP4" s="720"/>
      <c r="BQ4" s="639" t="s">
        <v>263</v>
      </c>
    </row>
    <row r="5" spans="1:104" s="11" customFormat="1" ht="21" customHeight="1" thickBot="1" x14ac:dyDescent="0.25">
      <c r="A5" s="9"/>
      <c r="B5" s="80"/>
      <c r="C5" s="81" t="s">
        <v>52</v>
      </c>
      <c r="D5" s="704"/>
      <c r="E5" s="705"/>
      <c r="F5" s="83"/>
      <c r="G5" s="81" t="s">
        <v>229</v>
      </c>
      <c r="H5" s="704"/>
      <c r="I5" s="705"/>
      <c r="J5" s="729"/>
      <c r="K5" s="731"/>
      <c r="L5" s="642"/>
      <c r="M5" s="81" t="s">
        <v>230</v>
      </c>
      <c r="N5" s="387"/>
      <c r="O5" s="638" t="s">
        <v>231</v>
      </c>
      <c r="P5" s="643"/>
      <c r="Q5" s="721"/>
      <c r="R5" s="727"/>
      <c r="S5" s="727"/>
      <c r="T5" s="727"/>
      <c r="U5" s="727"/>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c r="BM5" s="181" t="s">
        <v>189</v>
      </c>
      <c r="BN5" s="726" t="s">
        <v>121</v>
      </c>
      <c r="BO5" s="726"/>
      <c r="BP5" s="726"/>
      <c r="BQ5" s="639" t="s">
        <v>264</v>
      </c>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tr">
        <f>D4&amp;" Summary"</f>
        <v xml:space="preserve"> Summary</v>
      </c>
      <c r="E7" s="113"/>
      <c r="F7" s="113"/>
      <c r="G7" s="113"/>
      <c r="H7" s="113"/>
      <c r="I7" s="113"/>
      <c r="J7" s="700" t="str">
        <f>D4&amp;" Purchase #1"</f>
        <v xml:space="preserve"> Purchase #1</v>
      </c>
      <c r="K7" s="700"/>
      <c r="L7" s="700"/>
      <c r="M7" s="700"/>
      <c r="N7" s="700" t="str">
        <f>D4&amp;" Purchase #2"</f>
        <v xml:space="preserve"> Purchase #2</v>
      </c>
      <c r="O7" s="700"/>
      <c r="P7" s="700"/>
      <c r="Q7" s="700"/>
      <c r="R7" s="700" t="str">
        <f>D4&amp;" Purchase #3"</f>
        <v xml:space="preserve"> Purchase #3</v>
      </c>
      <c r="S7" s="700"/>
      <c r="T7" s="700"/>
      <c r="U7" s="700"/>
      <c r="V7" s="700" t="str">
        <f>D4&amp;" Purchase #4"</f>
        <v xml:space="preserve"> Purchase #4</v>
      </c>
      <c r="W7" s="700"/>
      <c r="X7" s="700"/>
      <c r="Y7" s="700"/>
      <c r="Z7" s="700" t="str">
        <f>D4&amp;" Purchase #5"</f>
        <v xml:space="preserve"> Purchase #5</v>
      </c>
      <c r="AA7" s="700"/>
      <c r="AB7" s="700"/>
      <c r="AC7" s="700"/>
      <c r="AD7" s="700" t="str">
        <f>D4&amp;" Purchase #6"</f>
        <v xml:space="preserve"> Purchase #6</v>
      </c>
      <c r="AE7" s="700"/>
      <c r="AF7" s="700"/>
      <c r="AG7" s="700"/>
      <c r="AH7" s="700" t="str">
        <f>D4&amp;" Purchase #7"</f>
        <v xml:space="preserve"> Purchase #7</v>
      </c>
      <c r="AI7" s="700"/>
      <c r="AJ7" s="700"/>
      <c r="AK7" s="700"/>
      <c r="AL7" s="700" t="str">
        <f>D4&amp;" Purchase #8"</f>
        <v xml:space="preserve"> Purchase #8</v>
      </c>
      <c r="AM7" s="700"/>
      <c r="AN7" s="700"/>
      <c r="AO7" s="700"/>
      <c r="AP7" s="700" t="str">
        <f>D4&amp;" Purchase #9"</f>
        <v xml:space="preserve"> Purchase #9</v>
      </c>
      <c r="AQ7" s="700"/>
      <c r="AR7" s="700"/>
      <c r="AS7" s="700"/>
      <c r="AT7" s="700" t="str">
        <f>D4&amp;" Purchase #10"</f>
        <v xml:space="preserve"> Purchase #10</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88" t="str">
        <f>"["&amp;H5&amp;"]"</f>
        <v>[]</v>
      </c>
      <c r="E9" s="304" t="s">
        <v>14</v>
      </c>
      <c r="F9" s="304" t="s">
        <v>15</v>
      </c>
      <c r="G9" s="304" t="str">
        <f>"[€/"&amp;H5&amp;"]"</f>
        <v>[€/]</v>
      </c>
      <c r="H9" s="304" t="s">
        <v>39</v>
      </c>
      <c r="I9" s="304" t="s">
        <v>48</v>
      </c>
      <c r="J9" s="304" t="str">
        <f>D9</f>
        <v>[]</v>
      </c>
      <c r="K9" s="304" t="s">
        <v>14</v>
      </c>
      <c r="L9" s="304" t="s">
        <v>15</v>
      </c>
      <c r="M9" s="304" t="str">
        <f>G9</f>
        <v>[€/]</v>
      </c>
      <c r="N9" s="304" t="str">
        <f>J9</f>
        <v>[]</v>
      </c>
      <c r="O9" s="304" t="s">
        <v>14</v>
      </c>
      <c r="P9" s="304" t="s">
        <v>15</v>
      </c>
      <c r="Q9" s="304" t="str">
        <f>M9</f>
        <v>[€/]</v>
      </c>
      <c r="R9" s="304" t="str">
        <f>N9</f>
        <v>[]</v>
      </c>
      <c r="S9" s="304" t="s">
        <v>14</v>
      </c>
      <c r="T9" s="304" t="s">
        <v>15</v>
      </c>
      <c r="U9" s="304" t="str">
        <f>Q9</f>
        <v>[€/]</v>
      </c>
      <c r="V9" s="304" t="str">
        <f>R9</f>
        <v>[]</v>
      </c>
      <c r="W9" s="304" t="s">
        <v>14</v>
      </c>
      <c r="X9" s="304" t="s">
        <v>15</v>
      </c>
      <c r="Y9" s="304" t="str">
        <f>U9</f>
        <v>[€/]</v>
      </c>
      <c r="Z9" s="304" t="str">
        <f>V9</f>
        <v>[]</v>
      </c>
      <c r="AA9" s="304" t="s">
        <v>14</v>
      </c>
      <c r="AB9" s="304" t="s">
        <v>15</v>
      </c>
      <c r="AC9" s="304" t="str">
        <f>Y9</f>
        <v>[€/]</v>
      </c>
      <c r="AD9" s="304" t="str">
        <f>Z9</f>
        <v>[]</v>
      </c>
      <c r="AE9" s="304" t="s">
        <v>14</v>
      </c>
      <c r="AF9" s="304" t="s">
        <v>15</v>
      </c>
      <c r="AG9" s="304" t="str">
        <f>AC9</f>
        <v>[€/]</v>
      </c>
      <c r="AH9" s="304" t="str">
        <f>AD9</f>
        <v>[]</v>
      </c>
      <c r="AI9" s="304" t="s">
        <v>14</v>
      </c>
      <c r="AJ9" s="304" t="s">
        <v>15</v>
      </c>
      <c r="AK9" s="304" t="str">
        <f>AG9</f>
        <v>[€/]</v>
      </c>
      <c r="AL9" s="304" t="str">
        <f>AH9</f>
        <v>[]</v>
      </c>
      <c r="AM9" s="304" t="s">
        <v>14</v>
      </c>
      <c r="AN9" s="304" t="s">
        <v>15</v>
      </c>
      <c r="AO9" s="304" t="str">
        <f>AK9</f>
        <v>[€/]</v>
      </c>
      <c r="AP9" s="304" t="str">
        <f>AL9</f>
        <v>[]</v>
      </c>
      <c r="AQ9" s="304" t="s">
        <v>14</v>
      </c>
      <c r="AR9" s="304" t="s">
        <v>15</v>
      </c>
      <c r="AS9" s="304" t="str">
        <f>AO9</f>
        <v>[€/]</v>
      </c>
      <c r="AT9" s="304" t="str">
        <f>AP9</f>
        <v>[]</v>
      </c>
      <c r="AU9" s="304" t="s">
        <v>14</v>
      </c>
      <c r="AV9" s="304" t="s">
        <v>15</v>
      </c>
      <c r="AW9" s="304" t="str">
        <f>AS9</f>
        <v>[€/]</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63">
        <f>J10+N10+R10+V10+Z10+AD10+AH10+AL10+AP10+AT10</f>
        <v>0</v>
      </c>
      <c r="E10" s="339">
        <f t="shared" ref="E10:E41" si="1">D10*$N$4</f>
        <v>0</v>
      </c>
      <c r="F10" s="364">
        <f>L10+P10+T10+X10+AB10+AF10+AJ10+AN10+AR10+AV10</f>
        <v>0</v>
      </c>
      <c r="G10" s="365" t="e">
        <f>F10/D10</f>
        <v>#DIV/0!</v>
      </c>
      <c r="H10" s="365" t="e">
        <f>F10/E10</f>
        <v>#DIV/0!</v>
      </c>
      <c r="I10" s="144">
        <f t="shared" ref="I10:I41" si="2">E10*$N$5/1000</f>
        <v>0</v>
      </c>
      <c r="J10" s="306"/>
      <c r="K10" s="339">
        <f t="shared" ref="K10:K41" si="3">J10*$N$4</f>
        <v>0</v>
      </c>
      <c r="L10" s="307"/>
      <c r="M10" s="290" t="e">
        <f>L10/J10</f>
        <v>#DIV/0!</v>
      </c>
      <c r="N10" s="306"/>
      <c r="O10" s="339">
        <f t="shared" ref="O10:O41" si="4">N10*$N$4</f>
        <v>0</v>
      </c>
      <c r="P10" s="307"/>
      <c r="Q10" s="290" t="e">
        <f>P10/N10</f>
        <v>#DIV/0!</v>
      </c>
      <c r="R10" s="306"/>
      <c r="S10" s="339">
        <f t="shared" ref="S10:S41" si="5">R10*$N$4</f>
        <v>0</v>
      </c>
      <c r="T10" s="307"/>
      <c r="U10" s="290" t="e">
        <f>T10/R10</f>
        <v>#DIV/0!</v>
      </c>
      <c r="V10" s="306"/>
      <c r="W10" s="339">
        <f t="shared" ref="W10:W41" si="6">V10*$N$4</f>
        <v>0</v>
      </c>
      <c r="X10" s="307"/>
      <c r="Y10" s="290" t="e">
        <f>X10/V10</f>
        <v>#DIV/0!</v>
      </c>
      <c r="Z10" s="306"/>
      <c r="AA10" s="339">
        <f t="shared" ref="AA10:AA41" si="7">Z10*$N$4</f>
        <v>0</v>
      </c>
      <c r="AB10" s="307"/>
      <c r="AC10" s="290" t="e">
        <f>AB10/Z10</f>
        <v>#DIV/0!</v>
      </c>
      <c r="AD10" s="306"/>
      <c r="AE10" s="339">
        <f t="shared" ref="AE10:AE41" si="8">AD10*$N$4</f>
        <v>0</v>
      </c>
      <c r="AF10" s="307"/>
      <c r="AG10" s="290" t="e">
        <f>AF10/AD10</f>
        <v>#DIV/0!</v>
      </c>
      <c r="AH10" s="306"/>
      <c r="AI10" s="339">
        <f t="shared" ref="AI10:AI41" si="9">AH10*$N$4</f>
        <v>0</v>
      </c>
      <c r="AJ10" s="307"/>
      <c r="AK10" s="290" t="e">
        <f>AJ10/AH10</f>
        <v>#DIV/0!</v>
      </c>
      <c r="AL10" s="306"/>
      <c r="AM10" s="339">
        <f t="shared" ref="AM10:AM41" si="10">AL10*$N$4</f>
        <v>0</v>
      </c>
      <c r="AN10" s="307"/>
      <c r="AO10" s="290" t="e">
        <f>AN10/AL10</f>
        <v>#DIV/0!</v>
      </c>
      <c r="AP10" s="306"/>
      <c r="AQ10" s="339">
        <f t="shared" ref="AQ10:AQ41" si="11">AP10*$N$4</f>
        <v>0</v>
      </c>
      <c r="AR10" s="307"/>
      <c r="AS10" s="290" t="e">
        <f>AR10/AP10</f>
        <v>#DIV/0!</v>
      </c>
      <c r="AT10" s="306"/>
      <c r="AU10" s="339">
        <f t="shared" ref="AU10:AU41" si="12">AT10*$N$4</f>
        <v>0</v>
      </c>
      <c r="AV10" s="307"/>
      <c r="AW10" s="346" t="e">
        <f>AV10/AT10</f>
        <v>#DIV/0!</v>
      </c>
      <c r="AX10" s="25"/>
      <c r="AY10" s="25"/>
      <c r="AZ10" s="12"/>
      <c r="BF10" s="12"/>
      <c r="BG10" s="12"/>
      <c r="BH10" s="12"/>
      <c r="BI10" s="12"/>
      <c r="BJ10" s="13"/>
      <c r="BK10" s="12"/>
      <c r="CM10" s="174">
        <f t="shared" ref="CM10:CM21" si="13">$E$77</f>
        <v>0</v>
      </c>
      <c r="CN10" s="174" t="str">
        <f>B10&amp;"-"&amp;C10</f>
        <v>Jan-0</v>
      </c>
      <c r="CO10" s="174" t="str">
        <f t="shared" ref="CO10:CO21" si="14">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66">
        <f t="shared" ref="D11:D69" si="15">J11+N11+R11+V11+Z11+AD11+AH11+AL11+AP11+AT11</f>
        <v>0</v>
      </c>
      <c r="E11" s="340">
        <f t="shared" si="1"/>
        <v>0</v>
      </c>
      <c r="F11" s="354">
        <f t="shared" ref="F11:F69" si="16">L11+P11+T11+X11+AB11+AF11+AJ11+AN11+AR11+AV11</f>
        <v>0</v>
      </c>
      <c r="G11" s="351" t="e">
        <f t="shared" ref="G11:G69" si="17">F11/D11</f>
        <v>#DIV/0!</v>
      </c>
      <c r="H11" s="351" t="e">
        <f t="shared" ref="H11:H69" si="18">F11/E11</f>
        <v>#DIV/0!</v>
      </c>
      <c r="I11" s="47">
        <f t="shared" si="2"/>
        <v>0</v>
      </c>
      <c r="J11" s="70"/>
      <c r="K11" s="340">
        <f t="shared" si="3"/>
        <v>0</v>
      </c>
      <c r="L11" s="289"/>
      <c r="M11" s="291" t="e">
        <f t="shared" ref="M11:M69" si="19">L11/J11</f>
        <v>#DIV/0!</v>
      </c>
      <c r="N11" s="70"/>
      <c r="O11" s="340">
        <f t="shared" si="4"/>
        <v>0</v>
      </c>
      <c r="P11" s="289"/>
      <c r="Q11" s="291" t="e">
        <f t="shared" ref="Q11:Q69" si="20">P11/N11</f>
        <v>#DIV/0!</v>
      </c>
      <c r="R11" s="70"/>
      <c r="S11" s="340">
        <f t="shared" si="5"/>
        <v>0</v>
      </c>
      <c r="T11" s="289"/>
      <c r="U11" s="291" t="e">
        <f t="shared" ref="U11:U69" si="21">T11/R11</f>
        <v>#DIV/0!</v>
      </c>
      <c r="V11" s="70"/>
      <c r="W11" s="340">
        <f t="shared" si="6"/>
        <v>0</v>
      </c>
      <c r="X11" s="289"/>
      <c r="Y11" s="291" t="e">
        <f t="shared" ref="Y11:Y69" si="22">X11/V11</f>
        <v>#DIV/0!</v>
      </c>
      <c r="Z11" s="70"/>
      <c r="AA11" s="340">
        <f t="shared" si="7"/>
        <v>0</v>
      </c>
      <c r="AB11" s="289"/>
      <c r="AC11" s="291" t="e">
        <f t="shared" ref="AC11:AC69" si="23">AB11/Z11</f>
        <v>#DIV/0!</v>
      </c>
      <c r="AD11" s="70"/>
      <c r="AE11" s="340">
        <f t="shared" si="8"/>
        <v>0</v>
      </c>
      <c r="AF11" s="289"/>
      <c r="AG11" s="291" t="e">
        <f t="shared" ref="AG11:AG69" si="24">AF11/AD11</f>
        <v>#DIV/0!</v>
      </c>
      <c r="AH11" s="70"/>
      <c r="AI11" s="340">
        <f t="shared" si="9"/>
        <v>0</v>
      </c>
      <c r="AJ11" s="289"/>
      <c r="AK11" s="291" t="e">
        <f t="shared" ref="AK11:AK69" si="25">AJ11/AH11</f>
        <v>#DIV/0!</v>
      </c>
      <c r="AL11" s="70"/>
      <c r="AM11" s="340">
        <f t="shared" si="10"/>
        <v>0</v>
      </c>
      <c r="AN11" s="289"/>
      <c r="AO11" s="291" t="e">
        <f t="shared" ref="AO11:AO69" si="26">AN11/AL11</f>
        <v>#DIV/0!</v>
      </c>
      <c r="AP11" s="70"/>
      <c r="AQ11" s="340">
        <f t="shared" si="11"/>
        <v>0</v>
      </c>
      <c r="AR11" s="289"/>
      <c r="AS11" s="291" t="e">
        <f t="shared" ref="AS11:AS69" si="27">AR11/AP11</f>
        <v>#DIV/0!</v>
      </c>
      <c r="AT11" s="70"/>
      <c r="AU11" s="340">
        <f t="shared" si="12"/>
        <v>0</v>
      </c>
      <c r="AV11" s="289"/>
      <c r="AW11" s="347" t="e">
        <f t="shared" ref="AW11:AW69" si="28">AV11/AT11</f>
        <v>#DIV/0!</v>
      </c>
      <c r="AX11" s="25"/>
      <c r="AY11" s="25"/>
      <c r="AZ11" s="12"/>
      <c r="BF11" s="12"/>
      <c r="BG11" s="12"/>
      <c r="BH11" s="12"/>
      <c r="BI11" s="12"/>
      <c r="BJ11" s="13"/>
      <c r="BK11" s="12"/>
      <c r="CM11" s="174">
        <f t="shared" si="13"/>
        <v>0</v>
      </c>
      <c r="CN11" s="174" t="str">
        <f t="shared" ref="CN11:CN69" si="29">B11&amp;"-"&amp;C11</f>
        <v>Feb-0</v>
      </c>
      <c r="CO11" s="174" t="str">
        <f t="shared" si="14"/>
        <v>Feb-0</v>
      </c>
      <c r="CP11" s="174">
        <f t="shared" ref="CP11:CP21" si="30">INDEX(J$10:J$69,MATCH($CO11,$CN$10:$CN$69,),)</f>
        <v>0</v>
      </c>
      <c r="CQ11" s="174">
        <f t="shared" ref="CQ11:CQ21" si="31">INDEX(N$10:N$69,MATCH($CO11,$CN$10:$CN$69,),)</f>
        <v>0</v>
      </c>
      <c r="CR11" s="174">
        <f t="shared" ref="CR11:CR21" si="32">INDEX(R$10:R$69,MATCH($CO11,$CN$10:$CN$69,),)</f>
        <v>0</v>
      </c>
      <c r="CS11" s="174">
        <f t="shared" ref="CS11:CS21" si="33">INDEX(V$10:V$69,MATCH($CO11,$CN$10:$CN$69,),)</f>
        <v>0</v>
      </c>
      <c r="CT11" s="174">
        <f t="shared" ref="CT11:CT21" si="34">INDEX(Z$10:Z$69,MATCH($CO11,$CN$10:$CN$69,),)</f>
        <v>0</v>
      </c>
      <c r="CU11" s="174">
        <f t="shared" ref="CU11:CU21" si="35">INDEX(AD$10:AD$69,MATCH($CO11,$CN$10:$CN$69,),)</f>
        <v>0</v>
      </c>
      <c r="CV11" s="174">
        <f t="shared" ref="CV11:CV21" si="36">INDEX(AH$10:AH$69,MATCH($CO11,$CN$10:$CN$69,),)</f>
        <v>0</v>
      </c>
      <c r="CW11" s="174">
        <f t="shared" ref="CW11:CW21" si="37">INDEX(AL$10:AL$69,MATCH($CO11,$CN$10:$CN$69,),)</f>
        <v>0</v>
      </c>
      <c r="CX11" s="174">
        <f t="shared" ref="CX11:CX21" si="38">INDEX(AP$10:AP$69,MATCH($CO11,$CN$10:$CN$69,),)</f>
        <v>0</v>
      </c>
      <c r="CY11" s="174">
        <f t="shared" ref="CY11:CY21" si="39">INDEX(AT$10:AT$69,MATCH($CO11,$CN$10:$CN$69,),)</f>
        <v>0</v>
      </c>
      <c r="CZ11" s="176">
        <f t="shared" ref="CZ11:CZ20" si="40">INDEX(F$10:F$69,MATCH($CO11,$CN$10:$CN$69,),)</f>
        <v>0</v>
      </c>
    </row>
    <row r="12" spans="1:104" s="11" customFormat="1" ht="14.25" customHeight="1" x14ac:dyDescent="0.2">
      <c r="A12" s="345" t="str">
        <f>B12&amp;A4</f>
        <v>Mar</v>
      </c>
      <c r="B12" s="118" t="s">
        <v>2</v>
      </c>
      <c r="C12" s="63">
        <f t="shared" si="0"/>
        <v>0</v>
      </c>
      <c r="D12" s="366">
        <f t="shared" si="15"/>
        <v>0</v>
      </c>
      <c r="E12" s="340">
        <f t="shared" si="1"/>
        <v>0</v>
      </c>
      <c r="F12" s="354">
        <f t="shared" si="16"/>
        <v>0</v>
      </c>
      <c r="G12" s="351" t="e">
        <f t="shared" si="17"/>
        <v>#DIV/0!</v>
      </c>
      <c r="H12" s="351" t="e">
        <f t="shared" si="18"/>
        <v>#DIV/0!</v>
      </c>
      <c r="I12" s="47">
        <f t="shared" si="2"/>
        <v>0</v>
      </c>
      <c r="J12" s="70"/>
      <c r="K12" s="340">
        <f t="shared" si="3"/>
        <v>0</v>
      </c>
      <c r="L12" s="289"/>
      <c r="M12" s="291" t="e">
        <f t="shared" si="19"/>
        <v>#DIV/0!</v>
      </c>
      <c r="N12" s="70"/>
      <c r="O12" s="340">
        <f t="shared" si="4"/>
        <v>0</v>
      </c>
      <c r="P12" s="289"/>
      <c r="Q12" s="291" t="e">
        <f t="shared" si="20"/>
        <v>#DIV/0!</v>
      </c>
      <c r="R12" s="70"/>
      <c r="S12" s="340">
        <f t="shared" si="5"/>
        <v>0</v>
      </c>
      <c r="T12" s="289"/>
      <c r="U12" s="291" t="e">
        <f t="shared" si="21"/>
        <v>#DIV/0!</v>
      </c>
      <c r="V12" s="70"/>
      <c r="W12" s="340">
        <f t="shared" si="6"/>
        <v>0</v>
      </c>
      <c r="X12" s="289"/>
      <c r="Y12" s="291" t="e">
        <f t="shared" si="22"/>
        <v>#DIV/0!</v>
      </c>
      <c r="Z12" s="70"/>
      <c r="AA12" s="340">
        <f t="shared" si="7"/>
        <v>0</v>
      </c>
      <c r="AB12" s="289"/>
      <c r="AC12" s="291" t="e">
        <f t="shared" si="23"/>
        <v>#DIV/0!</v>
      </c>
      <c r="AD12" s="70"/>
      <c r="AE12" s="340">
        <f t="shared" si="8"/>
        <v>0</v>
      </c>
      <c r="AF12" s="289"/>
      <c r="AG12" s="291" t="e">
        <f t="shared" si="24"/>
        <v>#DIV/0!</v>
      </c>
      <c r="AH12" s="70"/>
      <c r="AI12" s="340">
        <f t="shared" si="9"/>
        <v>0</v>
      </c>
      <c r="AJ12" s="289"/>
      <c r="AK12" s="291" t="e">
        <f t="shared" si="25"/>
        <v>#DIV/0!</v>
      </c>
      <c r="AL12" s="70"/>
      <c r="AM12" s="340">
        <f t="shared" si="10"/>
        <v>0</v>
      </c>
      <c r="AN12" s="289"/>
      <c r="AO12" s="291" t="e">
        <f t="shared" si="26"/>
        <v>#DIV/0!</v>
      </c>
      <c r="AP12" s="70"/>
      <c r="AQ12" s="340">
        <f t="shared" si="11"/>
        <v>0</v>
      </c>
      <c r="AR12" s="289"/>
      <c r="AS12" s="291" t="e">
        <f t="shared" si="27"/>
        <v>#DIV/0!</v>
      </c>
      <c r="AT12" s="70"/>
      <c r="AU12" s="340">
        <f t="shared" si="12"/>
        <v>0</v>
      </c>
      <c r="AV12" s="289"/>
      <c r="AW12" s="347" t="e">
        <f t="shared" si="28"/>
        <v>#DIV/0!</v>
      </c>
      <c r="AX12" s="25"/>
      <c r="AY12" s="25"/>
      <c r="AZ12" s="12"/>
      <c r="BF12" s="12"/>
      <c r="BG12" s="12"/>
      <c r="BH12" s="12"/>
      <c r="BI12" s="12"/>
      <c r="BJ12" s="13"/>
      <c r="BK12" s="12"/>
      <c r="CM12" s="174">
        <f t="shared" si="13"/>
        <v>0</v>
      </c>
      <c r="CN12" s="174" t="str">
        <f t="shared" si="29"/>
        <v>Mar-0</v>
      </c>
      <c r="CO12" s="174" t="str">
        <f t="shared" si="14"/>
        <v>Mar-0</v>
      </c>
      <c r="CP12" s="174">
        <f t="shared" si="30"/>
        <v>0</v>
      </c>
      <c r="CQ12" s="174">
        <f t="shared" si="31"/>
        <v>0</v>
      </c>
      <c r="CR12" s="174">
        <f t="shared" si="32"/>
        <v>0</v>
      </c>
      <c r="CS12" s="174">
        <f t="shared" si="33"/>
        <v>0</v>
      </c>
      <c r="CT12" s="174">
        <f t="shared" si="34"/>
        <v>0</v>
      </c>
      <c r="CU12" s="174">
        <f t="shared" si="35"/>
        <v>0</v>
      </c>
      <c r="CV12" s="174">
        <f t="shared" si="36"/>
        <v>0</v>
      </c>
      <c r="CW12" s="174">
        <f t="shared" si="37"/>
        <v>0</v>
      </c>
      <c r="CX12" s="174">
        <f t="shared" si="38"/>
        <v>0</v>
      </c>
      <c r="CY12" s="174">
        <f t="shared" si="39"/>
        <v>0</v>
      </c>
      <c r="CZ12" s="176">
        <f t="shared" si="40"/>
        <v>0</v>
      </c>
    </row>
    <row r="13" spans="1:104" s="11" customFormat="1" ht="14.25" customHeight="1" x14ac:dyDescent="0.2">
      <c r="A13" s="345" t="str">
        <f>B13&amp;A4</f>
        <v>Apr</v>
      </c>
      <c r="B13" s="118" t="s">
        <v>3</v>
      </c>
      <c r="C13" s="63">
        <f t="shared" si="0"/>
        <v>0</v>
      </c>
      <c r="D13" s="366">
        <f t="shared" si="15"/>
        <v>0</v>
      </c>
      <c r="E13" s="340">
        <f t="shared" si="1"/>
        <v>0</v>
      </c>
      <c r="F13" s="354">
        <f t="shared" si="16"/>
        <v>0</v>
      </c>
      <c r="G13" s="351" t="e">
        <f t="shared" si="17"/>
        <v>#DIV/0!</v>
      </c>
      <c r="H13" s="351" t="e">
        <f t="shared" si="18"/>
        <v>#DIV/0!</v>
      </c>
      <c r="I13" s="47">
        <f t="shared" si="2"/>
        <v>0</v>
      </c>
      <c r="J13" s="70"/>
      <c r="K13" s="340">
        <f t="shared" si="3"/>
        <v>0</v>
      </c>
      <c r="L13" s="289"/>
      <c r="M13" s="291" t="e">
        <f t="shared" si="19"/>
        <v>#DIV/0!</v>
      </c>
      <c r="N13" s="70"/>
      <c r="O13" s="340">
        <f t="shared" si="4"/>
        <v>0</v>
      </c>
      <c r="P13" s="289"/>
      <c r="Q13" s="291" t="e">
        <f t="shared" si="20"/>
        <v>#DIV/0!</v>
      </c>
      <c r="R13" s="70"/>
      <c r="S13" s="340">
        <f t="shared" si="5"/>
        <v>0</v>
      </c>
      <c r="T13" s="289"/>
      <c r="U13" s="291" t="e">
        <f t="shared" si="21"/>
        <v>#DIV/0!</v>
      </c>
      <c r="V13" s="70"/>
      <c r="W13" s="340">
        <f t="shared" si="6"/>
        <v>0</v>
      </c>
      <c r="X13" s="289"/>
      <c r="Y13" s="291" t="e">
        <f t="shared" si="22"/>
        <v>#DIV/0!</v>
      </c>
      <c r="Z13" s="70"/>
      <c r="AA13" s="340">
        <f t="shared" si="7"/>
        <v>0</v>
      </c>
      <c r="AB13" s="289"/>
      <c r="AC13" s="291" t="e">
        <f t="shared" si="23"/>
        <v>#DIV/0!</v>
      </c>
      <c r="AD13" s="70"/>
      <c r="AE13" s="340">
        <f t="shared" si="8"/>
        <v>0</v>
      </c>
      <c r="AF13" s="289"/>
      <c r="AG13" s="291" t="e">
        <f t="shared" si="24"/>
        <v>#DIV/0!</v>
      </c>
      <c r="AH13" s="70"/>
      <c r="AI13" s="340">
        <f t="shared" si="9"/>
        <v>0</v>
      </c>
      <c r="AJ13" s="289"/>
      <c r="AK13" s="291" t="e">
        <f t="shared" si="25"/>
        <v>#DIV/0!</v>
      </c>
      <c r="AL13" s="70"/>
      <c r="AM13" s="340">
        <f t="shared" si="10"/>
        <v>0</v>
      </c>
      <c r="AN13" s="289"/>
      <c r="AO13" s="291" t="e">
        <f t="shared" si="26"/>
        <v>#DIV/0!</v>
      </c>
      <c r="AP13" s="70"/>
      <c r="AQ13" s="340">
        <f t="shared" si="11"/>
        <v>0</v>
      </c>
      <c r="AR13" s="289"/>
      <c r="AS13" s="291" t="e">
        <f t="shared" si="27"/>
        <v>#DIV/0!</v>
      </c>
      <c r="AT13" s="70"/>
      <c r="AU13" s="340">
        <f t="shared" si="12"/>
        <v>0</v>
      </c>
      <c r="AV13" s="289"/>
      <c r="AW13" s="347" t="e">
        <f t="shared" si="28"/>
        <v>#DIV/0!</v>
      </c>
      <c r="AX13" s="25"/>
      <c r="AY13" s="25"/>
      <c r="AZ13" s="12"/>
      <c r="BF13" s="12"/>
      <c r="BG13" s="12"/>
      <c r="BH13" s="12"/>
      <c r="BI13" s="12"/>
      <c r="BJ13" s="13"/>
      <c r="BK13" s="12"/>
      <c r="CM13" s="174">
        <f t="shared" si="13"/>
        <v>0</v>
      </c>
      <c r="CN13" s="174" t="str">
        <f t="shared" si="29"/>
        <v>Apr-0</v>
      </c>
      <c r="CO13" s="174" t="str">
        <f t="shared" si="14"/>
        <v>Apr-0</v>
      </c>
      <c r="CP13" s="174">
        <f t="shared" si="30"/>
        <v>0</v>
      </c>
      <c r="CQ13" s="174">
        <f t="shared" si="31"/>
        <v>0</v>
      </c>
      <c r="CR13" s="174">
        <f t="shared" si="32"/>
        <v>0</v>
      </c>
      <c r="CS13" s="174">
        <f t="shared" si="33"/>
        <v>0</v>
      </c>
      <c r="CT13" s="174">
        <f t="shared" si="34"/>
        <v>0</v>
      </c>
      <c r="CU13" s="174">
        <f t="shared" si="35"/>
        <v>0</v>
      </c>
      <c r="CV13" s="174">
        <f t="shared" si="36"/>
        <v>0</v>
      </c>
      <c r="CW13" s="174">
        <f t="shared" si="37"/>
        <v>0</v>
      </c>
      <c r="CX13" s="174">
        <f t="shared" si="38"/>
        <v>0</v>
      </c>
      <c r="CY13" s="174">
        <f t="shared" si="39"/>
        <v>0</v>
      </c>
      <c r="CZ13" s="176">
        <f t="shared" si="40"/>
        <v>0</v>
      </c>
    </row>
    <row r="14" spans="1:104" s="11" customFormat="1" ht="14.25" customHeight="1" x14ac:dyDescent="0.2">
      <c r="A14" s="345" t="str">
        <f>B14&amp;A4</f>
        <v>May</v>
      </c>
      <c r="B14" s="118" t="s">
        <v>4</v>
      </c>
      <c r="C14" s="63">
        <f t="shared" si="0"/>
        <v>0</v>
      </c>
      <c r="D14" s="366">
        <f t="shared" si="15"/>
        <v>0</v>
      </c>
      <c r="E14" s="340">
        <f t="shared" si="1"/>
        <v>0</v>
      </c>
      <c r="F14" s="354">
        <f t="shared" si="16"/>
        <v>0</v>
      </c>
      <c r="G14" s="351" t="e">
        <f t="shared" si="17"/>
        <v>#DIV/0!</v>
      </c>
      <c r="H14" s="351" t="e">
        <f t="shared" si="18"/>
        <v>#DIV/0!</v>
      </c>
      <c r="I14" s="47">
        <f t="shared" si="2"/>
        <v>0</v>
      </c>
      <c r="J14" s="70"/>
      <c r="K14" s="340">
        <f t="shared" si="3"/>
        <v>0</v>
      </c>
      <c r="L14" s="289"/>
      <c r="M14" s="291" t="e">
        <f t="shared" si="19"/>
        <v>#DIV/0!</v>
      </c>
      <c r="N14" s="70"/>
      <c r="O14" s="340">
        <f t="shared" si="4"/>
        <v>0</v>
      </c>
      <c r="P14" s="289"/>
      <c r="Q14" s="291" t="e">
        <f t="shared" si="20"/>
        <v>#DIV/0!</v>
      </c>
      <c r="R14" s="70"/>
      <c r="S14" s="340">
        <f t="shared" si="5"/>
        <v>0</v>
      </c>
      <c r="T14" s="289"/>
      <c r="U14" s="291" t="e">
        <f t="shared" si="21"/>
        <v>#DIV/0!</v>
      </c>
      <c r="V14" s="70"/>
      <c r="W14" s="340">
        <f t="shared" si="6"/>
        <v>0</v>
      </c>
      <c r="X14" s="289"/>
      <c r="Y14" s="291" t="e">
        <f t="shared" si="22"/>
        <v>#DIV/0!</v>
      </c>
      <c r="Z14" s="70"/>
      <c r="AA14" s="340">
        <f t="shared" si="7"/>
        <v>0</v>
      </c>
      <c r="AB14" s="289"/>
      <c r="AC14" s="291" t="e">
        <f t="shared" si="23"/>
        <v>#DIV/0!</v>
      </c>
      <c r="AD14" s="70"/>
      <c r="AE14" s="340">
        <f t="shared" si="8"/>
        <v>0</v>
      </c>
      <c r="AF14" s="289"/>
      <c r="AG14" s="291" t="e">
        <f t="shared" si="24"/>
        <v>#DIV/0!</v>
      </c>
      <c r="AH14" s="70"/>
      <c r="AI14" s="340">
        <f t="shared" si="9"/>
        <v>0</v>
      </c>
      <c r="AJ14" s="289"/>
      <c r="AK14" s="291" t="e">
        <f t="shared" si="25"/>
        <v>#DIV/0!</v>
      </c>
      <c r="AL14" s="70"/>
      <c r="AM14" s="340">
        <f t="shared" si="10"/>
        <v>0</v>
      </c>
      <c r="AN14" s="289"/>
      <c r="AO14" s="291" t="e">
        <f t="shared" si="26"/>
        <v>#DIV/0!</v>
      </c>
      <c r="AP14" s="70"/>
      <c r="AQ14" s="340">
        <f t="shared" si="11"/>
        <v>0</v>
      </c>
      <c r="AR14" s="289"/>
      <c r="AS14" s="291" t="e">
        <f t="shared" si="27"/>
        <v>#DIV/0!</v>
      </c>
      <c r="AT14" s="70"/>
      <c r="AU14" s="340">
        <f t="shared" si="12"/>
        <v>0</v>
      </c>
      <c r="AV14" s="289"/>
      <c r="AW14" s="347" t="e">
        <f t="shared" si="28"/>
        <v>#DIV/0!</v>
      </c>
      <c r="AX14" s="25"/>
      <c r="AY14" s="25"/>
      <c r="AZ14" s="12"/>
      <c r="BF14" s="12"/>
      <c r="BG14" s="12"/>
      <c r="BH14" s="12"/>
      <c r="BI14" s="12"/>
      <c r="BJ14" s="13"/>
      <c r="BK14" s="12"/>
      <c r="CM14" s="174">
        <f t="shared" si="13"/>
        <v>0</v>
      </c>
      <c r="CN14" s="174" t="str">
        <f t="shared" si="29"/>
        <v>May-0</v>
      </c>
      <c r="CO14" s="174" t="str">
        <f t="shared" si="14"/>
        <v>May-0</v>
      </c>
      <c r="CP14" s="174">
        <f t="shared" si="30"/>
        <v>0</v>
      </c>
      <c r="CQ14" s="174">
        <f t="shared" si="31"/>
        <v>0</v>
      </c>
      <c r="CR14" s="174">
        <f t="shared" si="32"/>
        <v>0</v>
      </c>
      <c r="CS14" s="174">
        <f t="shared" si="33"/>
        <v>0</v>
      </c>
      <c r="CT14" s="174">
        <f t="shared" si="34"/>
        <v>0</v>
      </c>
      <c r="CU14" s="174">
        <f t="shared" si="35"/>
        <v>0</v>
      </c>
      <c r="CV14" s="174">
        <f t="shared" si="36"/>
        <v>0</v>
      </c>
      <c r="CW14" s="174">
        <f t="shared" si="37"/>
        <v>0</v>
      </c>
      <c r="CX14" s="174">
        <f t="shared" si="38"/>
        <v>0</v>
      </c>
      <c r="CY14" s="174">
        <f t="shared" si="39"/>
        <v>0</v>
      </c>
      <c r="CZ14" s="176">
        <f t="shared" si="40"/>
        <v>0</v>
      </c>
    </row>
    <row r="15" spans="1:104" s="11" customFormat="1" ht="14.25" customHeight="1" x14ac:dyDescent="0.2">
      <c r="A15" s="345" t="str">
        <f>B15&amp;A4</f>
        <v>Jun</v>
      </c>
      <c r="B15" s="118" t="s">
        <v>5</v>
      </c>
      <c r="C15" s="63">
        <f t="shared" si="0"/>
        <v>0</v>
      </c>
      <c r="D15" s="366">
        <f t="shared" si="15"/>
        <v>0</v>
      </c>
      <c r="E15" s="340">
        <f t="shared" si="1"/>
        <v>0</v>
      </c>
      <c r="F15" s="354">
        <f t="shared" si="16"/>
        <v>0</v>
      </c>
      <c r="G15" s="351" t="e">
        <f t="shared" si="17"/>
        <v>#DIV/0!</v>
      </c>
      <c r="H15" s="351" t="e">
        <f t="shared" si="18"/>
        <v>#DIV/0!</v>
      </c>
      <c r="I15" s="47">
        <f t="shared" si="2"/>
        <v>0</v>
      </c>
      <c r="J15" s="70"/>
      <c r="K15" s="340">
        <f t="shared" si="3"/>
        <v>0</v>
      </c>
      <c r="L15" s="289"/>
      <c r="M15" s="291" t="e">
        <f t="shared" si="19"/>
        <v>#DIV/0!</v>
      </c>
      <c r="N15" s="70"/>
      <c r="O15" s="340">
        <f t="shared" si="4"/>
        <v>0</v>
      </c>
      <c r="P15" s="289"/>
      <c r="Q15" s="291" t="e">
        <f t="shared" si="20"/>
        <v>#DIV/0!</v>
      </c>
      <c r="R15" s="70"/>
      <c r="S15" s="340">
        <f t="shared" si="5"/>
        <v>0</v>
      </c>
      <c r="T15" s="289"/>
      <c r="U15" s="291" t="e">
        <f t="shared" si="21"/>
        <v>#DIV/0!</v>
      </c>
      <c r="V15" s="70"/>
      <c r="W15" s="340">
        <f t="shared" si="6"/>
        <v>0</v>
      </c>
      <c r="X15" s="289"/>
      <c r="Y15" s="291" t="e">
        <f t="shared" si="22"/>
        <v>#DIV/0!</v>
      </c>
      <c r="Z15" s="70"/>
      <c r="AA15" s="340">
        <f t="shared" si="7"/>
        <v>0</v>
      </c>
      <c r="AB15" s="289"/>
      <c r="AC15" s="291" t="e">
        <f t="shared" si="23"/>
        <v>#DIV/0!</v>
      </c>
      <c r="AD15" s="70"/>
      <c r="AE15" s="340">
        <f t="shared" si="8"/>
        <v>0</v>
      </c>
      <c r="AF15" s="289"/>
      <c r="AG15" s="291" t="e">
        <f t="shared" si="24"/>
        <v>#DIV/0!</v>
      </c>
      <c r="AH15" s="70"/>
      <c r="AI15" s="340">
        <f t="shared" si="9"/>
        <v>0</v>
      </c>
      <c r="AJ15" s="289"/>
      <c r="AK15" s="291" t="e">
        <f t="shared" si="25"/>
        <v>#DIV/0!</v>
      </c>
      <c r="AL15" s="70"/>
      <c r="AM15" s="340">
        <f t="shared" si="10"/>
        <v>0</v>
      </c>
      <c r="AN15" s="289"/>
      <c r="AO15" s="291" t="e">
        <f t="shared" si="26"/>
        <v>#DIV/0!</v>
      </c>
      <c r="AP15" s="70"/>
      <c r="AQ15" s="340">
        <f t="shared" si="11"/>
        <v>0</v>
      </c>
      <c r="AR15" s="289"/>
      <c r="AS15" s="291" t="e">
        <f t="shared" si="27"/>
        <v>#DIV/0!</v>
      </c>
      <c r="AT15" s="70"/>
      <c r="AU15" s="340">
        <f t="shared" si="12"/>
        <v>0</v>
      </c>
      <c r="AV15" s="289"/>
      <c r="AW15" s="347" t="e">
        <f t="shared" si="28"/>
        <v>#DIV/0!</v>
      </c>
      <c r="AX15" s="25"/>
      <c r="AY15" s="25"/>
      <c r="AZ15" s="12"/>
      <c r="BF15" s="12"/>
      <c r="BG15" s="12"/>
      <c r="BH15" s="12"/>
      <c r="BI15" s="12"/>
      <c r="BJ15" s="13"/>
      <c r="BK15" s="12"/>
      <c r="CM15" s="174">
        <f t="shared" si="13"/>
        <v>0</v>
      </c>
      <c r="CN15" s="174" t="str">
        <f t="shared" si="29"/>
        <v>Jun-0</v>
      </c>
      <c r="CO15" s="174" t="str">
        <f t="shared" si="14"/>
        <v>Jun-0</v>
      </c>
      <c r="CP15" s="174">
        <f t="shared" si="30"/>
        <v>0</v>
      </c>
      <c r="CQ15" s="174">
        <f t="shared" si="31"/>
        <v>0</v>
      </c>
      <c r="CR15" s="174">
        <f t="shared" si="32"/>
        <v>0</v>
      </c>
      <c r="CS15" s="174">
        <f t="shared" si="33"/>
        <v>0</v>
      </c>
      <c r="CT15" s="174">
        <f t="shared" si="34"/>
        <v>0</v>
      </c>
      <c r="CU15" s="174">
        <f t="shared" si="35"/>
        <v>0</v>
      </c>
      <c r="CV15" s="174">
        <f t="shared" si="36"/>
        <v>0</v>
      </c>
      <c r="CW15" s="174">
        <f t="shared" si="37"/>
        <v>0</v>
      </c>
      <c r="CX15" s="174">
        <f t="shared" si="38"/>
        <v>0</v>
      </c>
      <c r="CY15" s="174">
        <f t="shared" si="39"/>
        <v>0</v>
      </c>
      <c r="CZ15" s="176">
        <f t="shared" si="40"/>
        <v>0</v>
      </c>
    </row>
    <row r="16" spans="1:104" s="11" customFormat="1" ht="14.25" customHeight="1" x14ac:dyDescent="0.2">
      <c r="A16" s="345" t="str">
        <f>B16&amp;A4</f>
        <v>Jul</v>
      </c>
      <c r="B16" s="118" t="s">
        <v>6</v>
      </c>
      <c r="C16" s="63">
        <f t="shared" si="0"/>
        <v>0</v>
      </c>
      <c r="D16" s="366">
        <f t="shared" si="15"/>
        <v>0</v>
      </c>
      <c r="E16" s="340">
        <f t="shared" si="1"/>
        <v>0</v>
      </c>
      <c r="F16" s="354">
        <f t="shared" si="16"/>
        <v>0</v>
      </c>
      <c r="G16" s="351" t="e">
        <f t="shared" si="17"/>
        <v>#DIV/0!</v>
      </c>
      <c r="H16" s="351" t="e">
        <f t="shared" si="18"/>
        <v>#DIV/0!</v>
      </c>
      <c r="I16" s="47">
        <f t="shared" si="2"/>
        <v>0</v>
      </c>
      <c r="J16" s="70"/>
      <c r="K16" s="340">
        <f t="shared" si="3"/>
        <v>0</v>
      </c>
      <c r="L16" s="289"/>
      <c r="M16" s="291" t="e">
        <f t="shared" si="19"/>
        <v>#DIV/0!</v>
      </c>
      <c r="N16" s="70"/>
      <c r="O16" s="340">
        <f t="shared" si="4"/>
        <v>0</v>
      </c>
      <c r="P16" s="289"/>
      <c r="Q16" s="291" t="e">
        <f t="shared" si="20"/>
        <v>#DIV/0!</v>
      </c>
      <c r="R16" s="70"/>
      <c r="S16" s="340">
        <f t="shared" si="5"/>
        <v>0</v>
      </c>
      <c r="T16" s="289"/>
      <c r="U16" s="291" t="e">
        <f t="shared" si="21"/>
        <v>#DIV/0!</v>
      </c>
      <c r="V16" s="70"/>
      <c r="W16" s="340">
        <f t="shared" si="6"/>
        <v>0</v>
      </c>
      <c r="X16" s="289"/>
      <c r="Y16" s="291" t="e">
        <f t="shared" si="22"/>
        <v>#DIV/0!</v>
      </c>
      <c r="Z16" s="70"/>
      <c r="AA16" s="340">
        <f t="shared" si="7"/>
        <v>0</v>
      </c>
      <c r="AB16" s="289"/>
      <c r="AC16" s="291" t="e">
        <f t="shared" si="23"/>
        <v>#DIV/0!</v>
      </c>
      <c r="AD16" s="70"/>
      <c r="AE16" s="340">
        <f t="shared" si="8"/>
        <v>0</v>
      </c>
      <c r="AF16" s="289"/>
      <c r="AG16" s="291" t="e">
        <f t="shared" si="24"/>
        <v>#DIV/0!</v>
      </c>
      <c r="AH16" s="70"/>
      <c r="AI16" s="340">
        <f t="shared" si="9"/>
        <v>0</v>
      </c>
      <c r="AJ16" s="289"/>
      <c r="AK16" s="291" t="e">
        <f t="shared" si="25"/>
        <v>#DIV/0!</v>
      </c>
      <c r="AL16" s="70"/>
      <c r="AM16" s="340">
        <f t="shared" si="10"/>
        <v>0</v>
      </c>
      <c r="AN16" s="289"/>
      <c r="AO16" s="291" t="e">
        <f t="shared" si="26"/>
        <v>#DIV/0!</v>
      </c>
      <c r="AP16" s="70"/>
      <c r="AQ16" s="340">
        <f t="shared" si="11"/>
        <v>0</v>
      </c>
      <c r="AR16" s="289"/>
      <c r="AS16" s="291" t="e">
        <f t="shared" si="27"/>
        <v>#DIV/0!</v>
      </c>
      <c r="AT16" s="70"/>
      <c r="AU16" s="340">
        <f t="shared" si="12"/>
        <v>0</v>
      </c>
      <c r="AV16" s="289"/>
      <c r="AW16" s="347" t="e">
        <f t="shared" si="28"/>
        <v>#DIV/0!</v>
      </c>
      <c r="AX16" s="25"/>
      <c r="AY16" s="25"/>
      <c r="AZ16" s="12"/>
      <c r="BF16" s="12"/>
      <c r="BG16" s="12"/>
      <c r="BH16" s="12"/>
      <c r="BI16" s="12"/>
      <c r="BJ16" s="13"/>
      <c r="BK16" s="12"/>
      <c r="CM16" s="174">
        <f t="shared" si="13"/>
        <v>0</v>
      </c>
      <c r="CN16" s="174" t="str">
        <f t="shared" si="29"/>
        <v>Jul-0</v>
      </c>
      <c r="CO16" s="174" t="str">
        <f t="shared" si="14"/>
        <v>Jul-0</v>
      </c>
      <c r="CP16" s="174">
        <f t="shared" si="30"/>
        <v>0</v>
      </c>
      <c r="CQ16" s="174">
        <f t="shared" si="31"/>
        <v>0</v>
      </c>
      <c r="CR16" s="174">
        <f t="shared" si="32"/>
        <v>0</v>
      </c>
      <c r="CS16" s="174">
        <f t="shared" si="33"/>
        <v>0</v>
      </c>
      <c r="CT16" s="174">
        <f t="shared" si="34"/>
        <v>0</v>
      </c>
      <c r="CU16" s="174">
        <f t="shared" si="35"/>
        <v>0</v>
      </c>
      <c r="CV16" s="174">
        <f t="shared" si="36"/>
        <v>0</v>
      </c>
      <c r="CW16" s="174">
        <f t="shared" si="37"/>
        <v>0</v>
      </c>
      <c r="CX16" s="174">
        <f t="shared" si="38"/>
        <v>0</v>
      </c>
      <c r="CY16" s="174">
        <f t="shared" si="39"/>
        <v>0</v>
      </c>
      <c r="CZ16" s="176">
        <f t="shared" si="40"/>
        <v>0</v>
      </c>
    </row>
    <row r="17" spans="1:104" s="11" customFormat="1" ht="14.25" customHeight="1" x14ac:dyDescent="0.2">
      <c r="A17" s="345" t="str">
        <f>B17&amp;A4</f>
        <v>Aug</v>
      </c>
      <c r="B17" s="118" t="s">
        <v>7</v>
      </c>
      <c r="C17" s="63">
        <f t="shared" si="0"/>
        <v>0</v>
      </c>
      <c r="D17" s="366">
        <f t="shared" si="15"/>
        <v>0</v>
      </c>
      <c r="E17" s="340">
        <f t="shared" si="1"/>
        <v>0</v>
      </c>
      <c r="F17" s="354">
        <f t="shared" si="16"/>
        <v>0</v>
      </c>
      <c r="G17" s="351" t="e">
        <f t="shared" si="17"/>
        <v>#DIV/0!</v>
      </c>
      <c r="H17" s="351" t="e">
        <f t="shared" si="18"/>
        <v>#DIV/0!</v>
      </c>
      <c r="I17" s="47">
        <f t="shared" si="2"/>
        <v>0</v>
      </c>
      <c r="J17" s="70"/>
      <c r="K17" s="340">
        <f t="shared" si="3"/>
        <v>0</v>
      </c>
      <c r="L17" s="289"/>
      <c r="M17" s="291" t="e">
        <f t="shared" si="19"/>
        <v>#DIV/0!</v>
      </c>
      <c r="N17" s="70"/>
      <c r="O17" s="340">
        <f t="shared" si="4"/>
        <v>0</v>
      </c>
      <c r="P17" s="289"/>
      <c r="Q17" s="291" t="e">
        <f t="shared" si="20"/>
        <v>#DIV/0!</v>
      </c>
      <c r="R17" s="70"/>
      <c r="S17" s="340">
        <f t="shared" si="5"/>
        <v>0</v>
      </c>
      <c r="T17" s="289"/>
      <c r="U17" s="291" t="e">
        <f t="shared" si="21"/>
        <v>#DIV/0!</v>
      </c>
      <c r="V17" s="70"/>
      <c r="W17" s="340">
        <f t="shared" si="6"/>
        <v>0</v>
      </c>
      <c r="X17" s="289"/>
      <c r="Y17" s="291" t="e">
        <f t="shared" si="22"/>
        <v>#DIV/0!</v>
      </c>
      <c r="Z17" s="70"/>
      <c r="AA17" s="340">
        <f t="shared" si="7"/>
        <v>0</v>
      </c>
      <c r="AB17" s="289"/>
      <c r="AC17" s="291" t="e">
        <f t="shared" si="23"/>
        <v>#DIV/0!</v>
      </c>
      <c r="AD17" s="70"/>
      <c r="AE17" s="340">
        <f t="shared" si="8"/>
        <v>0</v>
      </c>
      <c r="AF17" s="289"/>
      <c r="AG17" s="291" t="e">
        <f t="shared" si="24"/>
        <v>#DIV/0!</v>
      </c>
      <c r="AH17" s="70"/>
      <c r="AI17" s="340">
        <f t="shared" si="9"/>
        <v>0</v>
      </c>
      <c r="AJ17" s="289"/>
      <c r="AK17" s="291" t="e">
        <f t="shared" si="25"/>
        <v>#DIV/0!</v>
      </c>
      <c r="AL17" s="70"/>
      <c r="AM17" s="340">
        <f t="shared" si="10"/>
        <v>0</v>
      </c>
      <c r="AN17" s="289"/>
      <c r="AO17" s="291" t="e">
        <f t="shared" si="26"/>
        <v>#DIV/0!</v>
      </c>
      <c r="AP17" s="70"/>
      <c r="AQ17" s="340">
        <f t="shared" si="11"/>
        <v>0</v>
      </c>
      <c r="AR17" s="289"/>
      <c r="AS17" s="291" t="e">
        <f t="shared" si="27"/>
        <v>#DIV/0!</v>
      </c>
      <c r="AT17" s="70"/>
      <c r="AU17" s="340">
        <f t="shared" si="12"/>
        <v>0</v>
      </c>
      <c r="AV17" s="289"/>
      <c r="AW17" s="347" t="e">
        <f t="shared" si="28"/>
        <v>#DIV/0!</v>
      </c>
      <c r="AX17" s="25"/>
      <c r="AY17" s="25"/>
      <c r="AZ17" s="12"/>
      <c r="BF17" s="12"/>
      <c r="BG17" s="12"/>
      <c r="BH17" s="12"/>
      <c r="BI17" s="12"/>
      <c r="BJ17" s="13"/>
      <c r="BK17" s="12"/>
      <c r="CM17" s="174">
        <f t="shared" si="13"/>
        <v>0</v>
      </c>
      <c r="CN17" s="174" t="str">
        <f t="shared" si="29"/>
        <v>Aug-0</v>
      </c>
      <c r="CO17" s="174" t="str">
        <f t="shared" si="14"/>
        <v>Aug-0</v>
      </c>
      <c r="CP17" s="174">
        <f t="shared" si="30"/>
        <v>0</v>
      </c>
      <c r="CQ17" s="174">
        <f t="shared" si="31"/>
        <v>0</v>
      </c>
      <c r="CR17" s="174">
        <f t="shared" si="32"/>
        <v>0</v>
      </c>
      <c r="CS17" s="174">
        <f t="shared" si="33"/>
        <v>0</v>
      </c>
      <c r="CT17" s="174">
        <f t="shared" si="34"/>
        <v>0</v>
      </c>
      <c r="CU17" s="174">
        <f t="shared" si="35"/>
        <v>0</v>
      </c>
      <c r="CV17" s="174">
        <f t="shared" si="36"/>
        <v>0</v>
      </c>
      <c r="CW17" s="174">
        <f t="shared" si="37"/>
        <v>0</v>
      </c>
      <c r="CX17" s="174">
        <f t="shared" si="38"/>
        <v>0</v>
      </c>
      <c r="CY17" s="174">
        <f t="shared" si="39"/>
        <v>0</v>
      </c>
      <c r="CZ17" s="176">
        <f t="shared" si="40"/>
        <v>0</v>
      </c>
    </row>
    <row r="18" spans="1:104" s="11" customFormat="1" ht="14.25" customHeight="1" x14ac:dyDescent="0.2">
      <c r="A18" s="345" t="str">
        <f>B18&amp;A4</f>
        <v>Sep</v>
      </c>
      <c r="B18" s="118" t="s">
        <v>8</v>
      </c>
      <c r="C18" s="63">
        <f t="shared" si="0"/>
        <v>0</v>
      </c>
      <c r="D18" s="366">
        <f t="shared" si="15"/>
        <v>0</v>
      </c>
      <c r="E18" s="340">
        <f t="shared" si="1"/>
        <v>0</v>
      </c>
      <c r="F18" s="354">
        <f t="shared" si="16"/>
        <v>0</v>
      </c>
      <c r="G18" s="351" t="e">
        <f t="shared" si="17"/>
        <v>#DIV/0!</v>
      </c>
      <c r="H18" s="351" t="e">
        <f t="shared" si="18"/>
        <v>#DIV/0!</v>
      </c>
      <c r="I18" s="47">
        <f t="shared" si="2"/>
        <v>0</v>
      </c>
      <c r="J18" s="70"/>
      <c r="K18" s="340">
        <f t="shared" si="3"/>
        <v>0</v>
      </c>
      <c r="L18" s="289"/>
      <c r="M18" s="291" t="e">
        <f t="shared" si="19"/>
        <v>#DIV/0!</v>
      </c>
      <c r="N18" s="70"/>
      <c r="O18" s="340">
        <f t="shared" si="4"/>
        <v>0</v>
      </c>
      <c r="P18" s="289"/>
      <c r="Q18" s="291" t="e">
        <f t="shared" si="20"/>
        <v>#DIV/0!</v>
      </c>
      <c r="R18" s="70"/>
      <c r="S18" s="340">
        <f t="shared" si="5"/>
        <v>0</v>
      </c>
      <c r="T18" s="289"/>
      <c r="U18" s="291" t="e">
        <f t="shared" si="21"/>
        <v>#DIV/0!</v>
      </c>
      <c r="V18" s="70"/>
      <c r="W18" s="340">
        <f t="shared" si="6"/>
        <v>0</v>
      </c>
      <c r="X18" s="289"/>
      <c r="Y18" s="291" t="e">
        <f t="shared" si="22"/>
        <v>#DIV/0!</v>
      </c>
      <c r="Z18" s="70"/>
      <c r="AA18" s="340">
        <f t="shared" si="7"/>
        <v>0</v>
      </c>
      <c r="AB18" s="289"/>
      <c r="AC18" s="291" t="e">
        <f t="shared" si="23"/>
        <v>#DIV/0!</v>
      </c>
      <c r="AD18" s="70"/>
      <c r="AE18" s="340">
        <f t="shared" si="8"/>
        <v>0</v>
      </c>
      <c r="AF18" s="289"/>
      <c r="AG18" s="291" t="e">
        <f t="shared" si="24"/>
        <v>#DIV/0!</v>
      </c>
      <c r="AH18" s="70"/>
      <c r="AI18" s="340">
        <f t="shared" si="9"/>
        <v>0</v>
      </c>
      <c r="AJ18" s="289"/>
      <c r="AK18" s="291" t="e">
        <f t="shared" si="25"/>
        <v>#DIV/0!</v>
      </c>
      <c r="AL18" s="70"/>
      <c r="AM18" s="340">
        <f t="shared" si="10"/>
        <v>0</v>
      </c>
      <c r="AN18" s="289"/>
      <c r="AO18" s="291" t="e">
        <f t="shared" si="26"/>
        <v>#DIV/0!</v>
      </c>
      <c r="AP18" s="70"/>
      <c r="AQ18" s="340">
        <f t="shared" si="11"/>
        <v>0</v>
      </c>
      <c r="AR18" s="289"/>
      <c r="AS18" s="291" t="e">
        <f t="shared" si="27"/>
        <v>#DIV/0!</v>
      </c>
      <c r="AT18" s="70"/>
      <c r="AU18" s="340">
        <f t="shared" si="12"/>
        <v>0</v>
      </c>
      <c r="AV18" s="289"/>
      <c r="AW18" s="347" t="e">
        <f t="shared" si="28"/>
        <v>#DIV/0!</v>
      </c>
      <c r="AX18" s="25"/>
      <c r="AY18" s="25"/>
      <c r="AZ18" s="12"/>
      <c r="BF18" s="12"/>
      <c r="BG18" s="12"/>
      <c r="BH18" s="12"/>
      <c r="BI18" s="12"/>
      <c r="BJ18" s="13"/>
      <c r="BK18" s="12"/>
      <c r="CM18" s="174">
        <f t="shared" si="13"/>
        <v>0</v>
      </c>
      <c r="CN18" s="174" t="str">
        <f t="shared" si="29"/>
        <v>Sep-0</v>
      </c>
      <c r="CO18" s="174" t="str">
        <f t="shared" si="14"/>
        <v>Sep-0</v>
      </c>
      <c r="CP18" s="174">
        <f t="shared" si="30"/>
        <v>0</v>
      </c>
      <c r="CQ18" s="174">
        <f t="shared" si="31"/>
        <v>0</v>
      </c>
      <c r="CR18" s="174">
        <f t="shared" si="32"/>
        <v>0</v>
      </c>
      <c r="CS18" s="174">
        <f t="shared" si="33"/>
        <v>0</v>
      </c>
      <c r="CT18" s="174">
        <f t="shared" si="34"/>
        <v>0</v>
      </c>
      <c r="CU18" s="174">
        <f t="shared" si="35"/>
        <v>0</v>
      </c>
      <c r="CV18" s="174">
        <f t="shared" si="36"/>
        <v>0</v>
      </c>
      <c r="CW18" s="174">
        <f t="shared" si="37"/>
        <v>0</v>
      </c>
      <c r="CX18" s="174">
        <f t="shared" si="38"/>
        <v>0</v>
      </c>
      <c r="CY18" s="174">
        <f t="shared" si="39"/>
        <v>0</v>
      </c>
      <c r="CZ18" s="176">
        <f t="shared" si="40"/>
        <v>0</v>
      </c>
    </row>
    <row r="19" spans="1:104" s="11" customFormat="1" ht="14.25" customHeight="1" x14ac:dyDescent="0.2">
      <c r="A19" s="345" t="str">
        <f>B19&amp;A4</f>
        <v>Oct</v>
      </c>
      <c r="B19" s="118" t="s">
        <v>9</v>
      </c>
      <c r="C19" s="63">
        <f t="shared" si="0"/>
        <v>0</v>
      </c>
      <c r="D19" s="366">
        <f t="shared" si="15"/>
        <v>0</v>
      </c>
      <c r="E19" s="340">
        <f t="shared" si="1"/>
        <v>0</v>
      </c>
      <c r="F19" s="354">
        <f t="shared" si="16"/>
        <v>0</v>
      </c>
      <c r="G19" s="351" t="e">
        <f t="shared" si="17"/>
        <v>#DIV/0!</v>
      </c>
      <c r="H19" s="351" t="e">
        <f t="shared" si="18"/>
        <v>#DIV/0!</v>
      </c>
      <c r="I19" s="47">
        <f t="shared" si="2"/>
        <v>0</v>
      </c>
      <c r="J19" s="70"/>
      <c r="K19" s="340">
        <f t="shared" si="3"/>
        <v>0</v>
      </c>
      <c r="L19" s="289"/>
      <c r="M19" s="291" t="e">
        <f t="shared" si="19"/>
        <v>#DIV/0!</v>
      </c>
      <c r="N19" s="70"/>
      <c r="O19" s="340">
        <f t="shared" si="4"/>
        <v>0</v>
      </c>
      <c r="P19" s="289"/>
      <c r="Q19" s="291" t="e">
        <f t="shared" si="20"/>
        <v>#DIV/0!</v>
      </c>
      <c r="R19" s="70"/>
      <c r="S19" s="340">
        <f t="shared" si="5"/>
        <v>0</v>
      </c>
      <c r="T19" s="289"/>
      <c r="U19" s="291" t="e">
        <f t="shared" si="21"/>
        <v>#DIV/0!</v>
      </c>
      <c r="V19" s="70"/>
      <c r="W19" s="340">
        <f t="shared" si="6"/>
        <v>0</v>
      </c>
      <c r="X19" s="289"/>
      <c r="Y19" s="291" t="e">
        <f t="shared" si="22"/>
        <v>#DIV/0!</v>
      </c>
      <c r="Z19" s="70"/>
      <c r="AA19" s="340">
        <f t="shared" si="7"/>
        <v>0</v>
      </c>
      <c r="AB19" s="289"/>
      <c r="AC19" s="291" t="e">
        <f t="shared" si="23"/>
        <v>#DIV/0!</v>
      </c>
      <c r="AD19" s="70"/>
      <c r="AE19" s="340">
        <f t="shared" si="8"/>
        <v>0</v>
      </c>
      <c r="AF19" s="289"/>
      <c r="AG19" s="291" t="e">
        <f t="shared" si="24"/>
        <v>#DIV/0!</v>
      </c>
      <c r="AH19" s="70"/>
      <c r="AI19" s="340">
        <f t="shared" si="9"/>
        <v>0</v>
      </c>
      <c r="AJ19" s="289"/>
      <c r="AK19" s="291" t="e">
        <f t="shared" si="25"/>
        <v>#DIV/0!</v>
      </c>
      <c r="AL19" s="70"/>
      <c r="AM19" s="340">
        <f t="shared" si="10"/>
        <v>0</v>
      </c>
      <c r="AN19" s="289"/>
      <c r="AO19" s="291" t="e">
        <f t="shared" si="26"/>
        <v>#DIV/0!</v>
      </c>
      <c r="AP19" s="70"/>
      <c r="AQ19" s="340">
        <f t="shared" si="11"/>
        <v>0</v>
      </c>
      <c r="AR19" s="289"/>
      <c r="AS19" s="291" t="e">
        <f t="shared" si="27"/>
        <v>#DIV/0!</v>
      </c>
      <c r="AT19" s="70"/>
      <c r="AU19" s="340">
        <f t="shared" si="12"/>
        <v>0</v>
      </c>
      <c r="AV19" s="289"/>
      <c r="AW19" s="347" t="e">
        <f t="shared" si="28"/>
        <v>#DIV/0!</v>
      </c>
      <c r="AX19" s="25"/>
      <c r="AY19" s="25"/>
      <c r="AZ19" s="12"/>
      <c r="BF19" s="12"/>
      <c r="BG19" s="12"/>
      <c r="BH19" s="12"/>
      <c r="BI19" s="12"/>
      <c r="BJ19" s="13"/>
      <c r="BK19" s="12"/>
      <c r="CM19" s="174">
        <f t="shared" si="13"/>
        <v>0</v>
      </c>
      <c r="CN19" s="174" t="str">
        <f t="shared" si="29"/>
        <v>Oct-0</v>
      </c>
      <c r="CO19" s="174" t="str">
        <f t="shared" si="14"/>
        <v>Oct-0</v>
      </c>
      <c r="CP19" s="174">
        <f t="shared" si="30"/>
        <v>0</v>
      </c>
      <c r="CQ19" s="174">
        <f t="shared" si="31"/>
        <v>0</v>
      </c>
      <c r="CR19" s="174">
        <f t="shared" si="32"/>
        <v>0</v>
      </c>
      <c r="CS19" s="174">
        <f t="shared" si="33"/>
        <v>0</v>
      </c>
      <c r="CT19" s="174">
        <f t="shared" si="34"/>
        <v>0</v>
      </c>
      <c r="CU19" s="174">
        <f t="shared" si="35"/>
        <v>0</v>
      </c>
      <c r="CV19" s="174">
        <f t="shared" si="36"/>
        <v>0</v>
      </c>
      <c r="CW19" s="174">
        <f t="shared" si="37"/>
        <v>0</v>
      </c>
      <c r="CX19" s="174">
        <f t="shared" si="38"/>
        <v>0</v>
      </c>
      <c r="CY19" s="174">
        <f t="shared" si="39"/>
        <v>0</v>
      </c>
      <c r="CZ19" s="176">
        <f t="shared" si="40"/>
        <v>0</v>
      </c>
    </row>
    <row r="20" spans="1:104" s="11" customFormat="1" ht="14.25" customHeight="1" x14ac:dyDescent="0.2">
      <c r="A20" s="345" t="str">
        <f>B20&amp;A4</f>
        <v>Nov</v>
      </c>
      <c r="B20" s="118" t="s">
        <v>10</v>
      </c>
      <c r="C20" s="63">
        <f t="shared" si="0"/>
        <v>0</v>
      </c>
      <c r="D20" s="366">
        <f t="shared" si="15"/>
        <v>0</v>
      </c>
      <c r="E20" s="340">
        <f t="shared" si="1"/>
        <v>0</v>
      </c>
      <c r="F20" s="354">
        <f t="shared" si="16"/>
        <v>0</v>
      </c>
      <c r="G20" s="351" t="e">
        <f t="shared" si="17"/>
        <v>#DIV/0!</v>
      </c>
      <c r="H20" s="351" t="e">
        <f t="shared" si="18"/>
        <v>#DIV/0!</v>
      </c>
      <c r="I20" s="47">
        <f t="shared" si="2"/>
        <v>0</v>
      </c>
      <c r="J20" s="70"/>
      <c r="K20" s="340">
        <f t="shared" si="3"/>
        <v>0</v>
      </c>
      <c r="L20" s="289"/>
      <c r="M20" s="291" t="e">
        <f t="shared" si="19"/>
        <v>#DIV/0!</v>
      </c>
      <c r="N20" s="70"/>
      <c r="O20" s="340">
        <f t="shared" si="4"/>
        <v>0</v>
      </c>
      <c r="P20" s="289"/>
      <c r="Q20" s="291" t="e">
        <f t="shared" si="20"/>
        <v>#DIV/0!</v>
      </c>
      <c r="R20" s="70"/>
      <c r="S20" s="340">
        <f t="shared" si="5"/>
        <v>0</v>
      </c>
      <c r="T20" s="289"/>
      <c r="U20" s="291" t="e">
        <f t="shared" si="21"/>
        <v>#DIV/0!</v>
      </c>
      <c r="V20" s="70"/>
      <c r="W20" s="340">
        <f t="shared" si="6"/>
        <v>0</v>
      </c>
      <c r="X20" s="289"/>
      <c r="Y20" s="291" t="e">
        <f t="shared" si="22"/>
        <v>#DIV/0!</v>
      </c>
      <c r="Z20" s="70"/>
      <c r="AA20" s="340">
        <f t="shared" si="7"/>
        <v>0</v>
      </c>
      <c r="AB20" s="289"/>
      <c r="AC20" s="291" t="e">
        <f t="shared" si="23"/>
        <v>#DIV/0!</v>
      </c>
      <c r="AD20" s="70"/>
      <c r="AE20" s="340">
        <f t="shared" si="8"/>
        <v>0</v>
      </c>
      <c r="AF20" s="289"/>
      <c r="AG20" s="291" t="e">
        <f t="shared" si="24"/>
        <v>#DIV/0!</v>
      </c>
      <c r="AH20" s="70"/>
      <c r="AI20" s="340">
        <f t="shared" si="9"/>
        <v>0</v>
      </c>
      <c r="AJ20" s="289"/>
      <c r="AK20" s="291" t="e">
        <f t="shared" si="25"/>
        <v>#DIV/0!</v>
      </c>
      <c r="AL20" s="70"/>
      <c r="AM20" s="340">
        <f t="shared" si="10"/>
        <v>0</v>
      </c>
      <c r="AN20" s="289"/>
      <c r="AO20" s="291" t="e">
        <f t="shared" si="26"/>
        <v>#DIV/0!</v>
      </c>
      <c r="AP20" s="70"/>
      <c r="AQ20" s="340">
        <f t="shared" si="11"/>
        <v>0</v>
      </c>
      <c r="AR20" s="289"/>
      <c r="AS20" s="291" t="e">
        <f t="shared" si="27"/>
        <v>#DIV/0!</v>
      </c>
      <c r="AT20" s="70"/>
      <c r="AU20" s="340">
        <f t="shared" si="12"/>
        <v>0</v>
      </c>
      <c r="AV20" s="289"/>
      <c r="AW20" s="347" t="e">
        <f t="shared" si="28"/>
        <v>#DIV/0!</v>
      </c>
      <c r="AX20" s="25"/>
      <c r="AY20" s="25"/>
      <c r="AZ20" s="12"/>
      <c r="BF20" s="12"/>
      <c r="BG20" s="12"/>
      <c r="BH20" s="12"/>
      <c r="BI20" s="12"/>
      <c r="BJ20" s="13"/>
      <c r="BK20" s="12"/>
      <c r="CM20" s="174">
        <f t="shared" si="13"/>
        <v>0</v>
      </c>
      <c r="CN20" s="174" t="str">
        <f t="shared" si="29"/>
        <v>Nov-0</v>
      </c>
      <c r="CO20" s="174" t="str">
        <f t="shared" si="14"/>
        <v>Nov-0</v>
      </c>
      <c r="CP20" s="174">
        <f t="shared" si="30"/>
        <v>0</v>
      </c>
      <c r="CQ20" s="174">
        <f t="shared" si="31"/>
        <v>0</v>
      </c>
      <c r="CR20" s="174">
        <f t="shared" si="32"/>
        <v>0</v>
      </c>
      <c r="CS20" s="174">
        <f t="shared" si="33"/>
        <v>0</v>
      </c>
      <c r="CT20" s="174">
        <f t="shared" si="34"/>
        <v>0</v>
      </c>
      <c r="CU20" s="174">
        <f t="shared" si="35"/>
        <v>0</v>
      </c>
      <c r="CV20" s="174">
        <f t="shared" si="36"/>
        <v>0</v>
      </c>
      <c r="CW20" s="174">
        <f t="shared" si="37"/>
        <v>0</v>
      </c>
      <c r="CX20" s="174">
        <f t="shared" si="38"/>
        <v>0</v>
      </c>
      <c r="CY20" s="174">
        <f t="shared" si="39"/>
        <v>0</v>
      </c>
      <c r="CZ20" s="176">
        <f t="shared" si="40"/>
        <v>0</v>
      </c>
    </row>
    <row r="21" spans="1:104" s="11" customFormat="1" ht="14.25" customHeight="1" thickBot="1" x14ac:dyDescent="0.25">
      <c r="A21" s="345" t="str">
        <f>B21&amp;A4</f>
        <v>Dec</v>
      </c>
      <c r="B21" s="120" t="s">
        <v>11</v>
      </c>
      <c r="C21" s="137">
        <f t="shared" si="0"/>
        <v>0</v>
      </c>
      <c r="D21" s="367">
        <f t="shared" si="15"/>
        <v>0</v>
      </c>
      <c r="E21" s="343">
        <f t="shared" si="1"/>
        <v>0</v>
      </c>
      <c r="F21" s="355">
        <f t="shared" si="16"/>
        <v>0</v>
      </c>
      <c r="G21" s="352" t="e">
        <f t="shared" si="17"/>
        <v>#DIV/0!</v>
      </c>
      <c r="H21" s="352" t="e">
        <f t="shared" si="18"/>
        <v>#DIV/0!</v>
      </c>
      <c r="I21" s="300">
        <f t="shared" si="2"/>
        <v>0</v>
      </c>
      <c r="J21" s="126"/>
      <c r="K21" s="343">
        <f t="shared" si="3"/>
        <v>0</v>
      </c>
      <c r="L21" s="134"/>
      <c r="M21" s="292" t="e">
        <f t="shared" si="19"/>
        <v>#DIV/0!</v>
      </c>
      <c r="N21" s="126"/>
      <c r="O21" s="343">
        <f t="shared" si="4"/>
        <v>0</v>
      </c>
      <c r="P21" s="134"/>
      <c r="Q21" s="292" t="e">
        <f t="shared" si="20"/>
        <v>#DIV/0!</v>
      </c>
      <c r="R21" s="126"/>
      <c r="S21" s="343">
        <f t="shared" si="5"/>
        <v>0</v>
      </c>
      <c r="T21" s="134"/>
      <c r="U21" s="292" t="e">
        <f t="shared" si="21"/>
        <v>#DIV/0!</v>
      </c>
      <c r="V21" s="126"/>
      <c r="W21" s="343">
        <f t="shared" si="6"/>
        <v>0</v>
      </c>
      <c r="X21" s="134"/>
      <c r="Y21" s="292" t="e">
        <f t="shared" si="22"/>
        <v>#DIV/0!</v>
      </c>
      <c r="Z21" s="126"/>
      <c r="AA21" s="343">
        <f t="shared" si="7"/>
        <v>0</v>
      </c>
      <c r="AB21" s="134"/>
      <c r="AC21" s="292" t="e">
        <f t="shared" si="23"/>
        <v>#DIV/0!</v>
      </c>
      <c r="AD21" s="126"/>
      <c r="AE21" s="343">
        <f t="shared" si="8"/>
        <v>0</v>
      </c>
      <c r="AF21" s="134"/>
      <c r="AG21" s="292" t="e">
        <f t="shared" si="24"/>
        <v>#DIV/0!</v>
      </c>
      <c r="AH21" s="126"/>
      <c r="AI21" s="343">
        <f t="shared" si="9"/>
        <v>0</v>
      </c>
      <c r="AJ21" s="134"/>
      <c r="AK21" s="292" t="e">
        <f t="shared" si="25"/>
        <v>#DIV/0!</v>
      </c>
      <c r="AL21" s="126"/>
      <c r="AM21" s="343">
        <f t="shared" si="10"/>
        <v>0</v>
      </c>
      <c r="AN21" s="134"/>
      <c r="AO21" s="292" t="e">
        <f t="shared" si="26"/>
        <v>#DIV/0!</v>
      </c>
      <c r="AP21" s="126"/>
      <c r="AQ21" s="343">
        <f t="shared" si="11"/>
        <v>0</v>
      </c>
      <c r="AR21" s="134"/>
      <c r="AS21" s="292" t="e">
        <f t="shared" si="27"/>
        <v>#DIV/0!</v>
      </c>
      <c r="AT21" s="126"/>
      <c r="AU21" s="343">
        <f t="shared" si="12"/>
        <v>0</v>
      </c>
      <c r="AV21" s="134"/>
      <c r="AW21" s="348" t="e">
        <f t="shared" si="28"/>
        <v>#DIV/0!</v>
      </c>
      <c r="AY21" s="12"/>
      <c r="AZ21" s="12"/>
      <c r="BF21" s="12"/>
      <c r="BG21" s="12"/>
      <c r="BH21" s="12"/>
      <c r="BI21" s="12"/>
      <c r="BJ21" s="13"/>
      <c r="BK21" s="12"/>
      <c r="CM21" s="177">
        <f t="shared" si="13"/>
        <v>0</v>
      </c>
      <c r="CN21" s="174" t="str">
        <f t="shared" si="29"/>
        <v>Dec-0</v>
      </c>
      <c r="CO21" s="174" t="str">
        <f t="shared" si="14"/>
        <v>Dec-0</v>
      </c>
      <c r="CP21" s="174">
        <f t="shared" si="30"/>
        <v>0</v>
      </c>
      <c r="CQ21" s="174">
        <f t="shared" si="31"/>
        <v>0</v>
      </c>
      <c r="CR21" s="174">
        <f t="shared" si="32"/>
        <v>0</v>
      </c>
      <c r="CS21" s="174">
        <f t="shared" si="33"/>
        <v>0</v>
      </c>
      <c r="CT21" s="174">
        <f t="shared" si="34"/>
        <v>0</v>
      </c>
      <c r="CU21" s="174">
        <f t="shared" si="35"/>
        <v>0</v>
      </c>
      <c r="CV21" s="174">
        <f t="shared" si="36"/>
        <v>0</v>
      </c>
      <c r="CW21" s="174">
        <f t="shared" si="37"/>
        <v>0</v>
      </c>
      <c r="CX21" s="174">
        <f t="shared" si="38"/>
        <v>0</v>
      </c>
      <c r="CY21" s="174">
        <f t="shared" si="39"/>
        <v>0</v>
      </c>
      <c r="CZ21" s="176">
        <f>INDEX(F$10:F$69,MATCH($CO21,$CN$10:$CN$69,),)</f>
        <v>0</v>
      </c>
    </row>
    <row r="22" spans="1:104" s="11" customFormat="1" ht="14.25" customHeight="1" x14ac:dyDescent="0.2">
      <c r="A22" s="345"/>
      <c r="B22" s="117" t="s">
        <v>0</v>
      </c>
      <c r="C22" s="63" t="str">
        <f t="shared" ref="C22:C33" si="41">Year2</f>
        <v/>
      </c>
      <c r="D22" s="363">
        <f t="shared" si="15"/>
        <v>0</v>
      </c>
      <c r="E22" s="339">
        <f t="shared" si="1"/>
        <v>0</v>
      </c>
      <c r="F22" s="364">
        <f t="shared" si="16"/>
        <v>0</v>
      </c>
      <c r="G22" s="365" t="e">
        <f t="shared" si="17"/>
        <v>#DIV/0!</v>
      </c>
      <c r="H22" s="365" t="e">
        <f t="shared" si="18"/>
        <v>#DIV/0!</v>
      </c>
      <c r="I22" s="144">
        <f t="shared" si="2"/>
        <v>0</v>
      </c>
      <c r="J22" s="306"/>
      <c r="K22" s="339">
        <f t="shared" si="3"/>
        <v>0</v>
      </c>
      <c r="L22" s="307"/>
      <c r="M22" s="290" t="e">
        <f t="shared" si="19"/>
        <v>#DIV/0!</v>
      </c>
      <c r="N22" s="306"/>
      <c r="O22" s="339">
        <f t="shared" si="4"/>
        <v>0</v>
      </c>
      <c r="P22" s="307"/>
      <c r="Q22" s="290" t="e">
        <f t="shared" si="20"/>
        <v>#DIV/0!</v>
      </c>
      <c r="R22" s="306"/>
      <c r="S22" s="339">
        <f t="shared" si="5"/>
        <v>0</v>
      </c>
      <c r="T22" s="307"/>
      <c r="U22" s="290" t="e">
        <f t="shared" si="21"/>
        <v>#DIV/0!</v>
      </c>
      <c r="V22" s="306"/>
      <c r="W22" s="339">
        <f t="shared" si="6"/>
        <v>0</v>
      </c>
      <c r="X22" s="307"/>
      <c r="Y22" s="290" t="e">
        <f t="shared" si="22"/>
        <v>#DIV/0!</v>
      </c>
      <c r="Z22" s="306"/>
      <c r="AA22" s="339">
        <f t="shared" si="7"/>
        <v>0</v>
      </c>
      <c r="AB22" s="307"/>
      <c r="AC22" s="290" t="e">
        <f t="shared" si="23"/>
        <v>#DIV/0!</v>
      </c>
      <c r="AD22" s="306"/>
      <c r="AE22" s="339">
        <f t="shared" si="8"/>
        <v>0</v>
      </c>
      <c r="AF22" s="307"/>
      <c r="AG22" s="290" t="e">
        <f t="shared" si="24"/>
        <v>#DIV/0!</v>
      </c>
      <c r="AH22" s="306"/>
      <c r="AI22" s="339">
        <f t="shared" si="9"/>
        <v>0</v>
      </c>
      <c r="AJ22" s="307"/>
      <c r="AK22" s="290" t="e">
        <f t="shared" si="25"/>
        <v>#DIV/0!</v>
      </c>
      <c r="AL22" s="306"/>
      <c r="AM22" s="339">
        <f t="shared" si="10"/>
        <v>0</v>
      </c>
      <c r="AN22" s="307"/>
      <c r="AO22" s="290" t="e">
        <f t="shared" si="26"/>
        <v>#DIV/0!</v>
      </c>
      <c r="AP22" s="306"/>
      <c r="AQ22" s="339">
        <f t="shared" si="11"/>
        <v>0</v>
      </c>
      <c r="AR22" s="307"/>
      <c r="AS22" s="290" t="e">
        <f t="shared" si="27"/>
        <v>#DIV/0!</v>
      </c>
      <c r="AT22" s="306"/>
      <c r="AU22" s="339">
        <f t="shared" si="12"/>
        <v>0</v>
      </c>
      <c r="AV22" s="307"/>
      <c r="AW22" s="346" t="e">
        <f t="shared" si="28"/>
        <v>#DIV/0!</v>
      </c>
      <c r="AY22" s="12"/>
      <c r="AZ22" s="12"/>
      <c r="BF22" s="12"/>
      <c r="BG22" s="12"/>
      <c r="BH22" s="12"/>
      <c r="BI22" s="12"/>
      <c r="BJ22" s="13"/>
      <c r="BK22" s="12"/>
      <c r="CM22" s="177"/>
      <c r="CN22" s="174" t="str">
        <f t="shared" si="29"/>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41"/>
        <v/>
      </c>
      <c r="D23" s="366">
        <f t="shared" si="15"/>
        <v>0</v>
      </c>
      <c r="E23" s="340">
        <f t="shared" si="1"/>
        <v>0</v>
      </c>
      <c r="F23" s="354">
        <f t="shared" si="16"/>
        <v>0</v>
      </c>
      <c r="G23" s="351" t="e">
        <f t="shared" si="17"/>
        <v>#DIV/0!</v>
      </c>
      <c r="H23" s="351" t="e">
        <f t="shared" si="18"/>
        <v>#DIV/0!</v>
      </c>
      <c r="I23" s="47">
        <f t="shared" si="2"/>
        <v>0</v>
      </c>
      <c r="J23" s="70"/>
      <c r="K23" s="340">
        <f t="shared" si="3"/>
        <v>0</v>
      </c>
      <c r="L23" s="289"/>
      <c r="M23" s="291" t="e">
        <f t="shared" si="19"/>
        <v>#DIV/0!</v>
      </c>
      <c r="N23" s="70"/>
      <c r="O23" s="340">
        <f t="shared" si="4"/>
        <v>0</v>
      </c>
      <c r="P23" s="289"/>
      <c r="Q23" s="291" t="e">
        <f t="shared" si="20"/>
        <v>#DIV/0!</v>
      </c>
      <c r="R23" s="70"/>
      <c r="S23" s="340">
        <f t="shared" si="5"/>
        <v>0</v>
      </c>
      <c r="T23" s="289"/>
      <c r="U23" s="291" t="e">
        <f t="shared" si="21"/>
        <v>#DIV/0!</v>
      </c>
      <c r="V23" s="70"/>
      <c r="W23" s="340">
        <f t="shared" si="6"/>
        <v>0</v>
      </c>
      <c r="X23" s="289"/>
      <c r="Y23" s="291" t="e">
        <f t="shared" si="22"/>
        <v>#DIV/0!</v>
      </c>
      <c r="Z23" s="70"/>
      <c r="AA23" s="340">
        <f t="shared" si="7"/>
        <v>0</v>
      </c>
      <c r="AB23" s="289"/>
      <c r="AC23" s="291" t="e">
        <f t="shared" si="23"/>
        <v>#DIV/0!</v>
      </c>
      <c r="AD23" s="70"/>
      <c r="AE23" s="340">
        <f t="shared" si="8"/>
        <v>0</v>
      </c>
      <c r="AF23" s="289"/>
      <c r="AG23" s="291" t="e">
        <f t="shared" si="24"/>
        <v>#DIV/0!</v>
      </c>
      <c r="AH23" s="70"/>
      <c r="AI23" s="340">
        <f t="shared" si="9"/>
        <v>0</v>
      </c>
      <c r="AJ23" s="289"/>
      <c r="AK23" s="291" t="e">
        <f t="shared" si="25"/>
        <v>#DIV/0!</v>
      </c>
      <c r="AL23" s="70"/>
      <c r="AM23" s="340">
        <f t="shared" si="10"/>
        <v>0</v>
      </c>
      <c r="AN23" s="289"/>
      <c r="AO23" s="291" t="e">
        <f t="shared" si="26"/>
        <v>#DIV/0!</v>
      </c>
      <c r="AP23" s="70"/>
      <c r="AQ23" s="340">
        <f t="shared" si="11"/>
        <v>0</v>
      </c>
      <c r="AR23" s="289"/>
      <c r="AS23" s="291" t="e">
        <f t="shared" si="27"/>
        <v>#DIV/0!</v>
      </c>
      <c r="AT23" s="70"/>
      <c r="AU23" s="340">
        <f t="shared" si="12"/>
        <v>0</v>
      </c>
      <c r="AV23" s="289"/>
      <c r="AW23" s="347" t="e">
        <f t="shared" si="28"/>
        <v>#DIV/0!</v>
      </c>
      <c r="AY23" s="12"/>
      <c r="AZ23" s="12"/>
      <c r="BF23" s="12"/>
      <c r="BG23" s="12"/>
      <c r="BH23" s="12"/>
      <c r="BI23" s="12"/>
      <c r="BJ23" s="13"/>
      <c r="BK23" s="12"/>
      <c r="CM23" s="177"/>
      <c r="CN23" s="174" t="str">
        <f t="shared" si="29"/>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41"/>
        <v/>
      </c>
      <c r="D24" s="366">
        <f t="shared" si="15"/>
        <v>0</v>
      </c>
      <c r="E24" s="340">
        <f t="shared" si="1"/>
        <v>0</v>
      </c>
      <c r="F24" s="354">
        <f t="shared" si="16"/>
        <v>0</v>
      </c>
      <c r="G24" s="351" t="e">
        <f t="shared" si="17"/>
        <v>#DIV/0!</v>
      </c>
      <c r="H24" s="351" t="e">
        <f t="shared" si="18"/>
        <v>#DIV/0!</v>
      </c>
      <c r="I24" s="47">
        <f t="shared" si="2"/>
        <v>0</v>
      </c>
      <c r="J24" s="70"/>
      <c r="K24" s="340">
        <f t="shared" si="3"/>
        <v>0</v>
      </c>
      <c r="L24" s="289"/>
      <c r="M24" s="291" t="e">
        <f t="shared" si="19"/>
        <v>#DIV/0!</v>
      </c>
      <c r="N24" s="70"/>
      <c r="O24" s="340">
        <f t="shared" si="4"/>
        <v>0</v>
      </c>
      <c r="P24" s="289"/>
      <c r="Q24" s="291" t="e">
        <f t="shared" si="20"/>
        <v>#DIV/0!</v>
      </c>
      <c r="R24" s="70"/>
      <c r="S24" s="340">
        <f t="shared" si="5"/>
        <v>0</v>
      </c>
      <c r="T24" s="289"/>
      <c r="U24" s="291" t="e">
        <f t="shared" si="21"/>
        <v>#DIV/0!</v>
      </c>
      <c r="V24" s="70"/>
      <c r="W24" s="340">
        <f t="shared" si="6"/>
        <v>0</v>
      </c>
      <c r="X24" s="289"/>
      <c r="Y24" s="291" t="e">
        <f t="shared" si="22"/>
        <v>#DIV/0!</v>
      </c>
      <c r="Z24" s="70"/>
      <c r="AA24" s="340">
        <f t="shared" si="7"/>
        <v>0</v>
      </c>
      <c r="AB24" s="289"/>
      <c r="AC24" s="291" t="e">
        <f t="shared" si="23"/>
        <v>#DIV/0!</v>
      </c>
      <c r="AD24" s="70"/>
      <c r="AE24" s="340">
        <f t="shared" si="8"/>
        <v>0</v>
      </c>
      <c r="AF24" s="289"/>
      <c r="AG24" s="291" t="e">
        <f t="shared" si="24"/>
        <v>#DIV/0!</v>
      </c>
      <c r="AH24" s="70"/>
      <c r="AI24" s="340">
        <f t="shared" si="9"/>
        <v>0</v>
      </c>
      <c r="AJ24" s="289"/>
      <c r="AK24" s="291" t="e">
        <f t="shared" si="25"/>
        <v>#DIV/0!</v>
      </c>
      <c r="AL24" s="70"/>
      <c r="AM24" s="340">
        <f t="shared" si="10"/>
        <v>0</v>
      </c>
      <c r="AN24" s="289"/>
      <c r="AO24" s="291" t="e">
        <f t="shared" si="26"/>
        <v>#DIV/0!</v>
      </c>
      <c r="AP24" s="70"/>
      <c r="AQ24" s="340">
        <f t="shared" si="11"/>
        <v>0</v>
      </c>
      <c r="AR24" s="289"/>
      <c r="AS24" s="291" t="e">
        <f t="shared" si="27"/>
        <v>#DIV/0!</v>
      </c>
      <c r="AT24" s="70"/>
      <c r="AU24" s="340">
        <f t="shared" si="12"/>
        <v>0</v>
      </c>
      <c r="AV24" s="289"/>
      <c r="AW24" s="347" t="e">
        <f t="shared" si="28"/>
        <v>#DIV/0!</v>
      </c>
      <c r="AY24" s="12"/>
      <c r="AZ24" s="12"/>
      <c r="BF24" s="12"/>
      <c r="BG24" s="12"/>
      <c r="BH24" s="12"/>
      <c r="BI24" s="12"/>
      <c r="BJ24" s="13"/>
      <c r="BK24" s="12"/>
      <c r="CM24" s="177"/>
      <c r="CN24" s="174" t="str">
        <f t="shared" si="29"/>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41"/>
        <v/>
      </c>
      <c r="D25" s="366">
        <f t="shared" si="15"/>
        <v>0</v>
      </c>
      <c r="E25" s="340">
        <f t="shared" si="1"/>
        <v>0</v>
      </c>
      <c r="F25" s="354">
        <f t="shared" si="16"/>
        <v>0</v>
      </c>
      <c r="G25" s="351" t="e">
        <f t="shared" si="17"/>
        <v>#DIV/0!</v>
      </c>
      <c r="H25" s="351" t="e">
        <f t="shared" si="18"/>
        <v>#DIV/0!</v>
      </c>
      <c r="I25" s="47">
        <f t="shared" si="2"/>
        <v>0</v>
      </c>
      <c r="J25" s="70"/>
      <c r="K25" s="340">
        <f t="shared" si="3"/>
        <v>0</v>
      </c>
      <c r="L25" s="289"/>
      <c r="M25" s="291" t="e">
        <f t="shared" si="19"/>
        <v>#DIV/0!</v>
      </c>
      <c r="N25" s="70"/>
      <c r="O25" s="340">
        <f t="shared" si="4"/>
        <v>0</v>
      </c>
      <c r="P25" s="289"/>
      <c r="Q25" s="291" t="e">
        <f t="shared" si="20"/>
        <v>#DIV/0!</v>
      </c>
      <c r="R25" s="70"/>
      <c r="S25" s="340">
        <f t="shared" si="5"/>
        <v>0</v>
      </c>
      <c r="T25" s="289"/>
      <c r="U25" s="291" t="e">
        <f t="shared" si="21"/>
        <v>#DIV/0!</v>
      </c>
      <c r="V25" s="70"/>
      <c r="W25" s="340">
        <f t="shared" si="6"/>
        <v>0</v>
      </c>
      <c r="X25" s="289"/>
      <c r="Y25" s="291" t="e">
        <f t="shared" si="22"/>
        <v>#DIV/0!</v>
      </c>
      <c r="Z25" s="70"/>
      <c r="AA25" s="340">
        <f t="shared" si="7"/>
        <v>0</v>
      </c>
      <c r="AB25" s="289"/>
      <c r="AC25" s="291" t="e">
        <f t="shared" si="23"/>
        <v>#DIV/0!</v>
      </c>
      <c r="AD25" s="70"/>
      <c r="AE25" s="340">
        <f t="shared" si="8"/>
        <v>0</v>
      </c>
      <c r="AF25" s="289"/>
      <c r="AG25" s="291" t="e">
        <f t="shared" si="24"/>
        <v>#DIV/0!</v>
      </c>
      <c r="AH25" s="70"/>
      <c r="AI25" s="340">
        <f t="shared" si="9"/>
        <v>0</v>
      </c>
      <c r="AJ25" s="289"/>
      <c r="AK25" s="291" t="e">
        <f t="shared" si="25"/>
        <v>#DIV/0!</v>
      </c>
      <c r="AL25" s="70"/>
      <c r="AM25" s="340">
        <f t="shared" si="10"/>
        <v>0</v>
      </c>
      <c r="AN25" s="289"/>
      <c r="AO25" s="291" t="e">
        <f t="shared" si="26"/>
        <v>#DIV/0!</v>
      </c>
      <c r="AP25" s="70"/>
      <c r="AQ25" s="340">
        <f t="shared" si="11"/>
        <v>0</v>
      </c>
      <c r="AR25" s="289"/>
      <c r="AS25" s="291" t="e">
        <f t="shared" si="27"/>
        <v>#DIV/0!</v>
      </c>
      <c r="AT25" s="70"/>
      <c r="AU25" s="340">
        <f t="shared" si="12"/>
        <v>0</v>
      </c>
      <c r="AV25" s="289"/>
      <c r="AW25" s="347" t="e">
        <f t="shared" si="28"/>
        <v>#DIV/0!</v>
      </c>
      <c r="AY25" s="12"/>
      <c r="AZ25" s="12"/>
      <c r="BF25" s="12"/>
      <c r="BG25" s="12"/>
      <c r="BH25" s="12"/>
      <c r="BI25" s="12"/>
      <c r="BJ25" s="13"/>
      <c r="BK25" s="12"/>
      <c r="CM25" s="177"/>
      <c r="CN25" s="174" t="str">
        <f t="shared" si="29"/>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41"/>
        <v/>
      </c>
      <c r="D26" s="366">
        <f t="shared" si="15"/>
        <v>0</v>
      </c>
      <c r="E26" s="340">
        <f t="shared" si="1"/>
        <v>0</v>
      </c>
      <c r="F26" s="354">
        <f t="shared" si="16"/>
        <v>0</v>
      </c>
      <c r="G26" s="351" t="e">
        <f t="shared" si="17"/>
        <v>#DIV/0!</v>
      </c>
      <c r="H26" s="351" t="e">
        <f t="shared" si="18"/>
        <v>#DIV/0!</v>
      </c>
      <c r="I26" s="47">
        <f t="shared" si="2"/>
        <v>0</v>
      </c>
      <c r="J26" s="70"/>
      <c r="K26" s="340">
        <f t="shared" si="3"/>
        <v>0</v>
      </c>
      <c r="L26" s="289"/>
      <c r="M26" s="291" t="e">
        <f t="shared" si="19"/>
        <v>#DIV/0!</v>
      </c>
      <c r="N26" s="70"/>
      <c r="O26" s="340">
        <f t="shared" si="4"/>
        <v>0</v>
      </c>
      <c r="P26" s="289"/>
      <c r="Q26" s="291" t="e">
        <f t="shared" si="20"/>
        <v>#DIV/0!</v>
      </c>
      <c r="R26" s="70"/>
      <c r="S26" s="340">
        <f t="shared" si="5"/>
        <v>0</v>
      </c>
      <c r="T26" s="289"/>
      <c r="U26" s="291" t="e">
        <f t="shared" si="21"/>
        <v>#DIV/0!</v>
      </c>
      <c r="V26" s="70"/>
      <c r="W26" s="340">
        <f t="shared" si="6"/>
        <v>0</v>
      </c>
      <c r="X26" s="289"/>
      <c r="Y26" s="291" t="e">
        <f t="shared" si="22"/>
        <v>#DIV/0!</v>
      </c>
      <c r="Z26" s="70"/>
      <c r="AA26" s="340">
        <f t="shared" si="7"/>
        <v>0</v>
      </c>
      <c r="AB26" s="289"/>
      <c r="AC26" s="291" t="e">
        <f t="shared" si="23"/>
        <v>#DIV/0!</v>
      </c>
      <c r="AD26" s="70"/>
      <c r="AE26" s="340">
        <f t="shared" si="8"/>
        <v>0</v>
      </c>
      <c r="AF26" s="289"/>
      <c r="AG26" s="291" t="e">
        <f t="shared" si="24"/>
        <v>#DIV/0!</v>
      </c>
      <c r="AH26" s="70"/>
      <c r="AI26" s="340">
        <f t="shared" si="9"/>
        <v>0</v>
      </c>
      <c r="AJ26" s="289"/>
      <c r="AK26" s="291" t="e">
        <f t="shared" si="25"/>
        <v>#DIV/0!</v>
      </c>
      <c r="AL26" s="70"/>
      <c r="AM26" s="340">
        <f t="shared" si="10"/>
        <v>0</v>
      </c>
      <c r="AN26" s="289"/>
      <c r="AO26" s="291" t="e">
        <f t="shared" si="26"/>
        <v>#DIV/0!</v>
      </c>
      <c r="AP26" s="70"/>
      <c r="AQ26" s="340">
        <f t="shared" si="11"/>
        <v>0</v>
      </c>
      <c r="AR26" s="289"/>
      <c r="AS26" s="291" t="e">
        <f t="shared" si="27"/>
        <v>#DIV/0!</v>
      </c>
      <c r="AT26" s="70"/>
      <c r="AU26" s="340">
        <f t="shared" si="12"/>
        <v>0</v>
      </c>
      <c r="AV26" s="289"/>
      <c r="AW26" s="347" t="e">
        <f t="shared" si="28"/>
        <v>#DIV/0!</v>
      </c>
      <c r="AY26" s="12"/>
      <c r="AZ26" s="12"/>
      <c r="BF26" s="12"/>
      <c r="BG26" s="12"/>
      <c r="BH26" s="12"/>
      <c r="BI26" s="12"/>
      <c r="BJ26" s="13"/>
      <c r="BK26" s="12"/>
      <c r="CM26" s="177"/>
      <c r="CN26" s="174" t="str">
        <f t="shared" si="29"/>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41"/>
        <v/>
      </c>
      <c r="D27" s="366">
        <f t="shared" si="15"/>
        <v>0</v>
      </c>
      <c r="E27" s="340">
        <f t="shared" si="1"/>
        <v>0</v>
      </c>
      <c r="F27" s="354">
        <f t="shared" si="16"/>
        <v>0</v>
      </c>
      <c r="G27" s="351" t="e">
        <f t="shared" si="17"/>
        <v>#DIV/0!</v>
      </c>
      <c r="H27" s="351" t="e">
        <f t="shared" si="18"/>
        <v>#DIV/0!</v>
      </c>
      <c r="I27" s="47">
        <f t="shared" si="2"/>
        <v>0</v>
      </c>
      <c r="J27" s="70"/>
      <c r="K27" s="340">
        <f t="shared" si="3"/>
        <v>0</v>
      </c>
      <c r="L27" s="289"/>
      <c r="M27" s="291" t="e">
        <f t="shared" si="19"/>
        <v>#DIV/0!</v>
      </c>
      <c r="N27" s="70"/>
      <c r="O27" s="340">
        <f t="shared" si="4"/>
        <v>0</v>
      </c>
      <c r="P27" s="289"/>
      <c r="Q27" s="291" t="e">
        <f t="shared" si="20"/>
        <v>#DIV/0!</v>
      </c>
      <c r="R27" s="70"/>
      <c r="S27" s="340">
        <f t="shared" si="5"/>
        <v>0</v>
      </c>
      <c r="T27" s="289"/>
      <c r="U27" s="291" t="e">
        <f t="shared" si="21"/>
        <v>#DIV/0!</v>
      </c>
      <c r="V27" s="70"/>
      <c r="W27" s="340">
        <f t="shared" si="6"/>
        <v>0</v>
      </c>
      <c r="X27" s="289"/>
      <c r="Y27" s="291" t="e">
        <f t="shared" si="22"/>
        <v>#DIV/0!</v>
      </c>
      <c r="Z27" s="70"/>
      <c r="AA27" s="340">
        <f t="shared" si="7"/>
        <v>0</v>
      </c>
      <c r="AB27" s="289"/>
      <c r="AC27" s="291" t="e">
        <f t="shared" si="23"/>
        <v>#DIV/0!</v>
      </c>
      <c r="AD27" s="70"/>
      <c r="AE27" s="340">
        <f t="shared" si="8"/>
        <v>0</v>
      </c>
      <c r="AF27" s="289"/>
      <c r="AG27" s="291" t="e">
        <f t="shared" si="24"/>
        <v>#DIV/0!</v>
      </c>
      <c r="AH27" s="70"/>
      <c r="AI27" s="340">
        <f t="shared" si="9"/>
        <v>0</v>
      </c>
      <c r="AJ27" s="289"/>
      <c r="AK27" s="291" t="e">
        <f t="shared" si="25"/>
        <v>#DIV/0!</v>
      </c>
      <c r="AL27" s="70"/>
      <c r="AM27" s="340">
        <f t="shared" si="10"/>
        <v>0</v>
      </c>
      <c r="AN27" s="289"/>
      <c r="AO27" s="291" t="e">
        <f t="shared" si="26"/>
        <v>#DIV/0!</v>
      </c>
      <c r="AP27" s="70"/>
      <c r="AQ27" s="340">
        <f t="shared" si="11"/>
        <v>0</v>
      </c>
      <c r="AR27" s="289"/>
      <c r="AS27" s="291" t="e">
        <f t="shared" si="27"/>
        <v>#DIV/0!</v>
      </c>
      <c r="AT27" s="70"/>
      <c r="AU27" s="340">
        <f t="shared" si="12"/>
        <v>0</v>
      </c>
      <c r="AV27" s="289"/>
      <c r="AW27" s="347" t="e">
        <f t="shared" si="28"/>
        <v>#DIV/0!</v>
      </c>
      <c r="AY27" s="12"/>
      <c r="AZ27" s="12"/>
      <c r="BF27" s="12"/>
      <c r="BG27" s="12"/>
      <c r="BH27" s="12"/>
      <c r="BI27" s="12"/>
      <c r="BJ27" s="13"/>
      <c r="BK27" s="12"/>
      <c r="CM27" s="177"/>
      <c r="CN27" s="174" t="str">
        <f t="shared" si="29"/>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41"/>
        <v/>
      </c>
      <c r="D28" s="366">
        <f t="shared" si="15"/>
        <v>0</v>
      </c>
      <c r="E28" s="340">
        <f t="shared" si="1"/>
        <v>0</v>
      </c>
      <c r="F28" s="354">
        <f t="shared" si="16"/>
        <v>0</v>
      </c>
      <c r="G28" s="351" t="e">
        <f t="shared" si="17"/>
        <v>#DIV/0!</v>
      </c>
      <c r="H28" s="351" t="e">
        <f t="shared" si="18"/>
        <v>#DIV/0!</v>
      </c>
      <c r="I28" s="47">
        <f t="shared" si="2"/>
        <v>0</v>
      </c>
      <c r="J28" s="70"/>
      <c r="K28" s="340">
        <f t="shared" si="3"/>
        <v>0</v>
      </c>
      <c r="L28" s="289"/>
      <c r="M28" s="291" t="e">
        <f t="shared" si="19"/>
        <v>#DIV/0!</v>
      </c>
      <c r="N28" s="70"/>
      <c r="O28" s="340">
        <f t="shared" si="4"/>
        <v>0</v>
      </c>
      <c r="P28" s="289"/>
      <c r="Q28" s="291" t="e">
        <f t="shared" si="20"/>
        <v>#DIV/0!</v>
      </c>
      <c r="R28" s="70"/>
      <c r="S28" s="340">
        <f t="shared" si="5"/>
        <v>0</v>
      </c>
      <c r="T28" s="289"/>
      <c r="U28" s="291" t="e">
        <f t="shared" si="21"/>
        <v>#DIV/0!</v>
      </c>
      <c r="V28" s="70"/>
      <c r="W28" s="340">
        <f t="shared" si="6"/>
        <v>0</v>
      </c>
      <c r="X28" s="289"/>
      <c r="Y28" s="291" t="e">
        <f t="shared" si="22"/>
        <v>#DIV/0!</v>
      </c>
      <c r="Z28" s="70"/>
      <c r="AA28" s="340">
        <f t="shared" si="7"/>
        <v>0</v>
      </c>
      <c r="AB28" s="289"/>
      <c r="AC28" s="291" t="e">
        <f t="shared" si="23"/>
        <v>#DIV/0!</v>
      </c>
      <c r="AD28" s="70"/>
      <c r="AE28" s="340">
        <f t="shared" si="8"/>
        <v>0</v>
      </c>
      <c r="AF28" s="289"/>
      <c r="AG28" s="291" t="e">
        <f t="shared" si="24"/>
        <v>#DIV/0!</v>
      </c>
      <c r="AH28" s="70"/>
      <c r="AI28" s="340">
        <f t="shared" si="9"/>
        <v>0</v>
      </c>
      <c r="AJ28" s="289"/>
      <c r="AK28" s="291" t="e">
        <f t="shared" si="25"/>
        <v>#DIV/0!</v>
      </c>
      <c r="AL28" s="70"/>
      <c r="AM28" s="340">
        <f t="shared" si="10"/>
        <v>0</v>
      </c>
      <c r="AN28" s="289"/>
      <c r="AO28" s="291" t="e">
        <f t="shared" si="26"/>
        <v>#DIV/0!</v>
      </c>
      <c r="AP28" s="70"/>
      <c r="AQ28" s="340">
        <f t="shared" si="11"/>
        <v>0</v>
      </c>
      <c r="AR28" s="289"/>
      <c r="AS28" s="291" t="e">
        <f t="shared" si="27"/>
        <v>#DIV/0!</v>
      </c>
      <c r="AT28" s="70"/>
      <c r="AU28" s="340">
        <f t="shared" si="12"/>
        <v>0</v>
      </c>
      <c r="AV28" s="289"/>
      <c r="AW28" s="347" t="e">
        <f t="shared" si="28"/>
        <v>#DIV/0!</v>
      </c>
      <c r="AY28" s="12"/>
      <c r="AZ28" s="12"/>
      <c r="BF28" s="12"/>
      <c r="BG28" s="12"/>
      <c r="BH28" s="12"/>
      <c r="BI28" s="12"/>
      <c r="BJ28" s="13"/>
      <c r="BK28" s="12"/>
      <c r="CM28" s="177"/>
      <c r="CN28" s="174" t="str">
        <f t="shared" si="29"/>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41"/>
        <v/>
      </c>
      <c r="D29" s="366">
        <f t="shared" si="15"/>
        <v>0</v>
      </c>
      <c r="E29" s="340">
        <f t="shared" si="1"/>
        <v>0</v>
      </c>
      <c r="F29" s="354">
        <f t="shared" si="16"/>
        <v>0</v>
      </c>
      <c r="G29" s="351" t="e">
        <f t="shared" si="17"/>
        <v>#DIV/0!</v>
      </c>
      <c r="H29" s="351" t="e">
        <f t="shared" si="18"/>
        <v>#DIV/0!</v>
      </c>
      <c r="I29" s="47">
        <f t="shared" si="2"/>
        <v>0</v>
      </c>
      <c r="J29" s="70"/>
      <c r="K29" s="340">
        <f t="shared" si="3"/>
        <v>0</v>
      </c>
      <c r="L29" s="289"/>
      <c r="M29" s="291" t="e">
        <f t="shared" si="19"/>
        <v>#DIV/0!</v>
      </c>
      <c r="N29" s="70"/>
      <c r="O29" s="340">
        <f t="shared" si="4"/>
        <v>0</v>
      </c>
      <c r="P29" s="289"/>
      <c r="Q29" s="291" t="e">
        <f t="shared" si="20"/>
        <v>#DIV/0!</v>
      </c>
      <c r="R29" s="70"/>
      <c r="S29" s="340">
        <f t="shared" si="5"/>
        <v>0</v>
      </c>
      <c r="T29" s="289"/>
      <c r="U29" s="291" t="e">
        <f t="shared" si="21"/>
        <v>#DIV/0!</v>
      </c>
      <c r="V29" s="70"/>
      <c r="W29" s="340">
        <f t="shared" si="6"/>
        <v>0</v>
      </c>
      <c r="X29" s="289"/>
      <c r="Y29" s="291" t="e">
        <f t="shared" si="22"/>
        <v>#DIV/0!</v>
      </c>
      <c r="Z29" s="70"/>
      <c r="AA29" s="340">
        <f t="shared" si="7"/>
        <v>0</v>
      </c>
      <c r="AB29" s="289"/>
      <c r="AC29" s="291" t="e">
        <f t="shared" si="23"/>
        <v>#DIV/0!</v>
      </c>
      <c r="AD29" s="70"/>
      <c r="AE29" s="340">
        <f t="shared" si="8"/>
        <v>0</v>
      </c>
      <c r="AF29" s="289"/>
      <c r="AG29" s="291" t="e">
        <f t="shared" si="24"/>
        <v>#DIV/0!</v>
      </c>
      <c r="AH29" s="70"/>
      <c r="AI29" s="340">
        <f t="shared" si="9"/>
        <v>0</v>
      </c>
      <c r="AJ29" s="289"/>
      <c r="AK29" s="291" t="e">
        <f t="shared" si="25"/>
        <v>#DIV/0!</v>
      </c>
      <c r="AL29" s="70"/>
      <c r="AM29" s="340">
        <f t="shared" si="10"/>
        <v>0</v>
      </c>
      <c r="AN29" s="289"/>
      <c r="AO29" s="291" t="e">
        <f t="shared" si="26"/>
        <v>#DIV/0!</v>
      </c>
      <c r="AP29" s="70"/>
      <c r="AQ29" s="340">
        <f t="shared" si="11"/>
        <v>0</v>
      </c>
      <c r="AR29" s="289"/>
      <c r="AS29" s="291" t="e">
        <f t="shared" si="27"/>
        <v>#DIV/0!</v>
      </c>
      <c r="AT29" s="70"/>
      <c r="AU29" s="340">
        <f t="shared" si="12"/>
        <v>0</v>
      </c>
      <c r="AV29" s="289"/>
      <c r="AW29" s="347" t="e">
        <f t="shared" si="28"/>
        <v>#DIV/0!</v>
      </c>
      <c r="AY29" s="12"/>
      <c r="AZ29" s="12"/>
      <c r="BF29" s="12"/>
      <c r="BG29" s="12"/>
      <c r="BH29" s="12"/>
      <c r="BI29" s="12"/>
      <c r="BJ29" s="13"/>
      <c r="BK29" s="12"/>
      <c r="CM29" s="177"/>
      <c r="CN29" s="174" t="str">
        <f t="shared" si="29"/>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41"/>
        <v/>
      </c>
      <c r="D30" s="366">
        <f t="shared" si="15"/>
        <v>0</v>
      </c>
      <c r="E30" s="340">
        <f t="shared" si="1"/>
        <v>0</v>
      </c>
      <c r="F30" s="354">
        <f t="shared" si="16"/>
        <v>0</v>
      </c>
      <c r="G30" s="351" t="e">
        <f t="shared" si="17"/>
        <v>#DIV/0!</v>
      </c>
      <c r="H30" s="351" t="e">
        <f t="shared" si="18"/>
        <v>#DIV/0!</v>
      </c>
      <c r="I30" s="47">
        <f t="shared" si="2"/>
        <v>0</v>
      </c>
      <c r="J30" s="70"/>
      <c r="K30" s="340">
        <f t="shared" si="3"/>
        <v>0</v>
      </c>
      <c r="L30" s="289"/>
      <c r="M30" s="291" t="e">
        <f t="shared" si="19"/>
        <v>#DIV/0!</v>
      </c>
      <c r="N30" s="70"/>
      <c r="O30" s="340">
        <f t="shared" si="4"/>
        <v>0</v>
      </c>
      <c r="P30" s="289"/>
      <c r="Q30" s="291" t="e">
        <f t="shared" si="20"/>
        <v>#DIV/0!</v>
      </c>
      <c r="R30" s="70"/>
      <c r="S30" s="340">
        <f t="shared" si="5"/>
        <v>0</v>
      </c>
      <c r="T30" s="289"/>
      <c r="U30" s="291" t="e">
        <f t="shared" si="21"/>
        <v>#DIV/0!</v>
      </c>
      <c r="V30" s="70"/>
      <c r="W30" s="340">
        <f t="shared" si="6"/>
        <v>0</v>
      </c>
      <c r="X30" s="289"/>
      <c r="Y30" s="291" t="e">
        <f t="shared" si="22"/>
        <v>#DIV/0!</v>
      </c>
      <c r="Z30" s="70"/>
      <c r="AA30" s="340">
        <f t="shared" si="7"/>
        <v>0</v>
      </c>
      <c r="AB30" s="289"/>
      <c r="AC30" s="291" t="e">
        <f t="shared" si="23"/>
        <v>#DIV/0!</v>
      </c>
      <c r="AD30" s="70"/>
      <c r="AE30" s="340">
        <f t="shared" si="8"/>
        <v>0</v>
      </c>
      <c r="AF30" s="289"/>
      <c r="AG30" s="291" t="e">
        <f t="shared" si="24"/>
        <v>#DIV/0!</v>
      </c>
      <c r="AH30" s="70"/>
      <c r="AI30" s="340">
        <f t="shared" si="9"/>
        <v>0</v>
      </c>
      <c r="AJ30" s="289"/>
      <c r="AK30" s="291" t="e">
        <f t="shared" si="25"/>
        <v>#DIV/0!</v>
      </c>
      <c r="AL30" s="70"/>
      <c r="AM30" s="340">
        <f t="shared" si="10"/>
        <v>0</v>
      </c>
      <c r="AN30" s="289"/>
      <c r="AO30" s="291" t="e">
        <f t="shared" si="26"/>
        <v>#DIV/0!</v>
      </c>
      <c r="AP30" s="70"/>
      <c r="AQ30" s="340">
        <f t="shared" si="11"/>
        <v>0</v>
      </c>
      <c r="AR30" s="289"/>
      <c r="AS30" s="291" t="e">
        <f t="shared" si="27"/>
        <v>#DIV/0!</v>
      </c>
      <c r="AT30" s="70"/>
      <c r="AU30" s="340">
        <f t="shared" si="12"/>
        <v>0</v>
      </c>
      <c r="AV30" s="289"/>
      <c r="AW30" s="347" t="e">
        <f t="shared" si="28"/>
        <v>#DIV/0!</v>
      </c>
      <c r="AY30" s="12"/>
      <c r="AZ30" s="12"/>
      <c r="BF30" s="12"/>
      <c r="BG30" s="12"/>
      <c r="BH30" s="12"/>
      <c r="BI30" s="12"/>
      <c r="BJ30" s="13"/>
      <c r="BK30" s="12"/>
      <c r="CM30" s="177"/>
      <c r="CN30" s="174" t="str">
        <f t="shared" si="29"/>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41"/>
        <v/>
      </c>
      <c r="D31" s="366">
        <f t="shared" si="15"/>
        <v>0</v>
      </c>
      <c r="E31" s="340">
        <f t="shared" si="1"/>
        <v>0</v>
      </c>
      <c r="F31" s="354">
        <f t="shared" si="16"/>
        <v>0</v>
      </c>
      <c r="G31" s="351" t="e">
        <f t="shared" si="17"/>
        <v>#DIV/0!</v>
      </c>
      <c r="H31" s="351" t="e">
        <f t="shared" si="18"/>
        <v>#DIV/0!</v>
      </c>
      <c r="I31" s="47">
        <f t="shared" si="2"/>
        <v>0</v>
      </c>
      <c r="J31" s="70"/>
      <c r="K31" s="340">
        <f t="shared" si="3"/>
        <v>0</v>
      </c>
      <c r="L31" s="289"/>
      <c r="M31" s="291" t="e">
        <f t="shared" si="19"/>
        <v>#DIV/0!</v>
      </c>
      <c r="N31" s="70"/>
      <c r="O31" s="340">
        <f t="shared" si="4"/>
        <v>0</v>
      </c>
      <c r="P31" s="289"/>
      <c r="Q31" s="291" t="e">
        <f t="shared" si="20"/>
        <v>#DIV/0!</v>
      </c>
      <c r="R31" s="70"/>
      <c r="S31" s="340">
        <f t="shared" si="5"/>
        <v>0</v>
      </c>
      <c r="T31" s="289"/>
      <c r="U31" s="291" t="e">
        <f t="shared" si="21"/>
        <v>#DIV/0!</v>
      </c>
      <c r="V31" s="70"/>
      <c r="W31" s="340">
        <f t="shared" si="6"/>
        <v>0</v>
      </c>
      <c r="X31" s="289"/>
      <c r="Y31" s="291" t="e">
        <f t="shared" si="22"/>
        <v>#DIV/0!</v>
      </c>
      <c r="Z31" s="70"/>
      <c r="AA31" s="340">
        <f t="shared" si="7"/>
        <v>0</v>
      </c>
      <c r="AB31" s="289"/>
      <c r="AC31" s="291" t="e">
        <f t="shared" si="23"/>
        <v>#DIV/0!</v>
      </c>
      <c r="AD31" s="70"/>
      <c r="AE31" s="340">
        <f t="shared" si="8"/>
        <v>0</v>
      </c>
      <c r="AF31" s="289"/>
      <c r="AG31" s="291" t="e">
        <f t="shared" si="24"/>
        <v>#DIV/0!</v>
      </c>
      <c r="AH31" s="70"/>
      <c r="AI31" s="340">
        <f t="shared" si="9"/>
        <v>0</v>
      </c>
      <c r="AJ31" s="289"/>
      <c r="AK31" s="291" t="e">
        <f t="shared" si="25"/>
        <v>#DIV/0!</v>
      </c>
      <c r="AL31" s="70"/>
      <c r="AM31" s="340">
        <f t="shared" si="10"/>
        <v>0</v>
      </c>
      <c r="AN31" s="289"/>
      <c r="AO31" s="291" t="e">
        <f t="shared" si="26"/>
        <v>#DIV/0!</v>
      </c>
      <c r="AP31" s="70"/>
      <c r="AQ31" s="340">
        <f t="shared" si="11"/>
        <v>0</v>
      </c>
      <c r="AR31" s="289"/>
      <c r="AS31" s="291" t="e">
        <f t="shared" si="27"/>
        <v>#DIV/0!</v>
      </c>
      <c r="AT31" s="70"/>
      <c r="AU31" s="340">
        <f t="shared" si="12"/>
        <v>0</v>
      </c>
      <c r="AV31" s="289"/>
      <c r="AW31" s="347" t="e">
        <f t="shared" si="28"/>
        <v>#DIV/0!</v>
      </c>
      <c r="AY31" s="12"/>
      <c r="AZ31" s="12"/>
      <c r="BF31" s="12"/>
      <c r="BG31" s="12"/>
      <c r="BH31" s="12"/>
      <c r="BI31" s="12"/>
      <c r="BJ31" s="13"/>
      <c r="BK31" s="12"/>
      <c r="CM31" s="177"/>
      <c r="CN31" s="174" t="str">
        <f t="shared" si="29"/>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41"/>
        <v/>
      </c>
      <c r="D32" s="366">
        <f t="shared" si="15"/>
        <v>0</v>
      </c>
      <c r="E32" s="340">
        <f t="shared" si="1"/>
        <v>0</v>
      </c>
      <c r="F32" s="354">
        <f t="shared" si="16"/>
        <v>0</v>
      </c>
      <c r="G32" s="351" t="e">
        <f t="shared" si="17"/>
        <v>#DIV/0!</v>
      </c>
      <c r="H32" s="351" t="e">
        <f t="shared" si="18"/>
        <v>#DIV/0!</v>
      </c>
      <c r="I32" s="47">
        <f t="shared" si="2"/>
        <v>0</v>
      </c>
      <c r="J32" s="70"/>
      <c r="K32" s="340">
        <f t="shared" si="3"/>
        <v>0</v>
      </c>
      <c r="L32" s="289"/>
      <c r="M32" s="291" t="e">
        <f t="shared" si="19"/>
        <v>#DIV/0!</v>
      </c>
      <c r="N32" s="70"/>
      <c r="O32" s="340">
        <f t="shared" si="4"/>
        <v>0</v>
      </c>
      <c r="P32" s="289"/>
      <c r="Q32" s="291" t="e">
        <f t="shared" si="20"/>
        <v>#DIV/0!</v>
      </c>
      <c r="R32" s="70"/>
      <c r="S32" s="340">
        <f t="shared" si="5"/>
        <v>0</v>
      </c>
      <c r="T32" s="289"/>
      <c r="U32" s="291" t="e">
        <f t="shared" si="21"/>
        <v>#DIV/0!</v>
      </c>
      <c r="V32" s="70"/>
      <c r="W32" s="340">
        <f t="shared" si="6"/>
        <v>0</v>
      </c>
      <c r="X32" s="289"/>
      <c r="Y32" s="291" t="e">
        <f t="shared" si="22"/>
        <v>#DIV/0!</v>
      </c>
      <c r="Z32" s="70"/>
      <c r="AA32" s="340">
        <f t="shared" si="7"/>
        <v>0</v>
      </c>
      <c r="AB32" s="289"/>
      <c r="AC32" s="291" t="e">
        <f t="shared" si="23"/>
        <v>#DIV/0!</v>
      </c>
      <c r="AD32" s="70"/>
      <c r="AE32" s="340">
        <f t="shared" si="8"/>
        <v>0</v>
      </c>
      <c r="AF32" s="289"/>
      <c r="AG32" s="291" t="e">
        <f t="shared" si="24"/>
        <v>#DIV/0!</v>
      </c>
      <c r="AH32" s="70"/>
      <c r="AI32" s="340">
        <f t="shared" si="9"/>
        <v>0</v>
      </c>
      <c r="AJ32" s="289"/>
      <c r="AK32" s="291" t="e">
        <f t="shared" si="25"/>
        <v>#DIV/0!</v>
      </c>
      <c r="AL32" s="70"/>
      <c r="AM32" s="340">
        <f t="shared" si="10"/>
        <v>0</v>
      </c>
      <c r="AN32" s="289"/>
      <c r="AO32" s="291" t="e">
        <f t="shared" si="26"/>
        <v>#DIV/0!</v>
      </c>
      <c r="AP32" s="70"/>
      <c r="AQ32" s="340">
        <f t="shared" si="11"/>
        <v>0</v>
      </c>
      <c r="AR32" s="289"/>
      <c r="AS32" s="291" t="e">
        <f t="shared" si="27"/>
        <v>#DIV/0!</v>
      </c>
      <c r="AT32" s="70"/>
      <c r="AU32" s="340">
        <f t="shared" si="12"/>
        <v>0</v>
      </c>
      <c r="AV32" s="289"/>
      <c r="AW32" s="347" t="e">
        <f t="shared" si="28"/>
        <v>#DIV/0!</v>
      </c>
      <c r="AY32" s="12"/>
      <c r="AZ32" s="12"/>
      <c r="BF32" s="12"/>
      <c r="BG32" s="12"/>
      <c r="BH32" s="12"/>
      <c r="BI32" s="12"/>
      <c r="BJ32" s="13"/>
      <c r="BK32" s="12"/>
      <c r="CM32" s="177"/>
      <c r="CN32" s="174" t="str">
        <f t="shared" si="29"/>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137" t="str">
        <f t="shared" si="41"/>
        <v/>
      </c>
      <c r="D33" s="367">
        <f t="shared" si="15"/>
        <v>0</v>
      </c>
      <c r="E33" s="343">
        <f t="shared" si="1"/>
        <v>0</v>
      </c>
      <c r="F33" s="355">
        <f t="shared" si="16"/>
        <v>0</v>
      </c>
      <c r="G33" s="352" t="e">
        <f t="shared" si="17"/>
        <v>#DIV/0!</v>
      </c>
      <c r="H33" s="352" t="e">
        <f t="shared" si="18"/>
        <v>#DIV/0!</v>
      </c>
      <c r="I33" s="300">
        <f t="shared" si="2"/>
        <v>0</v>
      </c>
      <c r="J33" s="126"/>
      <c r="K33" s="343">
        <f t="shared" si="3"/>
        <v>0</v>
      </c>
      <c r="L33" s="134"/>
      <c r="M33" s="292" t="e">
        <f t="shared" si="19"/>
        <v>#DIV/0!</v>
      </c>
      <c r="N33" s="126"/>
      <c r="O33" s="343">
        <f t="shared" si="4"/>
        <v>0</v>
      </c>
      <c r="P33" s="134"/>
      <c r="Q33" s="292" t="e">
        <f t="shared" si="20"/>
        <v>#DIV/0!</v>
      </c>
      <c r="R33" s="126"/>
      <c r="S33" s="343">
        <f t="shared" si="5"/>
        <v>0</v>
      </c>
      <c r="T33" s="134"/>
      <c r="U33" s="292" t="e">
        <f t="shared" si="21"/>
        <v>#DIV/0!</v>
      </c>
      <c r="V33" s="126"/>
      <c r="W33" s="343">
        <f t="shared" si="6"/>
        <v>0</v>
      </c>
      <c r="X33" s="134"/>
      <c r="Y33" s="292" t="e">
        <f t="shared" si="22"/>
        <v>#DIV/0!</v>
      </c>
      <c r="Z33" s="126"/>
      <c r="AA33" s="343">
        <f t="shared" si="7"/>
        <v>0</v>
      </c>
      <c r="AB33" s="134"/>
      <c r="AC33" s="292" t="e">
        <f t="shared" si="23"/>
        <v>#DIV/0!</v>
      </c>
      <c r="AD33" s="126"/>
      <c r="AE33" s="343">
        <f t="shared" si="8"/>
        <v>0</v>
      </c>
      <c r="AF33" s="134"/>
      <c r="AG33" s="292" t="e">
        <f t="shared" si="24"/>
        <v>#DIV/0!</v>
      </c>
      <c r="AH33" s="126"/>
      <c r="AI33" s="343">
        <f t="shared" si="9"/>
        <v>0</v>
      </c>
      <c r="AJ33" s="134"/>
      <c r="AK33" s="292" t="e">
        <f t="shared" si="25"/>
        <v>#DIV/0!</v>
      </c>
      <c r="AL33" s="126"/>
      <c r="AM33" s="343">
        <f t="shared" si="10"/>
        <v>0</v>
      </c>
      <c r="AN33" s="134"/>
      <c r="AO33" s="292" t="e">
        <f t="shared" si="26"/>
        <v>#DIV/0!</v>
      </c>
      <c r="AP33" s="126"/>
      <c r="AQ33" s="343">
        <f t="shared" si="11"/>
        <v>0</v>
      </c>
      <c r="AR33" s="134"/>
      <c r="AS33" s="292" t="e">
        <f t="shared" si="27"/>
        <v>#DIV/0!</v>
      </c>
      <c r="AT33" s="126"/>
      <c r="AU33" s="343">
        <f t="shared" si="12"/>
        <v>0</v>
      </c>
      <c r="AV33" s="134"/>
      <c r="AW33" s="348" t="e">
        <f t="shared" si="28"/>
        <v>#DIV/0!</v>
      </c>
      <c r="AY33" s="12"/>
      <c r="AZ33" s="12"/>
      <c r="BF33" s="12"/>
      <c r="BG33" s="12"/>
      <c r="BH33" s="12"/>
      <c r="BI33" s="12"/>
      <c r="BJ33" s="13"/>
      <c r="BK33" s="12"/>
      <c r="CM33" s="177"/>
      <c r="CN33" s="174" t="str">
        <f t="shared" si="29"/>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42">Year3</f>
        <v/>
      </c>
      <c r="D34" s="363">
        <f t="shared" si="15"/>
        <v>0</v>
      </c>
      <c r="E34" s="339">
        <f t="shared" si="1"/>
        <v>0</v>
      </c>
      <c r="F34" s="364">
        <f t="shared" si="16"/>
        <v>0</v>
      </c>
      <c r="G34" s="365" t="e">
        <f t="shared" si="17"/>
        <v>#DIV/0!</v>
      </c>
      <c r="H34" s="365" t="e">
        <f t="shared" si="18"/>
        <v>#DIV/0!</v>
      </c>
      <c r="I34" s="144">
        <f t="shared" si="2"/>
        <v>0</v>
      </c>
      <c r="J34" s="306"/>
      <c r="K34" s="339">
        <f t="shared" si="3"/>
        <v>0</v>
      </c>
      <c r="L34" s="307"/>
      <c r="M34" s="290" t="e">
        <f t="shared" si="19"/>
        <v>#DIV/0!</v>
      </c>
      <c r="N34" s="306"/>
      <c r="O34" s="339">
        <f t="shared" si="4"/>
        <v>0</v>
      </c>
      <c r="P34" s="307"/>
      <c r="Q34" s="290" t="e">
        <f t="shared" si="20"/>
        <v>#DIV/0!</v>
      </c>
      <c r="R34" s="306"/>
      <c r="S34" s="339">
        <f t="shared" si="5"/>
        <v>0</v>
      </c>
      <c r="T34" s="307"/>
      <c r="U34" s="290" t="e">
        <f t="shared" si="21"/>
        <v>#DIV/0!</v>
      </c>
      <c r="V34" s="306"/>
      <c r="W34" s="339">
        <f t="shared" si="6"/>
        <v>0</v>
      </c>
      <c r="X34" s="307"/>
      <c r="Y34" s="290" t="e">
        <f t="shared" si="22"/>
        <v>#DIV/0!</v>
      </c>
      <c r="Z34" s="306"/>
      <c r="AA34" s="339">
        <f t="shared" si="7"/>
        <v>0</v>
      </c>
      <c r="AB34" s="307"/>
      <c r="AC34" s="290" t="e">
        <f t="shared" si="23"/>
        <v>#DIV/0!</v>
      </c>
      <c r="AD34" s="306"/>
      <c r="AE34" s="339">
        <f t="shared" si="8"/>
        <v>0</v>
      </c>
      <c r="AF34" s="307"/>
      <c r="AG34" s="290" t="e">
        <f t="shared" si="24"/>
        <v>#DIV/0!</v>
      </c>
      <c r="AH34" s="306"/>
      <c r="AI34" s="339">
        <f t="shared" si="9"/>
        <v>0</v>
      </c>
      <c r="AJ34" s="307"/>
      <c r="AK34" s="290" t="e">
        <f t="shared" si="25"/>
        <v>#DIV/0!</v>
      </c>
      <c r="AL34" s="306"/>
      <c r="AM34" s="339">
        <f t="shared" si="10"/>
        <v>0</v>
      </c>
      <c r="AN34" s="307"/>
      <c r="AO34" s="290" t="e">
        <f t="shared" si="26"/>
        <v>#DIV/0!</v>
      </c>
      <c r="AP34" s="306"/>
      <c r="AQ34" s="339">
        <f t="shared" si="11"/>
        <v>0</v>
      </c>
      <c r="AR34" s="307"/>
      <c r="AS34" s="290" t="e">
        <f t="shared" si="27"/>
        <v>#DIV/0!</v>
      </c>
      <c r="AT34" s="306"/>
      <c r="AU34" s="339">
        <f t="shared" si="12"/>
        <v>0</v>
      </c>
      <c r="AV34" s="307"/>
      <c r="AW34" s="346" t="e">
        <f t="shared" si="28"/>
        <v>#DIV/0!</v>
      </c>
      <c r="AY34" s="12"/>
      <c r="AZ34" s="12"/>
      <c r="BF34" s="12"/>
      <c r="BG34" s="12"/>
      <c r="BH34" s="12"/>
      <c r="BI34" s="12"/>
      <c r="BJ34" s="13"/>
      <c r="BK34" s="12"/>
      <c r="CM34" s="177"/>
      <c r="CN34" s="174" t="str">
        <f t="shared" si="29"/>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42"/>
        <v/>
      </c>
      <c r="D35" s="366">
        <f t="shared" si="15"/>
        <v>0</v>
      </c>
      <c r="E35" s="340">
        <f t="shared" si="1"/>
        <v>0</v>
      </c>
      <c r="F35" s="354">
        <f t="shared" si="16"/>
        <v>0</v>
      </c>
      <c r="G35" s="351" t="e">
        <f t="shared" si="17"/>
        <v>#DIV/0!</v>
      </c>
      <c r="H35" s="351" t="e">
        <f t="shared" si="18"/>
        <v>#DIV/0!</v>
      </c>
      <c r="I35" s="47">
        <f t="shared" si="2"/>
        <v>0</v>
      </c>
      <c r="J35" s="70"/>
      <c r="K35" s="340">
        <f t="shared" si="3"/>
        <v>0</v>
      </c>
      <c r="L35" s="289"/>
      <c r="M35" s="291" t="e">
        <f t="shared" si="19"/>
        <v>#DIV/0!</v>
      </c>
      <c r="N35" s="70"/>
      <c r="O35" s="340">
        <f t="shared" si="4"/>
        <v>0</v>
      </c>
      <c r="P35" s="289"/>
      <c r="Q35" s="291" t="e">
        <f t="shared" si="20"/>
        <v>#DIV/0!</v>
      </c>
      <c r="R35" s="70"/>
      <c r="S35" s="340">
        <f t="shared" si="5"/>
        <v>0</v>
      </c>
      <c r="T35" s="289"/>
      <c r="U35" s="291" t="e">
        <f t="shared" si="21"/>
        <v>#DIV/0!</v>
      </c>
      <c r="V35" s="70"/>
      <c r="W35" s="340">
        <f t="shared" si="6"/>
        <v>0</v>
      </c>
      <c r="X35" s="289"/>
      <c r="Y35" s="291" t="e">
        <f t="shared" si="22"/>
        <v>#DIV/0!</v>
      </c>
      <c r="Z35" s="70"/>
      <c r="AA35" s="340">
        <f t="shared" si="7"/>
        <v>0</v>
      </c>
      <c r="AB35" s="289"/>
      <c r="AC35" s="291" t="e">
        <f t="shared" si="23"/>
        <v>#DIV/0!</v>
      </c>
      <c r="AD35" s="70"/>
      <c r="AE35" s="340">
        <f t="shared" si="8"/>
        <v>0</v>
      </c>
      <c r="AF35" s="289"/>
      <c r="AG35" s="291" t="e">
        <f t="shared" si="24"/>
        <v>#DIV/0!</v>
      </c>
      <c r="AH35" s="70"/>
      <c r="AI35" s="340">
        <f t="shared" si="9"/>
        <v>0</v>
      </c>
      <c r="AJ35" s="289"/>
      <c r="AK35" s="291" t="e">
        <f t="shared" si="25"/>
        <v>#DIV/0!</v>
      </c>
      <c r="AL35" s="70"/>
      <c r="AM35" s="340">
        <f t="shared" si="10"/>
        <v>0</v>
      </c>
      <c r="AN35" s="289"/>
      <c r="AO35" s="291" t="e">
        <f t="shared" si="26"/>
        <v>#DIV/0!</v>
      </c>
      <c r="AP35" s="70"/>
      <c r="AQ35" s="340">
        <f t="shared" si="11"/>
        <v>0</v>
      </c>
      <c r="AR35" s="289"/>
      <c r="AS35" s="291" t="e">
        <f t="shared" si="27"/>
        <v>#DIV/0!</v>
      </c>
      <c r="AT35" s="70"/>
      <c r="AU35" s="340">
        <f t="shared" si="12"/>
        <v>0</v>
      </c>
      <c r="AV35" s="289"/>
      <c r="AW35" s="347" t="e">
        <f t="shared" si="28"/>
        <v>#DIV/0!</v>
      </c>
      <c r="AY35" s="12"/>
      <c r="AZ35" s="12"/>
      <c r="BF35" s="12"/>
      <c r="BG35" s="12"/>
      <c r="BH35" s="12"/>
      <c r="BI35" s="12"/>
      <c r="BJ35" s="13"/>
      <c r="BK35" s="12"/>
      <c r="CM35" s="177"/>
      <c r="CN35" s="174" t="str">
        <f t="shared" si="29"/>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42"/>
        <v/>
      </c>
      <c r="D36" s="366">
        <f t="shared" si="15"/>
        <v>0</v>
      </c>
      <c r="E36" s="340">
        <f t="shared" si="1"/>
        <v>0</v>
      </c>
      <c r="F36" s="354">
        <f t="shared" si="16"/>
        <v>0</v>
      </c>
      <c r="G36" s="351" t="e">
        <f t="shared" si="17"/>
        <v>#DIV/0!</v>
      </c>
      <c r="H36" s="351" t="e">
        <f t="shared" si="18"/>
        <v>#DIV/0!</v>
      </c>
      <c r="I36" s="47">
        <f t="shared" si="2"/>
        <v>0</v>
      </c>
      <c r="J36" s="70"/>
      <c r="K36" s="340">
        <f t="shared" si="3"/>
        <v>0</v>
      </c>
      <c r="L36" s="289"/>
      <c r="M36" s="291" t="e">
        <f t="shared" si="19"/>
        <v>#DIV/0!</v>
      </c>
      <c r="N36" s="70"/>
      <c r="O36" s="340">
        <f t="shared" si="4"/>
        <v>0</v>
      </c>
      <c r="P36" s="289"/>
      <c r="Q36" s="291" t="e">
        <f t="shared" si="20"/>
        <v>#DIV/0!</v>
      </c>
      <c r="R36" s="70"/>
      <c r="S36" s="340">
        <f t="shared" si="5"/>
        <v>0</v>
      </c>
      <c r="T36" s="289"/>
      <c r="U36" s="291" t="e">
        <f t="shared" si="21"/>
        <v>#DIV/0!</v>
      </c>
      <c r="V36" s="70"/>
      <c r="W36" s="340">
        <f t="shared" si="6"/>
        <v>0</v>
      </c>
      <c r="X36" s="289"/>
      <c r="Y36" s="291" t="e">
        <f t="shared" si="22"/>
        <v>#DIV/0!</v>
      </c>
      <c r="Z36" s="70"/>
      <c r="AA36" s="340">
        <f t="shared" si="7"/>
        <v>0</v>
      </c>
      <c r="AB36" s="289"/>
      <c r="AC36" s="291" t="e">
        <f t="shared" si="23"/>
        <v>#DIV/0!</v>
      </c>
      <c r="AD36" s="70"/>
      <c r="AE36" s="340">
        <f t="shared" si="8"/>
        <v>0</v>
      </c>
      <c r="AF36" s="289"/>
      <c r="AG36" s="291" t="e">
        <f t="shared" si="24"/>
        <v>#DIV/0!</v>
      </c>
      <c r="AH36" s="70"/>
      <c r="AI36" s="340">
        <f t="shared" si="9"/>
        <v>0</v>
      </c>
      <c r="AJ36" s="289"/>
      <c r="AK36" s="291" t="e">
        <f t="shared" si="25"/>
        <v>#DIV/0!</v>
      </c>
      <c r="AL36" s="70"/>
      <c r="AM36" s="340">
        <f t="shared" si="10"/>
        <v>0</v>
      </c>
      <c r="AN36" s="289"/>
      <c r="AO36" s="291" t="e">
        <f t="shared" si="26"/>
        <v>#DIV/0!</v>
      </c>
      <c r="AP36" s="70"/>
      <c r="AQ36" s="340">
        <f t="shared" si="11"/>
        <v>0</v>
      </c>
      <c r="AR36" s="289"/>
      <c r="AS36" s="291" t="e">
        <f t="shared" si="27"/>
        <v>#DIV/0!</v>
      </c>
      <c r="AT36" s="70"/>
      <c r="AU36" s="340">
        <f t="shared" si="12"/>
        <v>0</v>
      </c>
      <c r="AV36" s="289"/>
      <c r="AW36" s="347" t="e">
        <f t="shared" si="28"/>
        <v>#DIV/0!</v>
      </c>
      <c r="AY36" s="12"/>
      <c r="AZ36" s="12"/>
      <c r="BF36" s="12"/>
      <c r="BG36" s="12"/>
      <c r="BH36" s="12"/>
      <c r="BI36" s="12"/>
      <c r="BJ36" s="13"/>
      <c r="BK36" s="12"/>
      <c r="CM36" s="177"/>
      <c r="CN36" s="174" t="str">
        <f t="shared" si="29"/>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42"/>
        <v/>
      </c>
      <c r="D37" s="366">
        <f t="shared" si="15"/>
        <v>0</v>
      </c>
      <c r="E37" s="340">
        <f t="shared" si="1"/>
        <v>0</v>
      </c>
      <c r="F37" s="354">
        <f t="shared" si="16"/>
        <v>0</v>
      </c>
      <c r="G37" s="351" t="e">
        <f t="shared" si="17"/>
        <v>#DIV/0!</v>
      </c>
      <c r="H37" s="351" t="e">
        <f t="shared" si="18"/>
        <v>#DIV/0!</v>
      </c>
      <c r="I37" s="47">
        <f t="shared" si="2"/>
        <v>0</v>
      </c>
      <c r="J37" s="70"/>
      <c r="K37" s="340">
        <f t="shared" si="3"/>
        <v>0</v>
      </c>
      <c r="L37" s="289"/>
      <c r="M37" s="291" t="e">
        <f t="shared" si="19"/>
        <v>#DIV/0!</v>
      </c>
      <c r="N37" s="70"/>
      <c r="O37" s="340">
        <f t="shared" si="4"/>
        <v>0</v>
      </c>
      <c r="P37" s="289"/>
      <c r="Q37" s="291" t="e">
        <f t="shared" si="20"/>
        <v>#DIV/0!</v>
      </c>
      <c r="R37" s="70"/>
      <c r="S37" s="340">
        <f t="shared" si="5"/>
        <v>0</v>
      </c>
      <c r="T37" s="289"/>
      <c r="U37" s="291" t="e">
        <f t="shared" si="21"/>
        <v>#DIV/0!</v>
      </c>
      <c r="V37" s="70"/>
      <c r="W37" s="340">
        <f t="shared" si="6"/>
        <v>0</v>
      </c>
      <c r="X37" s="289"/>
      <c r="Y37" s="291" t="e">
        <f t="shared" si="22"/>
        <v>#DIV/0!</v>
      </c>
      <c r="Z37" s="70"/>
      <c r="AA37" s="340">
        <f t="shared" si="7"/>
        <v>0</v>
      </c>
      <c r="AB37" s="289"/>
      <c r="AC37" s="291" t="e">
        <f t="shared" si="23"/>
        <v>#DIV/0!</v>
      </c>
      <c r="AD37" s="70"/>
      <c r="AE37" s="340">
        <f t="shared" si="8"/>
        <v>0</v>
      </c>
      <c r="AF37" s="289"/>
      <c r="AG37" s="291" t="e">
        <f t="shared" si="24"/>
        <v>#DIV/0!</v>
      </c>
      <c r="AH37" s="70"/>
      <c r="AI37" s="340">
        <f t="shared" si="9"/>
        <v>0</v>
      </c>
      <c r="AJ37" s="289"/>
      <c r="AK37" s="291" t="e">
        <f t="shared" si="25"/>
        <v>#DIV/0!</v>
      </c>
      <c r="AL37" s="70"/>
      <c r="AM37" s="340">
        <f t="shared" si="10"/>
        <v>0</v>
      </c>
      <c r="AN37" s="289"/>
      <c r="AO37" s="291" t="e">
        <f t="shared" si="26"/>
        <v>#DIV/0!</v>
      </c>
      <c r="AP37" s="70"/>
      <c r="AQ37" s="340">
        <f t="shared" si="11"/>
        <v>0</v>
      </c>
      <c r="AR37" s="289"/>
      <c r="AS37" s="291" t="e">
        <f t="shared" si="27"/>
        <v>#DIV/0!</v>
      </c>
      <c r="AT37" s="70"/>
      <c r="AU37" s="340">
        <f t="shared" si="12"/>
        <v>0</v>
      </c>
      <c r="AV37" s="289"/>
      <c r="AW37" s="347" t="e">
        <f t="shared" si="28"/>
        <v>#DIV/0!</v>
      </c>
      <c r="AY37" s="12"/>
      <c r="AZ37" s="12"/>
      <c r="BF37" s="12"/>
      <c r="BG37" s="12"/>
      <c r="BH37" s="12"/>
      <c r="BI37" s="12"/>
      <c r="BJ37" s="13"/>
      <c r="BK37" s="12"/>
      <c r="CM37" s="177"/>
      <c r="CN37" s="174" t="str">
        <f t="shared" si="29"/>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42"/>
        <v/>
      </c>
      <c r="D38" s="366">
        <f t="shared" si="15"/>
        <v>0</v>
      </c>
      <c r="E38" s="340">
        <f t="shared" si="1"/>
        <v>0</v>
      </c>
      <c r="F38" s="354">
        <f t="shared" si="16"/>
        <v>0</v>
      </c>
      <c r="G38" s="351" t="e">
        <f t="shared" si="17"/>
        <v>#DIV/0!</v>
      </c>
      <c r="H38" s="351" t="e">
        <f t="shared" si="18"/>
        <v>#DIV/0!</v>
      </c>
      <c r="I38" s="47">
        <f t="shared" si="2"/>
        <v>0</v>
      </c>
      <c r="J38" s="70"/>
      <c r="K38" s="340">
        <f t="shared" si="3"/>
        <v>0</v>
      </c>
      <c r="L38" s="289"/>
      <c r="M38" s="291" t="e">
        <f t="shared" si="19"/>
        <v>#DIV/0!</v>
      </c>
      <c r="N38" s="70"/>
      <c r="O38" s="340">
        <f t="shared" si="4"/>
        <v>0</v>
      </c>
      <c r="P38" s="289"/>
      <c r="Q38" s="291" t="e">
        <f t="shared" si="20"/>
        <v>#DIV/0!</v>
      </c>
      <c r="R38" s="70"/>
      <c r="S38" s="340">
        <f t="shared" si="5"/>
        <v>0</v>
      </c>
      <c r="T38" s="289"/>
      <c r="U38" s="291" t="e">
        <f t="shared" si="21"/>
        <v>#DIV/0!</v>
      </c>
      <c r="V38" s="70"/>
      <c r="W38" s="340">
        <f t="shared" si="6"/>
        <v>0</v>
      </c>
      <c r="X38" s="289"/>
      <c r="Y38" s="291" t="e">
        <f t="shared" si="22"/>
        <v>#DIV/0!</v>
      </c>
      <c r="Z38" s="70"/>
      <c r="AA38" s="340">
        <f t="shared" si="7"/>
        <v>0</v>
      </c>
      <c r="AB38" s="289"/>
      <c r="AC38" s="291" t="e">
        <f t="shared" si="23"/>
        <v>#DIV/0!</v>
      </c>
      <c r="AD38" s="70"/>
      <c r="AE38" s="340">
        <f t="shared" si="8"/>
        <v>0</v>
      </c>
      <c r="AF38" s="289"/>
      <c r="AG38" s="291" t="e">
        <f t="shared" si="24"/>
        <v>#DIV/0!</v>
      </c>
      <c r="AH38" s="70"/>
      <c r="AI38" s="340">
        <f t="shared" si="9"/>
        <v>0</v>
      </c>
      <c r="AJ38" s="289"/>
      <c r="AK38" s="291" t="e">
        <f t="shared" si="25"/>
        <v>#DIV/0!</v>
      </c>
      <c r="AL38" s="70"/>
      <c r="AM38" s="340">
        <f t="shared" si="10"/>
        <v>0</v>
      </c>
      <c r="AN38" s="289"/>
      <c r="AO38" s="291" t="e">
        <f t="shared" si="26"/>
        <v>#DIV/0!</v>
      </c>
      <c r="AP38" s="70"/>
      <c r="AQ38" s="340">
        <f t="shared" si="11"/>
        <v>0</v>
      </c>
      <c r="AR38" s="289"/>
      <c r="AS38" s="291" t="e">
        <f t="shared" si="27"/>
        <v>#DIV/0!</v>
      </c>
      <c r="AT38" s="70"/>
      <c r="AU38" s="340">
        <f t="shared" si="12"/>
        <v>0</v>
      </c>
      <c r="AV38" s="289"/>
      <c r="AW38" s="347" t="e">
        <f t="shared" si="28"/>
        <v>#DIV/0!</v>
      </c>
      <c r="AY38" s="12"/>
      <c r="AZ38" s="12"/>
      <c r="BF38" s="12"/>
      <c r="BG38" s="12"/>
      <c r="BH38" s="12"/>
      <c r="BI38" s="12"/>
      <c r="BJ38" s="13"/>
      <c r="BK38" s="12"/>
      <c r="CM38" s="177"/>
      <c r="CN38" s="174" t="str">
        <f t="shared" si="29"/>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42"/>
        <v/>
      </c>
      <c r="D39" s="366">
        <f t="shared" si="15"/>
        <v>0</v>
      </c>
      <c r="E39" s="340">
        <f t="shared" si="1"/>
        <v>0</v>
      </c>
      <c r="F39" s="354">
        <f t="shared" si="16"/>
        <v>0</v>
      </c>
      <c r="G39" s="351" t="e">
        <f t="shared" si="17"/>
        <v>#DIV/0!</v>
      </c>
      <c r="H39" s="351" t="e">
        <f t="shared" si="18"/>
        <v>#DIV/0!</v>
      </c>
      <c r="I39" s="47">
        <f t="shared" si="2"/>
        <v>0</v>
      </c>
      <c r="J39" s="70"/>
      <c r="K39" s="340">
        <f t="shared" si="3"/>
        <v>0</v>
      </c>
      <c r="L39" s="289"/>
      <c r="M39" s="291" t="e">
        <f t="shared" si="19"/>
        <v>#DIV/0!</v>
      </c>
      <c r="N39" s="70"/>
      <c r="O39" s="340">
        <f t="shared" si="4"/>
        <v>0</v>
      </c>
      <c r="P39" s="289"/>
      <c r="Q39" s="291" t="e">
        <f t="shared" si="20"/>
        <v>#DIV/0!</v>
      </c>
      <c r="R39" s="70"/>
      <c r="S39" s="340">
        <f t="shared" si="5"/>
        <v>0</v>
      </c>
      <c r="T39" s="289"/>
      <c r="U39" s="291" t="e">
        <f t="shared" si="21"/>
        <v>#DIV/0!</v>
      </c>
      <c r="V39" s="70"/>
      <c r="W39" s="340">
        <f t="shared" si="6"/>
        <v>0</v>
      </c>
      <c r="X39" s="289"/>
      <c r="Y39" s="291" t="e">
        <f t="shared" si="22"/>
        <v>#DIV/0!</v>
      </c>
      <c r="Z39" s="70"/>
      <c r="AA39" s="340">
        <f t="shared" si="7"/>
        <v>0</v>
      </c>
      <c r="AB39" s="289"/>
      <c r="AC39" s="291" t="e">
        <f t="shared" si="23"/>
        <v>#DIV/0!</v>
      </c>
      <c r="AD39" s="70"/>
      <c r="AE39" s="340">
        <f t="shared" si="8"/>
        <v>0</v>
      </c>
      <c r="AF39" s="289"/>
      <c r="AG39" s="291" t="e">
        <f t="shared" si="24"/>
        <v>#DIV/0!</v>
      </c>
      <c r="AH39" s="70"/>
      <c r="AI39" s="340">
        <f t="shared" si="9"/>
        <v>0</v>
      </c>
      <c r="AJ39" s="289"/>
      <c r="AK39" s="291" t="e">
        <f t="shared" si="25"/>
        <v>#DIV/0!</v>
      </c>
      <c r="AL39" s="70"/>
      <c r="AM39" s="340">
        <f t="shared" si="10"/>
        <v>0</v>
      </c>
      <c r="AN39" s="289"/>
      <c r="AO39" s="291" t="e">
        <f t="shared" si="26"/>
        <v>#DIV/0!</v>
      </c>
      <c r="AP39" s="70"/>
      <c r="AQ39" s="340">
        <f t="shared" si="11"/>
        <v>0</v>
      </c>
      <c r="AR39" s="289"/>
      <c r="AS39" s="291" t="e">
        <f t="shared" si="27"/>
        <v>#DIV/0!</v>
      </c>
      <c r="AT39" s="70"/>
      <c r="AU39" s="340">
        <f t="shared" si="12"/>
        <v>0</v>
      </c>
      <c r="AV39" s="289"/>
      <c r="AW39" s="347" t="e">
        <f t="shared" si="28"/>
        <v>#DIV/0!</v>
      </c>
      <c r="AY39" s="12"/>
      <c r="AZ39" s="12"/>
      <c r="BF39" s="12"/>
      <c r="BG39" s="12"/>
      <c r="BH39" s="12"/>
      <c r="BI39" s="12"/>
      <c r="BJ39" s="13"/>
      <c r="BK39" s="12"/>
      <c r="CM39" s="177"/>
      <c r="CN39" s="174" t="str">
        <f t="shared" si="29"/>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42"/>
        <v/>
      </c>
      <c r="D40" s="366">
        <f t="shared" si="15"/>
        <v>0</v>
      </c>
      <c r="E40" s="340">
        <f t="shared" si="1"/>
        <v>0</v>
      </c>
      <c r="F40" s="354">
        <f t="shared" si="16"/>
        <v>0</v>
      </c>
      <c r="G40" s="351" t="e">
        <f t="shared" si="17"/>
        <v>#DIV/0!</v>
      </c>
      <c r="H40" s="351" t="e">
        <f t="shared" si="18"/>
        <v>#DIV/0!</v>
      </c>
      <c r="I40" s="47">
        <f t="shared" si="2"/>
        <v>0</v>
      </c>
      <c r="J40" s="70"/>
      <c r="K40" s="340">
        <f t="shared" si="3"/>
        <v>0</v>
      </c>
      <c r="L40" s="289"/>
      <c r="M40" s="291" t="e">
        <f t="shared" si="19"/>
        <v>#DIV/0!</v>
      </c>
      <c r="N40" s="70"/>
      <c r="O40" s="340">
        <f t="shared" si="4"/>
        <v>0</v>
      </c>
      <c r="P40" s="289"/>
      <c r="Q40" s="291" t="e">
        <f t="shared" si="20"/>
        <v>#DIV/0!</v>
      </c>
      <c r="R40" s="70"/>
      <c r="S40" s="340">
        <f t="shared" si="5"/>
        <v>0</v>
      </c>
      <c r="T40" s="289"/>
      <c r="U40" s="291" t="e">
        <f t="shared" si="21"/>
        <v>#DIV/0!</v>
      </c>
      <c r="V40" s="70"/>
      <c r="W40" s="340">
        <f t="shared" si="6"/>
        <v>0</v>
      </c>
      <c r="X40" s="289"/>
      <c r="Y40" s="291" t="e">
        <f t="shared" si="22"/>
        <v>#DIV/0!</v>
      </c>
      <c r="Z40" s="70"/>
      <c r="AA40" s="340">
        <f t="shared" si="7"/>
        <v>0</v>
      </c>
      <c r="AB40" s="289"/>
      <c r="AC40" s="291" t="e">
        <f t="shared" si="23"/>
        <v>#DIV/0!</v>
      </c>
      <c r="AD40" s="70"/>
      <c r="AE40" s="340">
        <f t="shared" si="8"/>
        <v>0</v>
      </c>
      <c r="AF40" s="289"/>
      <c r="AG40" s="291" t="e">
        <f t="shared" si="24"/>
        <v>#DIV/0!</v>
      </c>
      <c r="AH40" s="70"/>
      <c r="AI40" s="340">
        <f t="shared" si="9"/>
        <v>0</v>
      </c>
      <c r="AJ40" s="289"/>
      <c r="AK40" s="291" t="e">
        <f t="shared" si="25"/>
        <v>#DIV/0!</v>
      </c>
      <c r="AL40" s="70"/>
      <c r="AM40" s="340">
        <f t="shared" si="10"/>
        <v>0</v>
      </c>
      <c r="AN40" s="289"/>
      <c r="AO40" s="291" t="e">
        <f t="shared" si="26"/>
        <v>#DIV/0!</v>
      </c>
      <c r="AP40" s="70"/>
      <c r="AQ40" s="340">
        <f t="shared" si="11"/>
        <v>0</v>
      </c>
      <c r="AR40" s="289"/>
      <c r="AS40" s="291" t="e">
        <f t="shared" si="27"/>
        <v>#DIV/0!</v>
      </c>
      <c r="AT40" s="70"/>
      <c r="AU40" s="340">
        <f t="shared" si="12"/>
        <v>0</v>
      </c>
      <c r="AV40" s="289"/>
      <c r="AW40" s="347" t="e">
        <f t="shared" si="28"/>
        <v>#DIV/0!</v>
      </c>
      <c r="AY40" s="12"/>
      <c r="AZ40" s="12"/>
      <c r="BF40" s="12"/>
      <c r="BG40" s="12"/>
      <c r="BH40" s="12"/>
      <c r="BI40" s="12"/>
      <c r="BJ40" s="13"/>
      <c r="BK40" s="12"/>
      <c r="CM40" s="177"/>
      <c r="CN40" s="174" t="str">
        <f t="shared" si="29"/>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42"/>
        <v/>
      </c>
      <c r="D41" s="366">
        <f t="shared" si="15"/>
        <v>0</v>
      </c>
      <c r="E41" s="340">
        <f t="shared" si="1"/>
        <v>0</v>
      </c>
      <c r="F41" s="354">
        <f t="shared" si="16"/>
        <v>0</v>
      </c>
      <c r="G41" s="351" t="e">
        <f t="shared" si="17"/>
        <v>#DIV/0!</v>
      </c>
      <c r="H41" s="351" t="e">
        <f t="shared" si="18"/>
        <v>#DIV/0!</v>
      </c>
      <c r="I41" s="47">
        <f t="shared" si="2"/>
        <v>0</v>
      </c>
      <c r="J41" s="70"/>
      <c r="K41" s="340">
        <f t="shared" si="3"/>
        <v>0</v>
      </c>
      <c r="L41" s="289"/>
      <c r="M41" s="291" t="e">
        <f t="shared" si="19"/>
        <v>#DIV/0!</v>
      </c>
      <c r="N41" s="70"/>
      <c r="O41" s="340">
        <f t="shared" si="4"/>
        <v>0</v>
      </c>
      <c r="P41" s="289"/>
      <c r="Q41" s="291" t="e">
        <f t="shared" si="20"/>
        <v>#DIV/0!</v>
      </c>
      <c r="R41" s="70"/>
      <c r="S41" s="340">
        <f t="shared" si="5"/>
        <v>0</v>
      </c>
      <c r="T41" s="289"/>
      <c r="U41" s="291" t="e">
        <f t="shared" si="21"/>
        <v>#DIV/0!</v>
      </c>
      <c r="V41" s="70"/>
      <c r="W41" s="340">
        <f t="shared" si="6"/>
        <v>0</v>
      </c>
      <c r="X41" s="289"/>
      <c r="Y41" s="291" t="e">
        <f t="shared" si="22"/>
        <v>#DIV/0!</v>
      </c>
      <c r="Z41" s="70"/>
      <c r="AA41" s="340">
        <f t="shared" si="7"/>
        <v>0</v>
      </c>
      <c r="AB41" s="289"/>
      <c r="AC41" s="291" t="e">
        <f t="shared" si="23"/>
        <v>#DIV/0!</v>
      </c>
      <c r="AD41" s="70"/>
      <c r="AE41" s="340">
        <f t="shared" si="8"/>
        <v>0</v>
      </c>
      <c r="AF41" s="289"/>
      <c r="AG41" s="291" t="e">
        <f t="shared" si="24"/>
        <v>#DIV/0!</v>
      </c>
      <c r="AH41" s="70"/>
      <c r="AI41" s="340">
        <f t="shared" si="9"/>
        <v>0</v>
      </c>
      <c r="AJ41" s="289"/>
      <c r="AK41" s="291" t="e">
        <f t="shared" si="25"/>
        <v>#DIV/0!</v>
      </c>
      <c r="AL41" s="70"/>
      <c r="AM41" s="340">
        <f t="shared" si="10"/>
        <v>0</v>
      </c>
      <c r="AN41" s="289"/>
      <c r="AO41" s="291" t="e">
        <f t="shared" si="26"/>
        <v>#DIV/0!</v>
      </c>
      <c r="AP41" s="70"/>
      <c r="AQ41" s="340">
        <f t="shared" si="11"/>
        <v>0</v>
      </c>
      <c r="AR41" s="289"/>
      <c r="AS41" s="291" t="e">
        <f t="shared" si="27"/>
        <v>#DIV/0!</v>
      </c>
      <c r="AT41" s="70"/>
      <c r="AU41" s="340">
        <f t="shared" si="12"/>
        <v>0</v>
      </c>
      <c r="AV41" s="289"/>
      <c r="AW41" s="347" t="e">
        <f t="shared" si="28"/>
        <v>#DIV/0!</v>
      </c>
      <c r="AY41" s="12"/>
      <c r="AZ41" s="12"/>
      <c r="BF41" s="12"/>
      <c r="BG41" s="12"/>
      <c r="BH41" s="12"/>
      <c r="BI41" s="12"/>
      <c r="BJ41" s="13"/>
      <c r="BK41" s="12"/>
      <c r="CM41" s="177"/>
      <c r="CN41" s="174" t="str">
        <f t="shared" si="29"/>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42"/>
        <v/>
      </c>
      <c r="D42" s="366">
        <f t="shared" si="15"/>
        <v>0</v>
      </c>
      <c r="E42" s="340">
        <f t="shared" ref="E42:E69" si="43">D42*$N$4</f>
        <v>0</v>
      </c>
      <c r="F42" s="354">
        <f t="shared" si="16"/>
        <v>0</v>
      </c>
      <c r="G42" s="351" t="e">
        <f t="shared" si="17"/>
        <v>#DIV/0!</v>
      </c>
      <c r="H42" s="351" t="e">
        <f t="shared" si="18"/>
        <v>#DIV/0!</v>
      </c>
      <c r="I42" s="47">
        <f t="shared" ref="I42:I69" si="44">E42*$N$5/1000</f>
        <v>0</v>
      </c>
      <c r="J42" s="70"/>
      <c r="K42" s="340">
        <f t="shared" ref="K42:K69" si="45">J42*$N$4</f>
        <v>0</v>
      </c>
      <c r="L42" s="289"/>
      <c r="M42" s="291" t="e">
        <f t="shared" si="19"/>
        <v>#DIV/0!</v>
      </c>
      <c r="N42" s="70"/>
      <c r="O42" s="340">
        <f t="shared" ref="O42:O69" si="46">N42*$N$4</f>
        <v>0</v>
      </c>
      <c r="P42" s="289"/>
      <c r="Q42" s="291" t="e">
        <f t="shared" si="20"/>
        <v>#DIV/0!</v>
      </c>
      <c r="R42" s="70"/>
      <c r="S42" s="340">
        <f t="shared" ref="S42:S69" si="47">R42*$N$4</f>
        <v>0</v>
      </c>
      <c r="T42" s="289"/>
      <c r="U42" s="291" t="e">
        <f t="shared" si="21"/>
        <v>#DIV/0!</v>
      </c>
      <c r="V42" s="70"/>
      <c r="W42" s="340">
        <f t="shared" ref="W42:W69" si="48">V42*$N$4</f>
        <v>0</v>
      </c>
      <c r="X42" s="289"/>
      <c r="Y42" s="291" t="e">
        <f t="shared" si="22"/>
        <v>#DIV/0!</v>
      </c>
      <c r="Z42" s="70"/>
      <c r="AA42" s="340">
        <f t="shared" ref="AA42:AA69" si="49">Z42*$N$4</f>
        <v>0</v>
      </c>
      <c r="AB42" s="289"/>
      <c r="AC42" s="291" t="e">
        <f t="shared" si="23"/>
        <v>#DIV/0!</v>
      </c>
      <c r="AD42" s="70"/>
      <c r="AE42" s="340">
        <f t="shared" ref="AE42:AE69" si="50">AD42*$N$4</f>
        <v>0</v>
      </c>
      <c r="AF42" s="289"/>
      <c r="AG42" s="291" t="e">
        <f t="shared" si="24"/>
        <v>#DIV/0!</v>
      </c>
      <c r="AH42" s="70"/>
      <c r="AI42" s="340">
        <f t="shared" ref="AI42:AI69" si="51">AH42*$N$4</f>
        <v>0</v>
      </c>
      <c r="AJ42" s="289"/>
      <c r="AK42" s="291" t="e">
        <f t="shared" si="25"/>
        <v>#DIV/0!</v>
      </c>
      <c r="AL42" s="70"/>
      <c r="AM42" s="340">
        <f t="shared" ref="AM42:AM69" si="52">AL42*$N$4</f>
        <v>0</v>
      </c>
      <c r="AN42" s="289"/>
      <c r="AO42" s="291" t="e">
        <f t="shared" si="26"/>
        <v>#DIV/0!</v>
      </c>
      <c r="AP42" s="70"/>
      <c r="AQ42" s="340">
        <f t="shared" ref="AQ42:AQ69" si="53">AP42*$N$4</f>
        <v>0</v>
      </c>
      <c r="AR42" s="289"/>
      <c r="AS42" s="291" t="e">
        <f t="shared" si="27"/>
        <v>#DIV/0!</v>
      </c>
      <c r="AT42" s="70"/>
      <c r="AU42" s="340">
        <f t="shared" ref="AU42:AU69" si="54">AT42*$N$4</f>
        <v>0</v>
      </c>
      <c r="AV42" s="289"/>
      <c r="AW42" s="347" t="e">
        <f t="shared" si="28"/>
        <v>#DIV/0!</v>
      </c>
      <c r="AY42" s="12"/>
      <c r="AZ42" s="12"/>
      <c r="BF42" s="12"/>
      <c r="BG42" s="12"/>
      <c r="BH42" s="12"/>
      <c r="BI42" s="12"/>
      <c r="BJ42" s="13"/>
      <c r="BK42" s="12"/>
      <c r="CM42" s="177"/>
      <c r="CN42" s="174" t="str">
        <f t="shared" si="29"/>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42"/>
        <v/>
      </c>
      <c r="D43" s="366">
        <f t="shared" si="15"/>
        <v>0</v>
      </c>
      <c r="E43" s="340">
        <f t="shared" si="43"/>
        <v>0</v>
      </c>
      <c r="F43" s="354">
        <f t="shared" si="16"/>
        <v>0</v>
      </c>
      <c r="G43" s="351" t="e">
        <f t="shared" si="17"/>
        <v>#DIV/0!</v>
      </c>
      <c r="H43" s="351" t="e">
        <f t="shared" si="18"/>
        <v>#DIV/0!</v>
      </c>
      <c r="I43" s="47">
        <f t="shared" si="44"/>
        <v>0</v>
      </c>
      <c r="J43" s="70"/>
      <c r="K43" s="340">
        <f t="shared" si="45"/>
        <v>0</v>
      </c>
      <c r="L43" s="289"/>
      <c r="M43" s="291" t="e">
        <f t="shared" si="19"/>
        <v>#DIV/0!</v>
      </c>
      <c r="N43" s="70"/>
      <c r="O43" s="340">
        <f t="shared" si="46"/>
        <v>0</v>
      </c>
      <c r="P43" s="289"/>
      <c r="Q43" s="291" t="e">
        <f t="shared" si="20"/>
        <v>#DIV/0!</v>
      </c>
      <c r="R43" s="70"/>
      <c r="S43" s="340">
        <f t="shared" si="47"/>
        <v>0</v>
      </c>
      <c r="T43" s="289"/>
      <c r="U43" s="291" t="e">
        <f t="shared" si="21"/>
        <v>#DIV/0!</v>
      </c>
      <c r="V43" s="70"/>
      <c r="W43" s="340">
        <f t="shared" si="48"/>
        <v>0</v>
      </c>
      <c r="X43" s="289"/>
      <c r="Y43" s="291" t="e">
        <f t="shared" si="22"/>
        <v>#DIV/0!</v>
      </c>
      <c r="Z43" s="70"/>
      <c r="AA43" s="340">
        <f t="shared" si="49"/>
        <v>0</v>
      </c>
      <c r="AB43" s="289"/>
      <c r="AC43" s="291" t="e">
        <f t="shared" si="23"/>
        <v>#DIV/0!</v>
      </c>
      <c r="AD43" s="70"/>
      <c r="AE43" s="340">
        <f t="shared" si="50"/>
        <v>0</v>
      </c>
      <c r="AF43" s="289"/>
      <c r="AG43" s="291" t="e">
        <f t="shared" si="24"/>
        <v>#DIV/0!</v>
      </c>
      <c r="AH43" s="70"/>
      <c r="AI43" s="340">
        <f t="shared" si="51"/>
        <v>0</v>
      </c>
      <c r="AJ43" s="289"/>
      <c r="AK43" s="291" t="e">
        <f t="shared" si="25"/>
        <v>#DIV/0!</v>
      </c>
      <c r="AL43" s="70"/>
      <c r="AM43" s="340">
        <f t="shared" si="52"/>
        <v>0</v>
      </c>
      <c r="AN43" s="289"/>
      <c r="AO43" s="291" t="e">
        <f t="shared" si="26"/>
        <v>#DIV/0!</v>
      </c>
      <c r="AP43" s="70"/>
      <c r="AQ43" s="340">
        <f t="shared" si="53"/>
        <v>0</v>
      </c>
      <c r="AR43" s="289"/>
      <c r="AS43" s="291" t="e">
        <f t="shared" si="27"/>
        <v>#DIV/0!</v>
      </c>
      <c r="AT43" s="70"/>
      <c r="AU43" s="340">
        <f t="shared" si="54"/>
        <v>0</v>
      </c>
      <c r="AV43" s="289"/>
      <c r="AW43" s="347" t="e">
        <f t="shared" si="28"/>
        <v>#DIV/0!</v>
      </c>
      <c r="AY43" s="12"/>
      <c r="AZ43" s="12"/>
      <c r="BF43" s="12"/>
      <c r="BG43" s="12"/>
      <c r="BH43" s="12"/>
      <c r="BI43" s="12"/>
      <c r="BJ43" s="13"/>
      <c r="BK43" s="12"/>
      <c r="CM43" s="177"/>
      <c r="CN43" s="174" t="str">
        <f t="shared" si="29"/>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42"/>
        <v/>
      </c>
      <c r="D44" s="366">
        <f t="shared" si="15"/>
        <v>0</v>
      </c>
      <c r="E44" s="340">
        <f t="shared" si="43"/>
        <v>0</v>
      </c>
      <c r="F44" s="354">
        <f t="shared" si="16"/>
        <v>0</v>
      </c>
      <c r="G44" s="351" t="e">
        <f t="shared" si="17"/>
        <v>#DIV/0!</v>
      </c>
      <c r="H44" s="351" t="e">
        <f t="shared" si="18"/>
        <v>#DIV/0!</v>
      </c>
      <c r="I44" s="47">
        <f t="shared" si="44"/>
        <v>0</v>
      </c>
      <c r="J44" s="70"/>
      <c r="K44" s="340">
        <f t="shared" si="45"/>
        <v>0</v>
      </c>
      <c r="L44" s="289"/>
      <c r="M44" s="291" t="e">
        <f t="shared" si="19"/>
        <v>#DIV/0!</v>
      </c>
      <c r="N44" s="70"/>
      <c r="O44" s="340">
        <f t="shared" si="46"/>
        <v>0</v>
      </c>
      <c r="P44" s="289"/>
      <c r="Q44" s="291" t="e">
        <f t="shared" si="20"/>
        <v>#DIV/0!</v>
      </c>
      <c r="R44" s="70"/>
      <c r="S44" s="340">
        <f t="shared" si="47"/>
        <v>0</v>
      </c>
      <c r="T44" s="289"/>
      <c r="U44" s="291" t="e">
        <f t="shared" si="21"/>
        <v>#DIV/0!</v>
      </c>
      <c r="V44" s="70"/>
      <c r="W44" s="340">
        <f t="shared" si="48"/>
        <v>0</v>
      </c>
      <c r="X44" s="289"/>
      <c r="Y44" s="291" t="e">
        <f t="shared" si="22"/>
        <v>#DIV/0!</v>
      </c>
      <c r="Z44" s="70"/>
      <c r="AA44" s="340">
        <f t="shared" si="49"/>
        <v>0</v>
      </c>
      <c r="AB44" s="289"/>
      <c r="AC44" s="291" t="e">
        <f t="shared" si="23"/>
        <v>#DIV/0!</v>
      </c>
      <c r="AD44" s="70"/>
      <c r="AE44" s="340">
        <f t="shared" si="50"/>
        <v>0</v>
      </c>
      <c r="AF44" s="289"/>
      <c r="AG44" s="291" t="e">
        <f t="shared" si="24"/>
        <v>#DIV/0!</v>
      </c>
      <c r="AH44" s="70"/>
      <c r="AI44" s="340">
        <f t="shared" si="51"/>
        <v>0</v>
      </c>
      <c r="AJ44" s="289"/>
      <c r="AK44" s="291" t="e">
        <f t="shared" si="25"/>
        <v>#DIV/0!</v>
      </c>
      <c r="AL44" s="70"/>
      <c r="AM44" s="340">
        <f t="shared" si="52"/>
        <v>0</v>
      </c>
      <c r="AN44" s="289"/>
      <c r="AO44" s="291" t="e">
        <f t="shared" si="26"/>
        <v>#DIV/0!</v>
      </c>
      <c r="AP44" s="70"/>
      <c r="AQ44" s="340">
        <f t="shared" si="53"/>
        <v>0</v>
      </c>
      <c r="AR44" s="289"/>
      <c r="AS44" s="291" t="e">
        <f t="shared" si="27"/>
        <v>#DIV/0!</v>
      </c>
      <c r="AT44" s="70"/>
      <c r="AU44" s="340">
        <f t="shared" si="54"/>
        <v>0</v>
      </c>
      <c r="AV44" s="289"/>
      <c r="AW44" s="347" t="e">
        <f t="shared" si="28"/>
        <v>#DIV/0!</v>
      </c>
      <c r="AY44" s="12"/>
      <c r="AZ44" s="12"/>
      <c r="BF44" s="12"/>
      <c r="BG44" s="12"/>
      <c r="BH44" s="12"/>
      <c r="BI44" s="12"/>
      <c r="BJ44" s="13"/>
      <c r="BK44" s="12"/>
      <c r="CM44" s="177"/>
      <c r="CN44" s="174" t="str">
        <f t="shared" si="29"/>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42"/>
        <v/>
      </c>
      <c r="D45" s="367">
        <f t="shared" si="15"/>
        <v>0</v>
      </c>
      <c r="E45" s="343">
        <f t="shared" si="43"/>
        <v>0</v>
      </c>
      <c r="F45" s="355">
        <f t="shared" si="16"/>
        <v>0</v>
      </c>
      <c r="G45" s="352" t="e">
        <f t="shared" si="17"/>
        <v>#DIV/0!</v>
      </c>
      <c r="H45" s="352" t="e">
        <f t="shared" si="18"/>
        <v>#DIV/0!</v>
      </c>
      <c r="I45" s="300">
        <f t="shared" si="44"/>
        <v>0</v>
      </c>
      <c r="J45" s="126"/>
      <c r="K45" s="343">
        <f t="shared" si="45"/>
        <v>0</v>
      </c>
      <c r="L45" s="134"/>
      <c r="M45" s="292" t="e">
        <f t="shared" si="19"/>
        <v>#DIV/0!</v>
      </c>
      <c r="N45" s="126"/>
      <c r="O45" s="343">
        <f t="shared" si="46"/>
        <v>0</v>
      </c>
      <c r="P45" s="134"/>
      <c r="Q45" s="292" t="e">
        <f t="shared" si="20"/>
        <v>#DIV/0!</v>
      </c>
      <c r="R45" s="126"/>
      <c r="S45" s="343">
        <f t="shared" si="47"/>
        <v>0</v>
      </c>
      <c r="T45" s="134"/>
      <c r="U45" s="292" t="e">
        <f t="shared" si="21"/>
        <v>#DIV/0!</v>
      </c>
      <c r="V45" s="126"/>
      <c r="W45" s="343">
        <f t="shared" si="48"/>
        <v>0</v>
      </c>
      <c r="X45" s="134"/>
      <c r="Y45" s="292" t="e">
        <f t="shared" si="22"/>
        <v>#DIV/0!</v>
      </c>
      <c r="Z45" s="126"/>
      <c r="AA45" s="343">
        <f t="shared" si="49"/>
        <v>0</v>
      </c>
      <c r="AB45" s="134"/>
      <c r="AC45" s="292" t="e">
        <f t="shared" si="23"/>
        <v>#DIV/0!</v>
      </c>
      <c r="AD45" s="126"/>
      <c r="AE45" s="343">
        <f t="shared" si="50"/>
        <v>0</v>
      </c>
      <c r="AF45" s="134"/>
      <c r="AG45" s="292" t="e">
        <f t="shared" si="24"/>
        <v>#DIV/0!</v>
      </c>
      <c r="AH45" s="126"/>
      <c r="AI45" s="343">
        <f t="shared" si="51"/>
        <v>0</v>
      </c>
      <c r="AJ45" s="134"/>
      <c r="AK45" s="292" t="e">
        <f t="shared" si="25"/>
        <v>#DIV/0!</v>
      </c>
      <c r="AL45" s="126"/>
      <c r="AM45" s="343">
        <f t="shared" si="52"/>
        <v>0</v>
      </c>
      <c r="AN45" s="134"/>
      <c r="AO45" s="292" t="e">
        <f t="shared" si="26"/>
        <v>#DIV/0!</v>
      </c>
      <c r="AP45" s="126"/>
      <c r="AQ45" s="343">
        <f t="shared" si="53"/>
        <v>0</v>
      </c>
      <c r="AR45" s="134"/>
      <c r="AS45" s="292" t="e">
        <f t="shared" si="27"/>
        <v>#DIV/0!</v>
      </c>
      <c r="AT45" s="126"/>
      <c r="AU45" s="343">
        <f t="shared" si="54"/>
        <v>0</v>
      </c>
      <c r="AV45" s="134"/>
      <c r="AW45" s="348" t="e">
        <f t="shared" si="28"/>
        <v>#DIV/0!</v>
      </c>
      <c r="AY45" s="12"/>
      <c r="AZ45" s="12"/>
      <c r="BF45" s="12"/>
      <c r="BG45" s="12"/>
      <c r="BH45" s="12"/>
      <c r="BI45" s="12"/>
      <c r="BJ45" s="13"/>
      <c r="BK45" s="12"/>
      <c r="CM45" s="177"/>
      <c r="CN45" s="174" t="str">
        <f t="shared" si="29"/>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55">Year4</f>
        <v/>
      </c>
      <c r="D46" s="363">
        <f t="shared" si="15"/>
        <v>0</v>
      </c>
      <c r="E46" s="339">
        <f t="shared" si="43"/>
        <v>0</v>
      </c>
      <c r="F46" s="364">
        <f t="shared" si="16"/>
        <v>0</v>
      </c>
      <c r="G46" s="365" t="e">
        <f t="shared" si="17"/>
        <v>#DIV/0!</v>
      </c>
      <c r="H46" s="365" t="e">
        <f t="shared" si="18"/>
        <v>#DIV/0!</v>
      </c>
      <c r="I46" s="144">
        <f t="shared" si="44"/>
        <v>0</v>
      </c>
      <c r="J46" s="306"/>
      <c r="K46" s="339">
        <f t="shared" si="45"/>
        <v>0</v>
      </c>
      <c r="L46" s="307"/>
      <c r="M46" s="290" t="e">
        <f t="shared" si="19"/>
        <v>#DIV/0!</v>
      </c>
      <c r="N46" s="306"/>
      <c r="O46" s="339">
        <f t="shared" si="46"/>
        <v>0</v>
      </c>
      <c r="P46" s="307"/>
      <c r="Q46" s="290" t="e">
        <f t="shared" si="20"/>
        <v>#DIV/0!</v>
      </c>
      <c r="R46" s="306"/>
      <c r="S46" s="339">
        <f t="shared" si="47"/>
        <v>0</v>
      </c>
      <c r="T46" s="307"/>
      <c r="U46" s="290" t="e">
        <f t="shared" si="21"/>
        <v>#DIV/0!</v>
      </c>
      <c r="V46" s="306"/>
      <c r="W46" s="339">
        <f t="shared" si="48"/>
        <v>0</v>
      </c>
      <c r="X46" s="307"/>
      <c r="Y46" s="290" t="e">
        <f t="shared" si="22"/>
        <v>#DIV/0!</v>
      </c>
      <c r="Z46" s="306"/>
      <c r="AA46" s="339">
        <f t="shared" si="49"/>
        <v>0</v>
      </c>
      <c r="AB46" s="307"/>
      <c r="AC46" s="290" t="e">
        <f t="shared" si="23"/>
        <v>#DIV/0!</v>
      </c>
      <c r="AD46" s="306"/>
      <c r="AE46" s="339">
        <f t="shared" si="50"/>
        <v>0</v>
      </c>
      <c r="AF46" s="307"/>
      <c r="AG46" s="290" t="e">
        <f t="shared" si="24"/>
        <v>#DIV/0!</v>
      </c>
      <c r="AH46" s="306"/>
      <c r="AI46" s="339">
        <f t="shared" si="51"/>
        <v>0</v>
      </c>
      <c r="AJ46" s="307"/>
      <c r="AK46" s="290" t="e">
        <f t="shared" si="25"/>
        <v>#DIV/0!</v>
      </c>
      <c r="AL46" s="306"/>
      <c r="AM46" s="339">
        <f t="shared" si="52"/>
        <v>0</v>
      </c>
      <c r="AN46" s="307"/>
      <c r="AO46" s="290" t="e">
        <f t="shared" si="26"/>
        <v>#DIV/0!</v>
      </c>
      <c r="AP46" s="306"/>
      <c r="AQ46" s="339">
        <f t="shared" si="53"/>
        <v>0</v>
      </c>
      <c r="AR46" s="307"/>
      <c r="AS46" s="290" t="e">
        <f t="shared" si="27"/>
        <v>#DIV/0!</v>
      </c>
      <c r="AT46" s="306"/>
      <c r="AU46" s="339">
        <f t="shared" si="54"/>
        <v>0</v>
      </c>
      <c r="AV46" s="307"/>
      <c r="AW46" s="346" t="e">
        <f t="shared" si="28"/>
        <v>#DIV/0!</v>
      </c>
      <c r="AY46" s="12"/>
      <c r="AZ46" s="12"/>
      <c r="BF46" s="12"/>
      <c r="BG46" s="12"/>
      <c r="BH46" s="12"/>
      <c r="BI46" s="12"/>
      <c r="BJ46" s="13"/>
      <c r="BK46" s="12"/>
      <c r="CM46" s="177"/>
      <c r="CN46" s="174" t="str">
        <f t="shared" si="29"/>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55"/>
        <v/>
      </c>
      <c r="D47" s="366">
        <f t="shared" si="15"/>
        <v>0</v>
      </c>
      <c r="E47" s="340">
        <f t="shared" si="43"/>
        <v>0</v>
      </c>
      <c r="F47" s="354">
        <f t="shared" si="16"/>
        <v>0</v>
      </c>
      <c r="G47" s="351" t="e">
        <f t="shared" si="17"/>
        <v>#DIV/0!</v>
      </c>
      <c r="H47" s="351" t="e">
        <f t="shared" si="18"/>
        <v>#DIV/0!</v>
      </c>
      <c r="I47" s="47">
        <f t="shared" si="44"/>
        <v>0</v>
      </c>
      <c r="J47" s="70"/>
      <c r="K47" s="340">
        <f t="shared" si="45"/>
        <v>0</v>
      </c>
      <c r="L47" s="289"/>
      <c r="M47" s="291" t="e">
        <f t="shared" si="19"/>
        <v>#DIV/0!</v>
      </c>
      <c r="N47" s="70"/>
      <c r="O47" s="340">
        <f t="shared" si="46"/>
        <v>0</v>
      </c>
      <c r="P47" s="289"/>
      <c r="Q47" s="291" t="e">
        <f t="shared" si="20"/>
        <v>#DIV/0!</v>
      </c>
      <c r="R47" s="70"/>
      <c r="S47" s="340">
        <f t="shared" si="47"/>
        <v>0</v>
      </c>
      <c r="T47" s="289"/>
      <c r="U47" s="291" t="e">
        <f t="shared" si="21"/>
        <v>#DIV/0!</v>
      </c>
      <c r="V47" s="70"/>
      <c r="W47" s="340">
        <f t="shared" si="48"/>
        <v>0</v>
      </c>
      <c r="X47" s="289"/>
      <c r="Y47" s="291" t="e">
        <f t="shared" si="22"/>
        <v>#DIV/0!</v>
      </c>
      <c r="Z47" s="70"/>
      <c r="AA47" s="340">
        <f t="shared" si="49"/>
        <v>0</v>
      </c>
      <c r="AB47" s="289"/>
      <c r="AC47" s="291" t="e">
        <f t="shared" si="23"/>
        <v>#DIV/0!</v>
      </c>
      <c r="AD47" s="70"/>
      <c r="AE47" s="340">
        <f t="shared" si="50"/>
        <v>0</v>
      </c>
      <c r="AF47" s="289"/>
      <c r="AG47" s="291" t="e">
        <f t="shared" si="24"/>
        <v>#DIV/0!</v>
      </c>
      <c r="AH47" s="70"/>
      <c r="AI47" s="340">
        <f t="shared" si="51"/>
        <v>0</v>
      </c>
      <c r="AJ47" s="289"/>
      <c r="AK47" s="291" t="e">
        <f t="shared" si="25"/>
        <v>#DIV/0!</v>
      </c>
      <c r="AL47" s="70"/>
      <c r="AM47" s="340">
        <f t="shared" si="52"/>
        <v>0</v>
      </c>
      <c r="AN47" s="289"/>
      <c r="AO47" s="291" t="e">
        <f t="shared" si="26"/>
        <v>#DIV/0!</v>
      </c>
      <c r="AP47" s="70"/>
      <c r="AQ47" s="340">
        <f t="shared" si="53"/>
        <v>0</v>
      </c>
      <c r="AR47" s="289"/>
      <c r="AS47" s="291" t="e">
        <f t="shared" si="27"/>
        <v>#DIV/0!</v>
      </c>
      <c r="AT47" s="70"/>
      <c r="AU47" s="340">
        <f t="shared" si="54"/>
        <v>0</v>
      </c>
      <c r="AV47" s="289"/>
      <c r="AW47" s="347" t="e">
        <f t="shared" si="28"/>
        <v>#DIV/0!</v>
      </c>
      <c r="AY47" s="12"/>
      <c r="AZ47" s="12"/>
      <c r="BF47" s="12"/>
      <c r="BG47" s="12"/>
      <c r="BH47" s="12"/>
      <c r="BI47" s="12"/>
      <c r="BJ47" s="13"/>
      <c r="BK47" s="12"/>
      <c r="CM47" s="177"/>
      <c r="CN47" s="174" t="str">
        <f t="shared" si="29"/>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55"/>
        <v/>
      </c>
      <c r="D48" s="366">
        <f t="shared" si="15"/>
        <v>0</v>
      </c>
      <c r="E48" s="340">
        <f t="shared" si="43"/>
        <v>0</v>
      </c>
      <c r="F48" s="354">
        <f t="shared" si="16"/>
        <v>0</v>
      </c>
      <c r="G48" s="351" t="e">
        <f t="shared" si="17"/>
        <v>#DIV/0!</v>
      </c>
      <c r="H48" s="351" t="e">
        <f t="shared" si="18"/>
        <v>#DIV/0!</v>
      </c>
      <c r="I48" s="47">
        <f t="shared" si="44"/>
        <v>0</v>
      </c>
      <c r="J48" s="70"/>
      <c r="K48" s="340">
        <f t="shared" si="45"/>
        <v>0</v>
      </c>
      <c r="L48" s="289"/>
      <c r="M48" s="291" t="e">
        <f t="shared" si="19"/>
        <v>#DIV/0!</v>
      </c>
      <c r="N48" s="70"/>
      <c r="O48" s="340">
        <f t="shared" si="46"/>
        <v>0</v>
      </c>
      <c r="P48" s="289"/>
      <c r="Q48" s="291" t="e">
        <f t="shared" si="20"/>
        <v>#DIV/0!</v>
      </c>
      <c r="R48" s="70"/>
      <c r="S48" s="340">
        <f t="shared" si="47"/>
        <v>0</v>
      </c>
      <c r="T48" s="289"/>
      <c r="U48" s="291" t="e">
        <f t="shared" si="21"/>
        <v>#DIV/0!</v>
      </c>
      <c r="V48" s="70"/>
      <c r="W48" s="340">
        <f t="shared" si="48"/>
        <v>0</v>
      </c>
      <c r="X48" s="289"/>
      <c r="Y48" s="291" t="e">
        <f t="shared" si="22"/>
        <v>#DIV/0!</v>
      </c>
      <c r="Z48" s="70"/>
      <c r="AA48" s="340">
        <f t="shared" si="49"/>
        <v>0</v>
      </c>
      <c r="AB48" s="289"/>
      <c r="AC48" s="291" t="e">
        <f t="shared" si="23"/>
        <v>#DIV/0!</v>
      </c>
      <c r="AD48" s="70"/>
      <c r="AE48" s="340">
        <f t="shared" si="50"/>
        <v>0</v>
      </c>
      <c r="AF48" s="289"/>
      <c r="AG48" s="291" t="e">
        <f t="shared" si="24"/>
        <v>#DIV/0!</v>
      </c>
      <c r="AH48" s="70"/>
      <c r="AI48" s="340">
        <f t="shared" si="51"/>
        <v>0</v>
      </c>
      <c r="AJ48" s="289"/>
      <c r="AK48" s="291" t="e">
        <f t="shared" si="25"/>
        <v>#DIV/0!</v>
      </c>
      <c r="AL48" s="70"/>
      <c r="AM48" s="340">
        <f t="shared" si="52"/>
        <v>0</v>
      </c>
      <c r="AN48" s="289"/>
      <c r="AO48" s="291" t="e">
        <f t="shared" si="26"/>
        <v>#DIV/0!</v>
      </c>
      <c r="AP48" s="70"/>
      <c r="AQ48" s="340">
        <f t="shared" si="53"/>
        <v>0</v>
      </c>
      <c r="AR48" s="289"/>
      <c r="AS48" s="291" t="e">
        <f t="shared" si="27"/>
        <v>#DIV/0!</v>
      </c>
      <c r="AT48" s="70"/>
      <c r="AU48" s="340">
        <f t="shared" si="54"/>
        <v>0</v>
      </c>
      <c r="AV48" s="289"/>
      <c r="AW48" s="347" t="e">
        <f t="shared" si="28"/>
        <v>#DIV/0!</v>
      </c>
      <c r="AY48" s="12"/>
      <c r="AZ48" s="12"/>
      <c r="BF48" s="12"/>
      <c r="BG48" s="12"/>
      <c r="BH48" s="12"/>
      <c r="BI48" s="12"/>
      <c r="BJ48" s="13"/>
      <c r="BK48" s="12"/>
      <c r="CM48" s="177"/>
      <c r="CN48" s="174" t="str">
        <f t="shared" si="29"/>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55"/>
        <v/>
      </c>
      <c r="D49" s="366">
        <f t="shared" si="15"/>
        <v>0</v>
      </c>
      <c r="E49" s="340">
        <f t="shared" si="43"/>
        <v>0</v>
      </c>
      <c r="F49" s="354">
        <f t="shared" si="16"/>
        <v>0</v>
      </c>
      <c r="G49" s="351" t="e">
        <f t="shared" si="17"/>
        <v>#DIV/0!</v>
      </c>
      <c r="H49" s="351" t="e">
        <f t="shared" si="18"/>
        <v>#DIV/0!</v>
      </c>
      <c r="I49" s="47">
        <f t="shared" si="44"/>
        <v>0</v>
      </c>
      <c r="J49" s="70"/>
      <c r="K49" s="340">
        <f t="shared" si="45"/>
        <v>0</v>
      </c>
      <c r="L49" s="289"/>
      <c r="M49" s="291" t="e">
        <f t="shared" si="19"/>
        <v>#DIV/0!</v>
      </c>
      <c r="N49" s="70"/>
      <c r="O49" s="340">
        <f t="shared" si="46"/>
        <v>0</v>
      </c>
      <c r="P49" s="289"/>
      <c r="Q49" s="291" t="e">
        <f t="shared" si="20"/>
        <v>#DIV/0!</v>
      </c>
      <c r="R49" s="70"/>
      <c r="S49" s="340">
        <f t="shared" si="47"/>
        <v>0</v>
      </c>
      <c r="T49" s="289"/>
      <c r="U49" s="291" t="e">
        <f t="shared" si="21"/>
        <v>#DIV/0!</v>
      </c>
      <c r="V49" s="70"/>
      <c r="W49" s="340">
        <f t="shared" si="48"/>
        <v>0</v>
      </c>
      <c r="X49" s="289"/>
      <c r="Y49" s="291" t="e">
        <f t="shared" si="22"/>
        <v>#DIV/0!</v>
      </c>
      <c r="Z49" s="70"/>
      <c r="AA49" s="340">
        <f t="shared" si="49"/>
        <v>0</v>
      </c>
      <c r="AB49" s="289"/>
      <c r="AC49" s="291" t="e">
        <f t="shared" si="23"/>
        <v>#DIV/0!</v>
      </c>
      <c r="AD49" s="70"/>
      <c r="AE49" s="340">
        <f t="shared" si="50"/>
        <v>0</v>
      </c>
      <c r="AF49" s="289"/>
      <c r="AG49" s="291" t="e">
        <f t="shared" si="24"/>
        <v>#DIV/0!</v>
      </c>
      <c r="AH49" s="70"/>
      <c r="AI49" s="340">
        <f t="shared" si="51"/>
        <v>0</v>
      </c>
      <c r="AJ49" s="289"/>
      <c r="AK49" s="291" t="e">
        <f t="shared" si="25"/>
        <v>#DIV/0!</v>
      </c>
      <c r="AL49" s="70"/>
      <c r="AM49" s="340">
        <f t="shared" si="52"/>
        <v>0</v>
      </c>
      <c r="AN49" s="289"/>
      <c r="AO49" s="291" t="e">
        <f t="shared" si="26"/>
        <v>#DIV/0!</v>
      </c>
      <c r="AP49" s="70"/>
      <c r="AQ49" s="340">
        <f t="shared" si="53"/>
        <v>0</v>
      </c>
      <c r="AR49" s="289"/>
      <c r="AS49" s="291" t="e">
        <f t="shared" si="27"/>
        <v>#DIV/0!</v>
      </c>
      <c r="AT49" s="70"/>
      <c r="AU49" s="340">
        <f t="shared" si="54"/>
        <v>0</v>
      </c>
      <c r="AV49" s="289"/>
      <c r="AW49" s="347" t="e">
        <f t="shared" si="28"/>
        <v>#DIV/0!</v>
      </c>
      <c r="AY49" s="12"/>
      <c r="AZ49" s="12"/>
      <c r="BF49" s="12"/>
      <c r="BG49" s="12"/>
      <c r="BH49" s="12"/>
      <c r="BI49" s="12"/>
      <c r="BJ49" s="13"/>
      <c r="BK49" s="12"/>
      <c r="CM49" s="177"/>
      <c r="CN49" s="174" t="str">
        <f t="shared" si="29"/>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55"/>
        <v/>
      </c>
      <c r="D50" s="366">
        <f t="shared" si="15"/>
        <v>0</v>
      </c>
      <c r="E50" s="340">
        <f t="shared" si="43"/>
        <v>0</v>
      </c>
      <c r="F50" s="354">
        <f t="shared" si="16"/>
        <v>0</v>
      </c>
      <c r="G50" s="351" t="e">
        <f t="shared" si="17"/>
        <v>#DIV/0!</v>
      </c>
      <c r="H50" s="351" t="e">
        <f t="shared" si="18"/>
        <v>#DIV/0!</v>
      </c>
      <c r="I50" s="47">
        <f t="shared" si="44"/>
        <v>0</v>
      </c>
      <c r="J50" s="70"/>
      <c r="K50" s="340">
        <f t="shared" si="45"/>
        <v>0</v>
      </c>
      <c r="L50" s="289"/>
      <c r="M50" s="291" t="e">
        <f t="shared" si="19"/>
        <v>#DIV/0!</v>
      </c>
      <c r="N50" s="70"/>
      <c r="O50" s="340">
        <f t="shared" si="46"/>
        <v>0</v>
      </c>
      <c r="P50" s="289"/>
      <c r="Q50" s="291" t="e">
        <f t="shared" si="20"/>
        <v>#DIV/0!</v>
      </c>
      <c r="R50" s="70"/>
      <c r="S50" s="340">
        <f t="shared" si="47"/>
        <v>0</v>
      </c>
      <c r="T50" s="289"/>
      <c r="U50" s="291" t="e">
        <f t="shared" si="21"/>
        <v>#DIV/0!</v>
      </c>
      <c r="V50" s="70"/>
      <c r="W50" s="340">
        <f t="shared" si="48"/>
        <v>0</v>
      </c>
      <c r="X50" s="289"/>
      <c r="Y50" s="291" t="e">
        <f t="shared" si="22"/>
        <v>#DIV/0!</v>
      </c>
      <c r="Z50" s="70"/>
      <c r="AA50" s="340">
        <f t="shared" si="49"/>
        <v>0</v>
      </c>
      <c r="AB50" s="289"/>
      <c r="AC50" s="291" t="e">
        <f t="shared" si="23"/>
        <v>#DIV/0!</v>
      </c>
      <c r="AD50" s="70"/>
      <c r="AE50" s="340">
        <f t="shared" si="50"/>
        <v>0</v>
      </c>
      <c r="AF50" s="289"/>
      <c r="AG50" s="291" t="e">
        <f t="shared" si="24"/>
        <v>#DIV/0!</v>
      </c>
      <c r="AH50" s="70"/>
      <c r="AI50" s="340">
        <f t="shared" si="51"/>
        <v>0</v>
      </c>
      <c r="AJ50" s="289"/>
      <c r="AK50" s="291" t="e">
        <f t="shared" si="25"/>
        <v>#DIV/0!</v>
      </c>
      <c r="AL50" s="70"/>
      <c r="AM50" s="340">
        <f t="shared" si="52"/>
        <v>0</v>
      </c>
      <c r="AN50" s="289"/>
      <c r="AO50" s="291" t="e">
        <f t="shared" si="26"/>
        <v>#DIV/0!</v>
      </c>
      <c r="AP50" s="70"/>
      <c r="AQ50" s="340">
        <f t="shared" si="53"/>
        <v>0</v>
      </c>
      <c r="AR50" s="289"/>
      <c r="AS50" s="291" t="e">
        <f t="shared" si="27"/>
        <v>#DIV/0!</v>
      </c>
      <c r="AT50" s="70"/>
      <c r="AU50" s="340">
        <f t="shared" si="54"/>
        <v>0</v>
      </c>
      <c r="AV50" s="289"/>
      <c r="AW50" s="347" t="e">
        <f t="shared" si="28"/>
        <v>#DIV/0!</v>
      </c>
      <c r="AY50" s="12"/>
      <c r="AZ50" s="12"/>
      <c r="BF50" s="12"/>
      <c r="BG50" s="12"/>
      <c r="BH50" s="12"/>
      <c r="BI50" s="12"/>
      <c r="BJ50" s="13"/>
      <c r="BK50" s="12"/>
      <c r="CM50" s="177"/>
      <c r="CN50" s="174" t="str">
        <f t="shared" si="29"/>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55"/>
        <v/>
      </c>
      <c r="D51" s="366">
        <f t="shared" si="15"/>
        <v>0</v>
      </c>
      <c r="E51" s="340">
        <f t="shared" si="43"/>
        <v>0</v>
      </c>
      <c r="F51" s="354">
        <f t="shared" si="16"/>
        <v>0</v>
      </c>
      <c r="G51" s="351" t="e">
        <f t="shared" si="17"/>
        <v>#DIV/0!</v>
      </c>
      <c r="H51" s="351" t="e">
        <f t="shared" si="18"/>
        <v>#DIV/0!</v>
      </c>
      <c r="I51" s="47">
        <f t="shared" si="44"/>
        <v>0</v>
      </c>
      <c r="J51" s="70"/>
      <c r="K51" s="340">
        <f t="shared" si="45"/>
        <v>0</v>
      </c>
      <c r="L51" s="289"/>
      <c r="M51" s="291" t="e">
        <f t="shared" si="19"/>
        <v>#DIV/0!</v>
      </c>
      <c r="N51" s="70"/>
      <c r="O51" s="340">
        <f t="shared" si="46"/>
        <v>0</v>
      </c>
      <c r="P51" s="289"/>
      <c r="Q51" s="291" t="e">
        <f t="shared" si="20"/>
        <v>#DIV/0!</v>
      </c>
      <c r="R51" s="70"/>
      <c r="S51" s="340">
        <f t="shared" si="47"/>
        <v>0</v>
      </c>
      <c r="T51" s="289"/>
      <c r="U51" s="291" t="e">
        <f t="shared" si="21"/>
        <v>#DIV/0!</v>
      </c>
      <c r="V51" s="70"/>
      <c r="W51" s="340">
        <f t="shared" si="48"/>
        <v>0</v>
      </c>
      <c r="X51" s="289"/>
      <c r="Y51" s="291" t="e">
        <f t="shared" si="22"/>
        <v>#DIV/0!</v>
      </c>
      <c r="Z51" s="70"/>
      <c r="AA51" s="340">
        <f t="shared" si="49"/>
        <v>0</v>
      </c>
      <c r="AB51" s="289"/>
      <c r="AC51" s="291" t="e">
        <f t="shared" si="23"/>
        <v>#DIV/0!</v>
      </c>
      <c r="AD51" s="70"/>
      <c r="AE51" s="340">
        <f t="shared" si="50"/>
        <v>0</v>
      </c>
      <c r="AF51" s="289"/>
      <c r="AG51" s="291" t="e">
        <f t="shared" si="24"/>
        <v>#DIV/0!</v>
      </c>
      <c r="AH51" s="70"/>
      <c r="AI51" s="340">
        <f t="shared" si="51"/>
        <v>0</v>
      </c>
      <c r="AJ51" s="289"/>
      <c r="AK51" s="291" t="e">
        <f t="shared" si="25"/>
        <v>#DIV/0!</v>
      </c>
      <c r="AL51" s="70"/>
      <c r="AM51" s="340">
        <f t="shared" si="52"/>
        <v>0</v>
      </c>
      <c r="AN51" s="289"/>
      <c r="AO51" s="291" t="e">
        <f t="shared" si="26"/>
        <v>#DIV/0!</v>
      </c>
      <c r="AP51" s="70"/>
      <c r="AQ51" s="340">
        <f t="shared" si="53"/>
        <v>0</v>
      </c>
      <c r="AR51" s="289"/>
      <c r="AS51" s="291" t="e">
        <f t="shared" si="27"/>
        <v>#DIV/0!</v>
      </c>
      <c r="AT51" s="70"/>
      <c r="AU51" s="340">
        <f t="shared" si="54"/>
        <v>0</v>
      </c>
      <c r="AV51" s="289"/>
      <c r="AW51" s="347" t="e">
        <f t="shared" si="28"/>
        <v>#DIV/0!</v>
      </c>
      <c r="AY51" s="12"/>
      <c r="AZ51" s="12"/>
      <c r="BF51" s="12"/>
      <c r="BG51" s="12"/>
      <c r="BH51" s="12"/>
      <c r="BI51" s="12"/>
      <c r="BJ51" s="13"/>
      <c r="BK51" s="12"/>
      <c r="CM51" s="177"/>
      <c r="CN51" s="174" t="str">
        <f t="shared" si="29"/>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55"/>
        <v/>
      </c>
      <c r="D52" s="366">
        <f t="shared" si="15"/>
        <v>0</v>
      </c>
      <c r="E52" s="340">
        <f t="shared" si="43"/>
        <v>0</v>
      </c>
      <c r="F52" s="354">
        <f t="shared" si="16"/>
        <v>0</v>
      </c>
      <c r="G52" s="351" t="e">
        <f t="shared" si="17"/>
        <v>#DIV/0!</v>
      </c>
      <c r="H52" s="351" t="e">
        <f t="shared" si="18"/>
        <v>#DIV/0!</v>
      </c>
      <c r="I52" s="47">
        <f t="shared" si="44"/>
        <v>0</v>
      </c>
      <c r="J52" s="70"/>
      <c r="K52" s="340">
        <f t="shared" si="45"/>
        <v>0</v>
      </c>
      <c r="L52" s="289"/>
      <c r="M52" s="291" t="e">
        <f t="shared" si="19"/>
        <v>#DIV/0!</v>
      </c>
      <c r="N52" s="70"/>
      <c r="O52" s="340">
        <f t="shared" si="46"/>
        <v>0</v>
      </c>
      <c r="P52" s="289"/>
      <c r="Q52" s="291" t="e">
        <f t="shared" si="20"/>
        <v>#DIV/0!</v>
      </c>
      <c r="R52" s="70"/>
      <c r="S52" s="340">
        <f t="shared" si="47"/>
        <v>0</v>
      </c>
      <c r="T52" s="289"/>
      <c r="U52" s="291" t="e">
        <f t="shared" si="21"/>
        <v>#DIV/0!</v>
      </c>
      <c r="V52" s="70"/>
      <c r="W52" s="340">
        <f t="shared" si="48"/>
        <v>0</v>
      </c>
      <c r="X52" s="289"/>
      <c r="Y52" s="291" t="e">
        <f t="shared" si="22"/>
        <v>#DIV/0!</v>
      </c>
      <c r="Z52" s="70"/>
      <c r="AA52" s="340">
        <f t="shared" si="49"/>
        <v>0</v>
      </c>
      <c r="AB52" s="289"/>
      <c r="AC52" s="291" t="e">
        <f t="shared" si="23"/>
        <v>#DIV/0!</v>
      </c>
      <c r="AD52" s="70"/>
      <c r="AE52" s="340">
        <f t="shared" si="50"/>
        <v>0</v>
      </c>
      <c r="AF52" s="289"/>
      <c r="AG52" s="291" t="e">
        <f t="shared" si="24"/>
        <v>#DIV/0!</v>
      </c>
      <c r="AH52" s="70"/>
      <c r="AI52" s="340">
        <f t="shared" si="51"/>
        <v>0</v>
      </c>
      <c r="AJ52" s="289"/>
      <c r="AK52" s="291" t="e">
        <f t="shared" si="25"/>
        <v>#DIV/0!</v>
      </c>
      <c r="AL52" s="70"/>
      <c r="AM52" s="340">
        <f t="shared" si="52"/>
        <v>0</v>
      </c>
      <c r="AN52" s="289"/>
      <c r="AO52" s="291" t="e">
        <f t="shared" si="26"/>
        <v>#DIV/0!</v>
      </c>
      <c r="AP52" s="70"/>
      <c r="AQ52" s="340">
        <f t="shared" si="53"/>
        <v>0</v>
      </c>
      <c r="AR52" s="289"/>
      <c r="AS52" s="291" t="e">
        <f t="shared" si="27"/>
        <v>#DIV/0!</v>
      </c>
      <c r="AT52" s="70"/>
      <c r="AU52" s="340">
        <f t="shared" si="54"/>
        <v>0</v>
      </c>
      <c r="AV52" s="289"/>
      <c r="AW52" s="347" t="e">
        <f t="shared" si="28"/>
        <v>#DIV/0!</v>
      </c>
      <c r="AY52" s="12"/>
      <c r="AZ52" s="12"/>
      <c r="BF52" s="12"/>
      <c r="BG52" s="12"/>
      <c r="BH52" s="12"/>
      <c r="BI52" s="12"/>
      <c r="BJ52" s="13"/>
      <c r="BK52" s="12"/>
      <c r="CM52" s="177"/>
      <c r="CN52" s="174" t="str">
        <f t="shared" si="29"/>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55"/>
        <v/>
      </c>
      <c r="D53" s="366">
        <f t="shared" si="15"/>
        <v>0</v>
      </c>
      <c r="E53" s="340">
        <f t="shared" si="43"/>
        <v>0</v>
      </c>
      <c r="F53" s="354">
        <f t="shared" si="16"/>
        <v>0</v>
      </c>
      <c r="G53" s="351" t="e">
        <f t="shared" si="17"/>
        <v>#DIV/0!</v>
      </c>
      <c r="H53" s="351" t="e">
        <f t="shared" si="18"/>
        <v>#DIV/0!</v>
      </c>
      <c r="I53" s="47">
        <f t="shared" si="44"/>
        <v>0</v>
      </c>
      <c r="J53" s="70"/>
      <c r="K53" s="340">
        <f t="shared" si="45"/>
        <v>0</v>
      </c>
      <c r="L53" s="289"/>
      <c r="M53" s="291" t="e">
        <f t="shared" si="19"/>
        <v>#DIV/0!</v>
      </c>
      <c r="N53" s="70"/>
      <c r="O53" s="340">
        <f t="shared" si="46"/>
        <v>0</v>
      </c>
      <c r="P53" s="289"/>
      <c r="Q53" s="291" t="e">
        <f t="shared" si="20"/>
        <v>#DIV/0!</v>
      </c>
      <c r="R53" s="70"/>
      <c r="S53" s="340">
        <f t="shared" si="47"/>
        <v>0</v>
      </c>
      <c r="T53" s="289"/>
      <c r="U53" s="291" t="e">
        <f t="shared" si="21"/>
        <v>#DIV/0!</v>
      </c>
      <c r="V53" s="70"/>
      <c r="W53" s="340">
        <f t="shared" si="48"/>
        <v>0</v>
      </c>
      <c r="X53" s="289"/>
      <c r="Y53" s="291" t="e">
        <f t="shared" si="22"/>
        <v>#DIV/0!</v>
      </c>
      <c r="Z53" s="70"/>
      <c r="AA53" s="340">
        <f t="shared" si="49"/>
        <v>0</v>
      </c>
      <c r="AB53" s="289"/>
      <c r="AC53" s="291" t="e">
        <f t="shared" si="23"/>
        <v>#DIV/0!</v>
      </c>
      <c r="AD53" s="70"/>
      <c r="AE53" s="340">
        <f t="shared" si="50"/>
        <v>0</v>
      </c>
      <c r="AF53" s="289"/>
      <c r="AG53" s="291" t="e">
        <f t="shared" si="24"/>
        <v>#DIV/0!</v>
      </c>
      <c r="AH53" s="70"/>
      <c r="AI53" s="340">
        <f t="shared" si="51"/>
        <v>0</v>
      </c>
      <c r="AJ53" s="289"/>
      <c r="AK53" s="291" t="e">
        <f t="shared" si="25"/>
        <v>#DIV/0!</v>
      </c>
      <c r="AL53" s="70"/>
      <c r="AM53" s="340">
        <f t="shared" si="52"/>
        <v>0</v>
      </c>
      <c r="AN53" s="289"/>
      <c r="AO53" s="291" t="e">
        <f t="shared" si="26"/>
        <v>#DIV/0!</v>
      </c>
      <c r="AP53" s="70"/>
      <c r="AQ53" s="340">
        <f t="shared" si="53"/>
        <v>0</v>
      </c>
      <c r="AR53" s="289"/>
      <c r="AS53" s="291" t="e">
        <f t="shared" si="27"/>
        <v>#DIV/0!</v>
      </c>
      <c r="AT53" s="70"/>
      <c r="AU53" s="340">
        <f t="shared" si="54"/>
        <v>0</v>
      </c>
      <c r="AV53" s="289"/>
      <c r="AW53" s="347" t="e">
        <f t="shared" si="28"/>
        <v>#DIV/0!</v>
      </c>
      <c r="AY53" s="12"/>
      <c r="AZ53" s="12"/>
      <c r="BF53" s="12"/>
      <c r="BG53" s="12"/>
      <c r="BH53" s="12"/>
      <c r="BI53" s="12"/>
      <c r="BJ53" s="13"/>
      <c r="BK53" s="12"/>
      <c r="CM53" s="177"/>
      <c r="CN53" s="174" t="str">
        <f t="shared" si="29"/>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55"/>
        <v/>
      </c>
      <c r="D54" s="366">
        <f t="shared" si="15"/>
        <v>0</v>
      </c>
      <c r="E54" s="340">
        <f t="shared" si="43"/>
        <v>0</v>
      </c>
      <c r="F54" s="354">
        <f t="shared" si="16"/>
        <v>0</v>
      </c>
      <c r="G54" s="351" t="e">
        <f t="shared" si="17"/>
        <v>#DIV/0!</v>
      </c>
      <c r="H54" s="351" t="e">
        <f t="shared" si="18"/>
        <v>#DIV/0!</v>
      </c>
      <c r="I54" s="47">
        <f t="shared" si="44"/>
        <v>0</v>
      </c>
      <c r="J54" s="70"/>
      <c r="K54" s="340">
        <f t="shared" si="45"/>
        <v>0</v>
      </c>
      <c r="L54" s="289"/>
      <c r="M54" s="291" t="e">
        <f t="shared" si="19"/>
        <v>#DIV/0!</v>
      </c>
      <c r="N54" s="70"/>
      <c r="O54" s="340">
        <f t="shared" si="46"/>
        <v>0</v>
      </c>
      <c r="P54" s="289"/>
      <c r="Q54" s="291" t="e">
        <f t="shared" si="20"/>
        <v>#DIV/0!</v>
      </c>
      <c r="R54" s="70"/>
      <c r="S54" s="340">
        <f t="shared" si="47"/>
        <v>0</v>
      </c>
      <c r="T54" s="289"/>
      <c r="U54" s="291" t="e">
        <f t="shared" si="21"/>
        <v>#DIV/0!</v>
      </c>
      <c r="V54" s="70"/>
      <c r="W54" s="340">
        <f t="shared" si="48"/>
        <v>0</v>
      </c>
      <c r="X54" s="289"/>
      <c r="Y54" s="291" t="e">
        <f t="shared" si="22"/>
        <v>#DIV/0!</v>
      </c>
      <c r="Z54" s="70"/>
      <c r="AA54" s="340">
        <f t="shared" si="49"/>
        <v>0</v>
      </c>
      <c r="AB54" s="289"/>
      <c r="AC54" s="291" t="e">
        <f t="shared" si="23"/>
        <v>#DIV/0!</v>
      </c>
      <c r="AD54" s="70"/>
      <c r="AE54" s="340">
        <f t="shared" si="50"/>
        <v>0</v>
      </c>
      <c r="AF54" s="289"/>
      <c r="AG54" s="291" t="e">
        <f t="shared" si="24"/>
        <v>#DIV/0!</v>
      </c>
      <c r="AH54" s="70"/>
      <c r="AI54" s="340">
        <f t="shared" si="51"/>
        <v>0</v>
      </c>
      <c r="AJ54" s="289"/>
      <c r="AK54" s="291" t="e">
        <f t="shared" si="25"/>
        <v>#DIV/0!</v>
      </c>
      <c r="AL54" s="70"/>
      <c r="AM54" s="340">
        <f t="shared" si="52"/>
        <v>0</v>
      </c>
      <c r="AN54" s="289"/>
      <c r="AO54" s="291" t="e">
        <f t="shared" si="26"/>
        <v>#DIV/0!</v>
      </c>
      <c r="AP54" s="70"/>
      <c r="AQ54" s="340">
        <f t="shared" si="53"/>
        <v>0</v>
      </c>
      <c r="AR54" s="289"/>
      <c r="AS54" s="291" t="e">
        <f t="shared" si="27"/>
        <v>#DIV/0!</v>
      </c>
      <c r="AT54" s="70"/>
      <c r="AU54" s="340">
        <f t="shared" si="54"/>
        <v>0</v>
      </c>
      <c r="AV54" s="289"/>
      <c r="AW54" s="347" t="e">
        <f t="shared" si="28"/>
        <v>#DIV/0!</v>
      </c>
      <c r="AY54" s="12"/>
      <c r="AZ54" s="12"/>
      <c r="BF54" s="12"/>
      <c r="BG54" s="12"/>
      <c r="BH54" s="12"/>
      <c r="BI54" s="12"/>
      <c r="BJ54" s="13"/>
      <c r="BK54" s="12"/>
      <c r="CM54" s="177"/>
      <c r="CN54" s="174" t="str">
        <f t="shared" si="29"/>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55"/>
        <v/>
      </c>
      <c r="D55" s="366">
        <f t="shared" si="15"/>
        <v>0</v>
      </c>
      <c r="E55" s="340">
        <f t="shared" si="43"/>
        <v>0</v>
      </c>
      <c r="F55" s="354">
        <f t="shared" si="16"/>
        <v>0</v>
      </c>
      <c r="G55" s="351" t="e">
        <f t="shared" si="17"/>
        <v>#DIV/0!</v>
      </c>
      <c r="H55" s="351" t="e">
        <f t="shared" si="18"/>
        <v>#DIV/0!</v>
      </c>
      <c r="I55" s="47">
        <f t="shared" si="44"/>
        <v>0</v>
      </c>
      <c r="J55" s="70"/>
      <c r="K55" s="340">
        <f t="shared" si="45"/>
        <v>0</v>
      </c>
      <c r="L55" s="289"/>
      <c r="M55" s="291" t="e">
        <f t="shared" si="19"/>
        <v>#DIV/0!</v>
      </c>
      <c r="N55" s="70"/>
      <c r="O55" s="340">
        <f t="shared" si="46"/>
        <v>0</v>
      </c>
      <c r="P55" s="289"/>
      <c r="Q55" s="291" t="e">
        <f t="shared" si="20"/>
        <v>#DIV/0!</v>
      </c>
      <c r="R55" s="70"/>
      <c r="S55" s="340">
        <f t="shared" si="47"/>
        <v>0</v>
      </c>
      <c r="T55" s="289"/>
      <c r="U55" s="291" t="e">
        <f t="shared" si="21"/>
        <v>#DIV/0!</v>
      </c>
      <c r="V55" s="70"/>
      <c r="W55" s="340">
        <f t="shared" si="48"/>
        <v>0</v>
      </c>
      <c r="X55" s="289"/>
      <c r="Y55" s="291" t="e">
        <f t="shared" si="22"/>
        <v>#DIV/0!</v>
      </c>
      <c r="Z55" s="70"/>
      <c r="AA55" s="340">
        <f t="shared" si="49"/>
        <v>0</v>
      </c>
      <c r="AB55" s="289"/>
      <c r="AC55" s="291" t="e">
        <f t="shared" si="23"/>
        <v>#DIV/0!</v>
      </c>
      <c r="AD55" s="70"/>
      <c r="AE55" s="340">
        <f t="shared" si="50"/>
        <v>0</v>
      </c>
      <c r="AF55" s="289"/>
      <c r="AG55" s="291" t="e">
        <f t="shared" si="24"/>
        <v>#DIV/0!</v>
      </c>
      <c r="AH55" s="70"/>
      <c r="AI55" s="340">
        <f t="shared" si="51"/>
        <v>0</v>
      </c>
      <c r="AJ55" s="289"/>
      <c r="AK55" s="291" t="e">
        <f t="shared" si="25"/>
        <v>#DIV/0!</v>
      </c>
      <c r="AL55" s="70"/>
      <c r="AM55" s="340">
        <f t="shared" si="52"/>
        <v>0</v>
      </c>
      <c r="AN55" s="289"/>
      <c r="AO55" s="291" t="e">
        <f t="shared" si="26"/>
        <v>#DIV/0!</v>
      </c>
      <c r="AP55" s="70"/>
      <c r="AQ55" s="340">
        <f t="shared" si="53"/>
        <v>0</v>
      </c>
      <c r="AR55" s="289"/>
      <c r="AS55" s="291" t="e">
        <f t="shared" si="27"/>
        <v>#DIV/0!</v>
      </c>
      <c r="AT55" s="70"/>
      <c r="AU55" s="340">
        <f t="shared" si="54"/>
        <v>0</v>
      </c>
      <c r="AV55" s="289"/>
      <c r="AW55" s="347" t="e">
        <f t="shared" si="28"/>
        <v>#DIV/0!</v>
      </c>
      <c r="AY55" s="12"/>
      <c r="AZ55" s="12"/>
      <c r="BF55" s="12"/>
      <c r="BG55" s="12"/>
      <c r="BH55" s="12"/>
      <c r="BI55" s="12"/>
      <c r="BJ55" s="13"/>
      <c r="BK55" s="12"/>
      <c r="CM55" s="177"/>
      <c r="CN55" s="174" t="str">
        <f t="shared" si="29"/>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55"/>
        <v/>
      </c>
      <c r="D56" s="366">
        <f t="shared" si="15"/>
        <v>0</v>
      </c>
      <c r="E56" s="340">
        <f t="shared" si="43"/>
        <v>0</v>
      </c>
      <c r="F56" s="354">
        <f t="shared" si="16"/>
        <v>0</v>
      </c>
      <c r="G56" s="351" t="e">
        <f t="shared" si="17"/>
        <v>#DIV/0!</v>
      </c>
      <c r="H56" s="351" t="e">
        <f t="shared" si="18"/>
        <v>#DIV/0!</v>
      </c>
      <c r="I56" s="47">
        <f t="shared" si="44"/>
        <v>0</v>
      </c>
      <c r="J56" s="70"/>
      <c r="K56" s="340">
        <f t="shared" si="45"/>
        <v>0</v>
      </c>
      <c r="L56" s="289"/>
      <c r="M56" s="291" t="e">
        <f t="shared" si="19"/>
        <v>#DIV/0!</v>
      </c>
      <c r="N56" s="70"/>
      <c r="O56" s="340">
        <f t="shared" si="46"/>
        <v>0</v>
      </c>
      <c r="P56" s="289"/>
      <c r="Q56" s="291" t="e">
        <f t="shared" si="20"/>
        <v>#DIV/0!</v>
      </c>
      <c r="R56" s="70"/>
      <c r="S56" s="340">
        <f t="shared" si="47"/>
        <v>0</v>
      </c>
      <c r="T56" s="289"/>
      <c r="U56" s="291" t="e">
        <f t="shared" si="21"/>
        <v>#DIV/0!</v>
      </c>
      <c r="V56" s="70"/>
      <c r="W56" s="340">
        <f t="shared" si="48"/>
        <v>0</v>
      </c>
      <c r="X56" s="289"/>
      <c r="Y56" s="291" t="e">
        <f t="shared" si="22"/>
        <v>#DIV/0!</v>
      </c>
      <c r="Z56" s="70"/>
      <c r="AA56" s="340">
        <f t="shared" si="49"/>
        <v>0</v>
      </c>
      <c r="AB56" s="289"/>
      <c r="AC56" s="291" t="e">
        <f t="shared" si="23"/>
        <v>#DIV/0!</v>
      </c>
      <c r="AD56" s="70"/>
      <c r="AE56" s="340">
        <f t="shared" si="50"/>
        <v>0</v>
      </c>
      <c r="AF56" s="289"/>
      <c r="AG56" s="291" t="e">
        <f t="shared" si="24"/>
        <v>#DIV/0!</v>
      </c>
      <c r="AH56" s="70"/>
      <c r="AI56" s="340">
        <f t="shared" si="51"/>
        <v>0</v>
      </c>
      <c r="AJ56" s="289"/>
      <c r="AK56" s="291" t="e">
        <f t="shared" si="25"/>
        <v>#DIV/0!</v>
      </c>
      <c r="AL56" s="70"/>
      <c r="AM56" s="340">
        <f t="shared" si="52"/>
        <v>0</v>
      </c>
      <c r="AN56" s="289"/>
      <c r="AO56" s="291" t="e">
        <f t="shared" si="26"/>
        <v>#DIV/0!</v>
      </c>
      <c r="AP56" s="70"/>
      <c r="AQ56" s="340">
        <f t="shared" si="53"/>
        <v>0</v>
      </c>
      <c r="AR56" s="289"/>
      <c r="AS56" s="291" t="e">
        <f t="shared" si="27"/>
        <v>#DIV/0!</v>
      </c>
      <c r="AT56" s="70"/>
      <c r="AU56" s="340">
        <f t="shared" si="54"/>
        <v>0</v>
      </c>
      <c r="AV56" s="289"/>
      <c r="AW56" s="347" t="e">
        <f t="shared" si="28"/>
        <v>#DIV/0!</v>
      </c>
      <c r="AY56" s="12"/>
      <c r="AZ56" s="12"/>
      <c r="BF56" s="12"/>
      <c r="BG56" s="12"/>
      <c r="BH56" s="12"/>
      <c r="BI56" s="12"/>
      <c r="BJ56" s="13"/>
      <c r="BK56" s="12"/>
      <c r="CM56" s="177"/>
      <c r="CN56" s="174" t="str">
        <f t="shared" si="29"/>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55"/>
        <v/>
      </c>
      <c r="D57" s="367">
        <f t="shared" si="15"/>
        <v>0</v>
      </c>
      <c r="E57" s="343">
        <f t="shared" si="43"/>
        <v>0</v>
      </c>
      <c r="F57" s="355">
        <f t="shared" si="16"/>
        <v>0</v>
      </c>
      <c r="G57" s="352" t="e">
        <f t="shared" si="17"/>
        <v>#DIV/0!</v>
      </c>
      <c r="H57" s="352" t="e">
        <f t="shared" si="18"/>
        <v>#DIV/0!</v>
      </c>
      <c r="I57" s="300">
        <f t="shared" si="44"/>
        <v>0</v>
      </c>
      <c r="J57" s="126"/>
      <c r="K57" s="343">
        <f t="shared" si="45"/>
        <v>0</v>
      </c>
      <c r="L57" s="134"/>
      <c r="M57" s="292" t="e">
        <f t="shared" si="19"/>
        <v>#DIV/0!</v>
      </c>
      <c r="N57" s="126"/>
      <c r="O57" s="343">
        <f t="shared" si="46"/>
        <v>0</v>
      </c>
      <c r="P57" s="134"/>
      <c r="Q57" s="292" t="e">
        <f t="shared" si="20"/>
        <v>#DIV/0!</v>
      </c>
      <c r="R57" s="126"/>
      <c r="S57" s="343">
        <f t="shared" si="47"/>
        <v>0</v>
      </c>
      <c r="T57" s="134"/>
      <c r="U57" s="292" t="e">
        <f t="shared" si="21"/>
        <v>#DIV/0!</v>
      </c>
      <c r="V57" s="126"/>
      <c r="W57" s="343">
        <f t="shared" si="48"/>
        <v>0</v>
      </c>
      <c r="X57" s="134"/>
      <c r="Y57" s="292" t="e">
        <f t="shared" si="22"/>
        <v>#DIV/0!</v>
      </c>
      <c r="Z57" s="126"/>
      <c r="AA57" s="343">
        <f t="shared" si="49"/>
        <v>0</v>
      </c>
      <c r="AB57" s="134"/>
      <c r="AC57" s="292" t="e">
        <f t="shared" si="23"/>
        <v>#DIV/0!</v>
      </c>
      <c r="AD57" s="126"/>
      <c r="AE57" s="343">
        <f t="shared" si="50"/>
        <v>0</v>
      </c>
      <c r="AF57" s="134"/>
      <c r="AG57" s="292" t="e">
        <f t="shared" si="24"/>
        <v>#DIV/0!</v>
      </c>
      <c r="AH57" s="126"/>
      <c r="AI57" s="343">
        <f t="shared" si="51"/>
        <v>0</v>
      </c>
      <c r="AJ57" s="134"/>
      <c r="AK57" s="292" t="e">
        <f t="shared" si="25"/>
        <v>#DIV/0!</v>
      </c>
      <c r="AL57" s="126"/>
      <c r="AM57" s="343">
        <f t="shared" si="52"/>
        <v>0</v>
      </c>
      <c r="AN57" s="134"/>
      <c r="AO57" s="292" t="e">
        <f t="shared" si="26"/>
        <v>#DIV/0!</v>
      </c>
      <c r="AP57" s="126"/>
      <c r="AQ57" s="343">
        <f t="shared" si="53"/>
        <v>0</v>
      </c>
      <c r="AR57" s="134"/>
      <c r="AS57" s="292" t="e">
        <f t="shared" si="27"/>
        <v>#DIV/0!</v>
      </c>
      <c r="AT57" s="126"/>
      <c r="AU57" s="343">
        <f t="shared" si="54"/>
        <v>0</v>
      </c>
      <c r="AV57" s="134"/>
      <c r="AW57" s="348" t="e">
        <f t="shared" si="28"/>
        <v>#DIV/0!</v>
      </c>
      <c r="AY57" s="12"/>
      <c r="AZ57" s="12"/>
      <c r="BF57" s="12"/>
      <c r="BG57" s="12"/>
      <c r="BH57" s="12"/>
      <c r="BI57" s="12"/>
      <c r="BJ57" s="13"/>
      <c r="BK57" s="12"/>
      <c r="CM57" s="177"/>
      <c r="CN57" s="174" t="str">
        <f t="shared" si="29"/>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56">Year5</f>
        <v/>
      </c>
      <c r="D58" s="363">
        <f t="shared" si="15"/>
        <v>0</v>
      </c>
      <c r="E58" s="339">
        <f t="shared" si="43"/>
        <v>0</v>
      </c>
      <c r="F58" s="364">
        <f t="shared" si="16"/>
        <v>0</v>
      </c>
      <c r="G58" s="365" t="e">
        <f t="shared" si="17"/>
        <v>#DIV/0!</v>
      </c>
      <c r="H58" s="365" t="e">
        <f t="shared" si="18"/>
        <v>#DIV/0!</v>
      </c>
      <c r="I58" s="144">
        <f t="shared" si="44"/>
        <v>0</v>
      </c>
      <c r="J58" s="306"/>
      <c r="K58" s="339">
        <f t="shared" si="45"/>
        <v>0</v>
      </c>
      <c r="L58" s="307"/>
      <c r="M58" s="290" t="e">
        <f t="shared" si="19"/>
        <v>#DIV/0!</v>
      </c>
      <c r="N58" s="306"/>
      <c r="O58" s="339">
        <f t="shared" si="46"/>
        <v>0</v>
      </c>
      <c r="P58" s="307"/>
      <c r="Q58" s="290" t="e">
        <f t="shared" si="20"/>
        <v>#DIV/0!</v>
      </c>
      <c r="R58" s="306"/>
      <c r="S58" s="339">
        <f t="shared" si="47"/>
        <v>0</v>
      </c>
      <c r="T58" s="307"/>
      <c r="U58" s="290" t="e">
        <f t="shared" si="21"/>
        <v>#DIV/0!</v>
      </c>
      <c r="V58" s="306"/>
      <c r="W58" s="339">
        <f t="shared" si="48"/>
        <v>0</v>
      </c>
      <c r="X58" s="307"/>
      <c r="Y58" s="290" t="e">
        <f t="shared" si="22"/>
        <v>#DIV/0!</v>
      </c>
      <c r="Z58" s="306"/>
      <c r="AA58" s="339">
        <f t="shared" si="49"/>
        <v>0</v>
      </c>
      <c r="AB58" s="307"/>
      <c r="AC58" s="290" t="e">
        <f t="shared" si="23"/>
        <v>#DIV/0!</v>
      </c>
      <c r="AD58" s="306"/>
      <c r="AE58" s="339">
        <f t="shared" si="50"/>
        <v>0</v>
      </c>
      <c r="AF58" s="307"/>
      <c r="AG58" s="290" t="e">
        <f t="shared" si="24"/>
        <v>#DIV/0!</v>
      </c>
      <c r="AH58" s="306"/>
      <c r="AI58" s="339">
        <f t="shared" si="51"/>
        <v>0</v>
      </c>
      <c r="AJ58" s="307"/>
      <c r="AK58" s="290" t="e">
        <f t="shared" si="25"/>
        <v>#DIV/0!</v>
      </c>
      <c r="AL58" s="306"/>
      <c r="AM58" s="339">
        <f t="shared" si="52"/>
        <v>0</v>
      </c>
      <c r="AN58" s="307"/>
      <c r="AO58" s="290" t="e">
        <f t="shared" si="26"/>
        <v>#DIV/0!</v>
      </c>
      <c r="AP58" s="306"/>
      <c r="AQ58" s="339">
        <f t="shared" si="53"/>
        <v>0</v>
      </c>
      <c r="AR58" s="307"/>
      <c r="AS58" s="290" t="e">
        <f t="shared" si="27"/>
        <v>#DIV/0!</v>
      </c>
      <c r="AT58" s="306"/>
      <c r="AU58" s="339">
        <f t="shared" si="54"/>
        <v>0</v>
      </c>
      <c r="AV58" s="307"/>
      <c r="AW58" s="346" t="e">
        <f t="shared" si="28"/>
        <v>#DIV/0!</v>
      </c>
      <c r="AY58" s="12"/>
      <c r="AZ58" s="12"/>
      <c r="BF58" s="12"/>
      <c r="BG58" s="12"/>
      <c r="BH58" s="12"/>
      <c r="BI58" s="12"/>
      <c r="BJ58" s="13"/>
      <c r="BK58" s="12"/>
      <c r="CM58" s="177"/>
      <c r="CN58" s="174" t="str">
        <f t="shared" si="29"/>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56"/>
        <v/>
      </c>
      <c r="D59" s="366">
        <f t="shared" si="15"/>
        <v>0</v>
      </c>
      <c r="E59" s="340">
        <f t="shared" si="43"/>
        <v>0</v>
      </c>
      <c r="F59" s="354">
        <f t="shared" si="16"/>
        <v>0</v>
      </c>
      <c r="G59" s="351" t="e">
        <f t="shared" si="17"/>
        <v>#DIV/0!</v>
      </c>
      <c r="H59" s="351" t="e">
        <f t="shared" si="18"/>
        <v>#DIV/0!</v>
      </c>
      <c r="I59" s="47">
        <f t="shared" si="44"/>
        <v>0</v>
      </c>
      <c r="J59" s="70"/>
      <c r="K59" s="340">
        <f t="shared" si="45"/>
        <v>0</v>
      </c>
      <c r="L59" s="289"/>
      <c r="M59" s="291" t="e">
        <f t="shared" si="19"/>
        <v>#DIV/0!</v>
      </c>
      <c r="N59" s="70"/>
      <c r="O59" s="340">
        <f t="shared" si="46"/>
        <v>0</v>
      </c>
      <c r="P59" s="289"/>
      <c r="Q59" s="291" t="e">
        <f t="shared" si="20"/>
        <v>#DIV/0!</v>
      </c>
      <c r="R59" s="70"/>
      <c r="S59" s="340">
        <f t="shared" si="47"/>
        <v>0</v>
      </c>
      <c r="T59" s="289"/>
      <c r="U59" s="291" t="e">
        <f t="shared" si="21"/>
        <v>#DIV/0!</v>
      </c>
      <c r="V59" s="70"/>
      <c r="W59" s="340">
        <f t="shared" si="48"/>
        <v>0</v>
      </c>
      <c r="X59" s="289"/>
      <c r="Y59" s="291" t="e">
        <f t="shared" si="22"/>
        <v>#DIV/0!</v>
      </c>
      <c r="Z59" s="70"/>
      <c r="AA59" s="340">
        <f t="shared" si="49"/>
        <v>0</v>
      </c>
      <c r="AB59" s="289"/>
      <c r="AC59" s="291" t="e">
        <f t="shared" si="23"/>
        <v>#DIV/0!</v>
      </c>
      <c r="AD59" s="70"/>
      <c r="AE59" s="340">
        <f t="shared" si="50"/>
        <v>0</v>
      </c>
      <c r="AF59" s="289"/>
      <c r="AG59" s="291" t="e">
        <f t="shared" si="24"/>
        <v>#DIV/0!</v>
      </c>
      <c r="AH59" s="70"/>
      <c r="AI59" s="340">
        <f t="shared" si="51"/>
        <v>0</v>
      </c>
      <c r="AJ59" s="289"/>
      <c r="AK59" s="291" t="e">
        <f t="shared" si="25"/>
        <v>#DIV/0!</v>
      </c>
      <c r="AL59" s="70"/>
      <c r="AM59" s="340">
        <f t="shared" si="52"/>
        <v>0</v>
      </c>
      <c r="AN59" s="289"/>
      <c r="AO59" s="291" t="e">
        <f t="shared" si="26"/>
        <v>#DIV/0!</v>
      </c>
      <c r="AP59" s="70"/>
      <c r="AQ59" s="340">
        <f t="shared" si="53"/>
        <v>0</v>
      </c>
      <c r="AR59" s="289"/>
      <c r="AS59" s="291" t="e">
        <f t="shared" si="27"/>
        <v>#DIV/0!</v>
      </c>
      <c r="AT59" s="70"/>
      <c r="AU59" s="340">
        <f t="shared" si="54"/>
        <v>0</v>
      </c>
      <c r="AV59" s="289"/>
      <c r="AW59" s="347" t="e">
        <f t="shared" si="28"/>
        <v>#DIV/0!</v>
      </c>
      <c r="AY59" s="12"/>
      <c r="AZ59" s="12"/>
      <c r="BF59" s="12"/>
      <c r="BG59" s="12"/>
      <c r="BH59" s="12"/>
      <c r="BI59" s="12"/>
      <c r="BJ59" s="13"/>
      <c r="BK59" s="12"/>
      <c r="CM59" s="177"/>
      <c r="CN59" s="174" t="str">
        <f t="shared" si="29"/>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56"/>
        <v/>
      </c>
      <c r="D60" s="366">
        <f t="shared" si="15"/>
        <v>0</v>
      </c>
      <c r="E60" s="340">
        <f t="shared" si="43"/>
        <v>0</v>
      </c>
      <c r="F60" s="354">
        <f t="shared" si="16"/>
        <v>0</v>
      </c>
      <c r="G60" s="351" t="e">
        <f t="shared" si="17"/>
        <v>#DIV/0!</v>
      </c>
      <c r="H60" s="351" t="e">
        <f t="shared" si="18"/>
        <v>#DIV/0!</v>
      </c>
      <c r="I60" s="47">
        <f t="shared" si="44"/>
        <v>0</v>
      </c>
      <c r="J60" s="70"/>
      <c r="K60" s="340">
        <f t="shared" si="45"/>
        <v>0</v>
      </c>
      <c r="L60" s="289"/>
      <c r="M60" s="291" t="e">
        <f t="shared" si="19"/>
        <v>#DIV/0!</v>
      </c>
      <c r="N60" s="70"/>
      <c r="O60" s="340">
        <f t="shared" si="46"/>
        <v>0</v>
      </c>
      <c r="P60" s="289"/>
      <c r="Q60" s="291" t="e">
        <f t="shared" si="20"/>
        <v>#DIV/0!</v>
      </c>
      <c r="R60" s="70"/>
      <c r="S60" s="340">
        <f t="shared" si="47"/>
        <v>0</v>
      </c>
      <c r="T60" s="289"/>
      <c r="U60" s="291" t="e">
        <f t="shared" si="21"/>
        <v>#DIV/0!</v>
      </c>
      <c r="V60" s="70"/>
      <c r="W60" s="340">
        <f t="shared" si="48"/>
        <v>0</v>
      </c>
      <c r="X60" s="289"/>
      <c r="Y60" s="291" t="e">
        <f t="shared" si="22"/>
        <v>#DIV/0!</v>
      </c>
      <c r="Z60" s="70"/>
      <c r="AA60" s="340">
        <f t="shared" si="49"/>
        <v>0</v>
      </c>
      <c r="AB60" s="289"/>
      <c r="AC60" s="291" t="e">
        <f t="shared" si="23"/>
        <v>#DIV/0!</v>
      </c>
      <c r="AD60" s="70"/>
      <c r="AE60" s="340">
        <f t="shared" si="50"/>
        <v>0</v>
      </c>
      <c r="AF60" s="289"/>
      <c r="AG60" s="291" t="e">
        <f t="shared" si="24"/>
        <v>#DIV/0!</v>
      </c>
      <c r="AH60" s="70"/>
      <c r="AI60" s="340">
        <f t="shared" si="51"/>
        <v>0</v>
      </c>
      <c r="AJ60" s="289"/>
      <c r="AK60" s="291" t="e">
        <f t="shared" si="25"/>
        <v>#DIV/0!</v>
      </c>
      <c r="AL60" s="70"/>
      <c r="AM60" s="340">
        <f t="shared" si="52"/>
        <v>0</v>
      </c>
      <c r="AN60" s="289"/>
      <c r="AO60" s="291" t="e">
        <f t="shared" si="26"/>
        <v>#DIV/0!</v>
      </c>
      <c r="AP60" s="70"/>
      <c r="AQ60" s="340">
        <f t="shared" si="53"/>
        <v>0</v>
      </c>
      <c r="AR60" s="289"/>
      <c r="AS60" s="291" t="e">
        <f t="shared" si="27"/>
        <v>#DIV/0!</v>
      </c>
      <c r="AT60" s="70"/>
      <c r="AU60" s="340">
        <f t="shared" si="54"/>
        <v>0</v>
      </c>
      <c r="AV60" s="289"/>
      <c r="AW60" s="347" t="e">
        <f t="shared" si="28"/>
        <v>#DIV/0!</v>
      </c>
      <c r="AY60" s="12"/>
      <c r="AZ60" s="12"/>
      <c r="BF60" s="12"/>
      <c r="BG60" s="12"/>
      <c r="BH60" s="12"/>
      <c r="BI60" s="12"/>
      <c r="BJ60" s="13"/>
      <c r="BK60" s="12"/>
      <c r="CM60" s="177"/>
      <c r="CN60" s="174" t="str">
        <f t="shared" si="29"/>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56"/>
        <v/>
      </c>
      <c r="D61" s="366">
        <f t="shared" si="15"/>
        <v>0</v>
      </c>
      <c r="E61" s="340">
        <f t="shared" si="43"/>
        <v>0</v>
      </c>
      <c r="F61" s="354">
        <f t="shared" si="16"/>
        <v>0</v>
      </c>
      <c r="G61" s="351" t="e">
        <f t="shared" si="17"/>
        <v>#DIV/0!</v>
      </c>
      <c r="H61" s="351" t="e">
        <f t="shared" si="18"/>
        <v>#DIV/0!</v>
      </c>
      <c r="I61" s="47">
        <f t="shared" si="44"/>
        <v>0</v>
      </c>
      <c r="J61" s="70"/>
      <c r="K61" s="340">
        <f t="shared" si="45"/>
        <v>0</v>
      </c>
      <c r="L61" s="289"/>
      <c r="M61" s="291" t="e">
        <f t="shared" si="19"/>
        <v>#DIV/0!</v>
      </c>
      <c r="N61" s="70"/>
      <c r="O61" s="340">
        <f t="shared" si="46"/>
        <v>0</v>
      </c>
      <c r="P61" s="289"/>
      <c r="Q61" s="291" t="e">
        <f t="shared" si="20"/>
        <v>#DIV/0!</v>
      </c>
      <c r="R61" s="70"/>
      <c r="S61" s="340">
        <f t="shared" si="47"/>
        <v>0</v>
      </c>
      <c r="T61" s="289"/>
      <c r="U61" s="291" t="e">
        <f t="shared" si="21"/>
        <v>#DIV/0!</v>
      </c>
      <c r="V61" s="70"/>
      <c r="W61" s="340">
        <f t="shared" si="48"/>
        <v>0</v>
      </c>
      <c r="X61" s="289"/>
      <c r="Y61" s="291" t="e">
        <f t="shared" si="22"/>
        <v>#DIV/0!</v>
      </c>
      <c r="Z61" s="70"/>
      <c r="AA61" s="340">
        <f t="shared" si="49"/>
        <v>0</v>
      </c>
      <c r="AB61" s="289"/>
      <c r="AC61" s="291" t="e">
        <f t="shared" si="23"/>
        <v>#DIV/0!</v>
      </c>
      <c r="AD61" s="70"/>
      <c r="AE61" s="340">
        <f t="shared" si="50"/>
        <v>0</v>
      </c>
      <c r="AF61" s="289"/>
      <c r="AG61" s="291" t="e">
        <f t="shared" si="24"/>
        <v>#DIV/0!</v>
      </c>
      <c r="AH61" s="70"/>
      <c r="AI61" s="340">
        <f t="shared" si="51"/>
        <v>0</v>
      </c>
      <c r="AJ61" s="289"/>
      <c r="AK61" s="291" t="e">
        <f t="shared" si="25"/>
        <v>#DIV/0!</v>
      </c>
      <c r="AL61" s="70"/>
      <c r="AM61" s="340">
        <f t="shared" si="52"/>
        <v>0</v>
      </c>
      <c r="AN61" s="289"/>
      <c r="AO61" s="291" t="e">
        <f t="shared" si="26"/>
        <v>#DIV/0!</v>
      </c>
      <c r="AP61" s="70"/>
      <c r="AQ61" s="340">
        <f t="shared" si="53"/>
        <v>0</v>
      </c>
      <c r="AR61" s="289"/>
      <c r="AS61" s="291" t="e">
        <f t="shared" si="27"/>
        <v>#DIV/0!</v>
      </c>
      <c r="AT61" s="70"/>
      <c r="AU61" s="340">
        <f t="shared" si="54"/>
        <v>0</v>
      </c>
      <c r="AV61" s="289"/>
      <c r="AW61" s="347" t="e">
        <f t="shared" si="28"/>
        <v>#DIV/0!</v>
      </c>
      <c r="AY61" s="12"/>
      <c r="AZ61" s="12"/>
      <c r="BF61" s="12"/>
      <c r="BG61" s="12"/>
      <c r="BH61" s="12"/>
      <c r="BI61" s="12"/>
      <c r="BJ61" s="13"/>
      <c r="BK61" s="12"/>
      <c r="CM61" s="177"/>
      <c r="CN61" s="174" t="str">
        <f t="shared" si="29"/>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56"/>
        <v/>
      </c>
      <c r="D62" s="366">
        <f t="shared" si="15"/>
        <v>0</v>
      </c>
      <c r="E62" s="340">
        <f t="shared" si="43"/>
        <v>0</v>
      </c>
      <c r="F62" s="354">
        <f t="shared" si="16"/>
        <v>0</v>
      </c>
      <c r="G62" s="351" t="e">
        <f t="shared" si="17"/>
        <v>#DIV/0!</v>
      </c>
      <c r="H62" s="351" t="e">
        <f t="shared" si="18"/>
        <v>#DIV/0!</v>
      </c>
      <c r="I62" s="47">
        <f t="shared" si="44"/>
        <v>0</v>
      </c>
      <c r="J62" s="70"/>
      <c r="K62" s="340">
        <f t="shared" si="45"/>
        <v>0</v>
      </c>
      <c r="L62" s="289"/>
      <c r="M62" s="291" t="e">
        <f t="shared" si="19"/>
        <v>#DIV/0!</v>
      </c>
      <c r="N62" s="70"/>
      <c r="O62" s="340">
        <f t="shared" si="46"/>
        <v>0</v>
      </c>
      <c r="P62" s="289"/>
      <c r="Q62" s="291" t="e">
        <f t="shared" si="20"/>
        <v>#DIV/0!</v>
      </c>
      <c r="R62" s="70"/>
      <c r="S62" s="340">
        <f t="shared" si="47"/>
        <v>0</v>
      </c>
      <c r="T62" s="289"/>
      <c r="U62" s="291" t="e">
        <f t="shared" si="21"/>
        <v>#DIV/0!</v>
      </c>
      <c r="V62" s="70"/>
      <c r="W62" s="340">
        <f t="shared" si="48"/>
        <v>0</v>
      </c>
      <c r="X62" s="289"/>
      <c r="Y62" s="291" t="e">
        <f t="shared" si="22"/>
        <v>#DIV/0!</v>
      </c>
      <c r="Z62" s="70"/>
      <c r="AA62" s="340">
        <f t="shared" si="49"/>
        <v>0</v>
      </c>
      <c r="AB62" s="289"/>
      <c r="AC62" s="291" t="e">
        <f t="shared" si="23"/>
        <v>#DIV/0!</v>
      </c>
      <c r="AD62" s="70"/>
      <c r="AE62" s="340">
        <f t="shared" si="50"/>
        <v>0</v>
      </c>
      <c r="AF62" s="289"/>
      <c r="AG62" s="291" t="e">
        <f t="shared" si="24"/>
        <v>#DIV/0!</v>
      </c>
      <c r="AH62" s="70"/>
      <c r="AI62" s="340">
        <f t="shared" si="51"/>
        <v>0</v>
      </c>
      <c r="AJ62" s="289"/>
      <c r="AK62" s="291" t="e">
        <f t="shared" si="25"/>
        <v>#DIV/0!</v>
      </c>
      <c r="AL62" s="70"/>
      <c r="AM62" s="340">
        <f t="shared" si="52"/>
        <v>0</v>
      </c>
      <c r="AN62" s="289"/>
      <c r="AO62" s="291" t="e">
        <f t="shared" si="26"/>
        <v>#DIV/0!</v>
      </c>
      <c r="AP62" s="70"/>
      <c r="AQ62" s="340">
        <f t="shared" si="53"/>
        <v>0</v>
      </c>
      <c r="AR62" s="289"/>
      <c r="AS62" s="291" t="e">
        <f t="shared" si="27"/>
        <v>#DIV/0!</v>
      </c>
      <c r="AT62" s="70"/>
      <c r="AU62" s="340">
        <f t="shared" si="54"/>
        <v>0</v>
      </c>
      <c r="AV62" s="289"/>
      <c r="AW62" s="347" t="e">
        <f t="shared" si="28"/>
        <v>#DIV/0!</v>
      </c>
      <c r="AY62" s="12"/>
      <c r="AZ62" s="12"/>
      <c r="BF62" s="12"/>
      <c r="BG62" s="12"/>
      <c r="BH62" s="12"/>
      <c r="BI62" s="12"/>
      <c r="BJ62" s="13"/>
      <c r="BK62" s="12"/>
      <c r="CM62" s="177"/>
      <c r="CN62" s="174" t="str">
        <f t="shared" si="29"/>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56"/>
        <v/>
      </c>
      <c r="D63" s="366">
        <f t="shared" si="15"/>
        <v>0</v>
      </c>
      <c r="E63" s="340">
        <f t="shared" si="43"/>
        <v>0</v>
      </c>
      <c r="F63" s="354">
        <f t="shared" si="16"/>
        <v>0</v>
      </c>
      <c r="G63" s="351" t="e">
        <f t="shared" si="17"/>
        <v>#DIV/0!</v>
      </c>
      <c r="H63" s="351" t="e">
        <f t="shared" si="18"/>
        <v>#DIV/0!</v>
      </c>
      <c r="I63" s="47">
        <f t="shared" si="44"/>
        <v>0</v>
      </c>
      <c r="J63" s="70"/>
      <c r="K63" s="340">
        <f t="shared" si="45"/>
        <v>0</v>
      </c>
      <c r="L63" s="289"/>
      <c r="M63" s="291" t="e">
        <f t="shared" si="19"/>
        <v>#DIV/0!</v>
      </c>
      <c r="N63" s="70"/>
      <c r="O63" s="340">
        <f t="shared" si="46"/>
        <v>0</v>
      </c>
      <c r="P63" s="289"/>
      <c r="Q63" s="291" t="e">
        <f t="shared" si="20"/>
        <v>#DIV/0!</v>
      </c>
      <c r="R63" s="70"/>
      <c r="S63" s="340">
        <f t="shared" si="47"/>
        <v>0</v>
      </c>
      <c r="T63" s="289"/>
      <c r="U63" s="291" t="e">
        <f t="shared" si="21"/>
        <v>#DIV/0!</v>
      </c>
      <c r="V63" s="70"/>
      <c r="W63" s="340">
        <f t="shared" si="48"/>
        <v>0</v>
      </c>
      <c r="X63" s="289"/>
      <c r="Y63" s="291" t="e">
        <f t="shared" si="22"/>
        <v>#DIV/0!</v>
      </c>
      <c r="Z63" s="70"/>
      <c r="AA63" s="340">
        <f t="shared" si="49"/>
        <v>0</v>
      </c>
      <c r="AB63" s="289"/>
      <c r="AC63" s="291" t="e">
        <f t="shared" si="23"/>
        <v>#DIV/0!</v>
      </c>
      <c r="AD63" s="70"/>
      <c r="AE63" s="340">
        <f t="shared" si="50"/>
        <v>0</v>
      </c>
      <c r="AF63" s="289"/>
      <c r="AG63" s="291" t="e">
        <f t="shared" si="24"/>
        <v>#DIV/0!</v>
      </c>
      <c r="AH63" s="70"/>
      <c r="AI63" s="340">
        <f t="shared" si="51"/>
        <v>0</v>
      </c>
      <c r="AJ63" s="289"/>
      <c r="AK63" s="291" t="e">
        <f t="shared" si="25"/>
        <v>#DIV/0!</v>
      </c>
      <c r="AL63" s="70"/>
      <c r="AM63" s="340">
        <f t="shared" si="52"/>
        <v>0</v>
      </c>
      <c r="AN63" s="289"/>
      <c r="AO63" s="291" t="e">
        <f t="shared" si="26"/>
        <v>#DIV/0!</v>
      </c>
      <c r="AP63" s="70"/>
      <c r="AQ63" s="340">
        <f t="shared" si="53"/>
        <v>0</v>
      </c>
      <c r="AR63" s="289"/>
      <c r="AS63" s="291" t="e">
        <f t="shared" si="27"/>
        <v>#DIV/0!</v>
      </c>
      <c r="AT63" s="70"/>
      <c r="AU63" s="340">
        <f t="shared" si="54"/>
        <v>0</v>
      </c>
      <c r="AV63" s="289"/>
      <c r="AW63" s="347" t="e">
        <f t="shared" si="28"/>
        <v>#DIV/0!</v>
      </c>
      <c r="AY63" s="12"/>
      <c r="AZ63" s="12"/>
      <c r="BF63" s="12"/>
      <c r="BG63" s="12"/>
      <c r="BH63" s="12"/>
      <c r="BI63" s="12"/>
      <c r="BJ63" s="13"/>
      <c r="BK63" s="12"/>
      <c r="CM63" s="177"/>
      <c r="CN63" s="174" t="str">
        <f t="shared" si="29"/>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56"/>
        <v/>
      </c>
      <c r="D64" s="366">
        <f t="shared" si="15"/>
        <v>0</v>
      </c>
      <c r="E64" s="340">
        <f t="shared" si="43"/>
        <v>0</v>
      </c>
      <c r="F64" s="354">
        <f t="shared" si="16"/>
        <v>0</v>
      </c>
      <c r="G64" s="351" t="e">
        <f t="shared" si="17"/>
        <v>#DIV/0!</v>
      </c>
      <c r="H64" s="351" t="e">
        <f t="shared" si="18"/>
        <v>#DIV/0!</v>
      </c>
      <c r="I64" s="47">
        <f t="shared" si="44"/>
        <v>0</v>
      </c>
      <c r="J64" s="70"/>
      <c r="K64" s="340">
        <f t="shared" si="45"/>
        <v>0</v>
      </c>
      <c r="L64" s="289"/>
      <c r="M64" s="291" t="e">
        <f t="shared" si="19"/>
        <v>#DIV/0!</v>
      </c>
      <c r="N64" s="70"/>
      <c r="O64" s="340">
        <f t="shared" si="46"/>
        <v>0</v>
      </c>
      <c r="P64" s="289"/>
      <c r="Q64" s="291" t="e">
        <f t="shared" si="20"/>
        <v>#DIV/0!</v>
      </c>
      <c r="R64" s="70"/>
      <c r="S64" s="340">
        <f t="shared" si="47"/>
        <v>0</v>
      </c>
      <c r="T64" s="289"/>
      <c r="U64" s="291" t="e">
        <f t="shared" si="21"/>
        <v>#DIV/0!</v>
      </c>
      <c r="V64" s="70"/>
      <c r="W64" s="340">
        <f t="shared" si="48"/>
        <v>0</v>
      </c>
      <c r="X64" s="289"/>
      <c r="Y64" s="291" t="e">
        <f t="shared" si="22"/>
        <v>#DIV/0!</v>
      </c>
      <c r="Z64" s="70"/>
      <c r="AA64" s="340">
        <f t="shared" si="49"/>
        <v>0</v>
      </c>
      <c r="AB64" s="289"/>
      <c r="AC64" s="291" t="e">
        <f t="shared" si="23"/>
        <v>#DIV/0!</v>
      </c>
      <c r="AD64" s="70"/>
      <c r="AE64" s="340">
        <f t="shared" si="50"/>
        <v>0</v>
      </c>
      <c r="AF64" s="289"/>
      <c r="AG64" s="291" t="e">
        <f t="shared" si="24"/>
        <v>#DIV/0!</v>
      </c>
      <c r="AH64" s="70"/>
      <c r="AI64" s="340">
        <f t="shared" si="51"/>
        <v>0</v>
      </c>
      <c r="AJ64" s="289"/>
      <c r="AK64" s="291" t="e">
        <f t="shared" si="25"/>
        <v>#DIV/0!</v>
      </c>
      <c r="AL64" s="70"/>
      <c r="AM64" s="340">
        <f t="shared" si="52"/>
        <v>0</v>
      </c>
      <c r="AN64" s="289"/>
      <c r="AO64" s="291" t="e">
        <f t="shared" si="26"/>
        <v>#DIV/0!</v>
      </c>
      <c r="AP64" s="70"/>
      <c r="AQ64" s="340">
        <f t="shared" si="53"/>
        <v>0</v>
      </c>
      <c r="AR64" s="289"/>
      <c r="AS64" s="291" t="e">
        <f t="shared" si="27"/>
        <v>#DIV/0!</v>
      </c>
      <c r="AT64" s="70"/>
      <c r="AU64" s="340">
        <f t="shared" si="54"/>
        <v>0</v>
      </c>
      <c r="AV64" s="289"/>
      <c r="AW64" s="347" t="e">
        <f t="shared" si="28"/>
        <v>#DIV/0!</v>
      </c>
      <c r="AY64" s="12"/>
      <c r="AZ64" s="12"/>
      <c r="BF64" s="12"/>
      <c r="BG64" s="12"/>
      <c r="BH64" s="12"/>
      <c r="BI64" s="12"/>
      <c r="BJ64" s="13"/>
      <c r="BK64" s="12"/>
      <c r="CM64" s="177"/>
      <c r="CN64" s="174" t="str">
        <f t="shared" si="29"/>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56"/>
        <v/>
      </c>
      <c r="D65" s="366">
        <f t="shared" si="15"/>
        <v>0</v>
      </c>
      <c r="E65" s="340">
        <f t="shared" si="43"/>
        <v>0</v>
      </c>
      <c r="F65" s="354">
        <f t="shared" si="16"/>
        <v>0</v>
      </c>
      <c r="G65" s="351" t="e">
        <f t="shared" si="17"/>
        <v>#DIV/0!</v>
      </c>
      <c r="H65" s="351" t="e">
        <f t="shared" si="18"/>
        <v>#DIV/0!</v>
      </c>
      <c r="I65" s="47">
        <f t="shared" si="44"/>
        <v>0</v>
      </c>
      <c r="J65" s="70"/>
      <c r="K65" s="340">
        <f t="shared" si="45"/>
        <v>0</v>
      </c>
      <c r="L65" s="289"/>
      <c r="M65" s="291" t="e">
        <f t="shared" si="19"/>
        <v>#DIV/0!</v>
      </c>
      <c r="N65" s="70"/>
      <c r="O65" s="340">
        <f t="shared" si="46"/>
        <v>0</v>
      </c>
      <c r="P65" s="289"/>
      <c r="Q65" s="291" t="e">
        <f t="shared" si="20"/>
        <v>#DIV/0!</v>
      </c>
      <c r="R65" s="70"/>
      <c r="S65" s="340">
        <f t="shared" si="47"/>
        <v>0</v>
      </c>
      <c r="T65" s="289"/>
      <c r="U65" s="291" t="e">
        <f t="shared" si="21"/>
        <v>#DIV/0!</v>
      </c>
      <c r="V65" s="70"/>
      <c r="W65" s="340">
        <f t="shared" si="48"/>
        <v>0</v>
      </c>
      <c r="X65" s="289"/>
      <c r="Y65" s="291" t="e">
        <f t="shared" si="22"/>
        <v>#DIV/0!</v>
      </c>
      <c r="Z65" s="70"/>
      <c r="AA65" s="340">
        <f t="shared" si="49"/>
        <v>0</v>
      </c>
      <c r="AB65" s="289"/>
      <c r="AC65" s="291" t="e">
        <f t="shared" si="23"/>
        <v>#DIV/0!</v>
      </c>
      <c r="AD65" s="70"/>
      <c r="AE65" s="340">
        <f t="shared" si="50"/>
        <v>0</v>
      </c>
      <c r="AF65" s="289"/>
      <c r="AG65" s="291" t="e">
        <f t="shared" si="24"/>
        <v>#DIV/0!</v>
      </c>
      <c r="AH65" s="70"/>
      <c r="AI65" s="340">
        <f t="shared" si="51"/>
        <v>0</v>
      </c>
      <c r="AJ65" s="289"/>
      <c r="AK65" s="291" t="e">
        <f t="shared" si="25"/>
        <v>#DIV/0!</v>
      </c>
      <c r="AL65" s="70"/>
      <c r="AM65" s="340">
        <f t="shared" si="52"/>
        <v>0</v>
      </c>
      <c r="AN65" s="289"/>
      <c r="AO65" s="291" t="e">
        <f t="shared" si="26"/>
        <v>#DIV/0!</v>
      </c>
      <c r="AP65" s="70"/>
      <c r="AQ65" s="340">
        <f t="shared" si="53"/>
        <v>0</v>
      </c>
      <c r="AR65" s="289"/>
      <c r="AS65" s="291" t="e">
        <f t="shared" si="27"/>
        <v>#DIV/0!</v>
      </c>
      <c r="AT65" s="70"/>
      <c r="AU65" s="340">
        <f t="shared" si="54"/>
        <v>0</v>
      </c>
      <c r="AV65" s="289"/>
      <c r="AW65" s="347" t="e">
        <f t="shared" si="28"/>
        <v>#DIV/0!</v>
      </c>
      <c r="AY65" s="12"/>
      <c r="AZ65" s="12"/>
      <c r="BF65" s="12"/>
      <c r="BG65" s="12"/>
      <c r="BH65" s="12"/>
      <c r="BI65" s="12"/>
      <c r="BJ65" s="13"/>
      <c r="BK65" s="12"/>
      <c r="CM65" s="177"/>
      <c r="CN65" s="174" t="str">
        <f t="shared" si="29"/>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56"/>
        <v/>
      </c>
      <c r="D66" s="366">
        <f t="shared" si="15"/>
        <v>0</v>
      </c>
      <c r="E66" s="340">
        <f t="shared" si="43"/>
        <v>0</v>
      </c>
      <c r="F66" s="354">
        <f t="shared" si="16"/>
        <v>0</v>
      </c>
      <c r="G66" s="351" t="e">
        <f t="shared" si="17"/>
        <v>#DIV/0!</v>
      </c>
      <c r="H66" s="351" t="e">
        <f t="shared" si="18"/>
        <v>#DIV/0!</v>
      </c>
      <c r="I66" s="47">
        <f t="shared" si="44"/>
        <v>0</v>
      </c>
      <c r="J66" s="70"/>
      <c r="K66" s="340">
        <f t="shared" si="45"/>
        <v>0</v>
      </c>
      <c r="L66" s="289"/>
      <c r="M66" s="291" t="e">
        <f t="shared" si="19"/>
        <v>#DIV/0!</v>
      </c>
      <c r="N66" s="70"/>
      <c r="O66" s="340">
        <f t="shared" si="46"/>
        <v>0</v>
      </c>
      <c r="P66" s="289"/>
      <c r="Q66" s="291" t="e">
        <f t="shared" si="20"/>
        <v>#DIV/0!</v>
      </c>
      <c r="R66" s="70"/>
      <c r="S66" s="340">
        <f t="shared" si="47"/>
        <v>0</v>
      </c>
      <c r="T66" s="289"/>
      <c r="U66" s="291" t="e">
        <f t="shared" si="21"/>
        <v>#DIV/0!</v>
      </c>
      <c r="V66" s="70"/>
      <c r="W66" s="340">
        <f t="shared" si="48"/>
        <v>0</v>
      </c>
      <c r="X66" s="289"/>
      <c r="Y66" s="291" t="e">
        <f t="shared" si="22"/>
        <v>#DIV/0!</v>
      </c>
      <c r="Z66" s="70"/>
      <c r="AA66" s="340">
        <f t="shared" si="49"/>
        <v>0</v>
      </c>
      <c r="AB66" s="289"/>
      <c r="AC66" s="291" t="e">
        <f t="shared" si="23"/>
        <v>#DIV/0!</v>
      </c>
      <c r="AD66" s="70"/>
      <c r="AE66" s="340">
        <f t="shared" si="50"/>
        <v>0</v>
      </c>
      <c r="AF66" s="289"/>
      <c r="AG66" s="291" t="e">
        <f t="shared" si="24"/>
        <v>#DIV/0!</v>
      </c>
      <c r="AH66" s="70"/>
      <c r="AI66" s="340">
        <f t="shared" si="51"/>
        <v>0</v>
      </c>
      <c r="AJ66" s="289"/>
      <c r="AK66" s="291" t="e">
        <f t="shared" si="25"/>
        <v>#DIV/0!</v>
      </c>
      <c r="AL66" s="70"/>
      <c r="AM66" s="340">
        <f t="shared" si="52"/>
        <v>0</v>
      </c>
      <c r="AN66" s="289"/>
      <c r="AO66" s="291" t="e">
        <f t="shared" si="26"/>
        <v>#DIV/0!</v>
      </c>
      <c r="AP66" s="70"/>
      <c r="AQ66" s="340">
        <f t="shared" si="53"/>
        <v>0</v>
      </c>
      <c r="AR66" s="289"/>
      <c r="AS66" s="291" t="e">
        <f t="shared" si="27"/>
        <v>#DIV/0!</v>
      </c>
      <c r="AT66" s="70"/>
      <c r="AU66" s="340">
        <f t="shared" si="54"/>
        <v>0</v>
      </c>
      <c r="AV66" s="289"/>
      <c r="AW66" s="347" t="e">
        <f t="shared" si="28"/>
        <v>#DIV/0!</v>
      </c>
      <c r="AY66" s="12"/>
      <c r="AZ66" s="12"/>
      <c r="BF66" s="12"/>
      <c r="BG66" s="12"/>
      <c r="BH66" s="12"/>
      <c r="BI66" s="12"/>
      <c r="BJ66" s="13"/>
      <c r="BK66" s="12"/>
      <c r="CM66" s="177"/>
      <c r="CN66" s="174" t="str">
        <f t="shared" si="29"/>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56"/>
        <v/>
      </c>
      <c r="D67" s="366">
        <f t="shared" si="15"/>
        <v>0</v>
      </c>
      <c r="E67" s="340">
        <f t="shared" si="43"/>
        <v>0</v>
      </c>
      <c r="F67" s="354">
        <f t="shared" si="16"/>
        <v>0</v>
      </c>
      <c r="G67" s="351" t="e">
        <f t="shared" si="17"/>
        <v>#DIV/0!</v>
      </c>
      <c r="H67" s="351" t="e">
        <f t="shared" si="18"/>
        <v>#DIV/0!</v>
      </c>
      <c r="I67" s="47">
        <f t="shared" si="44"/>
        <v>0</v>
      </c>
      <c r="J67" s="70"/>
      <c r="K67" s="340">
        <f t="shared" si="45"/>
        <v>0</v>
      </c>
      <c r="L67" s="289"/>
      <c r="M67" s="291" t="e">
        <f t="shared" si="19"/>
        <v>#DIV/0!</v>
      </c>
      <c r="N67" s="70"/>
      <c r="O67" s="340">
        <f t="shared" si="46"/>
        <v>0</v>
      </c>
      <c r="P67" s="289"/>
      <c r="Q67" s="291" t="e">
        <f t="shared" si="20"/>
        <v>#DIV/0!</v>
      </c>
      <c r="R67" s="70"/>
      <c r="S67" s="340">
        <f t="shared" si="47"/>
        <v>0</v>
      </c>
      <c r="T67" s="289"/>
      <c r="U67" s="291" t="e">
        <f t="shared" si="21"/>
        <v>#DIV/0!</v>
      </c>
      <c r="V67" s="70"/>
      <c r="W67" s="340">
        <f t="shared" si="48"/>
        <v>0</v>
      </c>
      <c r="X67" s="289"/>
      <c r="Y67" s="291" t="e">
        <f t="shared" si="22"/>
        <v>#DIV/0!</v>
      </c>
      <c r="Z67" s="70"/>
      <c r="AA67" s="340">
        <f t="shared" si="49"/>
        <v>0</v>
      </c>
      <c r="AB67" s="289"/>
      <c r="AC67" s="291" t="e">
        <f t="shared" si="23"/>
        <v>#DIV/0!</v>
      </c>
      <c r="AD67" s="70"/>
      <c r="AE67" s="340">
        <f t="shared" si="50"/>
        <v>0</v>
      </c>
      <c r="AF67" s="289"/>
      <c r="AG67" s="291" t="e">
        <f t="shared" si="24"/>
        <v>#DIV/0!</v>
      </c>
      <c r="AH67" s="70"/>
      <c r="AI67" s="340">
        <f t="shared" si="51"/>
        <v>0</v>
      </c>
      <c r="AJ67" s="289"/>
      <c r="AK67" s="291" t="e">
        <f t="shared" si="25"/>
        <v>#DIV/0!</v>
      </c>
      <c r="AL67" s="70"/>
      <c r="AM67" s="340">
        <f t="shared" si="52"/>
        <v>0</v>
      </c>
      <c r="AN67" s="289"/>
      <c r="AO67" s="291" t="e">
        <f t="shared" si="26"/>
        <v>#DIV/0!</v>
      </c>
      <c r="AP67" s="70"/>
      <c r="AQ67" s="340">
        <f t="shared" si="53"/>
        <v>0</v>
      </c>
      <c r="AR67" s="289"/>
      <c r="AS67" s="291" t="e">
        <f t="shared" si="27"/>
        <v>#DIV/0!</v>
      </c>
      <c r="AT67" s="70"/>
      <c r="AU67" s="340">
        <f t="shared" si="54"/>
        <v>0</v>
      </c>
      <c r="AV67" s="289"/>
      <c r="AW67" s="347" t="e">
        <f t="shared" si="28"/>
        <v>#DIV/0!</v>
      </c>
      <c r="AY67" s="12"/>
      <c r="AZ67" s="12"/>
      <c r="BF67" s="12"/>
      <c r="BG67" s="12"/>
      <c r="BH67" s="12"/>
      <c r="BI67" s="12"/>
      <c r="BJ67" s="13"/>
      <c r="BK67" s="12"/>
      <c r="CM67" s="177"/>
      <c r="CN67" s="174" t="str">
        <f t="shared" si="29"/>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56"/>
        <v/>
      </c>
      <c r="D68" s="366">
        <f t="shared" si="15"/>
        <v>0</v>
      </c>
      <c r="E68" s="340">
        <f t="shared" si="43"/>
        <v>0</v>
      </c>
      <c r="F68" s="354">
        <f t="shared" si="16"/>
        <v>0</v>
      </c>
      <c r="G68" s="351" t="e">
        <f t="shared" si="17"/>
        <v>#DIV/0!</v>
      </c>
      <c r="H68" s="351" t="e">
        <f t="shared" si="18"/>
        <v>#DIV/0!</v>
      </c>
      <c r="I68" s="47">
        <f t="shared" si="44"/>
        <v>0</v>
      </c>
      <c r="J68" s="70"/>
      <c r="K68" s="340">
        <f t="shared" si="45"/>
        <v>0</v>
      </c>
      <c r="L68" s="289"/>
      <c r="M68" s="291" t="e">
        <f t="shared" si="19"/>
        <v>#DIV/0!</v>
      </c>
      <c r="N68" s="70"/>
      <c r="O68" s="340">
        <f t="shared" si="46"/>
        <v>0</v>
      </c>
      <c r="P68" s="289"/>
      <c r="Q68" s="291" t="e">
        <f t="shared" si="20"/>
        <v>#DIV/0!</v>
      </c>
      <c r="R68" s="70"/>
      <c r="S68" s="340">
        <f t="shared" si="47"/>
        <v>0</v>
      </c>
      <c r="T68" s="289"/>
      <c r="U68" s="291" t="e">
        <f t="shared" si="21"/>
        <v>#DIV/0!</v>
      </c>
      <c r="V68" s="70"/>
      <c r="W68" s="340">
        <f t="shared" si="48"/>
        <v>0</v>
      </c>
      <c r="X68" s="289"/>
      <c r="Y68" s="291" t="e">
        <f t="shared" si="22"/>
        <v>#DIV/0!</v>
      </c>
      <c r="Z68" s="70"/>
      <c r="AA68" s="340">
        <f t="shared" si="49"/>
        <v>0</v>
      </c>
      <c r="AB68" s="289"/>
      <c r="AC68" s="291" t="e">
        <f t="shared" si="23"/>
        <v>#DIV/0!</v>
      </c>
      <c r="AD68" s="70"/>
      <c r="AE68" s="340">
        <f t="shared" si="50"/>
        <v>0</v>
      </c>
      <c r="AF68" s="289"/>
      <c r="AG68" s="291" t="e">
        <f t="shared" si="24"/>
        <v>#DIV/0!</v>
      </c>
      <c r="AH68" s="70"/>
      <c r="AI68" s="340">
        <f t="shared" si="51"/>
        <v>0</v>
      </c>
      <c r="AJ68" s="289"/>
      <c r="AK68" s="291" t="e">
        <f t="shared" si="25"/>
        <v>#DIV/0!</v>
      </c>
      <c r="AL68" s="70"/>
      <c r="AM68" s="340">
        <f t="shared" si="52"/>
        <v>0</v>
      </c>
      <c r="AN68" s="289"/>
      <c r="AO68" s="291" t="e">
        <f t="shared" si="26"/>
        <v>#DIV/0!</v>
      </c>
      <c r="AP68" s="70"/>
      <c r="AQ68" s="340">
        <f t="shared" si="53"/>
        <v>0</v>
      </c>
      <c r="AR68" s="289"/>
      <c r="AS68" s="291" t="e">
        <f t="shared" si="27"/>
        <v>#DIV/0!</v>
      </c>
      <c r="AT68" s="70"/>
      <c r="AU68" s="340">
        <f t="shared" si="54"/>
        <v>0</v>
      </c>
      <c r="AV68" s="289"/>
      <c r="AW68" s="347" t="e">
        <f t="shared" si="28"/>
        <v>#DIV/0!</v>
      </c>
      <c r="AY68" s="12"/>
      <c r="AZ68" s="12"/>
      <c r="BF68" s="12"/>
      <c r="BG68" s="12"/>
      <c r="BH68" s="12"/>
      <c r="BI68" s="12"/>
      <c r="BJ68" s="13"/>
      <c r="BK68" s="12"/>
      <c r="CM68" s="177"/>
      <c r="CN68" s="174" t="str">
        <f t="shared" si="29"/>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295" t="str">
        <f t="shared" si="56"/>
        <v/>
      </c>
      <c r="D69" s="367">
        <f t="shared" si="15"/>
        <v>0</v>
      </c>
      <c r="E69" s="343">
        <f t="shared" si="43"/>
        <v>0</v>
      </c>
      <c r="F69" s="355">
        <f t="shared" si="16"/>
        <v>0</v>
      </c>
      <c r="G69" s="352" t="e">
        <f t="shared" si="17"/>
        <v>#DIV/0!</v>
      </c>
      <c r="H69" s="352" t="e">
        <f t="shared" si="18"/>
        <v>#DIV/0!</v>
      </c>
      <c r="I69" s="300">
        <f t="shared" si="44"/>
        <v>0</v>
      </c>
      <c r="J69" s="126"/>
      <c r="K69" s="343">
        <f t="shared" si="45"/>
        <v>0</v>
      </c>
      <c r="L69" s="301"/>
      <c r="M69" s="302" t="e">
        <f t="shared" si="19"/>
        <v>#DIV/0!</v>
      </c>
      <c r="N69" s="126"/>
      <c r="O69" s="343">
        <f t="shared" si="46"/>
        <v>0</v>
      </c>
      <c r="P69" s="301"/>
      <c r="Q69" s="302" t="e">
        <f t="shared" si="20"/>
        <v>#DIV/0!</v>
      </c>
      <c r="R69" s="126"/>
      <c r="S69" s="343">
        <f t="shared" si="47"/>
        <v>0</v>
      </c>
      <c r="T69" s="301"/>
      <c r="U69" s="302" t="e">
        <f t="shared" si="21"/>
        <v>#DIV/0!</v>
      </c>
      <c r="V69" s="126"/>
      <c r="W69" s="343">
        <f t="shared" si="48"/>
        <v>0</v>
      </c>
      <c r="X69" s="301"/>
      <c r="Y69" s="302" t="e">
        <f t="shared" si="22"/>
        <v>#DIV/0!</v>
      </c>
      <c r="Z69" s="126"/>
      <c r="AA69" s="343">
        <f t="shared" si="49"/>
        <v>0</v>
      </c>
      <c r="AB69" s="301"/>
      <c r="AC69" s="302" t="e">
        <f t="shared" si="23"/>
        <v>#DIV/0!</v>
      </c>
      <c r="AD69" s="126"/>
      <c r="AE69" s="343">
        <f t="shared" si="50"/>
        <v>0</v>
      </c>
      <c r="AF69" s="301"/>
      <c r="AG69" s="302" t="e">
        <f t="shared" si="24"/>
        <v>#DIV/0!</v>
      </c>
      <c r="AH69" s="126"/>
      <c r="AI69" s="343">
        <f t="shared" si="51"/>
        <v>0</v>
      </c>
      <c r="AJ69" s="301"/>
      <c r="AK69" s="302" t="e">
        <f t="shared" si="25"/>
        <v>#DIV/0!</v>
      </c>
      <c r="AL69" s="126"/>
      <c r="AM69" s="343">
        <f t="shared" si="52"/>
        <v>0</v>
      </c>
      <c r="AN69" s="301"/>
      <c r="AO69" s="302" t="e">
        <f t="shared" si="26"/>
        <v>#DIV/0!</v>
      </c>
      <c r="AP69" s="126"/>
      <c r="AQ69" s="343">
        <f t="shared" si="53"/>
        <v>0</v>
      </c>
      <c r="AR69" s="301"/>
      <c r="AS69" s="302" t="e">
        <f t="shared" si="27"/>
        <v>#DIV/0!</v>
      </c>
      <c r="AT69" s="126"/>
      <c r="AU69" s="343">
        <f t="shared" si="54"/>
        <v>0</v>
      </c>
      <c r="AV69" s="301"/>
      <c r="AW69" s="350" t="e">
        <f t="shared" si="28"/>
        <v>#DIV/0!</v>
      </c>
      <c r="AY69" s="12"/>
      <c r="AZ69" s="12"/>
      <c r="BF69" s="12"/>
      <c r="BG69" s="12"/>
      <c r="BH69" s="12"/>
      <c r="BI69" s="12"/>
      <c r="BJ69" s="13"/>
      <c r="BK69" s="12"/>
      <c r="CM69" s="177"/>
      <c r="CN69" s="174" t="str">
        <f t="shared" si="29"/>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f>SUM(I10:I21)</f>
        <v>0</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f>SUM(I22:I33)</f>
        <v>0</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f>SUM(I34:I45)</f>
        <v>0</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f>SUM(I46:I57)</f>
        <v>0</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f>SUM(I58:I69)</f>
        <v>0</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227</v>
      </c>
      <c r="D91" s="701" t="s">
        <v>236</v>
      </c>
      <c r="E91" s="702"/>
      <c r="F91" s="79"/>
      <c r="G91" s="77" t="s">
        <v>35</v>
      </c>
      <c r="H91" s="701"/>
      <c r="I91" s="702"/>
      <c r="J91" s="728" t="s">
        <v>262</v>
      </c>
      <c r="K91" s="730" t="s">
        <v>264</v>
      </c>
      <c r="L91" s="640"/>
      <c r="M91" s="77" t="s">
        <v>228</v>
      </c>
      <c r="N91" s="386">
        <v>4.8</v>
      </c>
      <c r="O91" s="566" t="str">
        <f>"kWh/"&amp;H92</f>
        <v>kWh/kg</v>
      </c>
      <c r="P91" s="567"/>
      <c r="Q91" s="732" t="s">
        <v>232</v>
      </c>
      <c r="R91" s="732"/>
      <c r="S91" s="732"/>
      <c r="T91" s="732"/>
      <c r="U91" s="732"/>
      <c r="V91" s="714"/>
      <c r="W91" s="714"/>
      <c r="X91" s="714"/>
      <c r="Y91" s="714"/>
      <c r="Z91" s="714"/>
      <c r="AA91" s="714"/>
      <c r="AB91" s="714"/>
      <c r="AC91" s="714"/>
      <c r="AD91" s="714"/>
      <c r="AE91" s="714"/>
      <c r="AF91" s="714"/>
      <c r="AG91" s="714"/>
      <c r="AH91" s="714"/>
      <c r="AI91" s="714"/>
      <c r="AJ91" s="714"/>
      <c r="AK91" s="714"/>
      <c r="AL91" s="714"/>
      <c r="AM91" s="714"/>
      <c r="AN91" s="714"/>
      <c r="AO91" s="714"/>
      <c r="AP91" s="714"/>
      <c r="AQ91" s="714"/>
      <c r="AR91" s="714"/>
      <c r="AS91" s="714"/>
      <c r="AT91" s="714"/>
      <c r="AU91" s="714"/>
      <c r="AV91" s="714"/>
      <c r="AW91" s="714"/>
      <c r="AY91" s="12"/>
      <c r="AZ91" s="12"/>
      <c r="BF91" s="12"/>
      <c r="BG91" s="12"/>
      <c r="BH91" s="12"/>
      <c r="BI91" s="12"/>
      <c r="BJ91" s="13"/>
      <c r="BK91" s="12"/>
    </row>
    <row r="92" spans="1:104" s="11" customFormat="1" ht="21" customHeight="1" thickBot="1" x14ac:dyDescent="0.25">
      <c r="A92" s="9"/>
      <c r="B92" s="80"/>
      <c r="C92" s="81" t="s">
        <v>52</v>
      </c>
      <c r="D92" s="704"/>
      <c r="E92" s="705"/>
      <c r="F92" s="83"/>
      <c r="G92" s="81" t="s">
        <v>229</v>
      </c>
      <c r="H92" s="704" t="s">
        <v>237</v>
      </c>
      <c r="I92" s="705"/>
      <c r="J92" s="729"/>
      <c r="K92" s="731"/>
      <c r="L92" s="642"/>
      <c r="M92" s="81" t="s">
        <v>230</v>
      </c>
      <c r="N92" s="387">
        <v>0</v>
      </c>
      <c r="O92" s="568" t="s">
        <v>231</v>
      </c>
      <c r="P92" s="569"/>
      <c r="Q92" s="732"/>
      <c r="R92" s="732"/>
      <c r="S92" s="732"/>
      <c r="T92" s="732"/>
      <c r="U92" s="732"/>
      <c r="V92" s="714"/>
      <c r="W92" s="714"/>
      <c r="X92" s="714"/>
      <c r="Y92" s="714"/>
      <c r="Z92" s="714"/>
      <c r="AA92" s="714"/>
      <c r="AB92" s="714"/>
      <c r="AC92" s="714"/>
      <c r="AD92" s="714"/>
      <c r="AE92" s="714"/>
      <c r="AF92" s="714"/>
      <c r="AG92" s="714"/>
      <c r="AH92" s="714"/>
      <c r="AI92" s="714"/>
      <c r="AJ92" s="714"/>
      <c r="AK92" s="714"/>
      <c r="AL92" s="714"/>
      <c r="AM92" s="714"/>
      <c r="AN92" s="714"/>
      <c r="AO92" s="714"/>
      <c r="AP92" s="714"/>
      <c r="AQ92" s="714"/>
      <c r="AR92" s="714"/>
      <c r="AS92" s="714"/>
      <c r="AT92" s="714"/>
      <c r="AU92" s="714"/>
      <c r="AV92" s="714"/>
      <c r="AW92" s="714"/>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238</v>
      </c>
      <c r="E94" s="113"/>
      <c r="F94" s="113"/>
      <c r="G94" s="113"/>
      <c r="H94" s="113"/>
      <c r="I94" s="113"/>
      <c r="J94" s="700" t="s">
        <v>239</v>
      </c>
      <c r="K94" s="700"/>
      <c r="L94" s="700"/>
      <c r="M94" s="700"/>
      <c r="N94" s="700" t="s">
        <v>240</v>
      </c>
      <c r="O94" s="700"/>
      <c r="P94" s="700"/>
      <c r="Q94" s="700"/>
      <c r="R94" s="700" t="s">
        <v>241</v>
      </c>
      <c r="S94" s="700"/>
      <c r="T94" s="700"/>
      <c r="U94" s="700"/>
      <c r="V94" s="700" t="s">
        <v>242</v>
      </c>
      <c r="W94" s="700"/>
      <c r="X94" s="700"/>
      <c r="Y94" s="700"/>
      <c r="Z94" s="700" t="s">
        <v>243</v>
      </c>
      <c r="AA94" s="700"/>
      <c r="AB94" s="700"/>
      <c r="AC94" s="700"/>
      <c r="AD94" s="700" t="s">
        <v>244</v>
      </c>
      <c r="AE94" s="700"/>
      <c r="AF94" s="700"/>
      <c r="AG94" s="700"/>
      <c r="AH94" s="700" t="s">
        <v>245</v>
      </c>
      <c r="AI94" s="700"/>
      <c r="AJ94" s="700"/>
      <c r="AK94" s="700"/>
      <c r="AL94" s="700" t="s">
        <v>246</v>
      </c>
      <c r="AM94" s="700"/>
      <c r="AN94" s="700"/>
      <c r="AO94" s="700"/>
      <c r="AP94" s="700" t="s">
        <v>247</v>
      </c>
      <c r="AQ94" s="700"/>
      <c r="AR94" s="700"/>
      <c r="AS94" s="700"/>
      <c r="AT94" s="700" t="s">
        <v>248</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88" t="s">
        <v>249</v>
      </c>
      <c r="E96" s="304" t="s">
        <v>14</v>
      </c>
      <c r="F96" s="304" t="s">
        <v>15</v>
      </c>
      <c r="G96" s="304" t="s">
        <v>250</v>
      </c>
      <c r="H96" s="304" t="s">
        <v>39</v>
      </c>
      <c r="I96" s="304" t="s">
        <v>48</v>
      </c>
      <c r="J96" s="304" t="s">
        <v>249</v>
      </c>
      <c r="K96" s="304" t="s">
        <v>14</v>
      </c>
      <c r="L96" s="304" t="s">
        <v>15</v>
      </c>
      <c r="M96" s="304" t="s">
        <v>250</v>
      </c>
      <c r="N96" s="304" t="s">
        <v>249</v>
      </c>
      <c r="O96" s="304" t="s">
        <v>14</v>
      </c>
      <c r="P96" s="304" t="s">
        <v>15</v>
      </c>
      <c r="Q96" s="304" t="s">
        <v>250</v>
      </c>
      <c r="R96" s="304" t="s">
        <v>249</v>
      </c>
      <c r="S96" s="304" t="s">
        <v>14</v>
      </c>
      <c r="T96" s="304" t="s">
        <v>15</v>
      </c>
      <c r="U96" s="304" t="s">
        <v>250</v>
      </c>
      <c r="V96" s="304" t="s">
        <v>249</v>
      </c>
      <c r="W96" s="304" t="s">
        <v>14</v>
      </c>
      <c r="X96" s="304" t="s">
        <v>15</v>
      </c>
      <c r="Y96" s="304" t="s">
        <v>250</v>
      </c>
      <c r="Z96" s="304" t="s">
        <v>249</v>
      </c>
      <c r="AA96" s="304" t="s">
        <v>14</v>
      </c>
      <c r="AB96" s="304" t="s">
        <v>15</v>
      </c>
      <c r="AC96" s="304" t="s">
        <v>250</v>
      </c>
      <c r="AD96" s="304" t="s">
        <v>249</v>
      </c>
      <c r="AE96" s="304" t="s">
        <v>14</v>
      </c>
      <c r="AF96" s="304" t="s">
        <v>15</v>
      </c>
      <c r="AG96" s="304" t="s">
        <v>250</v>
      </c>
      <c r="AH96" s="304" t="s">
        <v>249</v>
      </c>
      <c r="AI96" s="304" t="s">
        <v>14</v>
      </c>
      <c r="AJ96" s="304" t="s">
        <v>15</v>
      </c>
      <c r="AK96" s="304" t="s">
        <v>250</v>
      </c>
      <c r="AL96" s="304" t="s">
        <v>249</v>
      </c>
      <c r="AM96" s="304" t="s">
        <v>14</v>
      </c>
      <c r="AN96" s="304" t="s">
        <v>15</v>
      </c>
      <c r="AO96" s="304" t="s">
        <v>250</v>
      </c>
      <c r="AP96" s="304" t="s">
        <v>249</v>
      </c>
      <c r="AQ96" s="304" t="s">
        <v>14</v>
      </c>
      <c r="AR96" s="304" t="s">
        <v>15</v>
      </c>
      <c r="AS96" s="304" t="s">
        <v>250</v>
      </c>
      <c r="AT96" s="304" t="s">
        <v>249</v>
      </c>
      <c r="AU96" s="304" t="s">
        <v>14</v>
      </c>
      <c r="AV96" s="304" t="s">
        <v>15</v>
      </c>
      <c r="AW96" s="304" t="s">
        <v>250</v>
      </c>
      <c r="CZ96" s="167"/>
    </row>
    <row r="97" spans="1:104" ht="14.25" customHeight="1" x14ac:dyDescent="0.2">
      <c r="A97" s="9" t="e">
        <f>B97&amp;#REF!</f>
        <v>#REF!</v>
      </c>
      <c r="B97" s="117" t="s">
        <v>0</v>
      </c>
      <c r="C97" s="63">
        <f t="shared" ref="C97:C108" si="57">Year1</f>
        <v>0</v>
      </c>
      <c r="D97" s="379">
        <f>J97+N97+R97+V97+Z97+AD97+AH97+AL97+AP97+AT97</f>
        <v>2000</v>
      </c>
      <c r="E97" s="368">
        <f t="shared" ref="E97:E108" si="58">D97*$N$91</f>
        <v>9600</v>
      </c>
      <c r="F97" s="380">
        <f>L97+P97+T97+X97+AB97+AF97+AJ97+AN97+AR97+AV97</f>
        <v>600</v>
      </c>
      <c r="G97" s="381">
        <f>F97/D97</f>
        <v>0.3</v>
      </c>
      <c r="H97" s="381">
        <f>F97/E97</f>
        <v>6.25E-2</v>
      </c>
      <c r="I97" s="318">
        <f t="shared" ref="I97:I108" si="59">E97*$N$92/1000</f>
        <v>0</v>
      </c>
      <c r="J97" s="319">
        <v>1000</v>
      </c>
      <c r="K97" s="368">
        <f t="shared" ref="K97:K108" si="60">J97*$N$91</f>
        <v>4800</v>
      </c>
      <c r="L97" s="320">
        <f>J97*0.3</f>
        <v>300</v>
      </c>
      <c r="M97" s="321">
        <f>L97/J97</f>
        <v>0.3</v>
      </c>
      <c r="N97" s="319">
        <v>1000</v>
      </c>
      <c r="O97" s="368">
        <f t="shared" ref="O97:O108" si="61">N97*$N$91</f>
        <v>4800</v>
      </c>
      <c r="P97" s="320">
        <f>N97*0.3</f>
        <v>300</v>
      </c>
      <c r="Q97" s="321">
        <f>P97/N97</f>
        <v>0.3</v>
      </c>
      <c r="R97" s="319"/>
      <c r="S97" s="368">
        <f t="shared" ref="S97:S108" si="62">R97*$N$91</f>
        <v>0</v>
      </c>
      <c r="T97" s="320"/>
      <c r="U97" s="321" t="e">
        <f>T97/R97</f>
        <v>#DIV/0!</v>
      </c>
      <c r="V97" s="319"/>
      <c r="W97" s="368">
        <f t="shared" ref="W97:W108" si="63">V97*$N$91</f>
        <v>0</v>
      </c>
      <c r="X97" s="320"/>
      <c r="Y97" s="321" t="e">
        <f>X97/V97</f>
        <v>#DIV/0!</v>
      </c>
      <c r="Z97" s="319"/>
      <c r="AA97" s="368">
        <f t="shared" ref="AA97:AA108" si="64">Z97*$N$91</f>
        <v>0</v>
      </c>
      <c r="AB97" s="320"/>
      <c r="AC97" s="321" t="e">
        <f>AB97/Z97</f>
        <v>#DIV/0!</v>
      </c>
      <c r="AD97" s="319"/>
      <c r="AE97" s="368">
        <f t="shared" ref="AE97:AE108" si="65">AD97*$N$91</f>
        <v>0</v>
      </c>
      <c r="AF97" s="320"/>
      <c r="AG97" s="321" t="e">
        <f>AF97/AD97</f>
        <v>#DIV/0!</v>
      </c>
      <c r="AH97" s="319"/>
      <c r="AI97" s="368">
        <f t="shared" ref="AI97:AI108" si="66">AH97*$N$91</f>
        <v>0</v>
      </c>
      <c r="AJ97" s="320"/>
      <c r="AK97" s="321" t="e">
        <f>AJ97/AH97</f>
        <v>#DIV/0!</v>
      </c>
      <c r="AL97" s="319"/>
      <c r="AM97" s="368">
        <f t="shared" ref="AM97:AM108" si="67">AL97*$N$91</f>
        <v>0</v>
      </c>
      <c r="AN97" s="320"/>
      <c r="AO97" s="321" t="e">
        <f>AN97/AL97</f>
        <v>#DIV/0!</v>
      </c>
      <c r="AP97" s="319"/>
      <c r="AQ97" s="368">
        <f t="shared" ref="AQ97:AQ108" si="68">AP97*$N$91</f>
        <v>0</v>
      </c>
      <c r="AR97" s="320"/>
      <c r="AS97" s="321" t="e">
        <f>AR97/AP97</f>
        <v>#DIV/0!</v>
      </c>
      <c r="AT97" s="319"/>
      <c r="AU97" s="368">
        <f t="shared" ref="AU97:AU108" si="69">AT97*$N$91</f>
        <v>0</v>
      </c>
      <c r="AV97" s="320"/>
      <c r="AW97" s="369" t="e">
        <f>AV97/AT97</f>
        <v>#DIV/0!</v>
      </c>
      <c r="CZ97" s="171"/>
    </row>
    <row r="98" spans="1:104" ht="14.25" customHeight="1" x14ac:dyDescent="0.2">
      <c r="A98" s="9" t="e">
        <f>B98&amp;#REF!</f>
        <v>#REF!</v>
      </c>
      <c r="B98" s="118" t="s">
        <v>1</v>
      </c>
      <c r="C98" s="63">
        <f t="shared" si="57"/>
        <v>0</v>
      </c>
      <c r="D98" s="382">
        <f t="shared" ref="D98:D108" si="70">J98+N98+R98+V98+Z98+AD98+AH98+AL98+AP98+AT98</f>
        <v>3000</v>
      </c>
      <c r="E98" s="341">
        <f t="shared" si="58"/>
        <v>14400</v>
      </c>
      <c r="F98" s="357">
        <f t="shared" ref="F98:F108" si="71">L98+P98+T98+X98+AB98+AF98+AJ98+AN98+AR98+AV98</f>
        <v>900</v>
      </c>
      <c r="G98" s="358">
        <f t="shared" ref="G98:G108" si="72">F98/D98</f>
        <v>0.3</v>
      </c>
      <c r="H98" s="358">
        <f t="shared" ref="H98:H108" si="73">F98/E98</f>
        <v>6.25E-2</v>
      </c>
      <c r="I98" s="241">
        <f t="shared" si="59"/>
        <v>0</v>
      </c>
      <c r="J98" s="250">
        <v>1000</v>
      </c>
      <c r="K98" s="341">
        <f t="shared" si="60"/>
        <v>4800</v>
      </c>
      <c r="L98" s="324">
        <f t="shared" ref="L98:L99" si="74">J98*0.3</f>
        <v>300</v>
      </c>
      <c r="M98" s="325">
        <f t="shared" ref="M98:M108" si="75">L98/J98</f>
        <v>0.3</v>
      </c>
      <c r="N98" s="250">
        <v>1000</v>
      </c>
      <c r="O98" s="341">
        <f t="shared" si="61"/>
        <v>4800</v>
      </c>
      <c r="P98" s="324">
        <f t="shared" ref="P98" si="76">N98*0.3</f>
        <v>300</v>
      </c>
      <c r="Q98" s="325">
        <f t="shared" ref="Q98:Q108" si="77">P98/N98</f>
        <v>0.3</v>
      </c>
      <c r="R98" s="250">
        <v>1000</v>
      </c>
      <c r="S98" s="341">
        <f t="shared" si="62"/>
        <v>4800</v>
      </c>
      <c r="T98" s="324">
        <f t="shared" ref="T98" si="78">R98*0.3</f>
        <v>300</v>
      </c>
      <c r="U98" s="325">
        <f t="shared" ref="U98:U108" si="79">T98/R98</f>
        <v>0.3</v>
      </c>
      <c r="V98" s="250"/>
      <c r="W98" s="341">
        <f t="shared" si="63"/>
        <v>0</v>
      </c>
      <c r="X98" s="324"/>
      <c r="Y98" s="325" t="e">
        <f t="shared" ref="Y98:Y108" si="80">X98/V98</f>
        <v>#DIV/0!</v>
      </c>
      <c r="Z98" s="250"/>
      <c r="AA98" s="341">
        <f t="shared" si="64"/>
        <v>0</v>
      </c>
      <c r="AB98" s="324"/>
      <c r="AC98" s="325" t="e">
        <f t="shared" ref="AC98:AC108" si="81">AB98/Z98</f>
        <v>#DIV/0!</v>
      </c>
      <c r="AD98" s="250"/>
      <c r="AE98" s="341">
        <f t="shared" si="65"/>
        <v>0</v>
      </c>
      <c r="AF98" s="324"/>
      <c r="AG98" s="325" t="e">
        <f t="shared" ref="AG98:AG108" si="82">AF98/AD98</f>
        <v>#DIV/0!</v>
      </c>
      <c r="AH98" s="250"/>
      <c r="AI98" s="341">
        <f t="shared" si="66"/>
        <v>0</v>
      </c>
      <c r="AJ98" s="324"/>
      <c r="AK98" s="325" t="e">
        <f t="shared" ref="AK98:AK108" si="83">AJ98/AH98</f>
        <v>#DIV/0!</v>
      </c>
      <c r="AL98" s="250"/>
      <c r="AM98" s="341">
        <f t="shared" si="67"/>
        <v>0</v>
      </c>
      <c r="AN98" s="324"/>
      <c r="AO98" s="325" t="e">
        <f t="shared" ref="AO98:AO108" si="84">AN98/AL98</f>
        <v>#DIV/0!</v>
      </c>
      <c r="AP98" s="250"/>
      <c r="AQ98" s="341">
        <f t="shared" si="68"/>
        <v>0</v>
      </c>
      <c r="AR98" s="324"/>
      <c r="AS98" s="325" t="e">
        <f t="shared" ref="AS98:AS108" si="85">AR98/AP98</f>
        <v>#DIV/0!</v>
      </c>
      <c r="AT98" s="250"/>
      <c r="AU98" s="341">
        <f t="shared" si="69"/>
        <v>0</v>
      </c>
      <c r="AV98" s="324"/>
      <c r="AW98" s="370" t="e">
        <f t="shared" ref="AW98:AW108" si="86">AV98/AT98</f>
        <v>#DIV/0!</v>
      </c>
      <c r="CZ98" s="171"/>
    </row>
    <row r="99" spans="1:104" ht="14.25" customHeight="1" x14ac:dyDescent="0.2">
      <c r="A99" s="9" t="e">
        <f>B99&amp;#REF!</f>
        <v>#REF!</v>
      </c>
      <c r="B99" s="118" t="s">
        <v>2</v>
      </c>
      <c r="C99" s="63">
        <f t="shared" si="57"/>
        <v>0</v>
      </c>
      <c r="D99" s="382">
        <f t="shared" si="70"/>
        <v>1050</v>
      </c>
      <c r="E99" s="341">
        <f t="shared" si="58"/>
        <v>5040</v>
      </c>
      <c r="F99" s="357">
        <f t="shared" si="71"/>
        <v>315</v>
      </c>
      <c r="G99" s="358">
        <f t="shared" si="72"/>
        <v>0.3</v>
      </c>
      <c r="H99" s="358">
        <f t="shared" si="73"/>
        <v>6.25E-2</v>
      </c>
      <c r="I99" s="241">
        <f t="shared" si="59"/>
        <v>0</v>
      </c>
      <c r="J99" s="250">
        <v>1050</v>
      </c>
      <c r="K99" s="341">
        <f t="shared" si="60"/>
        <v>5040</v>
      </c>
      <c r="L99" s="324">
        <f t="shared" si="74"/>
        <v>315</v>
      </c>
      <c r="M99" s="325">
        <f t="shared" si="75"/>
        <v>0.3</v>
      </c>
      <c r="N99" s="250"/>
      <c r="O99" s="341">
        <f t="shared" si="61"/>
        <v>0</v>
      </c>
      <c r="P99" s="324"/>
      <c r="Q99" s="325" t="e">
        <f t="shared" si="77"/>
        <v>#DIV/0!</v>
      </c>
      <c r="R99" s="250"/>
      <c r="S99" s="341">
        <f t="shared" si="62"/>
        <v>0</v>
      </c>
      <c r="T99" s="324"/>
      <c r="U99" s="325" t="e">
        <f t="shared" si="79"/>
        <v>#DIV/0!</v>
      </c>
      <c r="V99" s="250"/>
      <c r="W99" s="341">
        <f t="shared" si="63"/>
        <v>0</v>
      </c>
      <c r="X99" s="324"/>
      <c r="Y99" s="325" t="e">
        <f t="shared" si="80"/>
        <v>#DIV/0!</v>
      </c>
      <c r="Z99" s="250"/>
      <c r="AA99" s="341">
        <f t="shared" si="64"/>
        <v>0</v>
      </c>
      <c r="AB99" s="324"/>
      <c r="AC99" s="325" t="e">
        <f t="shared" si="81"/>
        <v>#DIV/0!</v>
      </c>
      <c r="AD99" s="250"/>
      <c r="AE99" s="341">
        <f t="shared" si="65"/>
        <v>0</v>
      </c>
      <c r="AF99" s="324"/>
      <c r="AG99" s="325" t="e">
        <f t="shared" si="82"/>
        <v>#DIV/0!</v>
      </c>
      <c r="AH99" s="250"/>
      <c r="AI99" s="341">
        <f t="shared" si="66"/>
        <v>0</v>
      </c>
      <c r="AJ99" s="324"/>
      <c r="AK99" s="325" t="e">
        <f t="shared" si="83"/>
        <v>#DIV/0!</v>
      </c>
      <c r="AL99" s="250"/>
      <c r="AM99" s="341">
        <f t="shared" si="67"/>
        <v>0</v>
      </c>
      <c r="AN99" s="324"/>
      <c r="AO99" s="325" t="e">
        <f t="shared" si="84"/>
        <v>#DIV/0!</v>
      </c>
      <c r="AP99" s="250"/>
      <c r="AQ99" s="341">
        <f t="shared" si="68"/>
        <v>0</v>
      </c>
      <c r="AR99" s="324"/>
      <c r="AS99" s="325" t="e">
        <f t="shared" si="85"/>
        <v>#DIV/0!</v>
      </c>
      <c r="AT99" s="250"/>
      <c r="AU99" s="341">
        <f t="shared" si="69"/>
        <v>0</v>
      </c>
      <c r="AV99" s="324"/>
      <c r="AW99" s="370" t="e">
        <f t="shared" si="86"/>
        <v>#DIV/0!</v>
      </c>
      <c r="CZ99" s="171"/>
    </row>
    <row r="100" spans="1:104" ht="14.25" customHeight="1" x14ac:dyDescent="0.2">
      <c r="A100" s="9" t="e">
        <f>B100&amp;#REF!</f>
        <v>#REF!</v>
      </c>
      <c r="B100" s="118" t="s">
        <v>3</v>
      </c>
      <c r="C100" s="63">
        <f t="shared" si="57"/>
        <v>0</v>
      </c>
      <c r="D100" s="382">
        <f t="shared" si="70"/>
        <v>700</v>
      </c>
      <c r="E100" s="341">
        <f t="shared" si="58"/>
        <v>3360</v>
      </c>
      <c r="F100" s="357">
        <f t="shared" si="71"/>
        <v>217</v>
      </c>
      <c r="G100" s="358">
        <f t="shared" si="72"/>
        <v>0.31</v>
      </c>
      <c r="H100" s="358">
        <f t="shared" si="73"/>
        <v>6.458333333333334E-2</v>
      </c>
      <c r="I100" s="241">
        <f t="shared" si="59"/>
        <v>0</v>
      </c>
      <c r="J100" s="250">
        <v>700</v>
      </c>
      <c r="K100" s="341">
        <f t="shared" si="60"/>
        <v>3360</v>
      </c>
      <c r="L100" s="324">
        <f>J100*0.31</f>
        <v>217</v>
      </c>
      <c r="M100" s="325">
        <f t="shared" si="75"/>
        <v>0.31</v>
      </c>
      <c r="N100" s="250"/>
      <c r="O100" s="341">
        <f t="shared" si="61"/>
        <v>0</v>
      </c>
      <c r="P100" s="324"/>
      <c r="Q100" s="325" t="e">
        <f t="shared" si="77"/>
        <v>#DIV/0!</v>
      </c>
      <c r="R100" s="250"/>
      <c r="S100" s="341">
        <f t="shared" si="62"/>
        <v>0</v>
      </c>
      <c r="T100" s="324"/>
      <c r="U100" s="325" t="e">
        <f t="shared" si="79"/>
        <v>#DIV/0!</v>
      </c>
      <c r="V100" s="250"/>
      <c r="W100" s="341">
        <f t="shared" si="63"/>
        <v>0</v>
      </c>
      <c r="X100" s="324"/>
      <c r="Y100" s="325" t="e">
        <f t="shared" si="80"/>
        <v>#DIV/0!</v>
      </c>
      <c r="Z100" s="250"/>
      <c r="AA100" s="341">
        <f t="shared" si="64"/>
        <v>0</v>
      </c>
      <c r="AB100" s="324"/>
      <c r="AC100" s="325" t="e">
        <f t="shared" si="81"/>
        <v>#DIV/0!</v>
      </c>
      <c r="AD100" s="250"/>
      <c r="AE100" s="341">
        <f t="shared" si="65"/>
        <v>0</v>
      </c>
      <c r="AF100" s="324"/>
      <c r="AG100" s="325" t="e">
        <f t="shared" si="82"/>
        <v>#DIV/0!</v>
      </c>
      <c r="AH100" s="250"/>
      <c r="AI100" s="341">
        <f t="shared" si="66"/>
        <v>0</v>
      </c>
      <c r="AJ100" s="324"/>
      <c r="AK100" s="325" t="e">
        <f t="shared" si="83"/>
        <v>#DIV/0!</v>
      </c>
      <c r="AL100" s="250"/>
      <c r="AM100" s="341">
        <f t="shared" si="67"/>
        <v>0</v>
      </c>
      <c r="AN100" s="324"/>
      <c r="AO100" s="325" t="e">
        <f t="shared" si="84"/>
        <v>#DIV/0!</v>
      </c>
      <c r="AP100" s="250"/>
      <c r="AQ100" s="341">
        <f t="shared" si="68"/>
        <v>0</v>
      </c>
      <c r="AR100" s="324"/>
      <c r="AS100" s="325" t="e">
        <f t="shared" si="85"/>
        <v>#DIV/0!</v>
      </c>
      <c r="AT100" s="250"/>
      <c r="AU100" s="341">
        <f t="shared" si="69"/>
        <v>0</v>
      </c>
      <c r="AV100" s="324"/>
      <c r="AW100" s="370" t="e">
        <f t="shared" si="86"/>
        <v>#DIV/0!</v>
      </c>
      <c r="CZ100" s="171"/>
    </row>
    <row r="101" spans="1:104" ht="14.25" customHeight="1" x14ac:dyDescent="0.2">
      <c r="A101" s="9" t="e">
        <f>B101&amp;#REF!</f>
        <v>#REF!</v>
      </c>
      <c r="B101" s="118" t="s">
        <v>4</v>
      </c>
      <c r="C101" s="63">
        <f t="shared" si="57"/>
        <v>0</v>
      </c>
      <c r="D101" s="382">
        <f t="shared" si="70"/>
        <v>600</v>
      </c>
      <c r="E101" s="341">
        <f t="shared" si="58"/>
        <v>2880</v>
      </c>
      <c r="F101" s="357">
        <f t="shared" si="71"/>
        <v>180</v>
      </c>
      <c r="G101" s="358">
        <f t="shared" si="72"/>
        <v>0.3</v>
      </c>
      <c r="H101" s="358">
        <f t="shared" si="73"/>
        <v>6.25E-2</v>
      </c>
      <c r="I101" s="241">
        <f t="shared" si="59"/>
        <v>0</v>
      </c>
      <c r="J101" s="250">
        <v>600</v>
      </c>
      <c r="K101" s="341">
        <f t="shared" si="60"/>
        <v>2880</v>
      </c>
      <c r="L101" s="324">
        <f t="shared" ref="L101:L102" si="87">J101*0.3</f>
        <v>180</v>
      </c>
      <c r="M101" s="325">
        <f t="shared" si="75"/>
        <v>0.3</v>
      </c>
      <c r="N101" s="250"/>
      <c r="O101" s="341">
        <f t="shared" si="61"/>
        <v>0</v>
      </c>
      <c r="P101" s="324"/>
      <c r="Q101" s="325" t="e">
        <f t="shared" si="77"/>
        <v>#DIV/0!</v>
      </c>
      <c r="R101" s="250"/>
      <c r="S101" s="341">
        <f t="shared" si="62"/>
        <v>0</v>
      </c>
      <c r="T101" s="324"/>
      <c r="U101" s="325" t="e">
        <f t="shared" si="79"/>
        <v>#DIV/0!</v>
      </c>
      <c r="V101" s="250"/>
      <c r="W101" s="341">
        <f t="shared" si="63"/>
        <v>0</v>
      </c>
      <c r="X101" s="324"/>
      <c r="Y101" s="325" t="e">
        <f t="shared" si="80"/>
        <v>#DIV/0!</v>
      </c>
      <c r="Z101" s="250"/>
      <c r="AA101" s="341">
        <f t="shared" si="64"/>
        <v>0</v>
      </c>
      <c r="AB101" s="324"/>
      <c r="AC101" s="325" t="e">
        <f t="shared" si="81"/>
        <v>#DIV/0!</v>
      </c>
      <c r="AD101" s="250"/>
      <c r="AE101" s="341">
        <f t="shared" si="65"/>
        <v>0</v>
      </c>
      <c r="AF101" s="324"/>
      <c r="AG101" s="325" t="e">
        <f t="shared" si="82"/>
        <v>#DIV/0!</v>
      </c>
      <c r="AH101" s="250"/>
      <c r="AI101" s="341">
        <f t="shared" si="66"/>
        <v>0</v>
      </c>
      <c r="AJ101" s="324"/>
      <c r="AK101" s="325" t="e">
        <f t="shared" si="83"/>
        <v>#DIV/0!</v>
      </c>
      <c r="AL101" s="250"/>
      <c r="AM101" s="341">
        <f t="shared" si="67"/>
        <v>0</v>
      </c>
      <c r="AN101" s="324"/>
      <c r="AO101" s="325" t="e">
        <f t="shared" si="84"/>
        <v>#DIV/0!</v>
      </c>
      <c r="AP101" s="250"/>
      <c r="AQ101" s="341">
        <f t="shared" si="68"/>
        <v>0</v>
      </c>
      <c r="AR101" s="324"/>
      <c r="AS101" s="325" t="e">
        <f t="shared" si="85"/>
        <v>#DIV/0!</v>
      </c>
      <c r="AT101" s="250"/>
      <c r="AU101" s="341">
        <f t="shared" si="69"/>
        <v>0</v>
      </c>
      <c r="AV101" s="324"/>
      <c r="AW101" s="370" t="e">
        <f t="shared" si="86"/>
        <v>#DIV/0!</v>
      </c>
      <c r="CZ101" s="171"/>
    </row>
    <row r="102" spans="1:104" ht="14.25" customHeight="1" x14ac:dyDescent="0.2">
      <c r="A102" s="9" t="e">
        <f>B102&amp;#REF!</f>
        <v>#REF!</v>
      </c>
      <c r="B102" s="118" t="s">
        <v>5</v>
      </c>
      <c r="C102" s="63">
        <f t="shared" si="57"/>
        <v>0</v>
      </c>
      <c r="D102" s="382">
        <f t="shared" si="70"/>
        <v>500</v>
      </c>
      <c r="E102" s="341">
        <f t="shared" si="58"/>
        <v>2400</v>
      </c>
      <c r="F102" s="357">
        <f t="shared" si="71"/>
        <v>150</v>
      </c>
      <c r="G102" s="358">
        <f t="shared" si="72"/>
        <v>0.3</v>
      </c>
      <c r="H102" s="358">
        <f t="shared" si="73"/>
        <v>6.25E-2</v>
      </c>
      <c r="I102" s="241">
        <f t="shared" si="59"/>
        <v>0</v>
      </c>
      <c r="J102" s="250">
        <v>500</v>
      </c>
      <c r="K102" s="341">
        <f t="shared" si="60"/>
        <v>2400</v>
      </c>
      <c r="L102" s="324">
        <f t="shared" si="87"/>
        <v>150</v>
      </c>
      <c r="M102" s="325">
        <f t="shared" si="75"/>
        <v>0.3</v>
      </c>
      <c r="N102" s="250"/>
      <c r="O102" s="341">
        <f t="shared" si="61"/>
        <v>0</v>
      </c>
      <c r="P102" s="324"/>
      <c r="Q102" s="325" t="e">
        <f t="shared" si="77"/>
        <v>#DIV/0!</v>
      </c>
      <c r="R102" s="250"/>
      <c r="S102" s="341">
        <f t="shared" si="62"/>
        <v>0</v>
      </c>
      <c r="T102" s="324"/>
      <c r="U102" s="325" t="e">
        <f t="shared" si="79"/>
        <v>#DIV/0!</v>
      </c>
      <c r="V102" s="250"/>
      <c r="W102" s="341">
        <f t="shared" si="63"/>
        <v>0</v>
      </c>
      <c r="X102" s="324"/>
      <c r="Y102" s="325" t="e">
        <f t="shared" si="80"/>
        <v>#DIV/0!</v>
      </c>
      <c r="Z102" s="250"/>
      <c r="AA102" s="341">
        <f t="shared" si="64"/>
        <v>0</v>
      </c>
      <c r="AB102" s="324"/>
      <c r="AC102" s="325" t="e">
        <f t="shared" si="81"/>
        <v>#DIV/0!</v>
      </c>
      <c r="AD102" s="250"/>
      <c r="AE102" s="341">
        <f t="shared" si="65"/>
        <v>0</v>
      </c>
      <c r="AF102" s="324"/>
      <c r="AG102" s="325" t="e">
        <f t="shared" si="82"/>
        <v>#DIV/0!</v>
      </c>
      <c r="AH102" s="250"/>
      <c r="AI102" s="341">
        <f t="shared" si="66"/>
        <v>0</v>
      </c>
      <c r="AJ102" s="324"/>
      <c r="AK102" s="325" t="e">
        <f t="shared" si="83"/>
        <v>#DIV/0!</v>
      </c>
      <c r="AL102" s="250"/>
      <c r="AM102" s="341">
        <f t="shared" si="67"/>
        <v>0</v>
      </c>
      <c r="AN102" s="324"/>
      <c r="AO102" s="325" t="e">
        <f t="shared" si="84"/>
        <v>#DIV/0!</v>
      </c>
      <c r="AP102" s="250"/>
      <c r="AQ102" s="341">
        <f t="shared" si="68"/>
        <v>0</v>
      </c>
      <c r="AR102" s="324"/>
      <c r="AS102" s="325" t="e">
        <f t="shared" si="85"/>
        <v>#DIV/0!</v>
      </c>
      <c r="AT102" s="250"/>
      <c r="AU102" s="341">
        <f t="shared" si="69"/>
        <v>0</v>
      </c>
      <c r="AV102" s="324"/>
      <c r="AW102" s="370" t="e">
        <f t="shared" si="86"/>
        <v>#DIV/0!</v>
      </c>
      <c r="CZ102" s="171"/>
    </row>
    <row r="103" spans="1:104" ht="14.25" customHeight="1" x14ac:dyDescent="0.2">
      <c r="A103" s="9" t="e">
        <f>B103&amp;#REF!</f>
        <v>#REF!</v>
      </c>
      <c r="B103" s="118" t="s">
        <v>6</v>
      </c>
      <c r="C103" s="63">
        <f t="shared" si="57"/>
        <v>0</v>
      </c>
      <c r="D103" s="382">
        <f t="shared" si="70"/>
        <v>400</v>
      </c>
      <c r="E103" s="341">
        <f t="shared" si="58"/>
        <v>1920</v>
      </c>
      <c r="F103" s="357">
        <f t="shared" si="71"/>
        <v>148</v>
      </c>
      <c r="G103" s="358">
        <f t="shared" si="72"/>
        <v>0.37</v>
      </c>
      <c r="H103" s="358">
        <f t="shared" si="73"/>
        <v>7.7083333333333337E-2</v>
      </c>
      <c r="I103" s="241">
        <f t="shared" si="59"/>
        <v>0</v>
      </c>
      <c r="J103" s="250">
        <v>400</v>
      </c>
      <c r="K103" s="341">
        <f t="shared" si="60"/>
        <v>1920</v>
      </c>
      <c r="L103" s="324">
        <f>J103*0.37</f>
        <v>148</v>
      </c>
      <c r="M103" s="325">
        <f t="shared" si="75"/>
        <v>0.37</v>
      </c>
      <c r="N103" s="250"/>
      <c r="O103" s="341">
        <f t="shared" si="61"/>
        <v>0</v>
      </c>
      <c r="P103" s="324"/>
      <c r="Q103" s="325" t="e">
        <f t="shared" si="77"/>
        <v>#DIV/0!</v>
      </c>
      <c r="R103" s="250"/>
      <c r="S103" s="341">
        <f t="shared" si="62"/>
        <v>0</v>
      </c>
      <c r="T103" s="324"/>
      <c r="U103" s="325" t="e">
        <f t="shared" si="79"/>
        <v>#DIV/0!</v>
      </c>
      <c r="V103" s="250"/>
      <c r="W103" s="341">
        <f t="shared" si="63"/>
        <v>0</v>
      </c>
      <c r="X103" s="324"/>
      <c r="Y103" s="325" t="e">
        <f t="shared" si="80"/>
        <v>#DIV/0!</v>
      </c>
      <c r="Z103" s="250"/>
      <c r="AA103" s="341">
        <f t="shared" si="64"/>
        <v>0</v>
      </c>
      <c r="AB103" s="324"/>
      <c r="AC103" s="325" t="e">
        <f t="shared" si="81"/>
        <v>#DIV/0!</v>
      </c>
      <c r="AD103" s="250"/>
      <c r="AE103" s="341">
        <f t="shared" si="65"/>
        <v>0</v>
      </c>
      <c r="AF103" s="324"/>
      <c r="AG103" s="325" t="e">
        <f t="shared" si="82"/>
        <v>#DIV/0!</v>
      </c>
      <c r="AH103" s="250"/>
      <c r="AI103" s="341">
        <f t="shared" si="66"/>
        <v>0</v>
      </c>
      <c r="AJ103" s="324"/>
      <c r="AK103" s="325" t="e">
        <f t="shared" si="83"/>
        <v>#DIV/0!</v>
      </c>
      <c r="AL103" s="250"/>
      <c r="AM103" s="341">
        <f t="shared" si="67"/>
        <v>0</v>
      </c>
      <c r="AN103" s="324"/>
      <c r="AO103" s="325" t="e">
        <f t="shared" si="84"/>
        <v>#DIV/0!</v>
      </c>
      <c r="AP103" s="250"/>
      <c r="AQ103" s="341">
        <f t="shared" si="68"/>
        <v>0</v>
      </c>
      <c r="AR103" s="324"/>
      <c r="AS103" s="325" t="e">
        <f t="shared" si="85"/>
        <v>#DIV/0!</v>
      </c>
      <c r="AT103" s="250"/>
      <c r="AU103" s="341">
        <f t="shared" si="69"/>
        <v>0</v>
      </c>
      <c r="AV103" s="324"/>
      <c r="AW103" s="370" t="e">
        <f t="shared" si="86"/>
        <v>#DIV/0!</v>
      </c>
      <c r="CZ103" s="171"/>
    </row>
    <row r="104" spans="1:104" ht="14.25" customHeight="1" x14ac:dyDescent="0.2">
      <c r="A104" s="9" t="e">
        <f>B104&amp;#REF!</f>
        <v>#REF!</v>
      </c>
      <c r="B104" s="118" t="s">
        <v>7</v>
      </c>
      <c r="C104" s="63">
        <f t="shared" si="57"/>
        <v>0</v>
      </c>
      <c r="D104" s="382">
        <f t="shared" si="70"/>
        <v>0</v>
      </c>
      <c r="E104" s="341">
        <f t="shared" si="58"/>
        <v>0</v>
      </c>
      <c r="F104" s="357">
        <f t="shared" si="71"/>
        <v>0</v>
      </c>
      <c r="G104" s="358" t="e">
        <f t="shared" si="72"/>
        <v>#DIV/0!</v>
      </c>
      <c r="H104" s="358" t="e">
        <f t="shared" si="73"/>
        <v>#DIV/0!</v>
      </c>
      <c r="I104" s="241">
        <f t="shared" si="59"/>
        <v>0</v>
      </c>
      <c r="J104" s="250"/>
      <c r="K104" s="341">
        <f t="shared" si="60"/>
        <v>0</v>
      </c>
      <c r="L104" s="324"/>
      <c r="M104" s="325" t="e">
        <f t="shared" si="75"/>
        <v>#DIV/0!</v>
      </c>
      <c r="N104" s="250"/>
      <c r="O104" s="341">
        <f t="shared" si="61"/>
        <v>0</v>
      </c>
      <c r="P104" s="324"/>
      <c r="Q104" s="325" t="e">
        <f t="shared" si="77"/>
        <v>#DIV/0!</v>
      </c>
      <c r="R104" s="250"/>
      <c r="S104" s="341">
        <f t="shared" si="62"/>
        <v>0</v>
      </c>
      <c r="T104" s="324"/>
      <c r="U104" s="325" t="e">
        <f t="shared" si="79"/>
        <v>#DIV/0!</v>
      </c>
      <c r="V104" s="250"/>
      <c r="W104" s="341">
        <f t="shared" si="63"/>
        <v>0</v>
      </c>
      <c r="X104" s="324"/>
      <c r="Y104" s="325" t="e">
        <f t="shared" si="80"/>
        <v>#DIV/0!</v>
      </c>
      <c r="Z104" s="250"/>
      <c r="AA104" s="341">
        <f t="shared" si="64"/>
        <v>0</v>
      </c>
      <c r="AB104" s="324"/>
      <c r="AC104" s="325" t="e">
        <f t="shared" si="81"/>
        <v>#DIV/0!</v>
      </c>
      <c r="AD104" s="250"/>
      <c r="AE104" s="341">
        <f t="shared" si="65"/>
        <v>0</v>
      </c>
      <c r="AF104" s="324"/>
      <c r="AG104" s="325" t="e">
        <f t="shared" si="82"/>
        <v>#DIV/0!</v>
      </c>
      <c r="AH104" s="250"/>
      <c r="AI104" s="341">
        <f t="shared" si="66"/>
        <v>0</v>
      </c>
      <c r="AJ104" s="324"/>
      <c r="AK104" s="325" t="e">
        <f t="shared" si="83"/>
        <v>#DIV/0!</v>
      </c>
      <c r="AL104" s="250"/>
      <c r="AM104" s="341">
        <f t="shared" si="67"/>
        <v>0</v>
      </c>
      <c r="AN104" s="324"/>
      <c r="AO104" s="325" t="e">
        <f t="shared" si="84"/>
        <v>#DIV/0!</v>
      </c>
      <c r="AP104" s="250"/>
      <c r="AQ104" s="341">
        <f t="shared" si="68"/>
        <v>0</v>
      </c>
      <c r="AR104" s="324"/>
      <c r="AS104" s="325" t="e">
        <f t="shared" si="85"/>
        <v>#DIV/0!</v>
      </c>
      <c r="AT104" s="250"/>
      <c r="AU104" s="341">
        <f t="shared" si="69"/>
        <v>0</v>
      </c>
      <c r="AV104" s="324"/>
      <c r="AW104" s="370" t="e">
        <f t="shared" si="86"/>
        <v>#DIV/0!</v>
      </c>
      <c r="CZ104" s="171"/>
    </row>
    <row r="105" spans="1:104" ht="14.25" customHeight="1" x14ac:dyDescent="0.2">
      <c r="A105" s="9" t="e">
        <f>B105&amp;#REF!</f>
        <v>#REF!</v>
      </c>
      <c r="B105" s="118" t="s">
        <v>8</v>
      </c>
      <c r="C105" s="63">
        <f t="shared" si="57"/>
        <v>0</v>
      </c>
      <c r="D105" s="382">
        <f t="shared" si="70"/>
        <v>500</v>
      </c>
      <c r="E105" s="341">
        <f t="shared" si="58"/>
        <v>2400</v>
      </c>
      <c r="F105" s="357">
        <f t="shared" si="71"/>
        <v>150</v>
      </c>
      <c r="G105" s="358">
        <f t="shared" si="72"/>
        <v>0.3</v>
      </c>
      <c r="H105" s="358">
        <f t="shared" si="73"/>
        <v>6.25E-2</v>
      </c>
      <c r="I105" s="241">
        <f t="shared" si="59"/>
        <v>0</v>
      </c>
      <c r="J105" s="250">
        <v>500</v>
      </c>
      <c r="K105" s="341">
        <f t="shared" si="60"/>
        <v>2400</v>
      </c>
      <c r="L105" s="324">
        <f t="shared" ref="L105:L106" si="88">J105*0.3</f>
        <v>150</v>
      </c>
      <c r="M105" s="325">
        <f t="shared" si="75"/>
        <v>0.3</v>
      </c>
      <c r="N105" s="250"/>
      <c r="O105" s="341">
        <f t="shared" si="61"/>
        <v>0</v>
      </c>
      <c r="P105" s="324"/>
      <c r="Q105" s="325" t="e">
        <f t="shared" si="77"/>
        <v>#DIV/0!</v>
      </c>
      <c r="R105" s="250"/>
      <c r="S105" s="341">
        <f t="shared" si="62"/>
        <v>0</v>
      </c>
      <c r="T105" s="324"/>
      <c r="U105" s="325" t="e">
        <f t="shared" si="79"/>
        <v>#DIV/0!</v>
      </c>
      <c r="V105" s="250"/>
      <c r="W105" s="341">
        <f t="shared" si="63"/>
        <v>0</v>
      </c>
      <c r="X105" s="324"/>
      <c r="Y105" s="325" t="e">
        <f t="shared" si="80"/>
        <v>#DIV/0!</v>
      </c>
      <c r="Z105" s="250"/>
      <c r="AA105" s="341">
        <f t="shared" si="64"/>
        <v>0</v>
      </c>
      <c r="AB105" s="324"/>
      <c r="AC105" s="325" t="e">
        <f t="shared" si="81"/>
        <v>#DIV/0!</v>
      </c>
      <c r="AD105" s="250"/>
      <c r="AE105" s="341">
        <f t="shared" si="65"/>
        <v>0</v>
      </c>
      <c r="AF105" s="324"/>
      <c r="AG105" s="325" t="e">
        <f t="shared" si="82"/>
        <v>#DIV/0!</v>
      </c>
      <c r="AH105" s="250"/>
      <c r="AI105" s="341">
        <f t="shared" si="66"/>
        <v>0</v>
      </c>
      <c r="AJ105" s="324"/>
      <c r="AK105" s="325" t="e">
        <f t="shared" si="83"/>
        <v>#DIV/0!</v>
      </c>
      <c r="AL105" s="250"/>
      <c r="AM105" s="341">
        <f t="shared" si="67"/>
        <v>0</v>
      </c>
      <c r="AN105" s="324"/>
      <c r="AO105" s="325" t="e">
        <f t="shared" si="84"/>
        <v>#DIV/0!</v>
      </c>
      <c r="AP105" s="250"/>
      <c r="AQ105" s="341">
        <f t="shared" si="68"/>
        <v>0</v>
      </c>
      <c r="AR105" s="324"/>
      <c r="AS105" s="325" t="e">
        <f t="shared" si="85"/>
        <v>#DIV/0!</v>
      </c>
      <c r="AT105" s="250"/>
      <c r="AU105" s="341">
        <f t="shared" si="69"/>
        <v>0</v>
      </c>
      <c r="AV105" s="324"/>
      <c r="AW105" s="370" t="e">
        <f t="shared" si="86"/>
        <v>#DIV/0!</v>
      </c>
      <c r="CZ105" s="171"/>
    </row>
    <row r="106" spans="1:104" ht="14.25" customHeight="1" x14ac:dyDescent="0.2">
      <c r="A106" s="9" t="e">
        <f>B106&amp;#REF!</f>
        <v>#REF!</v>
      </c>
      <c r="B106" s="118" t="s">
        <v>9</v>
      </c>
      <c r="C106" s="63">
        <f t="shared" si="57"/>
        <v>0</v>
      </c>
      <c r="D106" s="382">
        <f t="shared" si="70"/>
        <v>800</v>
      </c>
      <c r="E106" s="341">
        <f t="shared" si="58"/>
        <v>3840</v>
      </c>
      <c r="F106" s="357">
        <f t="shared" si="71"/>
        <v>240</v>
      </c>
      <c r="G106" s="358">
        <f t="shared" si="72"/>
        <v>0.3</v>
      </c>
      <c r="H106" s="358">
        <f t="shared" si="73"/>
        <v>6.25E-2</v>
      </c>
      <c r="I106" s="241">
        <f t="shared" si="59"/>
        <v>0</v>
      </c>
      <c r="J106" s="250">
        <v>800</v>
      </c>
      <c r="K106" s="341">
        <f t="shared" si="60"/>
        <v>3840</v>
      </c>
      <c r="L106" s="324">
        <f t="shared" si="88"/>
        <v>240</v>
      </c>
      <c r="M106" s="325">
        <f t="shared" si="75"/>
        <v>0.3</v>
      </c>
      <c r="N106" s="250"/>
      <c r="O106" s="341">
        <f t="shared" si="61"/>
        <v>0</v>
      </c>
      <c r="P106" s="324"/>
      <c r="Q106" s="325" t="e">
        <f t="shared" si="77"/>
        <v>#DIV/0!</v>
      </c>
      <c r="R106" s="250"/>
      <c r="S106" s="341">
        <f t="shared" si="62"/>
        <v>0</v>
      </c>
      <c r="T106" s="324"/>
      <c r="U106" s="325" t="e">
        <f t="shared" si="79"/>
        <v>#DIV/0!</v>
      </c>
      <c r="V106" s="250"/>
      <c r="W106" s="341">
        <f t="shared" si="63"/>
        <v>0</v>
      </c>
      <c r="X106" s="324"/>
      <c r="Y106" s="325" t="e">
        <f t="shared" si="80"/>
        <v>#DIV/0!</v>
      </c>
      <c r="Z106" s="250"/>
      <c r="AA106" s="341">
        <f t="shared" si="64"/>
        <v>0</v>
      </c>
      <c r="AB106" s="324"/>
      <c r="AC106" s="325" t="e">
        <f t="shared" si="81"/>
        <v>#DIV/0!</v>
      </c>
      <c r="AD106" s="250"/>
      <c r="AE106" s="341">
        <f t="shared" si="65"/>
        <v>0</v>
      </c>
      <c r="AF106" s="324"/>
      <c r="AG106" s="325" t="e">
        <f t="shared" si="82"/>
        <v>#DIV/0!</v>
      </c>
      <c r="AH106" s="250"/>
      <c r="AI106" s="341">
        <f t="shared" si="66"/>
        <v>0</v>
      </c>
      <c r="AJ106" s="324"/>
      <c r="AK106" s="325" t="e">
        <f t="shared" si="83"/>
        <v>#DIV/0!</v>
      </c>
      <c r="AL106" s="250"/>
      <c r="AM106" s="341">
        <f t="shared" si="67"/>
        <v>0</v>
      </c>
      <c r="AN106" s="324"/>
      <c r="AO106" s="325" t="e">
        <f t="shared" si="84"/>
        <v>#DIV/0!</v>
      </c>
      <c r="AP106" s="250"/>
      <c r="AQ106" s="341">
        <f t="shared" si="68"/>
        <v>0</v>
      </c>
      <c r="AR106" s="324"/>
      <c r="AS106" s="325" t="e">
        <f t="shared" si="85"/>
        <v>#DIV/0!</v>
      </c>
      <c r="AT106" s="250"/>
      <c r="AU106" s="341">
        <f t="shared" si="69"/>
        <v>0</v>
      </c>
      <c r="AV106" s="324"/>
      <c r="AW106" s="370" t="e">
        <f t="shared" si="86"/>
        <v>#DIV/0!</v>
      </c>
      <c r="CZ106" s="171"/>
    </row>
    <row r="107" spans="1:104" ht="14.25" customHeight="1" x14ac:dyDescent="0.2">
      <c r="A107" s="9" t="e">
        <f>B107&amp;#REF!</f>
        <v>#REF!</v>
      </c>
      <c r="B107" s="118" t="s">
        <v>10</v>
      </c>
      <c r="C107" s="63">
        <f t="shared" si="57"/>
        <v>0</v>
      </c>
      <c r="D107" s="382">
        <f t="shared" si="70"/>
        <v>1000</v>
      </c>
      <c r="E107" s="341">
        <f t="shared" si="58"/>
        <v>4800</v>
      </c>
      <c r="F107" s="357">
        <f t="shared" si="71"/>
        <v>230</v>
      </c>
      <c r="G107" s="358">
        <f t="shared" si="72"/>
        <v>0.23</v>
      </c>
      <c r="H107" s="358">
        <f t="shared" si="73"/>
        <v>4.791666666666667E-2</v>
      </c>
      <c r="I107" s="241">
        <f t="shared" si="59"/>
        <v>0</v>
      </c>
      <c r="J107" s="250">
        <v>1000</v>
      </c>
      <c r="K107" s="341">
        <f t="shared" si="60"/>
        <v>4800</v>
      </c>
      <c r="L107" s="324">
        <f>J107*0.23</f>
        <v>230</v>
      </c>
      <c r="M107" s="325">
        <f t="shared" si="75"/>
        <v>0.23</v>
      </c>
      <c r="N107" s="250"/>
      <c r="O107" s="341">
        <f t="shared" si="61"/>
        <v>0</v>
      </c>
      <c r="P107" s="324"/>
      <c r="Q107" s="325" t="e">
        <f t="shared" si="77"/>
        <v>#DIV/0!</v>
      </c>
      <c r="R107" s="250"/>
      <c r="S107" s="341">
        <f t="shared" si="62"/>
        <v>0</v>
      </c>
      <c r="T107" s="324"/>
      <c r="U107" s="325" t="e">
        <f t="shared" si="79"/>
        <v>#DIV/0!</v>
      </c>
      <c r="V107" s="250"/>
      <c r="W107" s="341">
        <f t="shared" si="63"/>
        <v>0</v>
      </c>
      <c r="X107" s="324"/>
      <c r="Y107" s="325" t="e">
        <f t="shared" si="80"/>
        <v>#DIV/0!</v>
      </c>
      <c r="Z107" s="250"/>
      <c r="AA107" s="341">
        <f t="shared" si="64"/>
        <v>0</v>
      </c>
      <c r="AB107" s="324"/>
      <c r="AC107" s="325" t="e">
        <f t="shared" si="81"/>
        <v>#DIV/0!</v>
      </c>
      <c r="AD107" s="250"/>
      <c r="AE107" s="341">
        <f t="shared" si="65"/>
        <v>0</v>
      </c>
      <c r="AF107" s="324"/>
      <c r="AG107" s="325" t="e">
        <f t="shared" si="82"/>
        <v>#DIV/0!</v>
      </c>
      <c r="AH107" s="250"/>
      <c r="AI107" s="341">
        <f t="shared" si="66"/>
        <v>0</v>
      </c>
      <c r="AJ107" s="324"/>
      <c r="AK107" s="325" t="e">
        <f t="shared" si="83"/>
        <v>#DIV/0!</v>
      </c>
      <c r="AL107" s="250"/>
      <c r="AM107" s="341">
        <f t="shared" si="67"/>
        <v>0</v>
      </c>
      <c r="AN107" s="324"/>
      <c r="AO107" s="325" t="e">
        <f t="shared" si="84"/>
        <v>#DIV/0!</v>
      </c>
      <c r="AP107" s="250"/>
      <c r="AQ107" s="341">
        <f t="shared" si="68"/>
        <v>0</v>
      </c>
      <c r="AR107" s="324"/>
      <c r="AS107" s="325" t="e">
        <f t="shared" si="85"/>
        <v>#DIV/0!</v>
      </c>
      <c r="AT107" s="250"/>
      <c r="AU107" s="341">
        <f t="shared" si="69"/>
        <v>0</v>
      </c>
      <c r="AV107" s="324"/>
      <c r="AW107" s="370" t="e">
        <f t="shared" si="86"/>
        <v>#DIV/0!</v>
      </c>
      <c r="CZ107" s="171"/>
    </row>
    <row r="108" spans="1:104" ht="14.25" customHeight="1" thickBot="1" x14ac:dyDescent="0.25">
      <c r="A108" s="9" t="e">
        <f>B108&amp;#REF!</f>
        <v>#REF!</v>
      </c>
      <c r="B108" s="162" t="s">
        <v>11</v>
      </c>
      <c r="C108" s="163">
        <f t="shared" si="57"/>
        <v>0</v>
      </c>
      <c r="D108" s="383">
        <f t="shared" si="70"/>
        <v>1000</v>
      </c>
      <c r="E108" s="359">
        <f t="shared" si="58"/>
        <v>4800</v>
      </c>
      <c r="F108" s="360">
        <f t="shared" si="71"/>
        <v>300</v>
      </c>
      <c r="G108" s="361">
        <f t="shared" si="72"/>
        <v>0.3</v>
      </c>
      <c r="H108" s="361">
        <f t="shared" si="73"/>
        <v>6.25E-2</v>
      </c>
      <c r="I108" s="384">
        <f t="shared" si="59"/>
        <v>0</v>
      </c>
      <c r="J108" s="255">
        <v>1000</v>
      </c>
      <c r="K108" s="359">
        <f t="shared" si="60"/>
        <v>4800</v>
      </c>
      <c r="L108" s="263">
        <f t="shared" ref="L108" si="89">J108*0.3</f>
        <v>300</v>
      </c>
      <c r="M108" s="371">
        <f t="shared" si="75"/>
        <v>0.3</v>
      </c>
      <c r="N108" s="255"/>
      <c r="O108" s="359">
        <f t="shared" si="61"/>
        <v>0</v>
      </c>
      <c r="P108" s="263"/>
      <c r="Q108" s="371" t="e">
        <f t="shared" si="77"/>
        <v>#DIV/0!</v>
      </c>
      <c r="R108" s="255"/>
      <c r="S108" s="359">
        <f t="shared" si="62"/>
        <v>0</v>
      </c>
      <c r="T108" s="263"/>
      <c r="U108" s="371" t="e">
        <f t="shared" si="79"/>
        <v>#DIV/0!</v>
      </c>
      <c r="V108" s="255"/>
      <c r="W108" s="359">
        <f t="shared" si="63"/>
        <v>0</v>
      </c>
      <c r="X108" s="263"/>
      <c r="Y108" s="371" t="e">
        <f t="shared" si="80"/>
        <v>#DIV/0!</v>
      </c>
      <c r="Z108" s="255"/>
      <c r="AA108" s="359">
        <f t="shared" si="64"/>
        <v>0</v>
      </c>
      <c r="AB108" s="263"/>
      <c r="AC108" s="371" t="e">
        <f t="shared" si="81"/>
        <v>#DIV/0!</v>
      </c>
      <c r="AD108" s="255"/>
      <c r="AE108" s="359">
        <f t="shared" si="65"/>
        <v>0</v>
      </c>
      <c r="AF108" s="263"/>
      <c r="AG108" s="371" t="e">
        <f t="shared" si="82"/>
        <v>#DIV/0!</v>
      </c>
      <c r="AH108" s="255"/>
      <c r="AI108" s="359">
        <f t="shared" si="66"/>
        <v>0</v>
      </c>
      <c r="AJ108" s="263"/>
      <c r="AK108" s="371" t="e">
        <f t="shared" si="83"/>
        <v>#DIV/0!</v>
      </c>
      <c r="AL108" s="255"/>
      <c r="AM108" s="359">
        <f t="shared" si="67"/>
        <v>0</v>
      </c>
      <c r="AN108" s="263"/>
      <c r="AO108" s="371" t="e">
        <f t="shared" si="84"/>
        <v>#DIV/0!</v>
      </c>
      <c r="AP108" s="255"/>
      <c r="AQ108" s="359">
        <f t="shared" si="68"/>
        <v>0</v>
      </c>
      <c r="AR108" s="263"/>
      <c r="AS108" s="371" t="e">
        <f t="shared" si="85"/>
        <v>#DIV/0!</v>
      </c>
      <c r="AT108" s="255"/>
      <c r="AU108" s="359">
        <f t="shared" si="69"/>
        <v>0</v>
      </c>
      <c r="AV108" s="263"/>
      <c r="AW108" s="372" t="e">
        <f t="shared" si="86"/>
        <v>#DIV/0!</v>
      </c>
      <c r="CZ108" s="171"/>
    </row>
    <row r="109" spans="1:104" s="51" customFormat="1" ht="19.5" customHeight="1" thickBot="1" x14ac:dyDescent="0.25">
      <c r="A109" s="9" t="e">
        <f>B109&amp;#REF!</f>
        <v>#REF!</v>
      </c>
      <c r="B109" s="164" t="s">
        <v>24</v>
      </c>
      <c r="C109" s="332"/>
      <c r="D109" s="333">
        <f>SUM(D97:D108)</f>
        <v>11550</v>
      </c>
      <c r="E109" s="266">
        <f>SUM(E97:E108)</f>
        <v>55440</v>
      </c>
      <c r="F109" s="267">
        <f>SUM(F97:F108)</f>
        <v>3430</v>
      </c>
      <c r="G109" s="334">
        <f>IF((J109)=0,"",F109/(D109))</f>
        <v>0.29696969696969699</v>
      </c>
      <c r="H109" s="334">
        <f>IF((J109)=0,"",F109/(E109))</f>
        <v>6.1868686868686872E-2</v>
      </c>
      <c r="I109" s="335">
        <f>SUM(I97:I108)</f>
        <v>0</v>
      </c>
      <c r="J109" s="266">
        <f>SUM(J97:J108)</f>
        <v>8550</v>
      </c>
      <c r="K109" s="266">
        <f>SUM(K97:K108)</f>
        <v>41040</v>
      </c>
      <c r="L109" s="267">
        <f>SUM(L97:L108)</f>
        <v>2530</v>
      </c>
      <c r="M109" s="336">
        <f>L109/J109</f>
        <v>0.29590643274853801</v>
      </c>
      <c r="N109" s="266">
        <f>SUM(N97:N108)</f>
        <v>2000</v>
      </c>
      <c r="O109" s="266">
        <f>SUM(O97:O108)</f>
        <v>9600</v>
      </c>
      <c r="P109" s="267">
        <f>SUM(P97:P108)</f>
        <v>600</v>
      </c>
      <c r="Q109" s="336">
        <f>P109/N109</f>
        <v>0.3</v>
      </c>
      <c r="R109" s="266">
        <f>SUM(R97:R108)</f>
        <v>1000</v>
      </c>
      <c r="S109" s="266">
        <f>SUM(S97:S108)</f>
        <v>4800</v>
      </c>
      <c r="T109" s="267">
        <f>SUM(T97:T108)</f>
        <v>300</v>
      </c>
      <c r="U109" s="336">
        <f>T109/R109</f>
        <v>0.3</v>
      </c>
      <c r="V109" s="266">
        <f>SUM(V97:V108)</f>
        <v>0</v>
      </c>
      <c r="W109" s="266">
        <f>SUM(W97:W108)</f>
        <v>0</v>
      </c>
      <c r="X109" s="267">
        <f>SUM(X97:X108)</f>
        <v>0</v>
      </c>
      <c r="Y109" s="336" t="e">
        <f>X109/V109</f>
        <v>#DIV/0!</v>
      </c>
      <c r="Z109" s="266">
        <f>SUM(Z97:Z108)</f>
        <v>0</v>
      </c>
      <c r="AA109" s="266">
        <f>SUM(AA97:AA108)</f>
        <v>0</v>
      </c>
      <c r="AB109" s="267">
        <f>SUM(AB97:AB108)</f>
        <v>0</v>
      </c>
      <c r="AC109" s="336" t="e">
        <f>AB109/Z109</f>
        <v>#DIV/0!</v>
      </c>
      <c r="AD109" s="266">
        <f>SUM(AD97:AD108)</f>
        <v>0</v>
      </c>
      <c r="AE109" s="266">
        <f>SUM(AE97:AE108)</f>
        <v>0</v>
      </c>
      <c r="AF109" s="267">
        <f>SUM(AF97:AF108)</f>
        <v>0</v>
      </c>
      <c r="AG109" s="336" t="e">
        <f>AF109/AD109</f>
        <v>#DIV/0!</v>
      </c>
      <c r="AH109" s="266">
        <f>SUM(AH97:AH108)</f>
        <v>0</v>
      </c>
      <c r="AI109" s="266">
        <f>SUM(AI97:AI108)</f>
        <v>0</v>
      </c>
      <c r="AJ109" s="267">
        <f>SUM(AJ97:AJ108)</f>
        <v>0</v>
      </c>
      <c r="AK109" s="336" t="e">
        <f>AJ109/AH109</f>
        <v>#DIV/0!</v>
      </c>
      <c r="AL109" s="266">
        <f>SUM(AL97:AL108)</f>
        <v>0</v>
      </c>
      <c r="AM109" s="266">
        <f>SUM(AM97:AM108)</f>
        <v>0</v>
      </c>
      <c r="AN109" s="267">
        <f>SUM(AN97:AN108)</f>
        <v>0</v>
      </c>
      <c r="AO109" s="336" t="e">
        <f>AN109/AL109</f>
        <v>#DIV/0!</v>
      </c>
      <c r="AP109" s="266">
        <f>SUM(AP97:AP108)</f>
        <v>0</v>
      </c>
      <c r="AQ109" s="266">
        <f>SUM(AQ97:AQ108)</f>
        <v>0</v>
      </c>
      <c r="AR109" s="267">
        <f>SUM(AR97:AR108)</f>
        <v>0</v>
      </c>
      <c r="AS109" s="336" t="e">
        <f>AR109/AP109</f>
        <v>#DIV/0!</v>
      </c>
      <c r="AT109" s="266">
        <f>SUM(AT97:AT108)</f>
        <v>0</v>
      </c>
      <c r="AU109" s="266">
        <f>SUM(AU97:AU108)</f>
        <v>0</v>
      </c>
      <c r="AV109" s="267">
        <f>SUM(AV97:AV108)</f>
        <v>0</v>
      </c>
      <c r="AW109" s="336" t="e">
        <f>AV109/AT109</f>
        <v>#DIV/0!</v>
      </c>
      <c r="AY109" s="52"/>
      <c r="AZ109" s="52"/>
      <c r="BF109" s="52"/>
      <c r="BG109" s="52"/>
      <c r="BH109" s="52"/>
      <c r="BI109" s="53"/>
      <c r="BJ109" s="52"/>
      <c r="BK109" s="52"/>
      <c r="CZ109" s="168"/>
    </row>
    <row r="110" spans="1:104" x14ac:dyDescent="0.2">
      <c r="A110" s="1" t="e">
        <f>B110&amp;#REF!</f>
        <v>#REF!</v>
      </c>
      <c r="B110" s="677" t="s">
        <v>126</v>
      </c>
      <c r="C110" s="678"/>
      <c r="D110" s="529"/>
      <c r="E110" s="529"/>
      <c r="F110" s="529"/>
      <c r="G110" s="529"/>
      <c r="H110" s="529"/>
      <c r="I110" s="529"/>
      <c r="J110" s="530"/>
      <c r="K110" s="530"/>
      <c r="L110" s="530"/>
      <c r="M110" s="530"/>
      <c r="N110" s="530"/>
      <c r="O110" s="530"/>
      <c r="P110" s="530"/>
      <c r="Q110" s="530"/>
      <c r="R110" s="530"/>
      <c r="S110" s="546"/>
    </row>
    <row r="111" spans="1:104" x14ac:dyDescent="0.2">
      <c r="B111" s="679"/>
      <c r="C111" s="680"/>
      <c r="D111" s="54"/>
      <c r="E111" s="54"/>
      <c r="F111" s="54"/>
      <c r="G111" s="54"/>
      <c r="H111" s="54"/>
      <c r="I111" s="54"/>
      <c r="J111" s="41"/>
      <c r="K111" s="41"/>
      <c r="L111" s="41"/>
      <c r="M111" s="41"/>
      <c r="N111" s="41"/>
      <c r="O111" s="41"/>
      <c r="P111" s="41"/>
      <c r="Q111" s="41"/>
      <c r="R111" s="41"/>
      <c r="S111" s="547"/>
    </row>
    <row r="112" spans="1:104" x14ac:dyDescent="0.2">
      <c r="B112" s="679"/>
      <c r="C112" s="680"/>
      <c r="D112" s="54"/>
      <c r="E112" s="54"/>
      <c r="F112" s="54"/>
      <c r="G112" s="54"/>
      <c r="H112" s="54"/>
      <c r="I112" s="54"/>
      <c r="J112" s="41"/>
      <c r="K112" s="41"/>
      <c r="L112" s="41"/>
      <c r="M112" s="41"/>
      <c r="N112" s="41"/>
      <c r="O112" s="41"/>
      <c r="P112" s="41"/>
      <c r="Q112" s="41"/>
      <c r="R112" s="41"/>
      <c r="S112" s="547"/>
    </row>
    <row r="113" spans="2:19" x14ac:dyDescent="0.2">
      <c r="B113" s="679"/>
      <c r="C113" s="680"/>
      <c r="D113" s="54"/>
      <c r="E113" s="54"/>
      <c r="F113" s="54"/>
      <c r="G113" s="54"/>
      <c r="H113" s="54"/>
      <c r="I113" s="54"/>
      <c r="J113" s="41"/>
      <c r="K113" s="41"/>
      <c r="L113" s="41"/>
      <c r="M113" s="41"/>
      <c r="N113" s="41"/>
      <c r="O113" s="41"/>
      <c r="P113" s="41"/>
      <c r="Q113" s="41"/>
      <c r="R113" s="41"/>
      <c r="S113" s="547"/>
    </row>
    <row r="114" spans="2:19" x14ac:dyDescent="0.2">
      <c r="B114" s="679"/>
      <c r="C114" s="680"/>
      <c r="D114" s="54"/>
      <c r="E114" s="54"/>
      <c r="F114" s="54"/>
      <c r="G114" s="54"/>
      <c r="H114" s="54"/>
      <c r="I114" s="54"/>
      <c r="J114" s="41"/>
      <c r="K114" s="41"/>
      <c r="L114" s="41"/>
      <c r="M114" s="41"/>
      <c r="N114" s="41"/>
      <c r="O114" s="41"/>
      <c r="P114" s="41"/>
      <c r="Q114" s="41"/>
      <c r="R114" s="41"/>
      <c r="S114" s="547"/>
    </row>
    <row r="115" spans="2:19" x14ac:dyDescent="0.2">
      <c r="B115" s="679"/>
      <c r="C115" s="680"/>
      <c r="D115" s="54"/>
      <c r="E115" s="54"/>
      <c r="F115" s="54"/>
      <c r="G115" s="54"/>
      <c r="H115" s="54"/>
      <c r="I115" s="54"/>
      <c r="J115" s="41"/>
      <c r="K115" s="41"/>
      <c r="L115" s="41"/>
      <c r="M115" s="41"/>
      <c r="N115" s="41"/>
      <c r="O115" s="41"/>
      <c r="P115" s="41"/>
      <c r="Q115" s="41"/>
      <c r="R115" s="41"/>
      <c r="S115" s="547"/>
    </row>
    <row r="116" spans="2:19" x14ac:dyDescent="0.2">
      <c r="B116" s="679"/>
      <c r="C116" s="680"/>
      <c r="D116" s="54"/>
      <c r="E116" s="54"/>
      <c r="F116" s="54"/>
      <c r="G116" s="54"/>
      <c r="H116" s="54"/>
      <c r="I116" s="54"/>
      <c r="J116" s="41"/>
      <c r="K116" s="41"/>
      <c r="L116" s="41"/>
      <c r="M116" s="41"/>
      <c r="N116" s="41"/>
      <c r="O116" s="41"/>
      <c r="P116" s="41"/>
      <c r="Q116" s="41"/>
      <c r="R116" s="41"/>
      <c r="S116" s="547"/>
    </row>
    <row r="117" spans="2:19" x14ac:dyDescent="0.2">
      <c r="B117" s="679"/>
      <c r="C117" s="680"/>
      <c r="D117" s="54"/>
      <c r="E117" s="54"/>
      <c r="F117" s="54"/>
      <c r="G117" s="54"/>
      <c r="H117" s="54"/>
      <c r="I117" s="54"/>
      <c r="J117" s="41"/>
      <c r="K117" s="41"/>
      <c r="L117" s="41"/>
      <c r="M117" s="41"/>
      <c r="N117" s="41"/>
      <c r="O117" s="41"/>
      <c r="P117" s="41"/>
      <c r="Q117" s="41"/>
      <c r="R117" s="41"/>
      <c r="S117" s="547"/>
    </row>
    <row r="118" spans="2:19" x14ac:dyDescent="0.2">
      <c r="B118" s="679"/>
      <c r="C118" s="680"/>
      <c r="D118" s="54"/>
      <c r="E118" s="54"/>
      <c r="F118" s="54"/>
      <c r="G118" s="54"/>
      <c r="H118" s="54"/>
      <c r="I118" s="54"/>
      <c r="J118" s="41"/>
      <c r="K118" s="41"/>
      <c r="L118" s="41"/>
      <c r="M118" s="41"/>
      <c r="N118" s="41"/>
      <c r="O118" s="41"/>
      <c r="P118" s="41"/>
      <c r="Q118" s="41"/>
      <c r="R118" s="41"/>
      <c r="S118" s="547"/>
    </row>
    <row r="119" spans="2:19" x14ac:dyDescent="0.2">
      <c r="B119" s="679"/>
      <c r="C119" s="680"/>
      <c r="D119" s="54"/>
      <c r="E119" s="54"/>
      <c r="F119" s="54"/>
      <c r="G119" s="54"/>
      <c r="H119" s="54"/>
      <c r="I119" s="54"/>
      <c r="J119" s="41"/>
      <c r="K119" s="41"/>
      <c r="L119" s="41"/>
      <c r="M119" s="41"/>
      <c r="N119" s="41"/>
      <c r="O119" s="41"/>
      <c r="P119" s="41"/>
      <c r="Q119" s="41"/>
      <c r="R119" s="41"/>
      <c r="S119" s="547"/>
    </row>
    <row r="120" spans="2:19" x14ac:dyDescent="0.2">
      <c r="B120" s="679"/>
      <c r="C120" s="680"/>
      <c r="D120" s="54"/>
      <c r="E120" s="54"/>
      <c r="F120" s="54"/>
      <c r="G120" s="54"/>
      <c r="H120" s="54"/>
      <c r="I120" s="54"/>
      <c r="J120" s="41"/>
      <c r="K120" s="41"/>
      <c r="L120" s="41"/>
      <c r="M120" s="41"/>
      <c r="N120" s="41"/>
      <c r="O120" s="41"/>
      <c r="P120" s="41"/>
      <c r="Q120" s="41"/>
      <c r="R120" s="41"/>
      <c r="S120" s="547"/>
    </row>
    <row r="121" spans="2:19" x14ac:dyDescent="0.2">
      <c r="B121" s="679"/>
      <c r="C121" s="680"/>
      <c r="D121" s="54"/>
      <c r="E121" s="54"/>
      <c r="F121" s="54"/>
      <c r="G121" s="54"/>
      <c r="H121" s="54"/>
      <c r="I121" s="54"/>
      <c r="J121" s="41"/>
      <c r="K121" s="41"/>
      <c r="L121" s="41"/>
      <c r="M121" s="41"/>
      <c r="N121" s="41"/>
      <c r="O121" s="41"/>
      <c r="P121" s="41"/>
      <c r="Q121" s="41"/>
      <c r="R121" s="41"/>
      <c r="S121" s="547"/>
    </row>
    <row r="122" spans="2:19" x14ac:dyDescent="0.2">
      <c r="B122" s="679"/>
      <c r="C122" s="680"/>
      <c r="D122" s="54"/>
      <c r="E122" s="54"/>
      <c r="F122" s="54"/>
      <c r="G122" s="54"/>
      <c r="H122" s="54"/>
      <c r="I122" s="54"/>
      <c r="J122" s="41"/>
      <c r="K122" s="41"/>
      <c r="L122" s="41"/>
      <c r="M122" s="41"/>
      <c r="N122" s="41"/>
      <c r="O122" s="41"/>
      <c r="P122" s="41"/>
      <c r="Q122" s="41"/>
      <c r="R122" s="41"/>
      <c r="S122" s="547"/>
    </row>
    <row r="123" spans="2:19" ht="18" customHeight="1" x14ac:dyDescent="0.2">
      <c r="B123" s="679"/>
      <c r="C123" s="680"/>
      <c r="D123" s="54"/>
      <c r="E123" s="54"/>
      <c r="F123" s="54"/>
      <c r="G123" s="54"/>
      <c r="H123" s="54"/>
      <c r="I123" s="54"/>
      <c r="J123" s="41"/>
      <c r="K123" s="41"/>
      <c r="L123" s="41"/>
      <c r="M123" s="41"/>
      <c r="N123" s="41"/>
      <c r="O123" s="41"/>
      <c r="P123" s="41"/>
      <c r="Q123" s="41"/>
      <c r="R123" s="41"/>
      <c r="S123" s="547"/>
    </row>
    <row r="124" spans="2:19" x14ac:dyDescent="0.2">
      <c r="B124" s="679"/>
      <c r="C124" s="680"/>
      <c r="D124" s="54"/>
      <c r="E124" s="54"/>
      <c r="F124" s="54"/>
      <c r="G124" s="54"/>
      <c r="H124" s="54"/>
      <c r="I124" s="54"/>
      <c r="J124" s="41"/>
      <c r="K124" s="41"/>
      <c r="L124" s="41"/>
      <c r="M124" s="41"/>
      <c r="N124" s="41"/>
      <c r="O124" s="41"/>
      <c r="P124" s="41"/>
      <c r="Q124" s="41"/>
      <c r="R124" s="41"/>
      <c r="S124" s="547"/>
    </row>
    <row r="125" spans="2:19" x14ac:dyDescent="0.2">
      <c r="B125" s="679"/>
      <c r="C125" s="680"/>
      <c r="D125" s="54"/>
      <c r="E125" s="54"/>
      <c r="F125" s="54"/>
      <c r="G125" s="54"/>
      <c r="H125" s="54"/>
      <c r="I125" s="54"/>
      <c r="J125" s="41"/>
      <c r="K125" s="41"/>
      <c r="L125" s="41"/>
      <c r="M125" s="41"/>
      <c r="N125" s="41"/>
      <c r="O125" s="41"/>
      <c r="P125" s="41"/>
      <c r="Q125" s="41"/>
      <c r="R125" s="41"/>
      <c r="S125" s="547"/>
    </row>
    <row r="126" spans="2:19" x14ac:dyDescent="0.2">
      <c r="B126" s="679"/>
      <c r="C126" s="680"/>
      <c r="D126" s="54"/>
      <c r="E126" s="54"/>
      <c r="F126" s="54"/>
      <c r="G126" s="54"/>
      <c r="H126" s="54"/>
      <c r="I126" s="54"/>
      <c r="J126" s="41"/>
      <c r="K126" s="41"/>
      <c r="L126" s="41"/>
      <c r="M126" s="41"/>
      <c r="N126" s="41"/>
      <c r="O126" s="41"/>
      <c r="P126" s="41"/>
      <c r="Q126" s="41"/>
      <c r="R126" s="41"/>
      <c r="S126" s="547"/>
    </row>
    <row r="127" spans="2:19" x14ac:dyDescent="0.2">
      <c r="B127" s="679"/>
      <c r="C127" s="680"/>
      <c r="D127" s="54"/>
      <c r="E127" s="54"/>
      <c r="F127" s="54"/>
      <c r="G127" s="54"/>
      <c r="H127" s="54"/>
      <c r="I127" s="54"/>
      <c r="J127" s="41"/>
      <c r="K127" s="41"/>
      <c r="L127" s="41"/>
      <c r="M127" s="41"/>
      <c r="N127" s="41"/>
      <c r="O127" s="41"/>
      <c r="P127" s="41"/>
      <c r="Q127" s="41"/>
      <c r="R127" s="41"/>
      <c r="S127" s="547"/>
    </row>
    <row r="128" spans="2:19" x14ac:dyDescent="0.2">
      <c r="B128" s="679"/>
      <c r="C128" s="680"/>
      <c r="D128" s="54"/>
      <c r="E128" s="54"/>
      <c r="F128" s="54"/>
      <c r="G128" s="54"/>
      <c r="H128" s="54"/>
      <c r="I128" s="54"/>
      <c r="J128" s="41"/>
      <c r="K128" s="41"/>
      <c r="L128" s="41"/>
      <c r="M128" s="41"/>
      <c r="N128" s="41"/>
      <c r="O128" s="41"/>
      <c r="P128" s="41"/>
      <c r="Q128" s="41"/>
      <c r="R128" s="41"/>
      <c r="S128" s="547"/>
    </row>
    <row r="129" spans="2:19" x14ac:dyDescent="0.2">
      <c r="B129" s="679"/>
      <c r="C129" s="680"/>
      <c r="D129" s="54"/>
      <c r="E129" s="54"/>
      <c r="F129" s="54"/>
      <c r="G129" s="54"/>
      <c r="H129" s="54"/>
      <c r="I129" s="54"/>
      <c r="J129" s="41"/>
      <c r="K129" s="41"/>
      <c r="L129" s="41"/>
      <c r="M129" s="41"/>
      <c r="N129" s="41"/>
      <c r="O129" s="41"/>
      <c r="P129" s="41"/>
      <c r="Q129" s="41"/>
      <c r="R129" s="41"/>
      <c r="S129" s="547"/>
    </row>
    <row r="130" spans="2:19" x14ac:dyDescent="0.2">
      <c r="B130" s="679"/>
      <c r="C130" s="680"/>
      <c r="D130" s="54"/>
      <c r="E130" s="54"/>
      <c r="F130" s="54"/>
      <c r="G130" s="54"/>
      <c r="H130" s="54"/>
      <c r="I130" s="54"/>
      <c r="J130" s="41"/>
      <c r="K130" s="41"/>
      <c r="L130" s="41"/>
      <c r="M130" s="41"/>
      <c r="N130" s="41"/>
      <c r="O130" s="41"/>
      <c r="P130" s="41"/>
      <c r="Q130" s="41"/>
      <c r="R130" s="41"/>
      <c r="S130" s="547"/>
    </row>
    <row r="131" spans="2:19" x14ac:dyDescent="0.2">
      <c r="B131" s="679"/>
      <c r="C131" s="680"/>
      <c r="D131" s="54"/>
      <c r="E131" s="54"/>
      <c r="F131" s="54"/>
      <c r="G131" s="54"/>
      <c r="H131" s="54"/>
      <c r="I131" s="54"/>
      <c r="J131" s="41"/>
      <c r="K131" s="41"/>
      <c r="L131" s="41"/>
      <c r="M131" s="41"/>
      <c r="N131" s="41"/>
      <c r="O131" s="41"/>
      <c r="P131" s="41"/>
      <c r="Q131" s="41"/>
      <c r="R131" s="41"/>
      <c r="S131" s="547"/>
    </row>
    <row r="132" spans="2:19" x14ac:dyDescent="0.2">
      <c r="B132" s="679"/>
      <c r="C132" s="680"/>
      <c r="D132" s="54"/>
      <c r="E132" s="54"/>
      <c r="F132" s="54"/>
      <c r="G132" s="54"/>
      <c r="H132" s="54"/>
      <c r="I132" s="54"/>
      <c r="J132" s="41"/>
      <c r="K132" s="41"/>
      <c r="L132" s="41"/>
      <c r="M132" s="41"/>
      <c r="N132" s="41"/>
      <c r="O132" s="41"/>
      <c r="P132" s="41"/>
      <c r="Q132" s="41"/>
      <c r="R132" s="41"/>
      <c r="S132" s="547"/>
    </row>
    <row r="133" spans="2:19" x14ac:dyDescent="0.2">
      <c r="B133" s="679"/>
      <c r="C133" s="680"/>
      <c r="D133" s="54"/>
      <c r="E133" s="54"/>
      <c r="F133" s="54"/>
      <c r="G133" s="54"/>
      <c r="H133" s="54"/>
      <c r="I133" s="54"/>
      <c r="J133" s="41"/>
      <c r="K133" s="41"/>
      <c r="L133" s="41"/>
      <c r="M133" s="41"/>
      <c r="N133" s="41"/>
      <c r="O133" s="41"/>
      <c r="P133" s="41"/>
      <c r="Q133" s="41"/>
      <c r="R133" s="41"/>
      <c r="S133" s="547"/>
    </row>
    <row r="134" spans="2:19" x14ac:dyDescent="0.2">
      <c r="B134" s="679"/>
      <c r="C134" s="680"/>
      <c r="D134" s="54"/>
      <c r="E134" s="54"/>
      <c r="F134" s="54"/>
      <c r="G134" s="54"/>
      <c r="H134" s="54"/>
      <c r="I134" s="54"/>
      <c r="J134" s="41"/>
      <c r="K134" s="41"/>
      <c r="L134" s="41"/>
      <c r="M134" s="41"/>
      <c r="N134" s="41"/>
      <c r="O134" s="41"/>
      <c r="P134" s="41"/>
      <c r="Q134" s="41"/>
      <c r="R134" s="41"/>
      <c r="S134" s="547"/>
    </row>
    <row r="135" spans="2:19" ht="12.75" thickBot="1" x14ac:dyDescent="0.25">
      <c r="B135" s="681"/>
      <c r="C135" s="682"/>
      <c r="D135" s="534"/>
      <c r="E135" s="534"/>
      <c r="F135" s="534"/>
      <c r="G135" s="534"/>
      <c r="H135" s="534"/>
      <c r="I135" s="534"/>
      <c r="J135" s="535"/>
      <c r="K135" s="535"/>
      <c r="L135" s="535"/>
      <c r="M135" s="535"/>
      <c r="N135" s="535"/>
      <c r="O135" s="535"/>
      <c r="P135" s="535"/>
      <c r="Q135" s="535"/>
      <c r="R135" s="535"/>
      <c r="S135" s="548"/>
    </row>
  </sheetData>
  <mergeCells count="79">
    <mergeCell ref="V4:Y5"/>
    <mergeCell ref="Z4:AC5"/>
    <mergeCell ref="AD4:AG5"/>
    <mergeCell ref="H5:I5"/>
    <mergeCell ref="Q4:U5"/>
    <mergeCell ref="K4:K5"/>
    <mergeCell ref="AH4:AK5"/>
    <mergeCell ref="AL4:AO5"/>
    <mergeCell ref="AP4:AS5"/>
    <mergeCell ref="AT4:AW5"/>
    <mergeCell ref="BM4:BP4"/>
    <mergeCell ref="BN5:BP5"/>
    <mergeCell ref="AP7:AS7"/>
    <mergeCell ref="AT7:AW7"/>
    <mergeCell ref="D8:E8"/>
    <mergeCell ref="G8:H8"/>
    <mergeCell ref="J8:K8"/>
    <mergeCell ref="N8:O8"/>
    <mergeCell ref="R8:S8"/>
    <mergeCell ref="J7:M7"/>
    <mergeCell ref="N7:Q7"/>
    <mergeCell ref="R7:U7"/>
    <mergeCell ref="V7:Y7"/>
    <mergeCell ref="Z7:AC7"/>
    <mergeCell ref="V8:W8"/>
    <mergeCell ref="Z8:AA8"/>
    <mergeCell ref="AP8:AQ8"/>
    <mergeCell ref="AT8:AU8"/>
    <mergeCell ref="AP91:AS92"/>
    <mergeCell ref="AT91:AW92"/>
    <mergeCell ref="AT94:AW94"/>
    <mergeCell ref="D95:E95"/>
    <mergeCell ref="G95:H95"/>
    <mergeCell ref="J95:K95"/>
    <mergeCell ref="N95:O95"/>
    <mergeCell ref="R95:S95"/>
    <mergeCell ref="J94:M94"/>
    <mergeCell ref="N94:Q94"/>
    <mergeCell ref="R94:U94"/>
    <mergeCell ref="V94:Y94"/>
    <mergeCell ref="Z94:AC94"/>
    <mergeCell ref="V95:W95"/>
    <mergeCell ref="Z95:AA95"/>
    <mergeCell ref="AT95:AU95"/>
    <mergeCell ref="AP94:AS94"/>
    <mergeCell ref="B94:C96"/>
    <mergeCell ref="AD95:AE95"/>
    <mergeCell ref="AH95:AI95"/>
    <mergeCell ref="AL95:AM95"/>
    <mergeCell ref="AP95:AQ95"/>
    <mergeCell ref="B110:C135"/>
    <mergeCell ref="AD94:AG94"/>
    <mergeCell ref="AH94:AK94"/>
    <mergeCell ref="AL94:AO94"/>
    <mergeCell ref="V91:Y92"/>
    <mergeCell ref="Z91:AC92"/>
    <mergeCell ref="AD91:AG92"/>
    <mergeCell ref="AH91:AK92"/>
    <mergeCell ref="AL91:AO92"/>
    <mergeCell ref="J91:J92"/>
    <mergeCell ref="K91:K92"/>
    <mergeCell ref="Q91:U92"/>
    <mergeCell ref="AD7:AG7"/>
    <mergeCell ref="AH7:AK7"/>
    <mergeCell ref="AL7:AO7"/>
    <mergeCell ref="AD8:AE8"/>
    <mergeCell ref="AH8:AI8"/>
    <mergeCell ref="AL8:AM8"/>
    <mergeCell ref="B7:C9"/>
    <mergeCell ref="D5:E5"/>
    <mergeCell ref="H4:I4"/>
    <mergeCell ref="D4:E4"/>
    <mergeCell ref="J4:J5"/>
    <mergeCell ref="B79:C83"/>
    <mergeCell ref="B84:C88"/>
    <mergeCell ref="H91:I91"/>
    <mergeCell ref="H92:I92"/>
    <mergeCell ref="D92:E92"/>
    <mergeCell ref="D91:E91"/>
  </mergeCells>
  <dataValidations count="3">
    <dataValidation type="list" allowBlank="1" showInputMessage="1" showErrorMessage="1" sqref="E77" xr:uid="{00000000-0002-0000-0B00-000000000000}">
      <formula1>Years</formula1>
    </dataValidation>
    <dataValidation type="list" allowBlank="1" showInputMessage="1" showErrorMessage="1" sqref="BN5:BP5" xr:uid="{00000000-0002-0000-0B00-000001000000}">
      <formula1>Fuels</formula1>
    </dataValidation>
    <dataValidation type="list" allowBlank="1" showInputMessage="1" showErrorMessage="1" sqref="K4:K5 K91:K92" xr:uid="{00000000-0002-0000-0B00-000002000000}">
      <formula1>TorT</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DI149"/>
  <sheetViews>
    <sheetView showGridLines="0" zoomScaleNormal="100" workbookViewId="0">
      <pane xSplit="2" ySplit="7" topLeftCell="C8" activePane="bottomRight" state="frozen"/>
      <selection pane="topRight" activeCell="C1" sqref="C1"/>
      <selection pane="bottomLeft" activeCell="A7" sqref="A7"/>
      <selection pane="bottomRight" activeCell="AA13" sqref="AA13"/>
    </sheetView>
  </sheetViews>
  <sheetFormatPr defaultRowHeight="12" x14ac:dyDescent="0.2"/>
  <cols>
    <col min="1" max="2" width="5.42578125" style="389" customWidth="1"/>
    <col min="3" max="62" width="8.5703125" style="389" customWidth="1"/>
    <col min="63" max="63" width="8.5703125" style="10" customWidth="1"/>
    <col min="64" max="64" width="6.7109375" style="10" customWidth="1"/>
    <col min="65" max="66" width="30" style="10" customWidth="1"/>
    <col min="67" max="67" width="9.140625" style="392"/>
    <col min="68" max="70" width="9.28515625" style="392" bestFit="1" customWidth="1"/>
    <col min="71" max="75" width="9.85546875" style="392" bestFit="1" customWidth="1"/>
    <col min="76" max="76" width="9.28515625" style="392" bestFit="1" customWidth="1"/>
    <col min="77" max="80" width="9.28515625" style="392" customWidth="1"/>
    <col min="81" max="82" width="9.140625" style="392"/>
    <col min="83" max="90" width="9.140625" style="10"/>
    <col min="91" max="91" width="11.28515625" style="10" bestFit="1" customWidth="1"/>
    <col min="92" max="16384" width="9.140625" style="10"/>
  </cols>
  <sheetData>
    <row r="1" spans="1:101" ht="51.75" customHeight="1" x14ac:dyDescent="0.2">
      <c r="E1" s="68"/>
      <c r="F1" s="446" t="s">
        <v>267</v>
      </c>
      <c r="G1" s="4"/>
      <c r="H1" s="4"/>
      <c r="I1" s="4"/>
      <c r="J1" s="446"/>
      <c r="K1" s="446"/>
      <c r="L1" s="446"/>
      <c r="M1" s="446"/>
      <c r="N1" s="446"/>
      <c r="Q1" s="4" t="s">
        <v>88</v>
      </c>
      <c r="S1" s="4"/>
      <c r="T1" s="4"/>
      <c r="U1" s="4"/>
      <c r="V1" s="446"/>
      <c r="W1" s="446"/>
      <c r="X1" s="446"/>
      <c r="Y1" s="446"/>
      <c r="Z1" s="446"/>
      <c r="AC1" s="4"/>
      <c r="AD1" s="446"/>
      <c r="AE1" s="4"/>
      <c r="AF1" s="4"/>
      <c r="AG1" s="4"/>
      <c r="AH1" s="446"/>
      <c r="AI1" s="446"/>
      <c r="AJ1" s="446"/>
      <c r="AK1" s="446"/>
      <c r="AL1" s="446"/>
      <c r="AM1" s="446"/>
      <c r="AN1" s="446"/>
      <c r="AO1" s="446"/>
      <c r="AP1" s="446"/>
      <c r="AQ1" s="446"/>
      <c r="AR1" s="446"/>
      <c r="AS1" s="446"/>
      <c r="AT1" s="446"/>
      <c r="AU1" s="446"/>
      <c r="AV1" s="446"/>
      <c r="AW1" s="446"/>
      <c r="AX1" s="446"/>
      <c r="AY1" s="446"/>
      <c r="AZ1" s="446"/>
      <c r="BC1" s="390"/>
      <c r="BD1" s="390"/>
      <c r="BE1" s="390"/>
      <c r="BF1" s="390"/>
      <c r="BG1" s="390"/>
      <c r="BH1" s="390"/>
      <c r="BI1" s="390"/>
      <c r="BK1" s="391"/>
    </row>
    <row r="2" spans="1:101" ht="72" customHeight="1" x14ac:dyDescent="0.2">
      <c r="A2" s="733" t="s">
        <v>268</v>
      </c>
      <c r="B2" s="733"/>
      <c r="C2" s="733"/>
      <c r="D2" s="733"/>
      <c r="E2" s="733"/>
      <c r="F2" s="733"/>
      <c r="G2" s="733"/>
      <c r="H2" s="733"/>
      <c r="I2" s="733"/>
      <c r="J2" s="733"/>
      <c r="K2" s="733"/>
      <c r="L2" s="733"/>
      <c r="M2" s="733"/>
      <c r="N2" s="733"/>
      <c r="P2" s="10"/>
      <c r="Q2" s="10"/>
      <c r="R2" s="10"/>
      <c r="S2" s="10"/>
      <c r="T2" s="10"/>
      <c r="U2" s="10"/>
      <c r="V2" s="10"/>
      <c r="W2" s="10"/>
      <c r="X2" s="10"/>
      <c r="Y2" s="10"/>
      <c r="Z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C2" s="390"/>
      <c r="BD2" s="390"/>
      <c r="BE2" s="390"/>
      <c r="BF2" s="390"/>
      <c r="BG2" s="390"/>
      <c r="BH2" s="390"/>
      <c r="BI2" s="390"/>
      <c r="BK2" s="391"/>
      <c r="CE2" s="565"/>
      <c r="CF2" s="565"/>
      <c r="CG2" s="565"/>
      <c r="CH2" s="565"/>
      <c r="CI2" s="565"/>
      <c r="CJ2" s="565"/>
      <c r="CK2" s="565"/>
      <c r="CL2" s="565"/>
      <c r="CM2" s="565"/>
      <c r="CN2" s="565"/>
      <c r="CO2" s="565"/>
      <c r="CP2" s="565"/>
      <c r="CQ2" s="565"/>
      <c r="CR2" s="565"/>
      <c r="CS2" s="565"/>
    </row>
    <row r="3" spans="1:101" s="571" customFormat="1" ht="43.5" customHeight="1" x14ac:dyDescent="0.2">
      <c r="A3" s="734" t="s">
        <v>272</v>
      </c>
      <c r="B3" s="734"/>
      <c r="C3" s="734"/>
      <c r="D3" s="734"/>
      <c r="E3" s="734"/>
      <c r="F3" s="734"/>
      <c r="G3" s="734"/>
      <c r="H3" s="734"/>
      <c r="I3" s="734"/>
      <c r="J3" s="734"/>
      <c r="K3" s="734"/>
      <c r="L3" s="734"/>
      <c r="M3" s="734"/>
      <c r="N3" s="734"/>
      <c r="O3" s="389"/>
      <c r="AA3" s="389"/>
      <c r="BA3" s="389"/>
      <c r="BB3" s="389"/>
      <c r="BC3" s="390"/>
      <c r="BD3" s="390"/>
      <c r="BE3" s="390"/>
      <c r="BF3" s="390"/>
      <c r="BG3" s="390"/>
      <c r="BH3" s="390"/>
      <c r="BI3" s="390"/>
      <c r="BJ3" s="389"/>
      <c r="BK3" s="391"/>
      <c r="BO3" s="392"/>
      <c r="BP3" s="392"/>
      <c r="BQ3" s="392"/>
      <c r="BR3" s="392"/>
      <c r="BS3" s="392"/>
      <c r="BT3" s="392"/>
      <c r="BU3" s="392"/>
      <c r="BV3" s="392"/>
      <c r="BW3" s="392"/>
      <c r="BX3" s="392"/>
      <c r="BY3" s="392"/>
      <c r="BZ3" s="392"/>
      <c r="CA3" s="392"/>
      <c r="CB3" s="392"/>
      <c r="CC3" s="392"/>
      <c r="CD3" s="392"/>
    </row>
    <row r="4" spans="1:101" ht="2.25" customHeight="1" thickBot="1" x14ac:dyDescent="0.25">
      <c r="E4" s="10"/>
      <c r="F4" s="10"/>
      <c r="G4" s="10"/>
      <c r="H4" s="10"/>
      <c r="I4" s="10"/>
      <c r="Q4" s="10"/>
      <c r="R4" s="10"/>
      <c r="S4" s="10"/>
      <c r="T4" s="10"/>
      <c r="U4" s="10"/>
      <c r="V4" s="557"/>
      <c r="W4" s="557"/>
      <c r="X4" s="557"/>
      <c r="Y4" s="557"/>
      <c r="Z4" s="557"/>
      <c r="AC4" s="10"/>
      <c r="AD4" s="10"/>
      <c r="AE4" s="10"/>
      <c r="AF4" s="10"/>
      <c r="AG4" s="10"/>
      <c r="AH4" s="557"/>
      <c r="AI4" s="557"/>
      <c r="AJ4" s="557"/>
      <c r="AK4" s="557"/>
      <c r="AL4" s="557"/>
      <c r="AM4" s="557"/>
      <c r="AN4" s="557"/>
      <c r="AO4" s="557"/>
      <c r="AP4" s="557"/>
      <c r="AQ4" s="557"/>
      <c r="AR4" s="557"/>
      <c r="AS4" s="557"/>
      <c r="AT4" s="557"/>
      <c r="AU4" s="557"/>
      <c r="AV4" s="557"/>
      <c r="AW4" s="557"/>
      <c r="AX4" s="557"/>
      <c r="AY4" s="557"/>
      <c r="AZ4" s="557"/>
      <c r="BC4" s="390"/>
      <c r="BD4" s="390"/>
      <c r="BE4" s="390"/>
      <c r="BF4" s="390"/>
      <c r="BG4" s="390"/>
      <c r="BH4" s="390"/>
      <c r="BI4" s="390"/>
      <c r="BK4" s="391"/>
      <c r="CE4" s="565"/>
      <c r="CF4" s="565"/>
      <c r="CG4" s="565"/>
      <c r="CH4" s="565"/>
      <c r="CI4" s="565"/>
      <c r="CJ4" s="565"/>
      <c r="CK4" s="565"/>
      <c r="CL4" s="565"/>
      <c r="CM4" s="565"/>
      <c r="CN4" s="565"/>
      <c r="CO4" s="565"/>
      <c r="CP4" s="565"/>
      <c r="CQ4" s="565"/>
      <c r="CR4" s="565"/>
      <c r="CS4" s="565"/>
    </row>
    <row r="5" spans="1:101" s="393" customFormat="1" ht="16.5" customHeight="1" x14ac:dyDescent="0.2">
      <c r="A5" s="667" t="s">
        <v>105</v>
      </c>
      <c r="B5" s="668"/>
      <c r="C5" s="735" t="s">
        <v>258</v>
      </c>
      <c r="D5" s="736"/>
      <c r="E5" s="736"/>
      <c r="F5" s="736"/>
      <c r="G5" s="736"/>
      <c r="H5" s="736"/>
      <c r="I5" s="736"/>
      <c r="J5" s="736"/>
      <c r="K5" s="736"/>
      <c r="L5" s="736"/>
      <c r="M5" s="736"/>
      <c r="N5" s="737"/>
      <c r="O5" s="421" t="s">
        <v>62</v>
      </c>
      <c r="P5" s="113"/>
      <c r="Q5" s="113"/>
      <c r="R5" s="113"/>
      <c r="S5" s="113"/>
      <c r="T5" s="113"/>
      <c r="U5" s="113"/>
      <c r="V5" s="113"/>
      <c r="W5" s="113"/>
      <c r="X5" s="552"/>
      <c r="Y5" s="552"/>
      <c r="Z5" s="430"/>
      <c r="AA5" s="421" t="s">
        <v>256</v>
      </c>
      <c r="AB5" s="113"/>
      <c r="AC5" s="113"/>
      <c r="AD5" s="113"/>
      <c r="AE5" s="113"/>
      <c r="AF5" s="113"/>
      <c r="AG5" s="113"/>
      <c r="AH5" s="113"/>
      <c r="AI5" s="113"/>
      <c r="AJ5" s="552"/>
      <c r="AK5" s="552"/>
      <c r="AL5" s="552"/>
      <c r="AM5" s="430"/>
      <c r="AN5" s="554" t="s">
        <v>61</v>
      </c>
      <c r="AO5" s="113"/>
      <c r="AP5" s="113"/>
      <c r="AQ5" s="113"/>
      <c r="AR5" s="113"/>
      <c r="AS5" s="113"/>
      <c r="AT5" s="113"/>
      <c r="AU5" s="113"/>
      <c r="AV5" s="113"/>
      <c r="AW5" s="552"/>
      <c r="AX5" s="552"/>
      <c r="AY5" s="430"/>
      <c r="AZ5" s="426" t="s">
        <v>259</v>
      </c>
      <c r="BA5" s="113"/>
      <c r="BB5" s="113"/>
      <c r="BC5" s="113"/>
      <c r="BD5" s="113"/>
      <c r="BE5" s="113"/>
      <c r="BF5" s="113"/>
      <c r="BG5" s="113"/>
      <c r="BH5" s="113"/>
      <c r="BI5" s="113"/>
      <c r="BJ5" s="113"/>
      <c r="BK5" s="114"/>
      <c r="BO5" s="392"/>
      <c r="BP5" s="392"/>
      <c r="BQ5" s="392"/>
      <c r="BR5" s="392"/>
      <c r="BS5" s="392"/>
      <c r="BT5" s="392"/>
      <c r="BU5" s="392"/>
      <c r="BV5" s="392"/>
      <c r="BW5" s="392"/>
      <c r="BX5" s="392"/>
      <c r="BY5" s="392"/>
      <c r="BZ5" s="392"/>
      <c r="CA5" s="392"/>
      <c r="CB5" s="392"/>
      <c r="CC5" s="392"/>
      <c r="CD5" s="392"/>
      <c r="CE5" s="565"/>
      <c r="CF5" s="565"/>
      <c r="CG5" s="565"/>
      <c r="CH5" s="565"/>
      <c r="CI5" s="565"/>
      <c r="CJ5" s="565"/>
      <c r="CK5" s="565"/>
      <c r="CL5" s="565"/>
      <c r="CM5" s="565"/>
      <c r="CN5" s="565"/>
      <c r="CO5" s="565"/>
      <c r="CP5" s="565"/>
      <c r="CQ5" s="565"/>
      <c r="CR5" s="565"/>
      <c r="CS5" s="565"/>
      <c r="CT5" s="565"/>
    </row>
    <row r="6" spans="1:101" s="395" customFormat="1" ht="24" x14ac:dyDescent="0.2">
      <c r="A6" s="669"/>
      <c r="B6" s="670"/>
      <c r="C6" s="65" t="s">
        <v>44</v>
      </c>
      <c r="D6" s="65" t="s">
        <v>45</v>
      </c>
      <c r="E6" s="65" t="s">
        <v>46</v>
      </c>
      <c r="F6" s="65" t="s">
        <v>43</v>
      </c>
      <c r="G6" s="65" t="s">
        <v>252</v>
      </c>
      <c r="H6" s="65" t="s">
        <v>253</v>
      </c>
      <c r="I6" s="65" t="s">
        <v>136</v>
      </c>
      <c r="J6" s="644" t="s">
        <v>121</v>
      </c>
      <c r="K6" s="410">
        <f>W6</f>
        <v>0</v>
      </c>
      <c r="L6" s="553" t="s">
        <v>63</v>
      </c>
      <c r="M6" s="553" t="s">
        <v>257</v>
      </c>
      <c r="N6" s="431" t="s">
        <v>269</v>
      </c>
      <c r="O6" s="65" t="s">
        <v>44</v>
      </c>
      <c r="P6" s="65" t="s">
        <v>45</v>
      </c>
      <c r="Q6" s="65" t="s">
        <v>46</v>
      </c>
      <c r="R6" s="65" t="s">
        <v>43</v>
      </c>
      <c r="S6" s="65" t="s">
        <v>252</v>
      </c>
      <c r="T6" s="65" t="s">
        <v>253</v>
      </c>
      <c r="U6" s="65" t="s">
        <v>136</v>
      </c>
      <c r="V6" s="65" t="s">
        <v>121</v>
      </c>
      <c r="W6" s="410">
        <f>'Other Fuels'!D4</f>
        <v>0</v>
      </c>
      <c r="X6" s="553" t="s">
        <v>63</v>
      </c>
      <c r="Y6" s="553" t="s">
        <v>257</v>
      </c>
      <c r="Z6" s="431" t="s">
        <v>269</v>
      </c>
      <c r="AA6" s="65" t="s">
        <v>44</v>
      </c>
      <c r="AB6" s="65" t="s">
        <v>45</v>
      </c>
      <c r="AC6" s="65" t="s">
        <v>46</v>
      </c>
      <c r="AD6" s="65" t="s">
        <v>43</v>
      </c>
      <c r="AE6" s="65" t="s">
        <v>252</v>
      </c>
      <c r="AF6" s="65" t="s">
        <v>253</v>
      </c>
      <c r="AG6" s="65" t="s">
        <v>136</v>
      </c>
      <c r="AH6" s="65" t="s">
        <v>121</v>
      </c>
      <c r="AI6" s="410">
        <f>W6</f>
        <v>0</v>
      </c>
      <c r="AJ6" s="553" t="s">
        <v>63</v>
      </c>
      <c r="AK6" s="553" t="s">
        <v>257</v>
      </c>
      <c r="AL6" s="553" t="s">
        <v>269</v>
      </c>
      <c r="AM6" s="431" t="s">
        <v>270</v>
      </c>
      <c r="AN6" s="555" t="s">
        <v>44</v>
      </c>
      <c r="AO6" s="65" t="s">
        <v>45</v>
      </c>
      <c r="AP6" s="65" t="s">
        <v>46</v>
      </c>
      <c r="AQ6" s="65" t="s">
        <v>43</v>
      </c>
      <c r="AR6" s="65" t="s">
        <v>252</v>
      </c>
      <c r="AS6" s="65" t="s">
        <v>253</v>
      </c>
      <c r="AT6" s="65" t="s">
        <v>136</v>
      </c>
      <c r="AU6" s="65" t="s">
        <v>121</v>
      </c>
      <c r="AV6" s="410">
        <f>W6</f>
        <v>0</v>
      </c>
      <c r="AW6" s="553" t="s">
        <v>63</v>
      </c>
      <c r="AX6" s="553" t="s">
        <v>257</v>
      </c>
      <c r="AY6" s="431" t="s">
        <v>269</v>
      </c>
      <c r="AZ6" s="338" t="s">
        <v>44</v>
      </c>
      <c r="BA6" s="65" t="s">
        <v>45</v>
      </c>
      <c r="BB6" s="65" t="s">
        <v>46</v>
      </c>
      <c r="BC6" s="65" t="s">
        <v>43</v>
      </c>
      <c r="BD6" s="65" t="s">
        <v>252</v>
      </c>
      <c r="BE6" s="65" t="s">
        <v>253</v>
      </c>
      <c r="BF6" s="65" t="s">
        <v>136</v>
      </c>
      <c r="BG6" s="65" t="s">
        <v>121</v>
      </c>
      <c r="BH6" s="410">
        <f>W6</f>
        <v>0</v>
      </c>
      <c r="BI6" s="553" t="s">
        <v>63</v>
      </c>
      <c r="BJ6" s="553" t="s">
        <v>257</v>
      </c>
      <c r="BK6" s="115" t="s">
        <v>269</v>
      </c>
      <c r="BO6" s="392"/>
      <c r="BP6" s="392"/>
      <c r="BQ6" s="392"/>
      <c r="BR6" s="392"/>
      <c r="BS6" s="392"/>
      <c r="BT6" s="392"/>
      <c r="BU6" s="392"/>
      <c r="BV6" s="392"/>
      <c r="BW6" s="392"/>
      <c r="BX6" s="392"/>
      <c r="BY6" s="392"/>
      <c r="BZ6" s="392"/>
      <c r="CA6" s="392"/>
      <c r="CB6" s="392"/>
      <c r="CC6" s="392"/>
      <c r="CD6" s="392"/>
      <c r="CE6" s="565"/>
      <c r="CF6" s="565"/>
      <c r="CG6" s="565"/>
      <c r="CH6" s="565"/>
      <c r="CI6" s="565"/>
      <c r="CJ6" s="565"/>
      <c r="CK6" s="565"/>
      <c r="CL6" s="565"/>
      <c r="CM6" s="565"/>
      <c r="CN6" s="565"/>
      <c r="CO6" s="565"/>
      <c r="CP6" s="565"/>
      <c r="CQ6" s="565"/>
      <c r="CR6" s="565"/>
      <c r="CS6" s="565"/>
    </row>
    <row r="7" spans="1:101" s="389" customFormat="1" ht="28.5" customHeight="1" thickBot="1" x14ac:dyDescent="0.25">
      <c r="A7" s="671"/>
      <c r="B7" s="672"/>
      <c r="C7" s="594"/>
      <c r="D7" s="594"/>
      <c r="E7" s="594"/>
      <c r="F7" s="594"/>
      <c r="G7" s="594"/>
      <c r="H7" s="594"/>
      <c r="I7" s="594"/>
      <c r="J7" s="594"/>
      <c r="K7" s="594"/>
      <c r="L7" s="594"/>
      <c r="M7" s="594"/>
      <c r="N7" s="595"/>
      <c r="O7" s="596" t="s">
        <v>14</v>
      </c>
      <c r="P7" s="596" t="s">
        <v>14</v>
      </c>
      <c r="Q7" s="596" t="s">
        <v>14</v>
      </c>
      <c r="R7" s="596" t="s">
        <v>14</v>
      </c>
      <c r="S7" s="596" t="s">
        <v>14</v>
      </c>
      <c r="T7" s="596" t="s">
        <v>14</v>
      </c>
      <c r="U7" s="596" t="s">
        <v>14</v>
      </c>
      <c r="V7" s="596" t="s">
        <v>14</v>
      </c>
      <c r="W7" s="596" t="s">
        <v>14</v>
      </c>
      <c r="X7" s="596" t="s">
        <v>14</v>
      </c>
      <c r="Y7" s="596" t="s">
        <v>14</v>
      </c>
      <c r="Z7" s="597" t="s">
        <v>14</v>
      </c>
      <c r="AA7" s="596" t="str">
        <f>"[kWh/"&amp;C7&amp;"]"</f>
        <v>[kWh/]</v>
      </c>
      <c r="AB7" s="596" t="str">
        <f>"[kWh/"&amp;D7&amp;"]"</f>
        <v>[kWh/]</v>
      </c>
      <c r="AC7" s="596" t="str">
        <f t="shared" ref="AC7:AL7" si="0">"[kWh/"&amp;E7&amp;"]"</f>
        <v>[kWh/]</v>
      </c>
      <c r="AD7" s="596" t="str">
        <f t="shared" si="0"/>
        <v>[kWh/]</v>
      </c>
      <c r="AE7" s="596" t="str">
        <f t="shared" si="0"/>
        <v>[kWh/]</v>
      </c>
      <c r="AF7" s="596" t="str">
        <f t="shared" si="0"/>
        <v>[kWh/]</v>
      </c>
      <c r="AG7" s="596" t="str">
        <f t="shared" si="0"/>
        <v>[kWh/]</v>
      </c>
      <c r="AH7" s="596" t="str">
        <f t="shared" si="0"/>
        <v>[kWh/]</v>
      </c>
      <c r="AI7" s="596" t="str">
        <f t="shared" si="0"/>
        <v>[kWh/]</v>
      </c>
      <c r="AJ7" s="596" t="str">
        <f t="shared" si="0"/>
        <v>[kWh/]</v>
      </c>
      <c r="AK7" s="596" t="str">
        <f>"[kWh/"&amp;M7&amp;"]"</f>
        <v>[kWh/]</v>
      </c>
      <c r="AL7" s="596" t="str">
        <f t="shared" si="0"/>
        <v>[kWh/]</v>
      </c>
      <c r="AM7" s="596" t="str">
        <f>AL7</f>
        <v>[kWh/]</v>
      </c>
      <c r="AN7" s="598" t="s">
        <v>15</v>
      </c>
      <c r="AO7" s="596" t="s">
        <v>15</v>
      </c>
      <c r="AP7" s="596" t="s">
        <v>15</v>
      </c>
      <c r="AQ7" s="596" t="s">
        <v>15</v>
      </c>
      <c r="AR7" s="596" t="s">
        <v>15</v>
      </c>
      <c r="AS7" s="596" t="s">
        <v>15</v>
      </c>
      <c r="AT7" s="596" t="s">
        <v>15</v>
      </c>
      <c r="AU7" s="596" t="s">
        <v>15</v>
      </c>
      <c r="AV7" s="596" t="s">
        <v>15</v>
      </c>
      <c r="AW7" s="596" t="s">
        <v>15</v>
      </c>
      <c r="AX7" s="596" t="s">
        <v>15</v>
      </c>
      <c r="AY7" s="597" t="s">
        <v>15</v>
      </c>
      <c r="AZ7" s="596" t="str">
        <f>"[€/"&amp;C7&amp;"]"</f>
        <v>[€/]</v>
      </c>
      <c r="BA7" s="596" t="str">
        <f>"[€/"&amp;D7&amp;"]"</f>
        <v>[€/]</v>
      </c>
      <c r="BB7" s="596" t="str">
        <f t="shared" ref="BB7:BK7" si="1">"[€/"&amp;E7&amp;"]"</f>
        <v>[€/]</v>
      </c>
      <c r="BC7" s="596" t="str">
        <f t="shared" si="1"/>
        <v>[€/]</v>
      </c>
      <c r="BD7" s="596" t="str">
        <f t="shared" si="1"/>
        <v>[€/]</v>
      </c>
      <c r="BE7" s="596" t="str">
        <f t="shared" si="1"/>
        <v>[€/]</v>
      </c>
      <c r="BF7" s="596" t="str">
        <f t="shared" si="1"/>
        <v>[€/]</v>
      </c>
      <c r="BG7" s="596" t="str">
        <f t="shared" si="1"/>
        <v>[€/]</v>
      </c>
      <c r="BH7" s="596" t="str">
        <f t="shared" si="1"/>
        <v>[€/]</v>
      </c>
      <c r="BI7" s="596" t="str">
        <f t="shared" si="1"/>
        <v>[€/]</v>
      </c>
      <c r="BJ7" s="596" t="str">
        <f t="shared" si="1"/>
        <v>[€/]</v>
      </c>
      <c r="BK7" s="596" t="str">
        <f t="shared" si="1"/>
        <v>[€/]</v>
      </c>
      <c r="BO7" s="392"/>
      <c r="BP7" s="392"/>
      <c r="BQ7" s="392"/>
      <c r="BR7" s="392"/>
      <c r="BS7" s="392"/>
      <c r="BT7" s="392"/>
      <c r="BU7" s="392"/>
      <c r="BV7" s="392"/>
      <c r="BW7" s="392"/>
      <c r="BX7" s="392"/>
      <c r="BY7" s="392"/>
      <c r="BZ7" s="392"/>
      <c r="CA7" s="392"/>
      <c r="CB7" s="392"/>
      <c r="CC7" s="392"/>
      <c r="CD7" s="392"/>
      <c r="CE7" s="565"/>
      <c r="CF7" s="565"/>
      <c r="CG7" s="565"/>
      <c r="CH7" s="565"/>
      <c r="CI7" s="565"/>
      <c r="CJ7" s="565"/>
      <c r="CK7" s="565"/>
      <c r="CL7" s="565"/>
      <c r="CM7" s="565"/>
      <c r="CN7" s="565"/>
      <c r="CO7" s="565"/>
      <c r="CP7" s="565"/>
      <c r="CQ7" s="565"/>
      <c r="CR7" s="565"/>
      <c r="CS7" s="565"/>
      <c r="CT7" s="395"/>
      <c r="CU7" s="395"/>
      <c r="CV7" s="395"/>
      <c r="CW7" s="395"/>
    </row>
    <row r="8" spans="1:101" ht="14.25" customHeight="1" x14ac:dyDescent="0.2">
      <c r="A8" s="423" t="s">
        <v>0</v>
      </c>
      <c r="B8" s="411">
        <f t="shared" ref="B8:B19" si="2">Year1</f>
        <v>0</v>
      </c>
      <c r="C8" s="599"/>
      <c r="D8" s="600"/>
      <c r="E8" s="600"/>
      <c r="F8" s="600"/>
      <c r="G8" s="600"/>
      <c r="H8" s="600"/>
      <c r="I8" s="600"/>
      <c r="J8" s="600"/>
      <c r="K8" s="600"/>
      <c r="L8" s="600"/>
      <c r="M8" s="600"/>
      <c r="N8" s="601"/>
      <c r="O8" s="412">
        <f>Electricity!D10</f>
        <v>0</v>
      </c>
      <c r="P8" s="413">
        <f>NG!D10</f>
        <v>0</v>
      </c>
      <c r="Q8" s="413">
        <f>LPG!E10</f>
        <v>0</v>
      </c>
      <c r="R8" s="413">
        <f>Kerosene!E10</f>
        <v>0</v>
      </c>
      <c r="S8" s="413">
        <f>'Marked Gasoil'!E10</f>
        <v>0</v>
      </c>
      <c r="T8" s="413">
        <f>'Light, Medium &amp; Heavy Fuel Oils'!E10</f>
        <v>0</v>
      </c>
      <c r="U8" s="413">
        <f>'Road Diesel'!E10</f>
        <v>0</v>
      </c>
      <c r="V8" s="413">
        <f>Petrol!E10</f>
        <v>0</v>
      </c>
      <c r="W8" s="413">
        <f>'Other Fuels'!E10</f>
        <v>0</v>
      </c>
      <c r="X8" s="572">
        <f t="shared" ref="X8:X39" si="3">SUM(P8:T8)+IF(allocate="thermal",W8,0)</f>
        <v>0</v>
      </c>
      <c r="Y8" s="572">
        <f t="shared" ref="Y8:Y39" si="4">SUM(U8:V8)+IF(allocate="transport",W8,0)</f>
        <v>0</v>
      </c>
      <c r="Z8" s="573">
        <f>SUM(O8:W8)</f>
        <v>0</v>
      </c>
      <c r="AA8" s="613" t="e">
        <f>O8/C8</f>
        <v>#DIV/0!</v>
      </c>
      <c r="AB8" s="614" t="e">
        <f t="shared" ref="AB8:AL8" si="5">P8/D8</f>
        <v>#DIV/0!</v>
      </c>
      <c r="AC8" s="614" t="e">
        <f t="shared" si="5"/>
        <v>#DIV/0!</v>
      </c>
      <c r="AD8" s="614" t="e">
        <f t="shared" si="5"/>
        <v>#DIV/0!</v>
      </c>
      <c r="AE8" s="614" t="e">
        <f t="shared" si="5"/>
        <v>#DIV/0!</v>
      </c>
      <c r="AF8" s="614" t="e">
        <f t="shared" si="5"/>
        <v>#DIV/0!</v>
      </c>
      <c r="AG8" s="614" t="e">
        <f t="shared" si="5"/>
        <v>#DIV/0!</v>
      </c>
      <c r="AH8" s="614" t="e">
        <f t="shared" si="5"/>
        <v>#DIV/0!</v>
      </c>
      <c r="AI8" s="614" t="e">
        <f t="shared" si="5"/>
        <v>#DIV/0!</v>
      </c>
      <c r="AJ8" s="615" t="e">
        <f t="shared" si="5"/>
        <v>#DIV/0!</v>
      </c>
      <c r="AK8" s="615" t="e">
        <f t="shared" si="5"/>
        <v>#DIV/0!</v>
      </c>
      <c r="AL8" s="615" t="e">
        <f t="shared" si="5"/>
        <v>#DIV/0!</v>
      </c>
      <c r="AM8" s="616"/>
      <c r="AN8" s="574">
        <f>Electricity!H10</f>
        <v>0</v>
      </c>
      <c r="AO8" s="414">
        <f>NG!H10</f>
        <v>0</v>
      </c>
      <c r="AP8" s="414">
        <f>LPG!F10</f>
        <v>0</v>
      </c>
      <c r="AQ8" s="414">
        <f>Kerosene!F10</f>
        <v>0</v>
      </c>
      <c r="AR8" s="414">
        <f>'Marked Gasoil'!F10</f>
        <v>0</v>
      </c>
      <c r="AS8" s="414">
        <f>'Light, Medium &amp; Heavy Fuel Oils'!F10</f>
        <v>0</v>
      </c>
      <c r="AT8" s="414">
        <f>'Road Diesel'!F10</f>
        <v>0</v>
      </c>
      <c r="AU8" s="414">
        <f>Petrol!F10</f>
        <v>0</v>
      </c>
      <c r="AV8" s="414">
        <f>'Other Fuels'!F10</f>
        <v>0</v>
      </c>
      <c r="AW8" s="575">
        <f t="shared" ref="AW8:AW39" si="6">SUM(AO8:AS8)+IF(allocate="thermal",AV8,0)</f>
        <v>0</v>
      </c>
      <c r="AX8" s="575">
        <f t="shared" ref="AX8:AX39" si="7">SUM(AT8:AU8)+IF(allocate="transport",AV8,0)</f>
        <v>0</v>
      </c>
      <c r="AY8" s="576">
        <f>SUM(AN8:AV8)</f>
        <v>0</v>
      </c>
      <c r="AZ8" s="577" t="e">
        <f t="shared" ref="AZ8:BK8" si="8">AN8/C8</f>
        <v>#DIV/0!</v>
      </c>
      <c r="BA8" s="558" t="e">
        <f t="shared" si="8"/>
        <v>#DIV/0!</v>
      </c>
      <c r="BB8" s="558" t="e">
        <f t="shared" si="8"/>
        <v>#DIV/0!</v>
      </c>
      <c r="BC8" s="558" t="e">
        <f t="shared" si="8"/>
        <v>#DIV/0!</v>
      </c>
      <c r="BD8" s="558" t="e">
        <f t="shared" si="8"/>
        <v>#DIV/0!</v>
      </c>
      <c r="BE8" s="558" t="e">
        <f t="shared" si="8"/>
        <v>#DIV/0!</v>
      </c>
      <c r="BF8" s="558" t="e">
        <f t="shared" si="8"/>
        <v>#DIV/0!</v>
      </c>
      <c r="BG8" s="558" t="e">
        <f t="shared" si="8"/>
        <v>#DIV/0!</v>
      </c>
      <c r="BH8" s="558" t="e">
        <f t="shared" si="8"/>
        <v>#DIV/0!</v>
      </c>
      <c r="BI8" s="578" t="e">
        <f t="shared" si="8"/>
        <v>#DIV/0!</v>
      </c>
      <c r="BJ8" s="578" t="e">
        <f t="shared" si="8"/>
        <v>#DIV/0!</v>
      </c>
      <c r="BK8" s="579" t="e">
        <f t="shared" si="8"/>
        <v>#DIV/0!</v>
      </c>
      <c r="CE8" s="565"/>
      <c r="CF8" s="565"/>
      <c r="CG8" s="565"/>
      <c r="CH8" s="565"/>
      <c r="CI8" s="565"/>
      <c r="CJ8" s="565"/>
      <c r="CK8" s="565"/>
      <c r="CL8" s="565"/>
      <c r="CM8" s="565"/>
      <c r="CN8" s="565"/>
      <c r="CO8" s="565"/>
      <c r="CP8" s="565"/>
      <c r="CQ8" s="565"/>
      <c r="CR8" s="565"/>
      <c r="CS8" s="565"/>
      <c r="CT8" s="395"/>
      <c r="CU8" s="395"/>
      <c r="CV8" s="395"/>
      <c r="CW8" s="395"/>
    </row>
    <row r="9" spans="1:101" ht="14.25" customHeight="1" x14ac:dyDescent="0.2">
      <c r="A9" s="423" t="s">
        <v>1</v>
      </c>
      <c r="B9" s="411">
        <f t="shared" si="2"/>
        <v>0</v>
      </c>
      <c r="C9" s="602"/>
      <c r="D9" s="603"/>
      <c r="E9" s="603"/>
      <c r="F9" s="603"/>
      <c r="G9" s="603"/>
      <c r="H9" s="603"/>
      <c r="I9" s="603"/>
      <c r="J9" s="603"/>
      <c r="K9" s="603"/>
      <c r="L9" s="603"/>
      <c r="M9" s="603"/>
      <c r="N9" s="604"/>
      <c r="O9" s="416">
        <f>Electricity!D11</f>
        <v>0</v>
      </c>
      <c r="P9" s="405">
        <f>NG!D11</f>
        <v>0</v>
      </c>
      <c r="Q9" s="405">
        <f>LPG!E11</f>
        <v>0</v>
      </c>
      <c r="R9" s="405">
        <f>Kerosene!E11</f>
        <v>0</v>
      </c>
      <c r="S9" s="405">
        <f>'Marked Gasoil'!E11</f>
        <v>0</v>
      </c>
      <c r="T9" s="405">
        <f>'Light, Medium &amp; Heavy Fuel Oils'!E11</f>
        <v>0</v>
      </c>
      <c r="U9" s="405">
        <f>'Road Diesel'!E11</f>
        <v>0</v>
      </c>
      <c r="V9" s="405">
        <f>Petrol!E11</f>
        <v>0</v>
      </c>
      <c r="W9" s="405">
        <f>'Other Fuels'!E11</f>
        <v>0</v>
      </c>
      <c r="X9" s="580">
        <f t="shared" si="3"/>
        <v>0</v>
      </c>
      <c r="Y9" s="405">
        <f t="shared" si="4"/>
        <v>0</v>
      </c>
      <c r="Z9" s="581">
        <f t="shared" ref="Z9:Z19" si="9">SUM(O9:W9)</f>
        <v>0</v>
      </c>
      <c r="AA9" s="617" t="e">
        <f t="shared" ref="AA9:AA13" si="10">O9/C9</f>
        <v>#DIV/0!</v>
      </c>
      <c r="AB9" s="618" t="e">
        <f t="shared" ref="AB9:AB13" si="11">P9/D9</f>
        <v>#DIV/0!</v>
      </c>
      <c r="AC9" s="618" t="e">
        <f t="shared" ref="AC9:AC13" si="12">Q9/E9</f>
        <v>#DIV/0!</v>
      </c>
      <c r="AD9" s="618" t="e">
        <f t="shared" ref="AD9:AD13" si="13">R9/F9</f>
        <v>#DIV/0!</v>
      </c>
      <c r="AE9" s="618" t="e">
        <f t="shared" ref="AE9:AE13" si="14">S9/G9</f>
        <v>#DIV/0!</v>
      </c>
      <c r="AF9" s="618" t="e">
        <f t="shared" ref="AF9:AF13" si="15">T9/H9</f>
        <v>#DIV/0!</v>
      </c>
      <c r="AG9" s="618" t="e">
        <f t="shared" ref="AG9:AG13" si="16">U9/I9</f>
        <v>#DIV/0!</v>
      </c>
      <c r="AH9" s="618" t="e">
        <f t="shared" ref="AH9:AH13" si="17">V9/J9</f>
        <v>#DIV/0!</v>
      </c>
      <c r="AI9" s="618" t="e">
        <f t="shared" ref="AI9:AI13" si="18">W9/K9</f>
        <v>#DIV/0!</v>
      </c>
      <c r="AJ9" s="619" t="e">
        <f t="shared" ref="AJ9:AJ13" si="19">X9/L9</f>
        <v>#DIV/0!</v>
      </c>
      <c r="AK9" s="619" t="e">
        <f t="shared" ref="AK9:AK13" si="20">Y9/M9</f>
        <v>#DIV/0!</v>
      </c>
      <c r="AL9" s="619" t="e">
        <f t="shared" ref="AL9:AL13" si="21">Z9/N9</f>
        <v>#DIV/0!</v>
      </c>
      <c r="AM9" s="620"/>
      <c r="AN9" s="574">
        <f>Electricity!H11</f>
        <v>0</v>
      </c>
      <c r="AO9" s="406">
        <f>NG!H11</f>
        <v>0</v>
      </c>
      <c r="AP9" s="406">
        <f>LPG!F11</f>
        <v>0</v>
      </c>
      <c r="AQ9" s="406">
        <f>Kerosene!F11</f>
        <v>0</v>
      </c>
      <c r="AR9" s="406">
        <f>'Marked Gasoil'!F11</f>
        <v>0</v>
      </c>
      <c r="AS9" s="406">
        <f>'Light, Medium &amp; Heavy Fuel Oils'!F11</f>
        <v>0</v>
      </c>
      <c r="AT9" s="406">
        <f>'Road Diesel'!F11</f>
        <v>0</v>
      </c>
      <c r="AU9" s="406">
        <f>Petrol!F11</f>
        <v>0</v>
      </c>
      <c r="AV9" s="406">
        <f>'Other Fuels'!F11</f>
        <v>0</v>
      </c>
      <c r="AW9" s="406">
        <f t="shared" si="6"/>
        <v>0</v>
      </c>
      <c r="AX9" s="406">
        <f t="shared" si="7"/>
        <v>0</v>
      </c>
      <c r="AY9" s="582">
        <f t="shared" ref="AY9:AY19" si="22">SUM(AN9:AV9)</f>
        <v>0</v>
      </c>
      <c r="AZ9" s="577" t="e">
        <f t="shared" ref="AZ9:AZ12" si="23">AN9/C9</f>
        <v>#DIV/0!</v>
      </c>
      <c r="BA9" s="559" t="e">
        <f t="shared" ref="BA9:BA12" si="24">AO9/D9</f>
        <v>#DIV/0!</v>
      </c>
      <c r="BB9" s="559" t="e">
        <f t="shared" ref="BB9:BB12" si="25">AP9/E9</f>
        <v>#DIV/0!</v>
      </c>
      <c r="BC9" s="559" t="e">
        <f t="shared" ref="BC9:BC12" si="26">AQ9/F9</f>
        <v>#DIV/0!</v>
      </c>
      <c r="BD9" s="559" t="e">
        <f t="shared" ref="BD9:BD12" si="27">AR9/G9</f>
        <v>#DIV/0!</v>
      </c>
      <c r="BE9" s="559" t="e">
        <f t="shared" ref="BE9:BE12" si="28">AS9/H9</f>
        <v>#DIV/0!</v>
      </c>
      <c r="BF9" s="559" t="e">
        <f t="shared" ref="BF9:BF12" si="29">AT9/I9</f>
        <v>#DIV/0!</v>
      </c>
      <c r="BG9" s="559" t="e">
        <f t="shared" ref="BG9:BG12" si="30">AU9/J9</f>
        <v>#DIV/0!</v>
      </c>
      <c r="BH9" s="559" t="e">
        <f t="shared" ref="BH9:BH12" si="31">AV9/K9</f>
        <v>#DIV/0!</v>
      </c>
      <c r="BI9" s="559" t="e">
        <f t="shared" ref="BI9:BI12" si="32">AW9/L9</f>
        <v>#DIV/0!</v>
      </c>
      <c r="BJ9" s="559" t="e">
        <f t="shared" ref="BJ9:BJ12" si="33">AX9/M9</f>
        <v>#DIV/0!</v>
      </c>
      <c r="BK9" s="583" t="e">
        <f t="shared" ref="BK9:BK12" si="34">AY9/N9</f>
        <v>#DIV/0!</v>
      </c>
      <c r="CE9" s="565"/>
      <c r="CF9" s="565"/>
      <c r="CG9" s="565"/>
      <c r="CH9" s="565"/>
      <c r="CI9" s="565"/>
      <c r="CJ9" s="565"/>
      <c r="CK9" s="565"/>
      <c r="CL9" s="565"/>
      <c r="CM9" s="565"/>
      <c r="CN9" s="565"/>
      <c r="CO9" s="565"/>
      <c r="CP9" s="565"/>
      <c r="CQ9" s="565"/>
      <c r="CR9" s="565"/>
      <c r="CS9" s="565"/>
      <c r="CT9" s="565"/>
      <c r="CU9" s="565"/>
      <c r="CV9" s="565"/>
    </row>
    <row r="10" spans="1:101" ht="14.25" customHeight="1" x14ac:dyDescent="0.2">
      <c r="A10" s="423" t="s">
        <v>2</v>
      </c>
      <c r="B10" s="411">
        <f t="shared" si="2"/>
        <v>0</v>
      </c>
      <c r="C10" s="602"/>
      <c r="D10" s="603"/>
      <c r="E10" s="603"/>
      <c r="F10" s="603"/>
      <c r="G10" s="603"/>
      <c r="H10" s="603"/>
      <c r="I10" s="603"/>
      <c r="J10" s="603"/>
      <c r="K10" s="603"/>
      <c r="L10" s="603"/>
      <c r="M10" s="603"/>
      <c r="N10" s="604"/>
      <c r="O10" s="416">
        <f>Electricity!D12</f>
        <v>0</v>
      </c>
      <c r="P10" s="405">
        <f>NG!D12</f>
        <v>0</v>
      </c>
      <c r="Q10" s="405">
        <f>LPG!E12</f>
        <v>0</v>
      </c>
      <c r="R10" s="405">
        <f>Kerosene!E12</f>
        <v>0</v>
      </c>
      <c r="S10" s="405">
        <f>'Marked Gasoil'!E12</f>
        <v>0</v>
      </c>
      <c r="T10" s="405">
        <f>'Light, Medium &amp; Heavy Fuel Oils'!E12</f>
        <v>0</v>
      </c>
      <c r="U10" s="405">
        <f>'Road Diesel'!E12</f>
        <v>0</v>
      </c>
      <c r="V10" s="405">
        <f>Petrol!E12</f>
        <v>0</v>
      </c>
      <c r="W10" s="405">
        <f>'Other Fuels'!E12</f>
        <v>0</v>
      </c>
      <c r="X10" s="580">
        <f t="shared" si="3"/>
        <v>0</v>
      </c>
      <c r="Y10" s="405">
        <f t="shared" si="4"/>
        <v>0</v>
      </c>
      <c r="Z10" s="581">
        <f t="shared" si="9"/>
        <v>0</v>
      </c>
      <c r="AA10" s="617" t="e">
        <f t="shared" si="10"/>
        <v>#DIV/0!</v>
      </c>
      <c r="AB10" s="618" t="e">
        <f t="shared" si="11"/>
        <v>#DIV/0!</v>
      </c>
      <c r="AC10" s="618" t="e">
        <f t="shared" si="12"/>
        <v>#DIV/0!</v>
      </c>
      <c r="AD10" s="618" t="e">
        <f t="shared" si="13"/>
        <v>#DIV/0!</v>
      </c>
      <c r="AE10" s="618" t="e">
        <f t="shared" si="14"/>
        <v>#DIV/0!</v>
      </c>
      <c r="AF10" s="618" t="e">
        <f t="shared" si="15"/>
        <v>#DIV/0!</v>
      </c>
      <c r="AG10" s="618" t="e">
        <f t="shared" si="16"/>
        <v>#DIV/0!</v>
      </c>
      <c r="AH10" s="618" t="e">
        <f t="shared" si="17"/>
        <v>#DIV/0!</v>
      </c>
      <c r="AI10" s="618" t="e">
        <f t="shared" si="18"/>
        <v>#DIV/0!</v>
      </c>
      <c r="AJ10" s="619" t="e">
        <f t="shared" si="19"/>
        <v>#DIV/0!</v>
      </c>
      <c r="AK10" s="619" t="e">
        <f t="shared" si="20"/>
        <v>#DIV/0!</v>
      </c>
      <c r="AL10" s="619" t="e">
        <f t="shared" si="21"/>
        <v>#DIV/0!</v>
      </c>
      <c r="AM10" s="620"/>
      <c r="AN10" s="574">
        <f>Electricity!H12</f>
        <v>0</v>
      </c>
      <c r="AO10" s="406">
        <f>NG!H12</f>
        <v>0</v>
      </c>
      <c r="AP10" s="406">
        <f>LPG!F12</f>
        <v>0</v>
      </c>
      <c r="AQ10" s="406">
        <f>Kerosene!F12</f>
        <v>0</v>
      </c>
      <c r="AR10" s="406">
        <f>'Marked Gasoil'!F12</f>
        <v>0</v>
      </c>
      <c r="AS10" s="406">
        <f>'Light, Medium &amp; Heavy Fuel Oils'!F12</f>
        <v>0</v>
      </c>
      <c r="AT10" s="406">
        <f>'Road Diesel'!F12</f>
        <v>0</v>
      </c>
      <c r="AU10" s="406">
        <f>Petrol!F12</f>
        <v>0</v>
      </c>
      <c r="AV10" s="406">
        <f>'Other Fuels'!F12</f>
        <v>0</v>
      </c>
      <c r="AW10" s="406">
        <f t="shared" si="6"/>
        <v>0</v>
      </c>
      <c r="AX10" s="406">
        <f t="shared" si="7"/>
        <v>0</v>
      </c>
      <c r="AY10" s="582">
        <f t="shared" si="22"/>
        <v>0</v>
      </c>
      <c r="AZ10" s="577" t="e">
        <f t="shared" si="23"/>
        <v>#DIV/0!</v>
      </c>
      <c r="BA10" s="559" t="e">
        <f t="shared" si="24"/>
        <v>#DIV/0!</v>
      </c>
      <c r="BB10" s="559" t="e">
        <f t="shared" si="25"/>
        <v>#DIV/0!</v>
      </c>
      <c r="BC10" s="559" t="e">
        <f t="shared" si="26"/>
        <v>#DIV/0!</v>
      </c>
      <c r="BD10" s="559" t="e">
        <f t="shared" si="27"/>
        <v>#DIV/0!</v>
      </c>
      <c r="BE10" s="559" t="e">
        <f t="shared" si="28"/>
        <v>#DIV/0!</v>
      </c>
      <c r="BF10" s="559" t="e">
        <f t="shared" si="29"/>
        <v>#DIV/0!</v>
      </c>
      <c r="BG10" s="559" t="e">
        <f t="shared" si="30"/>
        <v>#DIV/0!</v>
      </c>
      <c r="BH10" s="559" t="e">
        <f t="shared" si="31"/>
        <v>#DIV/0!</v>
      </c>
      <c r="BI10" s="559" t="e">
        <f t="shared" si="32"/>
        <v>#DIV/0!</v>
      </c>
      <c r="BJ10" s="559" t="e">
        <f t="shared" si="33"/>
        <v>#DIV/0!</v>
      </c>
      <c r="BK10" s="583" t="e">
        <f t="shared" si="34"/>
        <v>#DIV/0!</v>
      </c>
      <c r="CE10" s="565"/>
      <c r="CF10" s="565"/>
      <c r="CG10" s="565"/>
      <c r="CH10" s="565"/>
      <c r="CI10" s="565"/>
      <c r="CJ10" s="565"/>
      <c r="CK10" s="565"/>
      <c r="CL10" s="565"/>
      <c r="CM10" s="565"/>
      <c r="CN10" s="565"/>
      <c r="CO10" s="565"/>
      <c r="CP10" s="565"/>
      <c r="CQ10" s="565"/>
      <c r="CR10" s="565"/>
      <c r="CS10" s="565"/>
      <c r="CT10" s="565"/>
      <c r="CU10" s="565"/>
      <c r="CV10" s="565"/>
    </row>
    <row r="11" spans="1:101" ht="14.25" customHeight="1" x14ac:dyDescent="0.2">
      <c r="A11" s="423" t="s">
        <v>3</v>
      </c>
      <c r="B11" s="411">
        <f t="shared" si="2"/>
        <v>0</v>
      </c>
      <c r="C11" s="602"/>
      <c r="D11" s="603"/>
      <c r="E11" s="603"/>
      <c r="F11" s="603"/>
      <c r="G11" s="603"/>
      <c r="H11" s="603"/>
      <c r="I11" s="603"/>
      <c r="J11" s="603"/>
      <c r="K11" s="603"/>
      <c r="L11" s="603"/>
      <c r="M11" s="603"/>
      <c r="N11" s="604"/>
      <c r="O11" s="416">
        <f>Electricity!D13</f>
        <v>0</v>
      </c>
      <c r="P11" s="405">
        <f>NG!D13</f>
        <v>0</v>
      </c>
      <c r="Q11" s="405">
        <f>LPG!E13</f>
        <v>0</v>
      </c>
      <c r="R11" s="405">
        <f>Kerosene!E13</f>
        <v>0</v>
      </c>
      <c r="S11" s="405">
        <f>'Marked Gasoil'!E13</f>
        <v>0</v>
      </c>
      <c r="T11" s="405">
        <f>'Light, Medium &amp; Heavy Fuel Oils'!E13</f>
        <v>0</v>
      </c>
      <c r="U11" s="405">
        <f>'Road Diesel'!E13</f>
        <v>0</v>
      </c>
      <c r="V11" s="405">
        <f>Petrol!E13</f>
        <v>0</v>
      </c>
      <c r="W11" s="405">
        <f>'Other Fuels'!E13</f>
        <v>0</v>
      </c>
      <c r="X11" s="580">
        <f t="shared" si="3"/>
        <v>0</v>
      </c>
      <c r="Y11" s="405">
        <f t="shared" si="4"/>
        <v>0</v>
      </c>
      <c r="Z11" s="581">
        <f t="shared" si="9"/>
        <v>0</v>
      </c>
      <c r="AA11" s="617" t="e">
        <f t="shared" si="10"/>
        <v>#DIV/0!</v>
      </c>
      <c r="AB11" s="618" t="e">
        <f t="shared" si="11"/>
        <v>#DIV/0!</v>
      </c>
      <c r="AC11" s="618" t="e">
        <f t="shared" si="12"/>
        <v>#DIV/0!</v>
      </c>
      <c r="AD11" s="618" t="e">
        <f t="shared" si="13"/>
        <v>#DIV/0!</v>
      </c>
      <c r="AE11" s="618" t="e">
        <f t="shared" si="14"/>
        <v>#DIV/0!</v>
      </c>
      <c r="AF11" s="618" t="e">
        <f t="shared" si="15"/>
        <v>#DIV/0!</v>
      </c>
      <c r="AG11" s="618" t="e">
        <f t="shared" si="16"/>
        <v>#DIV/0!</v>
      </c>
      <c r="AH11" s="618" t="e">
        <f t="shared" si="17"/>
        <v>#DIV/0!</v>
      </c>
      <c r="AI11" s="618" t="e">
        <f t="shared" si="18"/>
        <v>#DIV/0!</v>
      </c>
      <c r="AJ11" s="619" t="e">
        <f t="shared" si="19"/>
        <v>#DIV/0!</v>
      </c>
      <c r="AK11" s="619" t="e">
        <f t="shared" si="20"/>
        <v>#DIV/0!</v>
      </c>
      <c r="AL11" s="619" t="e">
        <f t="shared" si="21"/>
        <v>#DIV/0!</v>
      </c>
      <c r="AM11" s="620"/>
      <c r="AN11" s="574">
        <f>Electricity!H13</f>
        <v>0</v>
      </c>
      <c r="AO11" s="406">
        <f>NG!H13</f>
        <v>0</v>
      </c>
      <c r="AP11" s="406">
        <f>LPG!F13</f>
        <v>0</v>
      </c>
      <c r="AQ11" s="406">
        <f>Kerosene!F13</f>
        <v>0</v>
      </c>
      <c r="AR11" s="406">
        <f>'Marked Gasoil'!F13</f>
        <v>0</v>
      </c>
      <c r="AS11" s="406">
        <f>'Light, Medium &amp; Heavy Fuel Oils'!F13</f>
        <v>0</v>
      </c>
      <c r="AT11" s="406">
        <f>'Road Diesel'!F13</f>
        <v>0</v>
      </c>
      <c r="AU11" s="406">
        <f>Petrol!F13</f>
        <v>0</v>
      </c>
      <c r="AV11" s="406">
        <f>'Other Fuels'!F13</f>
        <v>0</v>
      </c>
      <c r="AW11" s="406">
        <f t="shared" si="6"/>
        <v>0</v>
      </c>
      <c r="AX11" s="406">
        <f t="shared" si="7"/>
        <v>0</v>
      </c>
      <c r="AY11" s="582">
        <f t="shared" si="22"/>
        <v>0</v>
      </c>
      <c r="AZ11" s="577" t="e">
        <f t="shared" si="23"/>
        <v>#DIV/0!</v>
      </c>
      <c r="BA11" s="559" t="e">
        <f t="shared" si="24"/>
        <v>#DIV/0!</v>
      </c>
      <c r="BB11" s="559" t="e">
        <f t="shared" si="25"/>
        <v>#DIV/0!</v>
      </c>
      <c r="BC11" s="559" t="e">
        <f t="shared" si="26"/>
        <v>#DIV/0!</v>
      </c>
      <c r="BD11" s="559" t="e">
        <f t="shared" si="27"/>
        <v>#DIV/0!</v>
      </c>
      <c r="BE11" s="559" t="e">
        <f t="shared" si="28"/>
        <v>#DIV/0!</v>
      </c>
      <c r="BF11" s="559" t="e">
        <f t="shared" si="29"/>
        <v>#DIV/0!</v>
      </c>
      <c r="BG11" s="559" t="e">
        <f t="shared" si="30"/>
        <v>#DIV/0!</v>
      </c>
      <c r="BH11" s="559" t="e">
        <f t="shared" si="31"/>
        <v>#DIV/0!</v>
      </c>
      <c r="BI11" s="559" t="e">
        <f t="shared" si="32"/>
        <v>#DIV/0!</v>
      </c>
      <c r="BJ11" s="559" t="e">
        <f t="shared" si="33"/>
        <v>#DIV/0!</v>
      </c>
      <c r="BK11" s="583" t="e">
        <f t="shared" si="34"/>
        <v>#DIV/0!</v>
      </c>
      <c r="CE11" s="565"/>
      <c r="CF11" s="565"/>
      <c r="CG11" s="565"/>
      <c r="CH11" s="565"/>
      <c r="CI11" s="565"/>
      <c r="CJ11" s="565"/>
      <c r="CK11" s="565"/>
      <c r="CL11" s="565"/>
      <c r="CM11" s="565"/>
      <c r="CN11" s="565"/>
      <c r="CO11" s="565"/>
      <c r="CP11" s="565"/>
      <c r="CQ11" s="565"/>
      <c r="CR11" s="565"/>
      <c r="CS11" s="565"/>
      <c r="CT11" s="565"/>
      <c r="CU11" s="565"/>
      <c r="CV11" s="565"/>
    </row>
    <row r="12" spans="1:101" ht="14.25" customHeight="1" x14ac:dyDescent="0.2">
      <c r="A12" s="423" t="s">
        <v>4</v>
      </c>
      <c r="B12" s="411">
        <f t="shared" si="2"/>
        <v>0</v>
      </c>
      <c r="C12" s="602"/>
      <c r="D12" s="603"/>
      <c r="E12" s="603"/>
      <c r="F12" s="603"/>
      <c r="G12" s="603"/>
      <c r="H12" s="603"/>
      <c r="I12" s="603"/>
      <c r="J12" s="603"/>
      <c r="K12" s="603"/>
      <c r="L12" s="603"/>
      <c r="M12" s="603"/>
      <c r="N12" s="604"/>
      <c r="O12" s="416">
        <f>Electricity!D14</f>
        <v>0</v>
      </c>
      <c r="P12" s="405">
        <f>NG!D14</f>
        <v>0</v>
      </c>
      <c r="Q12" s="405">
        <f>LPG!E14</f>
        <v>0</v>
      </c>
      <c r="R12" s="405">
        <f>Kerosene!E14</f>
        <v>0</v>
      </c>
      <c r="S12" s="405">
        <f>'Marked Gasoil'!E14</f>
        <v>0</v>
      </c>
      <c r="T12" s="405">
        <f>'Light, Medium &amp; Heavy Fuel Oils'!E14</f>
        <v>0</v>
      </c>
      <c r="U12" s="405">
        <f>'Road Diesel'!E14</f>
        <v>0</v>
      </c>
      <c r="V12" s="405">
        <f>Petrol!E14</f>
        <v>0</v>
      </c>
      <c r="W12" s="405">
        <f>'Other Fuels'!E14</f>
        <v>0</v>
      </c>
      <c r="X12" s="580">
        <f t="shared" si="3"/>
        <v>0</v>
      </c>
      <c r="Y12" s="405">
        <f t="shared" si="4"/>
        <v>0</v>
      </c>
      <c r="Z12" s="581">
        <f t="shared" si="9"/>
        <v>0</v>
      </c>
      <c r="AA12" s="617" t="e">
        <f t="shared" si="10"/>
        <v>#DIV/0!</v>
      </c>
      <c r="AB12" s="618" t="e">
        <f t="shared" si="11"/>
        <v>#DIV/0!</v>
      </c>
      <c r="AC12" s="618" t="e">
        <f t="shared" si="12"/>
        <v>#DIV/0!</v>
      </c>
      <c r="AD12" s="618" t="e">
        <f t="shared" si="13"/>
        <v>#DIV/0!</v>
      </c>
      <c r="AE12" s="618" t="e">
        <f t="shared" si="14"/>
        <v>#DIV/0!</v>
      </c>
      <c r="AF12" s="618" t="e">
        <f t="shared" si="15"/>
        <v>#DIV/0!</v>
      </c>
      <c r="AG12" s="618" t="e">
        <f t="shared" si="16"/>
        <v>#DIV/0!</v>
      </c>
      <c r="AH12" s="618" t="e">
        <f t="shared" si="17"/>
        <v>#DIV/0!</v>
      </c>
      <c r="AI12" s="618" t="e">
        <f t="shared" si="18"/>
        <v>#DIV/0!</v>
      </c>
      <c r="AJ12" s="619" t="e">
        <f t="shared" si="19"/>
        <v>#DIV/0!</v>
      </c>
      <c r="AK12" s="619" t="e">
        <f t="shared" si="20"/>
        <v>#DIV/0!</v>
      </c>
      <c r="AL12" s="619" t="e">
        <f t="shared" si="21"/>
        <v>#DIV/0!</v>
      </c>
      <c r="AM12" s="620"/>
      <c r="AN12" s="574">
        <f>Electricity!H14</f>
        <v>0</v>
      </c>
      <c r="AO12" s="406">
        <f>NG!H14</f>
        <v>0</v>
      </c>
      <c r="AP12" s="406">
        <f>LPG!F14</f>
        <v>0</v>
      </c>
      <c r="AQ12" s="406">
        <f>Kerosene!F14</f>
        <v>0</v>
      </c>
      <c r="AR12" s="406">
        <f>'Marked Gasoil'!F14</f>
        <v>0</v>
      </c>
      <c r="AS12" s="406">
        <f>'Light, Medium &amp; Heavy Fuel Oils'!F14</f>
        <v>0</v>
      </c>
      <c r="AT12" s="406">
        <f>'Road Diesel'!F14</f>
        <v>0</v>
      </c>
      <c r="AU12" s="406">
        <f>Petrol!F14</f>
        <v>0</v>
      </c>
      <c r="AV12" s="406">
        <f>'Other Fuels'!F14</f>
        <v>0</v>
      </c>
      <c r="AW12" s="406">
        <f t="shared" si="6"/>
        <v>0</v>
      </c>
      <c r="AX12" s="406">
        <f t="shared" si="7"/>
        <v>0</v>
      </c>
      <c r="AY12" s="582">
        <f t="shared" si="22"/>
        <v>0</v>
      </c>
      <c r="AZ12" s="577" t="e">
        <f t="shared" si="23"/>
        <v>#DIV/0!</v>
      </c>
      <c r="BA12" s="559" t="e">
        <f t="shared" si="24"/>
        <v>#DIV/0!</v>
      </c>
      <c r="BB12" s="559" t="e">
        <f t="shared" si="25"/>
        <v>#DIV/0!</v>
      </c>
      <c r="BC12" s="559" t="e">
        <f t="shared" si="26"/>
        <v>#DIV/0!</v>
      </c>
      <c r="BD12" s="559" t="e">
        <f t="shared" si="27"/>
        <v>#DIV/0!</v>
      </c>
      <c r="BE12" s="559" t="e">
        <f t="shared" si="28"/>
        <v>#DIV/0!</v>
      </c>
      <c r="BF12" s="559" t="e">
        <f t="shared" si="29"/>
        <v>#DIV/0!</v>
      </c>
      <c r="BG12" s="559" t="e">
        <f t="shared" si="30"/>
        <v>#DIV/0!</v>
      </c>
      <c r="BH12" s="559" t="e">
        <f t="shared" si="31"/>
        <v>#DIV/0!</v>
      </c>
      <c r="BI12" s="559" t="e">
        <f t="shared" si="32"/>
        <v>#DIV/0!</v>
      </c>
      <c r="BJ12" s="559" t="e">
        <f t="shared" si="33"/>
        <v>#DIV/0!</v>
      </c>
      <c r="BK12" s="583" t="e">
        <f t="shared" si="34"/>
        <v>#DIV/0!</v>
      </c>
      <c r="CE12" s="565"/>
      <c r="CF12" s="565"/>
      <c r="CG12" s="565"/>
      <c r="CH12" s="565"/>
      <c r="CI12" s="565"/>
      <c r="CJ12" s="565"/>
      <c r="CK12" s="565"/>
      <c r="CL12" s="565"/>
      <c r="CM12" s="565"/>
      <c r="CN12" s="565"/>
      <c r="CO12" s="565"/>
      <c r="CP12" s="565"/>
      <c r="CQ12" s="565"/>
      <c r="CR12" s="565"/>
      <c r="CS12" s="565"/>
      <c r="CT12" s="565"/>
      <c r="CU12" s="565"/>
      <c r="CV12" s="565"/>
    </row>
    <row r="13" spans="1:101" ht="14.25" customHeight="1" x14ac:dyDescent="0.2">
      <c r="A13" s="423" t="s">
        <v>5</v>
      </c>
      <c r="B13" s="411">
        <f t="shared" si="2"/>
        <v>0</v>
      </c>
      <c r="C13" s="602"/>
      <c r="D13" s="603"/>
      <c r="E13" s="603"/>
      <c r="F13" s="603"/>
      <c r="G13" s="603"/>
      <c r="H13" s="603"/>
      <c r="I13" s="603"/>
      <c r="J13" s="603"/>
      <c r="K13" s="603"/>
      <c r="L13" s="603"/>
      <c r="M13" s="603"/>
      <c r="N13" s="604"/>
      <c r="O13" s="416">
        <f>Electricity!D15</f>
        <v>0</v>
      </c>
      <c r="P13" s="405">
        <f>NG!D15</f>
        <v>0</v>
      </c>
      <c r="Q13" s="405">
        <f>LPG!E15</f>
        <v>0</v>
      </c>
      <c r="R13" s="405">
        <f>Kerosene!E15</f>
        <v>0</v>
      </c>
      <c r="S13" s="405">
        <f>'Marked Gasoil'!E15</f>
        <v>0</v>
      </c>
      <c r="T13" s="405">
        <f>'Light, Medium &amp; Heavy Fuel Oils'!E15</f>
        <v>0</v>
      </c>
      <c r="U13" s="405">
        <f>'Road Diesel'!E15</f>
        <v>0</v>
      </c>
      <c r="V13" s="405">
        <f>Petrol!E15</f>
        <v>0</v>
      </c>
      <c r="W13" s="405">
        <f>'Other Fuels'!E15</f>
        <v>0</v>
      </c>
      <c r="X13" s="580">
        <f t="shared" si="3"/>
        <v>0</v>
      </c>
      <c r="Y13" s="405">
        <f t="shared" si="4"/>
        <v>0</v>
      </c>
      <c r="Z13" s="581">
        <f t="shared" si="9"/>
        <v>0</v>
      </c>
      <c r="AA13" s="617" t="e">
        <f t="shared" si="10"/>
        <v>#DIV/0!</v>
      </c>
      <c r="AB13" s="618" t="e">
        <f t="shared" si="11"/>
        <v>#DIV/0!</v>
      </c>
      <c r="AC13" s="618" t="e">
        <f t="shared" si="12"/>
        <v>#DIV/0!</v>
      </c>
      <c r="AD13" s="618" t="e">
        <f t="shared" si="13"/>
        <v>#DIV/0!</v>
      </c>
      <c r="AE13" s="618" t="e">
        <f t="shared" si="14"/>
        <v>#DIV/0!</v>
      </c>
      <c r="AF13" s="618" t="e">
        <f t="shared" si="15"/>
        <v>#DIV/0!</v>
      </c>
      <c r="AG13" s="618" t="e">
        <f t="shared" si="16"/>
        <v>#DIV/0!</v>
      </c>
      <c r="AH13" s="618" t="e">
        <f t="shared" si="17"/>
        <v>#DIV/0!</v>
      </c>
      <c r="AI13" s="618" t="e">
        <f t="shared" si="18"/>
        <v>#DIV/0!</v>
      </c>
      <c r="AJ13" s="619" t="e">
        <f t="shared" si="19"/>
        <v>#DIV/0!</v>
      </c>
      <c r="AK13" s="619" t="e">
        <f t="shared" si="20"/>
        <v>#DIV/0!</v>
      </c>
      <c r="AL13" s="619" t="e">
        <f t="shared" si="21"/>
        <v>#DIV/0!</v>
      </c>
      <c r="AM13" s="620"/>
      <c r="AN13" s="574">
        <f>Electricity!H15</f>
        <v>0</v>
      </c>
      <c r="AO13" s="406">
        <f>NG!H15</f>
        <v>0</v>
      </c>
      <c r="AP13" s="406">
        <f>LPG!F15</f>
        <v>0</v>
      </c>
      <c r="AQ13" s="406">
        <f>Kerosene!F15</f>
        <v>0</v>
      </c>
      <c r="AR13" s="406">
        <f>'Marked Gasoil'!F15</f>
        <v>0</v>
      </c>
      <c r="AS13" s="406">
        <f>'Light, Medium &amp; Heavy Fuel Oils'!F15</f>
        <v>0</v>
      </c>
      <c r="AT13" s="406">
        <f>'Road Diesel'!F15</f>
        <v>0</v>
      </c>
      <c r="AU13" s="406">
        <f>Petrol!F15</f>
        <v>0</v>
      </c>
      <c r="AV13" s="406">
        <f>'Other Fuels'!F15</f>
        <v>0</v>
      </c>
      <c r="AW13" s="406">
        <f t="shared" si="6"/>
        <v>0</v>
      </c>
      <c r="AX13" s="406">
        <f t="shared" si="7"/>
        <v>0</v>
      </c>
      <c r="AY13" s="582">
        <f t="shared" si="22"/>
        <v>0</v>
      </c>
      <c r="AZ13" s="577" t="e">
        <f t="shared" ref="AZ13:AZ19" si="35">AN13/C13</f>
        <v>#DIV/0!</v>
      </c>
      <c r="BA13" s="559" t="e">
        <f t="shared" ref="BA13:BA19" si="36">AO13/D13</f>
        <v>#DIV/0!</v>
      </c>
      <c r="BB13" s="559" t="e">
        <f t="shared" ref="BB13:BB19" si="37">AP13/E13</f>
        <v>#DIV/0!</v>
      </c>
      <c r="BC13" s="559" t="e">
        <f t="shared" ref="BC13:BC19" si="38">AQ13/F13</f>
        <v>#DIV/0!</v>
      </c>
      <c r="BD13" s="559" t="e">
        <f t="shared" ref="BD13:BD19" si="39">AR13/G13</f>
        <v>#DIV/0!</v>
      </c>
      <c r="BE13" s="559" t="e">
        <f t="shared" ref="BE13:BE19" si="40">AS13/H13</f>
        <v>#DIV/0!</v>
      </c>
      <c r="BF13" s="559" t="e">
        <f t="shared" ref="BF13:BF19" si="41">AT13/I13</f>
        <v>#DIV/0!</v>
      </c>
      <c r="BG13" s="559" t="e">
        <f t="shared" ref="BG13:BG19" si="42">AU13/J13</f>
        <v>#DIV/0!</v>
      </c>
      <c r="BH13" s="559" t="e">
        <f t="shared" ref="BH13:BH19" si="43">AV13/K13</f>
        <v>#DIV/0!</v>
      </c>
      <c r="BI13" s="559" t="e">
        <f t="shared" ref="BI13:BI19" si="44">AW13/L13</f>
        <v>#DIV/0!</v>
      </c>
      <c r="BJ13" s="559" t="e">
        <f t="shared" ref="BJ13:BJ19" si="45">AX13/M13</f>
        <v>#DIV/0!</v>
      </c>
      <c r="BK13" s="583" t="e">
        <f t="shared" ref="BK13:BK19" si="46">AY13/N13</f>
        <v>#DIV/0!</v>
      </c>
      <c r="CE13" s="565"/>
      <c r="CF13" s="565"/>
      <c r="CG13" s="565"/>
      <c r="CH13" s="565"/>
      <c r="CI13" s="565"/>
      <c r="CJ13" s="565"/>
      <c r="CK13" s="565"/>
      <c r="CL13" s="565"/>
      <c r="CM13" s="565"/>
      <c r="CN13" s="565"/>
      <c r="CO13" s="565"/>
      <c r="CP13" s="565"/>
      <c r="CQ13" s="565"/>
      <c r="CR13" s="565"/>
      <c r="CS13" s="565"/>
      <c r="CT13" s="565"/>
      <c r="CU13" s="565"/>
      <c r="CV13" s="565"/>
    </row>
    <row r="14" spans="1:101" ht="14.25" customHeight="1" x14ac:dyDescent="0.2">
      <c r="A14" s="423" t="s">
        <v>6</v>
      </c>
      <c r="B14" s="411">
        <f t="shared" si="2"/>
        <v>0</v>
      </c>
      <c r="C14" s="602"/>
      <c r="D14" s="603"/>
      <c r="E14" s="603"/>
      <c r="F14" s="603"/>
      <c r="G14" s="603"/>
      <c r="H14" s="603"/>
      <c r="I14" s="603"/>
      <c r="J14" s="603"/>
      <c r="K14" s="603"/>
      <c r="L14" s="603"/>
      <c r="M14" s="603"/>
      <c r="N14" s="604"/>
      <c r="O14" s="416">
        <f>Electricity!D16</f>
        <v>0</v>
      </c>
      <c r="P14" s="405">
        <f>NG!D16</f>
        <v>0</v>
      </c>
      <c r="Q14" s="405">
        <f>LPG!E16</f>
        <v>0</v>
      </c>
      <c r="R14" s="405">
        <f>Kerosene!E16</f>
        <v>0</v>
      </c>
      <c r="S14" s="405">
        <f>'Marked Gasoil'!E16</f>
        <v>0</v>
      </c>
      <c r="T14" s="405">
        <f>'Light, Medium &amp; Heavy Fuel Oils'!E16</f>
        <v>0</v>
      </c>
      <c r="U14" s="405">
        <f>'Road Diesel'!E16</f>
        <v>0</v>
      </c>
      <c r="V14" s="405">
        <f>Petrol!E16</f>
        <v>0</v>
      </c>
      <c r="W14" s="405">
        <f>'Other Fuels'!E16</f>
        <v>0</v>
      </c>
      <c r="X14" s="580">
        <f t="shared" si="3"/>
        <v>0</v>
      </c>
      <c r="Y14" s="405">
        <f t="shared" si="4"/>
        <v>0</v>
      </c>
      <c r="Z14" s="581">
        <f t="shared" si="9"/>
        <v>0</v>
      </c>
      <c r="AA14" s="617" t="e">
        <f t="shared" ref="AA14:AA19" si="47">O14/C14</f>
        <v>#DIV/0!</v>
      </c>
      <c r="AB14" s="618" t="e">
        <f t="shared" ref="AB14:AB25" si="48">P14/D14</f>
        <v>#DIV/0!</v>
      </c>
      <c r="AC14" s="618" t="e">
        <f t="shared" ref="AC14:AC25" si="49">Q14/E14</f>
        <v>#DIV/0!</v>
      </c>
      <c r="AD14" s="618" t="e">
        <f t="shared" ref="AD14:AD25" si="50">R14/F14</f>
        <v>#DIV/0!</v>
      </c>
      <c r="AE14" s="618" t="e">
        <f t="shared" ref="AE14:AE25" si="51">S14/G14</f>
        <v>#DIV/0!</v>
      </c>
      <c r="AF14" s="618" t="e">
        <f t="shared" ref="AF14:AF25" si="52">T14/H14</f>
        <v>#DIV/0!</v>
      </c>
      <c r="AG14" s="618" t="e">
        <f t="shared" ref="AG14:AG25" si="53">U14/I14</f>
        <v>#DIV/0!</v>
      </c>
      <c r="AH14" s="618" t="e">
        <f t="shared" ref="AH14:AH25" si="54">V14/J14</f>
        <v>#DIV/0!</v>
      </c>
      <c r="AI14" s="618" t="e">
        <f t="shared" ref="AI14:AI25" si="55">W14/K14</f>
        <v>#DIV/0!</v>
      </c>
      <c r="AJ14" s="619" t="e">
        <f t="shared" ref="AJ14:AJ25" si="56">X14/L14</f>
        <v>#DIV/0!</v>
      </c>
      <c r="AK14" s="619" t="e">
        <f t="shared" ref="AK14:AK25" si="57">Y14/M14</f>
        <v>#DIV/0!</v>
      </c>
      <c r="AL14" s="619" t="e">
        <f t="shared" ref="AL14:AL25" si="58">Z14/N14</f>
        <v>#DIV/0!</v>
      </c>
      <c r="AM14" s="620"/>
      <c r="AN14" s="574">
        <f>Electricity!H16</f>
        <v>0</v>
      </c>
      <c r="AO14" s="406">
        <f>NG!H16</f>
        <v>0</v>
      </c>
      <c r="AP14" s="406">
        <f>LPG!F16</f>
        <v>0</v>
      </c>
      <c r="AQ14" s="406">
        <f>Kerosene!F16</f>
        <v>0</v>
      </c>
      <c r="AR14" s="406">
        <f>'Marked Gasoil'!F16</f>
        <v>0</v>
      </c>
      <c r="AS14" s="406">
        <f>'Light, Medium &amp; Heavy Fuel Oils'!F16</f>
        <v>0</v>
      </c>
      <c r="AT14" s="406">
        <f>'Road Diesel'!F16</f>
        <v>0</v>
      </c>
      <c r="AU14" s="406">
        <f>Petrol!F16</f>
        <v>0</v>
      </c>
      <c r="AV14" s="406">
        <f>'Other Fuels'!F16</f>
        <v>0</v>
      </c>
      <c r="AW14" s="406">
        <f t="shared" si="6"/>
        <v>0</v>
      </c>
      <c r="AX14" s="406">
        <f t="shared" si="7"/>
        <v>0</v>
      </c>
      <c r="AY14" s="582">
        <f t="shared" si="22"/>
        <v>0</v>
      </c>
      <c r="AZ14" s="577" t="e">
        <f t="shared" si="35"/>
        <v>#DIV/0!</v>
      </c>
      <c r="BA14" s="559" t="e">
        <f t="shared" si="36"/>
        <v>#DIV/0!</v>
      </c>
      <c r="BB14" s="559" t="e">
        <f t="shared" si="37"/>
        <v>#DIV/0!</v>
      </c>
      <c r="BC14" s="559" t="e">
        <f t="shared" si="38"/>
        <v>#DIV/0!</v>
      </c>
      <c r="BD14" s="559" t="e">
        <f t="shared" si="39"/>
        <v>#DIV/0!</v>
      </c>
      <c r="BE14" s="559" t="e">
        <f t="shared" si="40"/>
        <v>#DIV/0!</v>
      </c>
      <c r="BF14" s="559" t="e">
        <f t="shared" si="41"/>
        <v>#DIV/0!</v>
      </c>
      <c r="BG14" s="559" t="e">
        <f t="shared" si="42"/>
        <v>#DIV/0!</v>
      </c>
      <c r="BH14" s="559" t="e">
        <f t="shared" si="43"/>
        <v>#DIV/0!</v>
      </c>
      <c r="BI14" s="559" t="e">
        <f t="shared" si="44"/>
        <v>#DIV/0!</v>
      </c>
      <c r="BJ14" s="559" t="e">
        <f t="shared" si="45"/>
        <v>#DIV/0!</v>
      </c>
      <c r="BK14" s="583" t="e">
        <f t="shared" si="46"/>
        <v>#DIV/0!</v>
      </c>
      <c r="CE14" s="565"/>
      <c r="CF14" s="565"/>
      <c r="CG14" s="565"/>
      <c r="CH14" s="565"/>
      <c r="CI14" s="565"/>
      <c r="CJ14" s="565"/>
      <c r="CK14" s="565"/>
      <c r="CL14" s="565"/>
      <c r="CM14" s="565"/>
      <c r="CN14" s="565"/>
      <c r="CO14" s="565"/>
      <c r="CP14" s="565"/>
      <c r="CQ14" s="565"/>
      <c r="CR14" s="565"/>
      <c r="CS14" s="565"/>
      <c r="CT14" s="565"/>
      <c r="CU14" s="565"/>
      <c r="CV14" s="565"/>
    </row>
    <row r="15" spans="1:101" ht="14.25" customHeight="1" x14ac:dyDescent="0.2">
      <c r="A15" s="423" t="s">
        <v>7</v>
      </c>
      <c r="B15" s="411">
        <f t="shared" si="2"/>
        <v>0</v>
      </c>
      <c r="C15" s="602"/>
      <c r="D15" s="603"/>
      <c r="E15" s="603"/>
      <c r="F15" s="603"/>
      <c r="G15" s="603"/>
      <c r="H15" s="603"/>
      <c r="I15" s="603"/>
      <c r="J15" s="603"/>
      <c r="K15" s="603"/>
      <c r="L15" s="603"/>
      <c r="M15" s="603"/>
      <c r="N15" s="604"/>
      <c r="O15" s="416">
        <f>Electricity!D17</f>
        <v>0</v>
      </c>
      <c r="P15" s="405">
        <f>NG!D17</f>
        <v>0</v>
      </c>
      <c r="Q15" s="405">
        <f>LPG!E17</f>
        <v>0</v>
      </c>
      <c r="R15" s="405">
        <f>Kerosene!E17</f>
        <v>0</v>
      </c>
      <c r="S15" s="405">
        <f>'Marked Gasoil'!E17</f>
        <v>0</v>
      </c>
      <c r="T15" s="405">
        <f>'Light, Medium &amp; Heavy Fuel Oils'!E17</f>
        <v>0</v>
      </c>
      <c r="U15" s="405">
        <f>'Road Diesel'!E17</f>
        <v>0</v>
      </c>
      <c r="V15" s="405">
        <f>Petrol!E17</f>
        <v>0</v>
      </c>
      <c r="W15" s="405">
        <f>'Other Fuels'!E17</f>
        <v>0</v>
      </c>
      <c r="X15" s="580">
        <f t="shared" si="3"/>
        <v>0</v>
      </c>
      <c r="Y15" s="405">
        <f t="shared" si="4"/>
        <v>0</v>
      </c>
      <c r="Z15" s="581">
        <f t="shared" si="9"/>
        <v>0</v>
      </c>
      <c r="AA15" s="617" t="e">
        <f t="shared" si="47"/>
        <v>#DIV/0!</v>
      </c>
      <c r="AB15" s="618" t="e">
        <f t="shared" si="48"/>
        <v>#DIV/0!</v>
      </c>
      <c r="AC15" s="618" t="e">
        <f t="shared" si="49"/>
        <v>#DIV/0!</v>
      </c>
      <c r="AD15" s="618" t="e">
        <f t="shared" si="50"/>
        <v>#DIV/0!</v>
      </c>
      <c r="AE15" s="618" t="e">
        <f t="shared" si="51"/>
        <v>#DIV/0!</v>
      </c>
      <c r="AF15" s="618" t="e">
        <f t="shared" si="52"/>
        <v>#DIV/0!</v>
      </c>
      <c r="AG15" s="618" t="e">
        <f t="shared" si="53"/>
        <v>#DIV/0!</v>
      </c>
      <c r="AH15" s="618" t="e">
        <f t="shared" si="54"/>
        <v>#DIV/0!</v>
      </c>
      <c r="AI15" s="618" t="e">
        <f t="shared" si="55"/>
        <v>#DIV/0!</v>
      </c>
      <c r="AJ15" s="619" t="e">
        <f t="shared" si="56"/>
        <v>#DIV/0!</v>
      </c>
      <c r="AK15" s="619" t="e">
        <f t="shared" si="57"/>
        <v>#DIV/0!</v>
      </c>
      <c r="AL15" s="619" t="e">
        <f t="shared" si="58"/>
        <v>#DIV/0!</v>
      </c>
      <c r="AM15" s="620"/>
      <c r="AN15" s="574">
        <f>Electricity!H17</f>
        <v>0</v>
      </c>
      <c r="AO15" s="406">
        <f>NG!H17</f>
        <v>0</v>
      </c>
      <c r="AP15" s="406">
        <f>LPG!F17</f>
        <v>0</v>
      </c>
      <c r="AQ15" s="406">
        <f>Kerosene!F17</f>
        <v>0</v>
      </c>
      <c r="AR15" s="406">
        <f>'Marked Gasoil'!F17</f>
        <v>0</v>
      </c>
      <c r="AS15" s="406">
        <f>'Light, Medium &amp; Heavy Fuel Oils'!F17</f>
        <v>0</v>
      </c>
      <c r="AT15" s="406">
        <f>'Road Diesel'!F17</f>
        <v>0</v>
      </c>
      <c r="AU15" s="406">
        <f>Petrol!F17</f>
        <v>0</v>
      </c>
      <c r="AV15" s="406">
        <f>'Other Fuels'!F17</f>
        <v>0</v>
      </c>
      <c r="AW15" s="406">
        <f t="shared" si="6"/>
        <v>0</v>
      </c>
      <c r="AX15" s="406">
        <f t="shared" si="7"/>
        <v>0</v>
      </c>
      <c r="AY15" s="582">
        <f t="shared" si="22"/>
        <v>0</v>
      </c>
      <c r="AZ15" s="577" t="e">
        <f t="shared" si="35"/>
        <v>#DIV/0!</v>
      </c>
      <c r="BA15" s="559" t="e">
        <f t="shared" si="36"/>
        <v>#DIV/0!</v>
      </c>
      <c r="BB15" s="559" t="e">
        <f t="shared" si="37"/>
        <v>#DIV/0!</v>
      </c>
      <c r="BC15" s="559" t="e">
        <f t="shared" si="38"/>
        <v>#DIV/0!</v>
      </c>
      <c r="BD15" s="559" t="e">
        <f t="shared" si="39"/>
        <v>#DIV/0!</v>
      </c>
      <c r="BE15" s="559" t="e">
        <f t="shared" si="40"/>
        <v>#DIV/0!</v>
      </c>
      <c r="BF15" s="559" t="e">
        <f t="shared" si="41"/>
        <v>#DIV/0!</v>
      </c>
      <c r="BG15" s="559" t="e">
        <f t="shared" si="42"/>
        <v>#DIV/0!</v>
      </c>
      <c r="BH15" s="559" t="e">
        <f t="shared" si="43"/>
        <v>#DIV/0!</v>
      </c>
      <c r="BI15" s="559" t="e">
        <f t="shared" si="44"/>
        <v>#DIV/0!</v>
      </c>
      <c r="BJ15" s="559" t="e">
        <f t="shared" si="45"/>
        <v>#DIV/0!</v>
      </c>
      <c r="BK15" s="583" t="e">
        <f t="shared" si="46"/>
        <v>#DIV/0!</v>
      </c>
      <c r="CE15" s="565"/>
      <c r="CF15" s="565"/>
      <c r="CG15" s="565"/>
      <c r="CH15" s="565"/>
      <c r="CI15" s="565"/>
      <c r="CJ15" s="565"/>
      <c r="CK15" s="565"/>
      <c r="CL15" s="565"/>
      <c r="CM15" s="565"/>
      <c r="CN15" s="565"/>
      <c r="CO15" s="565"/>
      <c r="CP15" s="565"/>
      <c r="CQ15" s="565"/>
      <c r="CR15" s="565"/>
      <c r="CS15" s="565"/>
      <c r="CT15" s="565"/>
      <c r="CU15" s="565"/>
      <c r="CV15" s="565"/>
    </row>
    <row r="16" spans="1:101" ht="14.25" customHeight="1" x14ac:dyDescent="0.2">
      <c r="A16" s="423" t="s">
        <v>8</v>
      </c>
      <c r="B16" s="411">
        <f t="shared" si="2"/>
        <v>0</v>
      </c>
      <c r="C16" s="602"/>
      <c r="D16" s="603"/>
      <c r="E16" s="603"/>
      <c r="F16" s="603"/>
      <c r="G16" s="603"/>
      <c r="H16" s="603"/>
      <c r="I16" s="603"/>
      <c r="J16" s="603"/>
      <c r="K16" s="603"/>
      <c r="L16" s="603"/>
      <c r="M16" s="603"/>
      <c r="N16" s="604"/>
      <c r="O16" s="416">
        <f>Electricity!D18</f>
        <v>0</v>
      </c>
      <c r="P16" s="405">
        <f>NG!D18</f>
        <v>0</v>
      </c>
      <c r="Q16" s="405">
        <f>LPG!E18</f>
        <v>0</v>
      </c>
      <c r="R16" s="405">
        <f>Kerosene!E18</f>
        <v>0</v>
      </c>
      <c r="S16" s="405">
        <f>'Marked Gasoil'!E18</f>
        <v>0</v>
      </c>
      <c r="T16" s="405">
        <f>'Light, Medium &amp; Heavy Fuel Oils'!E18</f>
        <v>0</v>
      </c>
      <c r="U16" s="405">
        <f>'Road Diesel'!E18</f>
        <v>0</v>
      </c>
      <c r="V16" s="405">
        <f>Petrol!E18</f>
        <v>0</v>
      </c>
      <c r="W16" s="405">
        <f>'Other Fuels'!E18</f>
        <v>0</v>
      </c>
      <c r="X16" s="580">
        <f t="shared" si="3"/>
        <v>0</v>
      </c>
      <c r="Y16" s="405">
        <f t="shared" si="4"/>
        <v>0</v>
      </c>
      <c r="Z16" s="581">
        <f t="shared" si="9"/>
        <v>0</v>
      </c>
      <c r="AA16" s="617" t="e">
        <f t="shared" si="47"/>
        <v>#DIV/0!</v>
      </c>
      <c r="AB16" s="618" t="e">
        <f t="shared" si="48"/>
        <v>#DIV/0!</v>
      </c>
      <c r="AC16" s="618" t="e">
        <f t="shared" si="49"/>
        <v>#DIV/0!</v>
      </c>
      <c r="AD16" s="618" t="e">
        <f t="shared" si="50"/>
        <v>#DIV/0!</v>
      </c>
      <c r="AE16" s="618" t="e">
        <f t="shared" si="51"/>
        <v>#DIV/0!</v>
      </c>
      <c r="AF16" s="618" t="e">
        <f t="shared" si="52"/>
        <v>#DIV/0!</v>
      </c>
      <c r="AG16" s="618" t="e">
        <f t="shared" si="53"/>
        <v>#DIV/0!</v>
      </c>
      <c r="AH16" s="618" t="e">
        <f t="shared" si="54"/>
        <v>#DIV/0!</v>
      </c>
      <c r="AI16" s="618" t="e">
        <f t="shared" si="55"/>
        <v>#DIV/0!</v>
      </c>
      <c r="AJ16" s="619" t="e">
        <f t="shared" si="56"/>
        <v>#DIV/0!</v>
      </c>
      <c r="AK16" s="619" t="e">
        <f t="shared" si="57"/>
        <v>#DIV/0!</v>
      </c>
      <c r="AL16" s="619" t="e">
        <f t="shared" si="58"/>
        <v>#DIV/0!</v>
      </c>
      <c r="AM16" s="620"/>
      <c r="AN16" s="574">
        <f>Electricity!H18</f>
        <v>0</v>
      </c>
      <c r="AO16" s="406">
        <f>NG!H18</f>
        <v>0</v>
      </c>
      <c r="AP16" s="406">
        <f>LPG!F18</f>
        <v>0</v>
      </c>
      <c r="AQ16" s="406">
        <f>Kerosene!F18</f>
        <v>0</v>
      </c>
      <c r="AR16" s="406">
        <f>'Marked Gasoil'!F18</f>
        <v>0</v>
      </c>
      <c r="AS16" s="406">
        <f>'Light, Medium &amp; Heavy Fuel Oils'!F18</f>
        <v>0</v>
      </c>
      <c r="AT16" s="406">
        <f>'Road Diesel'!F18</f>
        <v>0</v>
      </c>
      <c r="AU16" s="406">
        <f>Petrol!F18</f>
        <v>0</v>
      </c>
      <c r="AV16" s="406">
        <f>'Other Fuels'!F18</f>
        <v>0</v>
      </c>
      <c r="AW16" s="406">
        <f t="shared" si="6"/>
        <v>0</v>
      </c>
      <c r="AX16" s="406">
        <f t="shared" si="7"/>
        <v>0</v>
      </c>
      <c r="AY16" s="582">
        <f t="shared" si="22"/>
        <v>0</v>
      </c>
      <c r="AZ16" s="577" t="e">
        <f t="shared" si="35"/>
        <v>#DIV/0!</v>
      </c>
      <c r="BA16" s="559" t="e">
        <f t="shared" si="36"/>
        <v>#DIV/0!</v>
      </c>
      <c r="BB16" s="559" t="e">
        <f t="shared" si="37"/>
        <v>#DIV/0!</v>
      </c>
      <c r="BC16" s="559" t="e">
        <f t="shared" si="38"/>
        <v>#DIV/0!</v>
      </c>
      <c r="BD16" s="559" t="e">
        <f t="shared" si="39"/>
        <v>#DIV/0!</v>
      </c>
      <c r="BE16" s="559" t="e">
        <f t="shared" si="40"/>
        <v>#DIV/0!</v>
      </c>
      <c r="BF16" s="559" t="e">
        <f t="shared" si="41"/>
        <v>#DIV/0!</v>
      </c>
      <c r="BG16" s="559" t="e">
        <f t="shared" si="42"/>
        <v>#DIV/0!</v>
      </c>
      <c r="BH16" s="559" t="e">
        <f t="shared" si="43"/>
        <v>#DIV/0!</v>
      </c>
      <c r="BI16" s="559" t="e">
        <f t="shared" si="44"/>
        <v>#DIV/0!</v>
      </c>
      <c r="BJ16" s="559" t="e">
        <f t="shared" si="45"/>
        <v>#DIV/0!</v>
      </c>
      <c r="BK16" s="583" t="e">
        <f t="shared" si="46"/>
        <v>#DIV/0!</v>
      </c>
      <c r="CE16" s="565"/>
      <c r="CF16" s="565"/>
      <c r="CG16" s="565"/>
      <c r="CH16" s="565"/>
      <c r="CI16" s="565"/>
      <c r="CJ16" s="565"/>
      <c r="CK16" s="565"/>
      <c r="CL16" s="565"/>
      <c r="CM16" s="565"/>
      <c r="CN16" s="565"/>
      <c r="CO16" s="565"/>
      <c r="CP16" s="565"/>
      <c r="CQ16" s="565"/>
      <c r="CR16" s="565"/>
      <c r="CS16" s="565"/>
      <c r="CT16" s="565"/>
      <c r="CU16" s="565"/>
      <c r="CV16" s="565"/>
    </row>
    <row r="17" spans="1:100" ht="14.25" customHeight="1" x14ac:dyDescent="0.2">
      <c r="A17" s="423" t="s">
        <v>9</v>
      </c>
      <c r="B17" s="411">
        <f t="shared" si="2"/>
        <v>0</v>
      </c>
      <c r="C17" s="602"/>
      <c r="D17" s="603"/>
      <c r="E17" s="603"/>
      <c r="F17" s="603"/>
      <c r="G17" s="603"/>
      <c r="H17" s="603"/>
      <c r="I17" s="603"/>
      <c r="J17" s="603"/>
      <c r="K17" s="603"/>
      <c r="L17" s="603"/>
      <c r="M17" s="603"/>
      <c r="N17" s="604"/>
      <c r="O17" s="416">
        <f>Electricity!D19</f>
        <v>0</v>
      </c>
      <c r="P17" s="405">
        <f>NG!D19</f>
        <v>0</v>
      </c>
      <c r="Q17" s="405">
        <f>LPG!E19</f>
        <v>0</v>
      </c>
      <c r="R17" s="405">
        <f>Kerosene!E19</f>
        <v>0</v>
      </c>
      <c r="S17" s="405">
        <f>'Marked Gasoil'!E19</f>
        <v>0</v>
      </c>
      <c r="T17" s="405">
        <f>'Light, Medium &amp; Heavy Fuel Oils'!E19</f>
        <v>0</v>
      </c>
      <c r="U17" s="405">
        <f>'Road Diesel'!E19</f>
        <v>0</v>
      </c>
      <c r="V17" s="405">
        <f>Petrol!E19</f>
        <v>0</v>
      </c>
      <c r="W17" s="405">
        <f>'Other Fuels'!E19</f>
        <v>0</v>
      </c>
      <c r="X17" s="580">
        <f t="shared" si="3"/>
        <v>0</v>
      </c>
      <c r="Y17" s="405">
        <f t="shared" si="4"/>
        <v>0</v>
      </c>
      <c r="Z17" s="581">
        <f t="shared" si="9"/>
        <v>0</v>
      </c>
      <c r="AA17" s="617" t="e">
        <f t="shared" si="47"/>
        <v>#DIV/0!</v>
      </c>
      <c r="AB17" s="618" t="e">
        <f t="shared" si="48"/>
        <v>#DIV/0!</v>
      </c>
      <c r="AC17" s="618" t="e">
        <f t="shared" si="49"/>
        <v>#DIV/0!</v>
      </c>
      <c r="AD17" s="618" t="e">
        <f t="shared" si="50"/>
        <v>#DIV/0!</v>
      </c>
      <c r="AE17" s="618" t="e">
        <f t="shared" si="51"/>
        <v>#DIV/0!</v>
      </c>
      <c r="AF17" s="618" t="e">
        <f t="shared" si="52"/>
        <v>#DIV/0!</v>
      </c>
      <c r="AG17" s="618" t="e">
        <f t="shared" si="53"/>
        <v>#DIV/0!</v>
      </c>
      <c r="AH17" s="618" t="e">
        <f t="shared" si="54"/>
        <v>#DIV/0!</v>
      </c>
      <c r="AI17" s="618" t="e">
        <f t="shared" si="55"/>
        <v>#DIV/0!</v>
      </c>
      <c r="AJ17" s="619" t="e">
        <f t="shared" si="56"/>
        <v>#DIV/0!</v>
      </c>
      <c r="AK17" s="619" t="e">
        <f t="shared" si="57"/>
        <v>#DIV/0!</v>
      </c>
      <c r="AL17" s="619" t="e">
        <f t="shared" si="58"/>
        <v>#DIV/0!</v>
      </c>
      <c r="AM17" s="620"/>
      <c r="AN17" s="574">
        <f>Electricity!H19</f>
        <v>0</v>
      </c>
      <c r="AO17" s="406">
        <f>NG!H19</f>
        <v>0</v>
      </c>
      <c r="AP17" s="406">
        <f>LPG!F19</f>
        <v>0</v>
      </c>
      <c r="AQ17" s="406">
        <f>Kerosene!F19</f>
        <v>0</v>
      </c>
      <c r="AR17" s="406">
        <f>'Marked Gasoil'!F19</f>
        <v>0</v>
      </c>
      <c r="AS17" s="406">
        <f>'Light, Medium &amp; Heavy Fuel Oils'!F19</f>
        <v>0</v>
      </c>
      <c r="AT17" s="406">
        <f>'Road Diesel'!F19</f>
        <v>0</v>
      </c>
      <c r="AU17" s="406">
        <f>Petrol!F19</f>
        <v>0</v>
      </c>
      <c r="AV17" s="406">
        <f>'Other Fuels'!F19</f>
        <v>0</v>
      </c>
      <c r="AW17" s="406">
        <f t="shared" si="6"/>
        <v>0</v>
      </c>
      <c r="AX17" s="406">
        <f t="shared" si="7"/>
        <v>0</v>
      </c>
      <c r="AY17" s="582">
        <f t="shared" si="22"/>
        <v>0</v>
      </c>
      <c r="AZ17" s="577" t="e">
        <f t="shared" si="35"/>
        <v>#DIV/0!</v>
      </c>
      <c r="BA17" s="559" t="e">
        <f t="shared" si="36"/>
        <v>#DIV/0!</v>
      </c>
      <c r="BB17" s="559" t="e">
        <f t="shared" si="37"/>
        <v>#DIV/0!</v>
      </c>
      <c r="BC17" s="559" t="e">
        <f t="shared" si="38"/>
        <v>#DIV/0!</v>
      </c>
      <c r="BD17" s="559" t="e">
        <f t="shared" si="39"/>
        <v>#DIV/0!</v>
      </c>
      <c r="BE17" s="559" t="e">
        <f t="shared" si="40"/>
        <v>#DIV/0!</v>
      </c>
      <c r="BF17" s="559" t="e">
        <f t="shared" si="41"/>
        <v>#DIV/0!</v>
      </c>
      <c r="BG17" s="559" t="e">
        <f t="shared" si="42"/>
        <v>#DIV/0!</v>
      </c>
      <c r="BH17" s="559" t="e">
        <f t="shared" si="43"/>
        <v>#DIV/0!</v>
      </c>
      <c r="BI17" s="559" t="e">
        <f t="shared" si="44"/>
        <v>#DIV/0!</v>
      </c>
      <c r="BJ17" s="559" t="e">
        <f t="shared" si="45"/>
        <v>#DIV/0!</v>
      </c>
      <c r="BK17" s="583" t="e">
        <f t="shared" si="46"/>
        <v>#DIV/0!</v>
      </c>
      <c r="CE17" s="565"/>
      <c r="CF17" s="565"/>
      <c r="CG17" s="565"/>
      <c r="CH17" s="565"/>
      <c r="CI17" s="565"/>
      <c r="CJ17" s="565"/>
      <c r="CK17" s="565"/>
      <c r="CL17" s="565"/>
      <c r="CM17" s="565"/>
      <c r="CN17" s="565"/>
      <c r="CO17" s="565"/>
      <c r="CP17" s="565"/>
      <c r="CQ17" s="565"/>
      <c r="CR17" s="565"/>
      <c r="CS17" s="565"/>
      <c r="CT17" s="565"/>
      <c r="CU17" s="565"/>
      <c r="CV17" s="565"/>
    </row>
    <row r="18" spans="1:100" ht="14.25" customHeight="1" x14ac:dyDescent="0.2">
      <c r="A18" s="423" t="s">
        <v>10</v>
      </c>
      <c r="B18" s="411">
        <f t="shared" si="2"/>
        <v>0</v>
      </c>
      <c r="C18" s="602"/>
      <c r="D18" s="603"/>
      <c r="E18" s="603"/>
      <c r="F18" s="603"/>
      <c r="G18" s="603"/>
      <c r="H18" s="603"/>
      <c r="I18" s="603"/>
      <c r="J18" s="603"/>
      <c r="K18" s="603"/>
      <c r="L18" s="603"/>
      <c r="M18" s="603"/>
      <c r="N18" s="604"/>
      <c r="O18" s="416">
        <f>Electricity!D20</f>
        <v>0</v>
      </c>
      <c r="P18" s="405">
        <f>NG!D20</f>
        <v>0</v>
      </c>
      <c r="Q18" s="405">
        <f>LPG!E20</f>
        <v>0</v>
      </c>
      <c r="R18" s="405">
        <f>Kerosene!E20</f>
        <v>0</v>
      </c>
      <c r="S18" s="405">
        <f>'Marked Gasoil'!E20</f>
        <v>0</v>
      </c>
      <c r="T18" s="405">
        <f>'Light, Medium &amp; Heavy Fuel Oils'!E20</f>
        <v>0</v>
      </c>
      <c r="U18" s="405">
        <f>'Road Diesel'!E20</f>
        <v>0</v>
      </c>
      <c r="V18" s="405">
        <f>Petrol!E20</f>
        <v>0</v>
      </c>
      <c r="W18" s="405">
        <f>'Other Fuels'!E20</f>
        <v>0</v>
      </c>
      <c r="X18" s="580">
        <f t="shared" si="3"/>
        <v>0</v>
      </c>
      <c r="Y18" s="405">
        <f t="shared" si="4"/>
        <v>0</v>
      </c>
      <c r="Z18" s="581">
        <f t="shared" si="9"/>
        <v>0</v>
      </c>
      <c r="AA18" s="617" t="e">
        <f t="shared" si="47"/>
        <v>#DIV/0!</v>
      </c>
      <c r="AB18" s="618" t="e">
        <f t="shared" si="48"/>
        <v>#DIV/0!</v>
      </c>
      <c r="AC18" s="618" t="e">
        <f t="shared" si="49"/>
        <v>#DIV/0!</v>
      </c>
      <c r="AD18" s="618" t="e">
        <f t="shared" si="50"/>
        <v>#DIV/0!</v>
      </c>
      <c r="AE18" s="618" t="e">
        <f t="shared" si="51"/>
        <v>#DIV/0!</v>
      </c>
      <c r="AF18" s="618" t="e">
        <f t="shared" si="52"/>
        <v>#DIV/0!</v>
      </c>
      <c r="AG18" s="618" t="e">
        <f t="shared" si="53"/>
        <v>#DIV/0!</v>
      </c>
      <c r="AH18" s="618" t="e">
        <f t="shared" si="54"/>
        <v>#DIV/0!</v>
      </c>
      <c r="AI18" s="618" t="e">
        <f t="shared" si="55"/>
        <v>#DIV/0!</v>
      </c>
      <c r="AJ18" s="619" t="e">
        <f t="shared" si="56"/>
        <v>#DIV/0!</v>
      </c>
      <c r="AK18" s="619" t="e">
        <f t="shared" si="57"/>
        <v>#DIV/0!</v>
      </c>
      <c r="AL18" s="619" t="e">
        <f t="shared" si="58"/>
        <v>#DIV/0!</v>
      </c>
      <c r="AM18" s="620"/>
      <c r="AN18" s="574">
        <f>Electricity!H20</f>
        <v>0</v>
      </c>
      <c r="AO18" s="406">
        <f>NG!H20</f>
        <v>0</v>
      </c>
      <c r="AP18" s="406">
        <f>LPG!F20</f>
        <v>0</v>
      </c>
      <c r="AQ18" s="406">
        <f>Kerosene!F20</f>
        <v>0</v>
      </c>
      <c r="AR18" s="406">
        <f>'Marked Gasoil'!F20</f>
        <v>0</v>
      </c>
      <c r="AS18" s="406">
        <f>'Light, Medium &amp; Heavy Fuel Oils'!F20</f>
        <v>0</v>
      </c>
      <c r="AT18" s="406">
        <f>'Road Diesel'!F20</f>
        <v>0</v>
      </c>
      <c r="AU18" s="406">
        <f>Petrol!F20</f>
        <v>0</v>
      </c>
      <c r="AV18" s="406">
        <f>'Other Fuels'!F20</f>
        <v>0</v>
      </c>
      <c r="AW18" s="406">
        <f t="shared" si="6"/>
        <v>0</v>
      </c>
      <c r="AX18" s="406">
        <f t="shared" si="7"/>
        <v>0</v>
      </c>
      <c r="AY18" s="582">
        <f t="shared" si="22"/>
        <v>0</v>
      </c>
      <c r="AZ18" s="577" t="e">
        <f t="shared" si="35"/>
        <v>#DIV/0!</v>
      </c>
      <c r="BA18" s="559" t="e">
        <f t="shared" si="36"/>
        <v>#DIV/0!</v>
      </c>
      <c r="BB18" s="559" t="e">
        <f t="shared" si="37"/>
        <v>#DIV/0!</v>
      </c>
      <c r="BC18" s="559" t="e">
        <f t="shared" si="38"/>
        <v>#DIV/0!</v>
      </c>
      <c r="BD18" s="559" t="e">
        <f t="shared" si="39"/>
        <v>#DIV/0!</v>
      </c>
      <c r="BE18" s="559" t="e">
        <f t="shared" si="40"/>
        <v>#DIV/0!</v>
      </c>
      <c r="BF18" s="559" t="e">
        <f t="shared" si="41"/>
        <v>#DIV/0!</v>
      </c>
      <c r="BG18" s="559" t="e">
        <f t="shared" si="42"/>
        <v>#DIV/0!</v>
      </c>
      <c r="BH18" s="559" t="e">
        <f t="shared" si="43"/>
        <v>#DIV/0!</v>
      </c>
      <c r="BI18" s="559" t="e">
        <f t="shared" si="44"/>
        <v>#DIV/0!</v>
      </c>
      <c r="BJ18" s="559" t="e">
        <f t="shared" si="45"/>
        <v>#DIV/0!</v>
      </c>
      <c r="BK18" s="583" t="e">
        <f t="shared" si="46"/>
        <v>#DIV/0!</v>
      </c>
      <c r="CE18" s="565"/>
      <c r="CF18" s="565"/>
      <c r="CG18" s="565"/>
      <c r="CH18" s="565"/>
      <c r="CI18" s="565"/>
      <c r="CJ18" s="565"/>
      <c r="CK18" s="565"/>
      <c r="CL18" s="565"/>
      <c r="CM18" s="565"/>
      <c r="CN18" s="565"/>
      <c r="CO18" s="565"/>
      <c r="CP18" s="565"/>
      <c r="CQ18" s="565"/>
      <c r="CR18" s="565"/>
      <c r="CS18" s="565"/>
      <c r="CT18" s="565"/>
      <c r="CU18" s="565"/>
      <c r="CV18" s="565"/>
    </row>
    <row r="19" spans="1:100" ht="14.25" customHeight="1" thickBot="1" x14ac:dyDescent="0.25">
      <c r="A19" s="120" t="s">
        <v>11</v>
      </c>
      <c r="B19" s="137">
        <f t="shared" si="2"/>
        <v>0</v>
      </c>
      <c r="C19" s="602"/>
      <c r="D19" s="606"/>
      <c r="E19" s="606"/>
      <c r="F19" s="606"/>
      <c r="G19" s="606"/>
      <c r="H19" s="606"/>
      <c r="I19" s="606"/>
      <c r="J19" s="606"/>
      <c r="K19" s="606"/>
      <c r="L19" s="606"/>
      <c r="M19" s="606"/>
      <c r="N19" s="604"/>
      <c r="O19" s="417">
        <f>Electricity!D21</f>
        <v>0</v>
      </c>
      <c r="P19" s="418">
        <f>NG!D21</f>
        <v>0</v>
      </c>
      <c r="Q19" s="418">
        <f>LPG!E21</f>
        <v>0</v>
      </c>
      <c r="R19" s="418">
        <f>Kerosene!E21</f>
        <v>0</v>
      </c>
      <c r="S19" s="418">
        <f>'Marked Gasoil'!E21</f>
        <v>0</v>
      </c>
      <c r="T19" s="418">
        <f>'Light, Medium &amp; Heavy Fuel Oils'!E21</f>
        <v>0</v>
      </c>
      <c r="U19" s="418">
        <f>'Road Diesel'!E21</f>
        <v>0</v>
      </c>
      <c r="V19" s="418">
        <f>Petrol!E21</f>
        <v>0</v>
      </c>
      <c r="W19" s="418">
        <f>'Other Fuels'!E21</f>
        <v>0</v>
      </c>
      <c r="X19" s="584">
        <f t="shared" si="3"/>
        <v>0</v>
      </c>
      <c r="Y19" s="584">
        <f t="shared" si="4"/>
        <v>0</v>
      </c>
      <c r="Z19" s="585">
        <f t="shared" si="9"/>
        <v>0</v>
      </c>
      <c r="AA19" s="617" t="e">
        <f t="shared" si="47"/>
        <v>#DIV/0!</v>
      </c>
      <c r="AB19" s="618" t="e">
        <f t="shared" si="48"/>
        <v>#DIV/0!</v>
      </c>
      <c r="AC19" s="618" t="e">
        <f t="shared" si="49"/>
        <v>#DIV/0!</v>
      </c>
      <c r="AD19" s="618" t="e">
        <f t="shared" si="50"/>
        <v>#DIV/0!</v>
      </c>
      <c r="AE19" s="618" t="e">
        <f t="shared" si="51"/>
        <v>#DIV/0!</v>
      </c>
      <c r="AF19" s="618" t="e">
        <f t="shared" si="52"/>
        <v>#DIV/0!</v>
      </c>
      <c r="AG19" s="618" t="e">
        <f t="shared" si="53"/>
        <v>#DIV/0!</v>
      </c>
      <c r="AH19" s="618" t="e">
        <f t="shared" si="54"/>
        <v>#DIV/0!</v>
      </c>
      <c r="AI19" s="618" t="e">
        <f t="shared" si="55"/>
        <v>#DIV/0!</v>
      </c>
      <c r="AJ19" s="619" t="e">
        <f t="shared" si="56"/>
        <v>#DIV/0!</v>
      </c>
      <c r="AK19" s="619" t="e">
        <f t="shared" si="57"/>
        <v>#DIV/0!</v>
      </c>
      <c r="AL19" s="619" t="e">
        <f t="shared" si="58"/>
        <v>#DIV/0!</v>
      </c>
      <c r="AM19" s="620"/>
      <c r="AN19" s="586">
        <f>Electricity!H21</f>
        <v>0</v>
      </c>
      <c r="AO19" s="419">
        <f>NG!H21</f>
        <v>0</v>
      </c>
      <c r="AP19" s="419">
        <f>LPG!F21</f>
        <v>0</v>
      </c>
      <c r="AQ19" s="419">
        <f>Kerosene!F21</f>
        <v>0</v>
      </c>
      <c r="AR19" s="419">
        <f>'Marked Gasoil'!F21</f>
        <v>0</v>
      </c>
      <c r="AS19" s="419">
        <f>'Light, Medium &amp; Heavy Fuel Oils'!F21</f>
        <v>0</v>
      </c>
      <c r="AT19" s="419">
        <f>'Road Diesel'!F21</f>
        <v>0</v>
      </c>
      <c r="AU19" s="419">
        <f>Petrol!F21</f>
        <v>0</v>
      </c>
      <c r="AV19" s="419">
        <f>'Other Fuels'!F21</f>
        <v>0</v>
      </c>
      <c r="AW19" s="406">
        <f t="shared" si="6"/>
        <v>0</v>
      </c>
      <c r="AX19" s="406">
        <f t="shared" si="7"/>
        <v>0</v>
      </c>
      <c r="AY19" s="587">
        <f t="shared" si="22"/>
        <v>0</v>
      </c>
      <c r="AZ19" s="588" t="e">
        <f t="shared" si="35"/>
        <v>#DIV/0!</v>
      </c>
      <c r="BA19" s="560" t="e">
        <f t="shared" si="36"/>
        <v>#DIV/0!</v>
      </c>
      <c r="BB19" s="560" t="e">
        <f t="shared" si="37"/>
        <v>#DIV/0!</v>
      </c>
      <c r="BC19" s="560" t="e">
        <f t="shared" si="38"/>
        <v>#DIV/0!</v>
      </c>
      <c r="BD19" s="560" t="e">
        <f t="shared" si="39"/>
        <v>#DIV/0!</v>
      </c>
      <c r="BE19" s="560" t="e">
        <f t="shared" si="40"/>
        <v>#DIV/0!</v>
      </c>
      <c r="BF19" s="560" t="e">
        <f t="shared" si="41"/>
        <v>#DIV/0!</v>
      </c>
      <c r="BG19" s="560" t="e">
        <f t="shared" si="42"/>
        <v>#DIV/0!</v>
      </c>
      <c r="BH19" s="560" t="e">
        <f t="shared" si="43"/>
        <v>#DIV/0!</v>
      </c>
      <c r="BI19" s="559" t="e">
        <f t="shared" si="44"/>
        <v>#DIV/0!</v>
      </c>
      <c r="BJ19" s="559" t="e">
        <f t="shared" si="45"/>
        <v>#DIV/0!</v>
      </c>
      <c r="BK19" s="589" t="e">
        <f t="shared" si="46"/>
        <v>#DIV/0!</v>
      </c>
      <c r="CE19" s="565"/>
      <c r="CF19" s="565"/>
      <c r="CG19" s="565"/>
      <c r="CH19" s="565"/>
      <c r="CI19" s="565"/>
      <c r="CJ19" s="565"/>
      <c r="CK19" s="565"/>
      <c r="CL19" s="565"/>
      <c r="CM19" s="565"/>
      <c r="CN19" s="565"/>
      <c r="CO19" s="565"/>
      <c r="CP19" s="565"/>
      <c r="CQ19" s="565"/>
      <c r="CR19" s="565"/>
      <c r="CS19" s="565"/>
      <c r="CT19" s="565"/>
      <c r="CU19" s="565"/>
      <c r="CV19" s="565"/>
    </row>
    <row r="20" spans="1:100" ht="14.25" customHeight="1" x14ac:dyDescent="0.2">
      <c r="A20" s="117" t="s">
        <v>0</v>
      </c>
      <c r="B20" s="63" t="str">
        <f>Year2</f>
        <v/>
      </c>
      <c r="C20" s="599"/>
      <c r="D20" s="600"/>
      <c r="E20" s="600"/>
      <c r="F20" s="600"/>
      <c r="G20" s="600"/>
      <c r="H20" s="600"/>
      <c r="I20" s="600"/>
      <c r="J20" s="600"/>
      <c r="K20" s="600"/>
      <c r="L20" s="600"/>
      <c r="M20" s="600"/>
      <c r="N20" s="601"/>
      <c r="O20" s="412">
        <f>Electricity!D22</f>
        <v>0</v>
      </c>
      <c r="P20" s="413">
        <f>NG!D22</f>
        <v>0</v>
      </c>
      <c r="Q20" s="413">
        <f>LPG!E22</f>
        <v>0</v>
      </c>
      <c r="R20" s="413">
        <f>Kerosene!E22</f>
        <v>0</v>
      </c>
      <c r="S20" s="413">
        <f>'Marked Gasoil'!E22</f>
        <v>0</v>
      </c>
      <c r="T20" s="413">
        <f>'Light, Medium &amp; Heavy Fuel Oils'!E22</f>
        <v>0</v>
      </c>
      <c r="U20" s="413">
        <f>'Road Diesel'!E22</f>
        <v>0</v>
      </c>
      <c r="V20" s="413">
        <f>Petrol!E22</f>
        <v>0</v>
      </c>
      <c r="W20" s="413">
        <f>'Other Fuels'!E22</f>
        <v>0</v>
      </c>
      <c r="X20" s="572">
        <f t="shared" si="3"/>
        <v>0</v>
      </c>
      <c r="Y20" s="572">
        <f t="shared" si="4"/>
        <v>0</v>
      </c>
      <c r="Z20" s="573">
        <f t="shared" ref="Z20:Z67" si="59">SUM(O20:W20)</f>
        <v>0</v>
      </c>
      <c r="AA20" s="613" t="e">
        <f>O20/C20</f>
        <v>#DIV/0!</v>
      </c>
      <c r="AB20" s="614" t="e">
        <f t="shared" si="48"/>
        <v>#DIV/0!</v>
      </c>
      <c r="AC20" s="614" t="e">
        <f t="shared" si="49"/>
        <v>#DIV/0!</v>
      </c>
      <c r="AD20" s="614" t="e">
        <f t="shared" si="50"/>
        <v>#DIV/0!</v>
      </c>
      <c r="AE20" s="614" t="e">
        <f t="shared" si="51"/>
        <v>#DIV/0!</v>
      </c>
      <c r="AF20" s="614" t="e">
        <f t="shared" si="52"/>
        <v>#DIV/0!</v>
      </c>
      <c r="AG20" s="614" t="e">
        <f t="shared" si="53"/>
        <v>#DIV/0!</v>
      </c>
      <c r="AH20" s="614" t="e">
        <f t="shared" si="54"/>
        <v>#DIV/0!</v>
      </c>
      <c r="AI20" s="614" t="e">
        <f t="shared" si="55"/>
        <v>#DIV/0!</v>
      </c>
      <c r="AJ20" s="615" t="e">
        <f t="shared" si="56"/>
        <v>#DIV/0!</v>
      </c>
      <c r="AK20" s="615" t="e">
        <f t="shared" si="57"/>
        <v>#DIV/0!</v>
      </c>
      <c r="AL20" s="615" t="e">
        <f t="shared" si="58"/>
        <v>#DIV/0!</v>
      </c>
      <c r="AM20" s="616"/>
      <c r="AN20" s="574">
        <f>Electricity!H22</f>
        <v>0</v>
      </c>
      <c r="AO20" s="414">
        <f>NG!H22</f>
        <v>0</v>
      </c>
      <c r="AP20" s="414">
        <f>LPG!F22</f>
        <v>0</v>
      </c>
      <c r="AQ20" s="414">
        <f>Kerosene!F22</f>
        <v>0</v>
      </c>
      <c r="AR20" s="414">
        <f>'Marked Gasoil'!F22</f>
        <v>0</v>
      </c>
      <c r="AS20" s="414">
        <f>'Light, Medium &amp; Heavy Fuel Oils'!F22</f>
        <v>0</v>
      </c>
      <c r="AT20" s="414">
        <f>'Road Diesel'!F22</f>
        <v>0</v>
      </c>
      <c r="AU20" s="414">
        <f>Petrol!F22</f>
        <v>0</v>
      </c>
      <c r="AV20" s="414">
        <f>'Other Fuels'!F22</f>
        <v>0</v>
      </c>
      <c r="AW20" s="575">
        <f t="shared" si="6"/>
        <v>0</v>
      </c>
      <c r="AX20" s="575">
        <f t="shared" si="7"/>
        <v>0</v>
      </c>
      <c r="AY20" s="576">
        <f>SUM(AN20:AV20)</f>
        <v>0</v>
      </c>
      <c r="AZ20" s="577" t="e">
        <f t="shared" ref="AZ20:BK20" si="60">AN20/C20</f>
        <v>#DIV/0!</v>
      </c>
      <c r="BA20" s="558" t="e">
        <f t="shared" si="60"/>
        <v>#DIV/0!</v>
      </c>
      <c r="BB20" s="558" t="e">
        <f t="shared" si="60"/>
        <v>#DIV/0!</v>
      </c>
      <c r="BC20" s="558" t="e">
        <f t="shared" si="60"/>
        <v>#DIV/0!</v>
      </c>
      <c r="BD20" s="558" t="e">
        <f t="shared" si="60"/>
        <v>#DIV/0!</v>
      </c>
      <c r="BE20" s="558" t="e">
        <f t="shared" si="60"/>
        <v>#DIV/0!</v>
      </c>
      <c r="BF20" s="558" t="e">
        <f t="shared" si="60"/>
        <v>#DIV/0!</v>
      </c>
      <c r="BG20" s="558" t="e">
        <f t="shared" si="60"/>
        <v>#DIV/0!</v>
      </c>
      <c r="BH20" s="558" t="e">
        <f t="shared" si="60"/>
        <v>#DIV/0!</v>
      </c>
      <c r="BI20" s="578" t="e">
        <f t="shared" si="60"/>
        <v>#DIV/0!</v>
      </c>
      <c r="BJ20" s="578" t="e">
        <f t="shared" si="60"/>
        <v>#DIV/0!</v>
      </c>
      <c r="BK20" s="579" t="e">
        <f t="shared" si="60"/>
        <v>#DIV/0!</v>
      </c>
      <c r="CE20" s="565"/>
      <c r="CF20" s="565"/>
      <c r="CG20" s="565"/>
      <c r="CH20" s="565"/>
      <c r="CI20" s="565"/>
      <c r="CJ20" s="565"/>
      <c r="CK20" s="565"/>
      <c r="CL20" s="565"/>
      <c r="CM20" s="565"/>
      <c r="CN20" s="565"/>
      <c r="CO20" s="565"/>
      <c r="CP20" s="565"/>
      <c r="CQ20" s="565"/>
      <c r="CR20" s="565"/>
      <c r="CS20" s="565"/>
      <c r="CT20" s="565"/>
      <c r="CU20" s="565"/>
      <c r="CV20" s="565"/>
    </row>
    <row r="21" spans="1:100" ht="14.25" customHeight="1" x14ac:dyDescent="0.2">
      <c r="A21" s="423" t="s">
        <v>1</v>
      </c>
      <c r="B21" s="411" t="str">
        <f>B20</f>
        <v/>
      </c>
      <c r="C21" s="602"/>
      <c r="D21" s="603"/>
      <c r="E21" s="603"/>
      <c r="F21" s="603"/>
      <c r="G21" s="603"/>
      <c r="H21" s="603"/>
      <c r="I21" s="603"/>
      <c r="J21" s="603"/>
      <c r="K21" s="603"/>
      <c r="L21" s="603"/>
      <c r="M21" s="603"/>
      <c r="N21" s="604"/>
      <c r="O21" s="416">
        <f>Electricity!D23</f>
        <v>0</v>
      </c>
      <c r="P21" s="405">
        <f>NG!D23</f>
        <v>0</v>
      </c>
      <c r="Q21" s="405">
        <f>LPG!E23</f>
        <v>0</v>
      </c>
      <c r="R21" s="405">
        <f>Kerosene!E23</f>
        <v>0</v>
      </c>
      <c r="S21" s="405">
        <f>'Marked Gasoil'!E23</f>
        <v>0</v>
      </c>
      <c r="T21" s="405">
        <f>'Light, Medium &amp; Heavy Fuel Oils'!E23</f>
        <v>0</v>
      </c>
      <c r="U21" s="405">
        <f>'Road Diesel'!E23</f>
        <v>0</v>
      </c>
      <c r="V21" s="405">
        <f>Petrol!E23</f>
        <v>0</v>
      </c>
      <c r="W21" s="405">
        <f>'Other Fuels'!E23</f>
        <v>0</v>
      </c>
      <c r="X21" s="580">
        <f t="shared" si="3"/>
        <v>0</v>
      </c>
      <c r="Y21" s="405">
        <f t="shared" si="4"/>
        <v>0</v>
      </c>
      <c r="Z21" s="581">
        <f t="shared" si="59"/>
        <v>0</v>
      </c>
      <c r="AA21" s="617" t="e">
        <f t="shared" ref="AA21:AA31" si="61">O21/C21</f>
        <v>#DIV/0!</v>
      </c>
      <c r="AB21" s="618" t="e">
        <f t="shared" si="48"/>
        <v>#DIV/0!</v>
      </c>
      <c r="AC21" s="618" t="e">
        <f t="shared" si="49"/>
        <v>#DIV/0!</v>
      </c>
      <c r="AD21" s="618" t="e">
        <f t="shared" si="50"/>
        <v>#DIV/0!</v>
      </c>
      <c r="AE21" s="618" t="e">
        <f t="shared" si="51"/>
        <v>#DIV/0!</v>
      </c>
      <c r="AF21" s="618" t="e">
        <f t="shared" si="52"/>
        <v>#DIV/0!</v>
      </c>
      <c r="AG21" s="618" t="e">
        <f t="shared" si="53"/>
        <v>#DIV/0!</v>
      </c>
      <c r="AH21" s="618" t="e">
        <f t="shared" si="54"/>
        <v>#DIV/0!</v>
      </c>
      <c r="AI21" s="618" t="e">
        <f t="shared" si="55"/>
        <v>#DIV/0!</v>
      </c>
      <c r="AJ21" s="619" t="e">
        <f t="shared" si="56"/>
        <v>#DIV/0!</v>
      </c>
      <c r="AK21" s="619" t="e">
        <f t="shared" si="57"/>
        <v>#DIV/0!</v>
      </c>
      <c r="AL21" s="619" t="e">
        <f t="shared" si="58"/>
        <v>#DIV/0!</v>
      </c>
      <c r="AM21" s="620"/>
      <c r="AN21" s="574">
        <f>Electricity!H23</f>
        <v>0</v>
      </c>
      <c r="AO21" s="406">
        <f>NG!H23</f>
        <v>0</v>
      </c>
      <c r="AP21" s="406">
        <f>LPG!F23</f>
        <v>0</v>
      </c>
      <c r="AQ21" s="406">
        <f>Kerosene!F23</f>
        <v>0</v>
      </c>
      <c r="AR21" s="406">
        <f>'Marked Gasoil'!F23</f>
        <v>0</v>
      </c>
      <c r="AS21" s="406">
        <f>'Light, Medium &amp; Heavy Fuel Oils'!F23</f>
        <v>0</v>
      </c>
      <c r="AT21" s="406">
        <f>'Road Diesel'!F23</f>
        <v>0</v>
      </c>
      <c r="AU21" s="406">
        <f>Petrol!F23</f>
        <v>0</v>
      </c>
      <c r="AV21" s="406">
        <f>'Other Fuels'!F23</f>
        <v>0</v>
      </c>
      <c r="AW21" s="406">
        <f t="shared" si="6"/>
        <v>0</v>
      </c>
      <c r="AX21" s="406">
        <f t="shared" si="7"/>
        <v>0</v>
      </c>
      <c r="AY21" s="582">
        <f t="shared" ref="AY21:AY31" si="62">SUM(AN21:AV21)</f>
        <v>0</v>
      </c>
      <c r="AZ21" s="577" t="e">
        <f t="shared" ref="AZ21:AZ31" si="63">AN21/C21</f>
        <v>#DIV/0!</v>
      </c>
      <c r="BA21" s="559" t="e">
        <f t="shared" ref="BA21:BA31" si="64">AO21/D21</f>
        <v>#DIV/0!</v>
      </c>
      <c r="BB21" s="559" t="e">
        <f t="shared" ref="BB21:BB31" si="65">AP21/E21</f>
        <v>#DIV/0!</v>
      </c>
      <c r="BC21" s="559" t="e">
        <f t="shared" ref="BC21:BC31" si="66">AQ21/F21</f>
        <v>#DIV/0!</v>
      </c>
      <c r="BD21" s="559" t="e">
        <f t="shared" ref="BD21:BD31" si="67">AR21/G21</f>
        <v>#DIV/0!</v>
      </c>
      <c r="BE21" s="559" t="e">
        <f t="shared" ref="BE21:BE31" si="68">AS21/H21</f>
        <v>#DIV/0!</v>
      </c>
      <c r="BF21" s="559" t="e">
        <f t="shared" ref="BF21:BF31" si="69">AT21/I21</f>
        <v>#DIV/0!</v>
      </c>
      <c r="BG21" s="559" t="e">
        <f t="shared" ref="BG21:BG31" si="70">AU21/J21</f>
        <v>#DIV/0!</v>
      </c>
      <c r="BH21" s="559" t="e">
        <f t="shared" ref="BH21:BH31" si="71">AV21/K21</f>
        <v>#DIV/0!</v>
      </c>
      <c r="BI21" s="559" t="e">
        <f t="shared" ref="BI21:BI31" si="72">AW21/L21</f>
        <v>#DIV/0!</v>
      </c>
      <c r="BJ21" s="559" t="e">
        <f t="shared" ref="BJ21:BJ31" si="73">AX21/M21</f>
        <v>#DIV/0!</v>
      </c>
      <c r="BK21" s="583" t="e">
        <f t="shared" ref="BK21:BK31" si="74">AY21/N21</f>
        <v>#DIV/0!</v>
      </c>
      <c r="CE21" s="565"/>
      <c r="CF21" s="565"/>
      <c r="CG21" s="565"/>
      <c r="CH21" s="565"/>
      <c r="CI21" s="565"/>
      <c r="CJ21" s="565"/>
      <c r="CK21" s="565"/>
      <c r="CL21" s="565"/>
      <c r="CM21" s="565"/>
      <c r="CN21" s="565"/>
      <c r="CO21" s="565"/>
      <c r="CP21" s="565"/>
      <c r="CQ21" s="565"/>
      <c r="CR21" s="565"/>
      <c r="CS21" s="565"/>
      <c r="CT21" s="565"/>
      <c r="CU21" s="565"/>
      <c r="CV21" s="565"/>
    </row>
    <row r="22" spans="1:100" ht="14.25" customHeight="1" x14ac:dyDescent="0.2">
      <c r="A22" s="423" t="s">
        <v>2</v>
      </c>
      <c r="B22" s="411" t="str">
        <f t="shared" ref="B22:B31" si="75">B21</f>
        <v/>
      </c>
      <c r="C22" s="602"/>
      <c r="D22" s="603"/>
      <c r="E22" s="603"/>
      <c r="F22" s="603"/>
      <c r="G22" s="603"/>
      <c r="H22" s="603"/>
      <c r="I22" s="603"/>
      <c r="J22" s="603"/>
      <c r="K22" s="603"/>
      <c r="L22" s="603"/>
      <c r="M22" s="603"/>
      <c r="N22" s="604"/>
      <c r="O22" s="416">
        <f>Electricity!D24</f>
        <v>0</v>
      </c>
      <c r="P22" s="405">
        <f>NG!D24</f>
        <v>0</v>
      </c>
      <c r="Q22" s="405">
        <f>LPG!E24</f>
        <v>0</v>
      </c>
      <c r="R22" s="405">
        <f>Kerosene!E24</f>
        <v>0</v>
      </c>
      <c r="S22" s="405">
        <f>'Marked Gasoil'!E24</f>
        <v>0</v>
      </c>
      <c r="T22" s="405">
        <f>'Light, Medium &amp; Heavy Fuel Oils'!E24</f>
        <v>0</v>
      </c>
      <c r="U22" s="405">
        <f>'Road Diesel'!E24</f>
        <v>0</v>
      </c>
      <c r="V22" s="405">
        <f>Petrol!E24</f>
        <v>0</v>
      </c>
      <c r="W22" s="405">
        <f>'Other Fuels'!E24</f>
        <v>0</v>
      </c>
      <c r="X22" s="580">
        <f t="shared" si="3"/>
        <v>0</v>
      </c>
      <c r="Y22" s="405">
        <f t="shared" si="4"/>
        <v>0</v>
      </c>
      <c r="Z22" s="581">
        <f t="shared" si="59"/>
        <v>0</v>
      </c>
      <c r="AA22" s="617" t="e">
        <f t="shared" si="61"/>
        <v>#DIV/0!</v>
      </c>
      <c r="AB22" s="618" t="e">
        <f t="shared" si="48"/>
        <v>#DIV/0!</v>
      </c>
      <c r="AC22" s="618" t="e">
        <f t="shared" si="49"/>
        <v>#DIV/0!</v>
      </c>
      <c r="AD22" s="618" t="e">
        <f t="shared" si="50"/>
        <v>#DIV/0!</v>
      </c>
      <c r="AE22" s="618" t="e">
        <f t="shared" si="51"/>
        <v>#DIV/0!</v>
      </c>
      <c r="AF22" s="618" t="e">
        <f t="shared" si="52"/>
        <v>#DIV/0!</v>
      </c>
      <c r="AG22" s="618" t="e">
        <f t="shared" si="53"/>
        <v>#DIV/0!</v>
      </c>
      <c r="AH22" s="618" t="e">
        <f t="shared" si="54"/>
        <v>#DIV/0!</v>
      </c>
      <c r="AI22" s="618" t="e">
        <f t="shared" si="55"/>
        <v>#DIV/0!</v>
      </c>
      <c r="AJ22" s="619" t="e">
        <f t="shared" si="56"/>
        <v>#DIV/0!</v>
      </c>
      <c r="AK22" s="619" t="e">
        <f t="shared" si="57"/>
        <v>#DIV/0!</v>
      </c>
      <c r="AL22" s="619" t="e">
        <f t="shared" si="58"/>
        <v>#DIV/0!</v>
      </c>
      <c r="AM22" s="620"/>
      <c r="AN22" s="574">
        <f>Electricity!H24</f>
        <v>0</v>
      </c>
      <c r="AO22" s="406">
        <f>NG!H24</f>
        <v>0</v>
      </c>
      <c r="AP22" s="406">
        <f>LPG!F24</f>
        <v>0</v>
      </c>
      <c r="AQ22" s="406">
        <f>Kerosene!F24</f>
        <v>0</v>
      </c>
      <c r="AR22" s="406">
        <f>'Marked Gasoil'!F24</f>
        <v>0</v>
      </c>
      <c r="AS22" s="406">
        <f>'Light, Medium &amp; Heavy Fuel Oils'!F24</f>
        <v>0</v>
      </c>
      <c r="AT22" s="406">
        <f>'Road Diesel'!F24</f>
        <v>0</v>
      </c>
      <c r="AU22" s="406">
        <f>Petrol!F24</f>
        <v>0</v>
      </c>
      <c r="AV22" s="406">
        <f>'Other Fuels'!F24</f>
        <v>0</v>
      </c>
      <c r="AW22" s="406">
        <f t="shared" si="6"/>
        <v>0</v>
      </c>
      <c r="AX22" s="406">
        <f t="shared" si="7"/>
        <v>0</v>
      </c>
      <c r="AY22" s="582">
        <f t="shared" si="62"/>
        <v>0</v>
      </c>
      <c r="AZ22" s="577" t="e">
        <f t="shared" si="63"/>
        <v>#DIV/0!</v>
      </c>
      <c r="BA22" s="559" t="e">
        <f t="shared" si="64"/>
        <v>#DIV/0!</v>
      </c>
      <c r="BB22" s="559" t="e">
        <f t="shared" si="65"/>
        <v>#DIV/0!</v>
      </c>
      <c r="BC22" s="559" t="e">
        <f t="shared" si="66"/>
        <v>#DIV/0!</v>
      </c>
      <c r="BD22" s="559" t="e">
        <f t="shared" si="67"/>
        <v>#DIV/0!</v>
      </c>
      <c r="BE22" s="559" t="e">
        <f t="shared" si="68"/>
        <v>#DIV/0!</v>
      </c>
      <c r="BF22" s="559" t="e">
        <f t="shared" si="69"/>
        <v>#DIV/0!</v>
      </c>
      <c r="BG22" s="559" t="e">
        <f t="shared" si="70"/>
        <v>#DIV/0!</v>
      </c>
      <c r="BH22" s="559" t="e">
        <f t="shared" si="71"/>
        <v>#DIV/0!</v>
      </c>
      <c r="BI22" s="559" t="e">
        <f t="shared" si="72"/>
        <v>#DIV/0!</v>
      </c>
      <c r="BJ22" s="559" t="e">
        <f t="shared" si="73"/>
        <v>#DIV/0!</v>
      </c>
      <c r="BK22" s="583" t="e">
        <f t="shared" si="74"/>
        <v>#DIV/0!</v>
      </c>
      <c r="CE22" s="565"/>
      <c r="CF22" s="565"/>
      <c r="CG22" s="565"/>
      <c r="CH22" s="565"/>
      <c r="CI22" s="565"/>
      <c r="CJ22" s="565"/>
      <c r="CK22" s="565"/>
      <c r="CL22" s="565"/>
      <c r="CM22" s="565"/>
      <c r="CN22" s="565"/>
      <c r="CO22" s="565"/>
      <c r="CP22" s="565"/>
      <c r="CQ22" s="565"/>
      <c r="CR22" s="565"/>
      <c r="CS22" s="565"/>
      <c r="CT22" s="565"/>
      <c r="CU22" s="565"/>
      <c r="CV22" s="565"/>
    </row>
    <row r="23" spans="1:100" ht="14.25" customHeight="1" x14ac:dyDescent="0.2">
      <c r="A23" s="423" t="s">
        <v>3</v>
      </c>
      <c r="B23" s="411" t="str">
        <f t="shared" si="75"/>
        <v/>
      </c>
      <c r="C23" s="602"/>
      <c r="D23" s="603"/>
      <c r="E23" s="603"/>
      <c r="F23" s="603"/>
      <c r="G23" s="603"/>
      <c r="H23" s="603"/>
      <c r="I23" s="603"/>
      <c r="J23" s="603"/>
      <c r="K23" s="603"/>
      <c r="L23" s="603"/>
      <c r="M23" s="603"/>
      <c r="N23" s="604"/>
      <c r="O23" s="416">
        <f>Electricity!D25</f>
        <v>0</v>
      </c>
      <c r="P23" s="405">
        <f>NG!D25</f>
        <v>0</v>
      </c>
      <c r="Q23" s="405">
        <f>LPG!E25</f>
        <v>0</v>
      </c>
      <c r="R23" s="405">
        <f>Kerosene!E25</f>
        <v>0</v>
      </c>
      <c r="S23" s="405">
        <f>'Marked Gasoil'!E25</f>
        <v>0</v>
      </c>
      <c r="T23" s="405">
        <f>'Light, Medium &amp; Heavy Fuel Oils'!E25</f>
        <v>0</v>
      </c>
      <c r="U23" s="405">
        <f>'Road Diesel'!E25</f>
        <v>0</v>
      </c>
      <c r="V23" s="405">
        <f>Petrol!E25</f>
        <v>0</v>
      </c>
      <c r="W23" s="405">
        <f>'Other Fuels'!E25</f>
        <v>0</v>
      </c>
      <c r="X23" s="580">
        <f t="shared" si="3"/>
        <v>0</v>
      </c>
      <c r="Y23" s="405">
        <f t="shared" si="4"/>
        <v>0</v>
      </c>
      <c r="Z23" s="581">
        <f t="shared" si="59"/>
        <v>0</v>
      </c>
      <c r="AA23" s="617" t="e">
        <f t="shared" si="61"/>
        <v>#DIV/0!</v>
      </c>
      <c r="AB23" s="618" t="e">
        <f t="shared" si="48"/>
        <v>#DIV/0!</v>
      </c>
      <c r="AC23" s="618" t="e">
        <f t="shared" si="49"/>
        <v>#DIV/0!</v>
      </c>
      <c r="AD23" s="618" t="e">
        <f t="shared" si="50"/>
        <v>#DIV/0!</v>
      </c>
      <c r="AE23" s="618" t="e">
        <f t="shared" si="51"/>
        <v>#DIV/0!</v>
      </c>
      <c r="AF23" s="618" t="e">
        <f t="shared" si="52"/>
        <v>#DIV/0!</v>
      </c>
      <c r="AG23" s="618" t="e">
        <f t="shared" si="53"/>
        <v>#DIV/0!</v>
      </c>
      <c r="AH23" s="618" t="e">
        <f t="shared" si="54"/>
        <v>#DIV/0!</v>
      </c>
      <c r="AI23" s="618" t="e">
        <f t="shared" si="55"/>
        <v>#DIV/0!</v>
      </c>
      <c r="AJ23" s="619" t="e">
        <f t="shared" si="56"/>
        <v>#DIV/0!</v>
      </c>
      <c r="AK23" s="619" t="e">
        <f t="shared" si="57"/>
        <v>#DIV/0!</v>
      </c>
      <c r="AL23" s="619" t="e">
        <f t="shared" si="58"/>
        <v>#DIV/0!</v>
      </c>
      <c r="AM23" s="620"/>
      <c r="AN23" s="574">
        <f>Electricity!H25</f>
        <v>0</v>
      </c>
      <c r="AO23" s="406">
        <f>NG!H25</f>
        <v>0</v>
      </c>
      <c r="AP23" s="406">
        <f>LPG!F25</f>
        <v>0</v>
      </c>
      <c r="AQ23" s="406">
        <f>Kerosene!F25</f>
        <v>0</v>
      </c>
      <c r="AR23" s="406">
        <f>'Marked Gasoil'!F25</f>
        <v>0</v>
      </c>
      <c r="AS23" s="406">
        <f>'Light, Medium &amp; Heavy Fuel Oils'!F25</f>
        <v>0</v>
      </c>
      <c r="AT23" s="406">
        <f>'Road Diesel'!F25</f>
        <v>0</v>
      </c>
      <c r="AU23" s="406">
        <f>Petrol!F25</f>
        <v>0</v>
      </c>
      <c r="AV23" s="406">
        <f>'Other Fuels'!F25</f>
        <v>0</v>
      </c>
      <c r="AW23" s="406">
        <f t="shared" si="6"/>
        <v>0</v>
      </c>
      <c r="AX23" s="406">
        <f t="shared" si="7"/>
        <v>0</v>
      </c>
      <c r="AY23" s="582">
        <f t="shared" si="62"/>
        <v>0</v>
      </c>
      <c r="AZ23" s="577" t="e">
        <f t="shared" si="63"/>
        <v>#DIV/0!</v>
      </c>
      <c r="BA23" s="559" t="e">
        <f t="shared" si="64"/>
        <v>#DIV/0!</v>
      </c>
      <c r="BB23" s="559" t="e">
        <f t="shared" si="65"/>
        <v>#DIV/0!</v>
      </c>
      <c r="BC23" s="559" t="e">
        <f t="shared" si="66"/>
        <v>#DIV/0!</v>
      </c>
      <c r="BD23" s="559" t="e">
        <f t="shared" si="67"/>
        <v>#DIV/0!</v>
      </c>
      <c r="BE23" s="559" t="e">
        <f t="shared" si="68"/>
        <v>#DIV/0!</v>
      </c>
      <c r="BF23" s="559" t="e">
        <f t="shared" si="69"/>
        <v>#DIV/0!</v>
      </c>
      <c r="BG23" s="559" t="e">
        <f t="shared" si="70"/>
        <v>#DIV/0!</v>
      </c>
      <c r="BH23" s="559" t="e">
        <f t="shared" si="71"/>
        <v>#DIV/0!</v>
      </c>
      <c r="BI23" s="559" t="e">
        <f t="shared" si="72"/>
        <v>#DIV/0!</v>
      </c>
      <c r="BJ23" s="559" t="e">
        <f t="shared" si="73"/>
        <v>#DIV/0!</v>
      </c>
      <c r="BK23" s="583" t="e">
        <f t="shared" si="74"/>
        <v>#DIV/0!</v>
      </c>
      <c r="CE23" s="565"/>
      <c r="CF23" s="565"/>
      <c r="CG23" s="565"/>
      <c r="CH23" s="565"/>
      <c r="CI23" s="565"/>
      <c r="CJ23" s="565"/>
      <c r="CK23" s="565"/>
      <c r="CL23" s="565"/>
      <c r="CM23" s="565"/>
      <c r="CN23" s="565"/>
      <c r="CO23" s="565"/>
      <c r="CP23" s="565"/>
      <c r="CQ23" s="565"/>
      <c r="CR23" s="565"/>
      <c r="CS23" s="565"/>
      <c r="CT23" s="565"/>
      <c r="CU23" s="565"/>
      <c r="CV23" s="565"/>
    </row>
    <row r="24" spans="1:100" ht="14.25" customHeight="1" x14ac:dyDescent="0.2">
      <c r="A24" s="423" t="s">
        <v>4</v>
      </c>
      <c r="B24" s="411" t="str">
        <f t="shared" si="75"/>
        <v/>
      </c>
      <c r="C24" s="602"/>
      <c r="D24" s="603"/>
      <c r="E24" s="603"/>
      <c r="F24" s="603"/>
      <c r="G24" s="603"/>
      <c r="H24" s="603"/>
      <c r="I24" s="603"/>
      <c r="J24" s="603"/>
      <c r="K24" s="603"/>
      <c r="L24" s="603"/>
      <c r="M24" s="603"/>
      <c r="N24" s="604"/>
      <c r="O24" s="416">
        <f>Electricity!D26</f>
        <v>0</v>
      </c>
      <c r="P24" s="405">
        <f>NG!D26</f>
        <v>0</v>
      </c>
      <c r="Q24" s="405">
        <f>LPG!E26</f>
        <v>0</v>
      </c>
      <c r="R24" s="405">
        <f>Kerosene!E26</f>
        <v>0</v>
      </c>
      <c r="S24" s="405">
        <f>'Marked Gasoil'!E26</f>
        <v>0</v>
      </c>
      <c r="T24" s="405">
        <f>'Light, Medium &amp; Heavy Fuel Oils'!E26</f>
        <v>0</v>
      </c>
      <c r="U24" s="405">
        <f>'Road Diesel'!E26</f>
        <v>0</v>
      </c>
      <c r="V24" s="405">
        <f>Petrol!E26</f>
        <v>0</v>
      </c>
      <c r="W24" s="405">
        <f>'Other Fuels'!E26</f>
        <v>0</v>
      </c>
      <c r="X24" s="580">
        <f t="shared" si="3"/>
        <v>0</v>
      </c>
      <c r="Y24" s="405">
        <f t="shared" si="4"/>
        <v>0</v>
      </c>
      <c r="Z24" s="581">
        <f t="shared" si="59"/>
        <v>0</v>
      </c>
      <c r="AA24" s="617" t="e">
        <f t="shared" si="61"/>
        <v>#DIV/0!</v>
      </c>
      <c r="AB24" s="618" t="e">
        <f t="shared" si="48"/>
        <v>#DIV/0!</v>
      </c>
      <c r="AC24" s="618" t="e">
        <f t="shared" si="49"/>
        <v>#DIV/0!</v>
      </c>
      <c r="AD24" s="618" t="e">
        <f t="shared" si="50"/>
        <v>#DIV/0!</v>
      </c>
      <c r="AE24" s="618" t="e">
        <f t="shared" si="51"/>
        <v>#DIV/0!</v>
      </c>
      <c r="AF24" s="618" t="e">
        <f t="shared" si="52"/>
        <v>#DIV/0!</v>
      </c>
      <c r="AG24" s="618" t="e">
        <f t="shared" si="53"/>
        <v>#DIV/0!</v>
      </c>
      <c r="AH24" s="618" t="e">
        <f t="shared" si="54"/>
        <v>#DIV/0!</v>
      </c>
      <c r="AI24" s="618" t="e">
        <f t="shared" si="55"/>
        <v>#DIV/0!</v>
      </c>
      <c r="AJ24" s="619" t="e">
        <f t="shared" si="56"/>
        <v>#DIV/0!</v>
      </c>
      <c r="AK24" s="619" t="e">
        <f t="shared" si="57"/>
        <v>#DIV/0!</v>
      </c>
      <c r="AL24" s="619" t="e">
        <f t="shared" si="58"/>
        <v>#DIV/0!</v>
      </c>
      <c r="AM24" s="620"/>
      <c r="AN24" s="574">
        <f>Electricity!H26</f>
        <v>0</v>
      </c>
      <c r="AO24" s="406">
        <f>NG!H26</f>
        <v>0</v>
      </c>
      <c r="AP24" s="406">
        <f>LPG!F26</f>
        <v>0</v>
      </c>
      <c r="AQ24" s="406">
        <f>Kerosene!F26</f>
        <v>0</v>
      </c>
      <c r="AR24" s="406">
        <f>'Marked Gasoil'!F26</f>
        <v>0</v>
      </c>
      <c r="AS24" s="406">
        <f>'Light, Medium &amp; Heavy Fuel Oils'!F26</f>
        <v>0</v>
      </c>
      <c r="AT24" s="406">
        <f>'Road Diesel'!F26</f>
        <v>0</v>
      </c>
      <c r="AU24" s="406">
        <f>Petrol!F26</f>
        <v>0</v>
      </c>
      <c r="AV24" s="406">
        <f>'Other Fuels'!F26</f>
        <v>0</v>
      </c>
      <c r="AW24" s="406">
        <f t="shared" si="6"/>
        <v>0</v>
      </c>
      <c r="AX24" s="406">
        <f t="shared" si="7"/>
        <v>0</v>
      </c>
      <c r="AY24" s="582">
        <f t="shared" si="62"/>
        <v>0</v>
      </c>
      <c r="AZ24" s="577" t="e">
        <f t="shared" si="63"/>
        <v>#DIV/0!</v>
      </c>
      <c r="BA24" s="559" t="e">
        <f t="shared" si="64"/>
        <v>#DIV/0!</v>
      </c>
      <c r="BB24" s="559" t="e">
        <f t="shared" si="65"/>
        <v>#DIV/0!</v>
      </c>
      <c r="BC24" s="559" t="e">
        <f t="shared" si="66"/>
        <v>#DIV/0!</v>
      </c>
      <c r="BD24" s="559" t="e">
        <f t="shared" si="67"/>
        <v>#DIV/0!</v>
      </c>
      <c r="BE24" s="559" t="e">
        <f t="shared" si="68"/>
        <v>#DIV/0!</v>
      </c>
      <c r="BF24" s="559" t="e">
        <f t="shared" si="69"/>
        <v>#DIV/0!</v>
      </c>
      <c r="BG24" s="559" t="e">
        <f t="shared" si="70"/>
        <v>#DIV/0!</v>
      </c>
      <c r="BH24" s="559" t="e">
        <f t="shared" si="71"/>
        <v>#DIV/0!</v>
      </c>
      <c r="BI24" s="559" t="e">
        <f t="shared" si="72"/>
        <v>#DIV/0!</v>
      </c>
      <c r="BJ24" s="559" t="e">
        <f t="shared" si="73"/>
        <v>#DIV/0!</v>
      </c>
      <c r="BK24" s="583" t="e">
        <f t="shared" si="74"/>
        <v>#DIV/0!</v>
      </c>
      <c r="CE24" s="565"/>
      <c r="CF24" s="565"/>
      <c r="CG24" s="565"/>
      <c r="CH24" s="565"/>
      <c r="CI24" s="565"/>
      <c r="CJ24" s="565"/>
      <c r="CK24" s="565"/>
      <c r="CL24" s="565"/>
      <c r="CM24" s="565"/>
      <c r="CN24" s="565"/>
      <c r="CO24" s="565"/>
      <c r="CP24" s="565"/>
      <c r="CQ24" s="565"/>
      <c r="CR24" s="565"/>
      <c r="CS24" s="565"/>
      <c r="CT24" s="565"/>
      <c r="CU24" s="565"/>
      <c r="CV24" s="565"/>
    </row>
    <row r="25" spans="1:100" ht="14.25" customHeight="1" x14ac:dyDescent="0.2">
      <c r="A25" s="423" t="s">
        <v>5</v>
      </c>
      <c r="B25" s="411" t="str">
        <f t="shared" si="75"/>
        <v/>
      </c>
      <c r="C25" s="602"/>
      <c r="D25" s="603"/>
      <c r="E25" s="603"/>
      <c r="F25" s="603"/>
      <c r="G25" s="603"/>
      <c r="H25" s="603"/>
      <c r="I25" s="603"/>
      <c r="J25" s="603"/>
      <c r="K25" s="603"/>
      <c r="L25" s="603"/>
      <c r="M25" s="603"/>
      <c r="N25" s="604"/>
      <c r="O25" s="416">
        <f>Electricity!D27</f>
        <v>0</v>
      </c>
      <c r="P25" s="405">
        <f>NG!D27</f>
        <v>0</v>
      </c>
      <c r="Q25" s="405">
        <f>LPG!E27</f>
        <v>0</v>
      </c>
      <c r="R25" s="405">
        <f>Kerosene!E27</f>
        <v>0</v>
      </c>
      <c r="S25" s="405">
        <f>'Marked Gasoil'!E27</f>
        <v>0</v>
      </c>
      <c r="T25" s="405">
        <f>'Light, Medium &amp; Heavy Fuel Oils'!E27</f>
        <v>0</v>
      </c>
      <c r="U25" s="405">
        <f>'Road Diesel'!E27</f>
        <v>0</v>
      </c>
      <c r="V25" s="405">
        <f>Petrol!E27</f>
        <v>0</v>
      </c>
      <c r="W25" s="405">
        <f>'Other Fuels'!E27</f>
        <v>0</v>
      </c>
      <c r="X25" s="580">
        <f t="shared" si="3"/>
        <v>0</v>
      </c>
      <c r="Y25" s="405">
        <f t="shared" si="4"/>
        <v>0</v>
      </c>
      <c r="Z25" s="581">
        <f t="shared" si="59"/>
        <v>0</v>
      </c>
      <c r="AA25" s="617" t="e">
        <f t="shared" si="61"/>
        <v>#DIV/0!</v>
      </c>
      <c r="AB25" s="618" t="e">
        <f t="shared" si="48"/>
        <v>#DIV/0!</v>
      </c>
      <c r="AC25" s="618" t="e">
        <f t="shared" si="49"/>
        <v>#DIV/0!</v>
      </c>
      <c r="AD25" s="618" t="e">
        <f t="shared" si="50"/>
        <v>#DIV/0!</v>
      </c>
      <c r="AE25" s="618" t="e">
        <f t="shared" si="51"/>
        <v>#DIV/0!</v>
      </c>
      <c r="AF25" s="618" t="e">
        <f t="shared" si="52"/>
        <v>#DIV/0!</v>
      </c>
      <c r="AG25" s="618" t="e">
        <f t="shared" si="53"/>
        <v>#DIV/0!</v>
      </c>
      <c r="AH25" s="618" t="e">
        <f t="shared" si="54"/>
        <v>#DIV/0!</v>
      </c>
      <c r="AI25" s="618" t="e">
        <f t="shared" si="55"/>
        <v>#DIV/0!</v>
      </c>
      <c r="AJ25" s="619" t="e">
        <f t="shared" si="56"/>
        <v>#DIV/0!</v>
      </c>
      <c r="AK25" s="619" t="e">
        <f t="shared" si="57"/>
        <v>#DIV/0!</v>
      </c>
      <c r="AL25" s="619" t="e">
        <f t="shared" si="58"/>
        <v>#DIV/0!</v>
      </c>
      <c r="AM25" s="620"/>
      <c r="AN25" s="574">
        <f>Electricity!H27</f>
        <v>0</v>
      </c>
      <c r="AO25" s="406">
        <f>NG!H27</f>
        <v>0</v>
      </c>
      <c r="AP25" s="406">
        <f>LPG!F27</f>
        <v>0</v>
      </c>
      <c r="AQ25" s="406">
        <f>Kerosene!F27</f>
        <v>0</v>
      </c>
      <c r="AR25" s="406">
        <f>'Marked Gasoil'!F27</f>
        <v>0</v>
      </c>
      <c r="AS25" s="406">
        <f>'Light, Medium &amp; Heavy Fuel Oils'!F27</f>
        <v>0</v>
      </c>
      <c r="AT25" s="406">
        <f>'Road Diesel'!F27</f>
        <v>0</v>
      </c>
      <c r="AU25" s="406">
        <f>Petrol!F27</f>
        <v>0</v>
      </c>
      <c r="AV25" s="406">
        <f>'Other Fuels'!F27</f>
        <v>0</v>
      </c>
      <c r="AW25" s="406">
        <f t="shared" si="6"/>
        <v>0</v>
      </c>
      <c r="AX25" s="406">
        <f t="shared" si="7"/>
        <v>0</v>
      </c>
      <c r="AY25" s="582">
        <f t="shared" si="62"/>
        <v>0</v>
      </c>
      <c r="AZ25" s="577" t="e">
        <f t="shared" si="63"/>
        <v>#DIV/0!</v>
      </c>
      <c r="BA25" s="559" t="e">
        <f t="shared" si="64"/>
        <v>#DIV/0!</v>
      </c>
      <c r="BB25" s="559" t="e">
        <f t="shared" si="65"/>
        <v>#DIV/0!</v>
      </c>
      <c r="BC25" s="559" t="e">
        <f t="shared" si="66"/>
        <v>#DIV/0!</v>
      </c>
      <c r="BD25" s="559" t="e">
        <f t="shared" si="67"/>
        <v>#DIV/0!</v>
      </c>
      <c r="BE25" s="559" t="e">
        <f t="shared" si="68"/>
        <v>#DIV/0!</v>
      </c>
      <c r="BF25" s="559" t="e">
        <f t="shared" si="69"/>
        <v>#DIV/0!</v>
      </c>
      <c r="BG25" s="559" t="e">
        <f t="shared" si="70"/>
        <v>#DIV/0!</v>
      </c>
      <c r="BH25" s="559" t="e">
        <f t="shared" si="71"/>
        <v>#DIV/0!</v>
      </c>
      <c r="BI25" s="559" t="e">
        <f t="shared" si="72"/>
        <v>#DIV/0!</v>
      </c>
      <c r="BJ25" s="559" t="e">
        <f t="shared" si="73"/>
        <v>#DIV/0!</v>
      </c>
      <c r="BK25" s="583" t="e">
        <f t="shared" si="74"/>
        <v>#DIV/0!</v>
      </c>
      <c r="CE25" s="565"/>
      <c r="CF25" s="565"/>
      <c r="CG25" s="565"/>
      <c r="CH25" s="565"/>
      <c r="CI25" s="565"/>
      <c r="CJ25" s="565"/>
      <c r="CK25" s="565"/>
      <c r="CL25" s="565"/>
      <c r="CM25" s="565"/>
      <c r="CN25" s="565"/>
      <c r="CO25" s="565"/>
      <c r="CP25" s="565"/>
      <c r="CQ25" s="565"/>
      <c r="CR25" s="565"/>
      <c r="CS25" s="565"/>
      <c r="CT25" s="565"/>
      <c r="CU25" s="565"/>
      <c r="CV25" s="565"/>
    </row>
    <row r="26" spans="1:100" ht="14.25" customHeight="1" x14ac:dyDescent="0.2">
      <c r="A26" s="423" t="s">
        <v>6</v>
      </c>
      <c r="B26" s="411" t="str">
        <f t="shared" si="75"/>
        <v/>
      </c>
      <c r="C26" s="602"/>
      <c r="D26" s="603"/>
      <c r="E26" s="603"/>
      <c r="F26" s="603"/>
      <c r="G26" s="603"/>
      <c r="H26" s="603"/>
      <c r="I26" s="603"/>
      <c r="J26" s="603"/>
      <c r="K26" s="603"/>
      <c r="L26" s="603"/>
      <c r="M26" s="603"/>
      <c r="N26" s="604"/>
      <c r="O26" s="416">
        <f>Electricity!D28</f>
        <v>0</v>
      </c>
      <c r="P26" s="405">
        <f>NG!D28</f>
        <v>0</v>
      </c>
      <c r="Q26" s="405">
        <f>LPG!E28</f>
        <v>0</v>
      </c>
      <c r="R26" s="405">
        <f>Kerosene!E28</f>
        <v>0</v>
      </c>
      <c r="S26" s="405">
        <f>'Marked Gasoil'!E28</f>
        <v>0</v>
      </c>
      <c r="T26" s="405">
        <f>'Light, Medium &amp; Heavy Fuel Oils'!E28</f>
        <v>0</v>
      </c>
      <c r="U26" s="405">
        <f>'Road Diesel'!E28</f>
        <v>0</v>
      </c>
      <c r="V26" s="405">
        <f>Petrol!E28</f>
        <v>0</v>
      </c>
      <c r="W26" s="405">
        <f>'Other Fuels'!E28</f>
        <v>0</v>
      </c>
      <c r="X26" s="580">
        <f t="shared" si="3"/>
        <v>0</v>
      </c>
      <c r="Y26" s="405">
        <f t="shared" si="4"/>
        <v>0</v>
      </c>
      <c r="Z26" s="581">
        <f t="shared" si="59"/>
        <v>0</v>
      </c>
      <c r="AA26" s="617" t="e">
        <f t="shared" si="61"/>
        <v>#DIV/0!</v>
      </c>
      <c r="AB26" s="618" t="e">
        <f t="shared" ref="AB26:AB67" si="76">P26/D26</f>
        <v>#DIV/0!</v>
      </c>
      <c r="AC26" s="618" t="e">
        <f t="shared" ref="AC26:AC67" si="77">Q26/E26</f>
        <v>#DIV/0!</v>
      </c>
      <c r="AD26" s="618" t="e">
        <f t="shared" ref="AD26:AD67" si="78">R26/F26</f>
        <v>#DIV/0!</v>
      </c>
      <c r="AE26" s="618" t="e">
        <f t="shared" ref="AE26:AE67" si="79">S26/G26</f>
        <v>#DIV/0!</v>
      </c>
      <c r="AF26" s="618" t="e">
        <f t="shared" ref="AF26:AF67" si="80">T26/H26</f>
        <v>#DIV/0!</v>
      </c>
      <c r="AG26" s="618" t="e">
        <f t="shared" ref="AG26:AG67" si="81">U26/I26</f>
        <v>#DIV/0!</v>
      </c>
      <c r="AH26" s="618" t="e">
        <f t="shared" ref="AH26:AH67" si="82">V26/J26</f>
        <v>#DIV/0!</v>
      </c>
      <c r="AI26" s="618" t="e">
        <f t="shared" ref="AI26:AI67" si="83">W26/K26</f>
        <v>#DIV/0!</v>
      </c>
      <c r="AJ26" s="619" t="e">
        <f t="shared" ref="AJ26:AJ67" si="84">X26/L26</f>
        <v>#DIV/0!</v>
      </c>
      <c r="AK26" s="619" t="e">
        <f t="shared" ref="AK26:AK67" si="85">Y26/M26</f>
        <v>#DIV/0!</v>
      </c>
      <c r="AL26" s="619" t="e">
        <f t="shared" ref="AL26:AL67" si="86">Z26/N26</f>
        <v>#DIV/0!</v>
      </c>
      <c r="AM26" s="620"/>
      <c r="AN26" s="574">
        <f>Electricity!H28</f>
        <v>0</v>
      </c>
      <c r="AO26" s="406">
        <f>NG!H28</f>
        <v>0</v>
      </c>
      <c r="AP26" s="406">
        <f>LPG!F28</f>
        <v>0</v>
      </c>
      <c r="AQ26" s="406">
        <f>Kerosene!F28</f>
        <v>0</v>
      </c>
      <c r="AR26" s="406">
        <f>'Marked Gasoil'!F28</f>
        <v>0</v>
      </c>
      <c r="AS26" s="406">
        <f>'Light, Medium &amp; Heavy Fuel Oils'!F28</f>
        <v>0</v>
      </c>
      <c r="AT26" s="406">
        <f>'Road Diesel'!F28</f>
        <v>0</v>
      </c>
      <c r="AU26" s="406">
        <f>Petrol!F28</f>
        <v>0</v>
      </c>
      <c r="AV26" s="406">
        <f>'Other Fuels'!F28</f>
        <v>0</v>
      </c>
      <c r="AW26" s="406">
        <f t="shared" si="6"/>
        <v>0</v>
      </c>
      <c r="AX26" s="406">
        <f t="shared" si="7"/>
        <v>0</v>
      </c>
      <c r="AY26" s="582">
        <f t="shared" si="62"/>
        <v>0</v>
      </c>
      <c r="AZ26" s="577" t="e">
        <f t="shared" si="63"/>
        <v>#DIV/0!</v>
      </c>
      <c r="BA26" s="559" t="e">
        <f t="shared" si="64"/>
        <v>#DIV/0!</v>
      </c>
      <c r="BB26" s="559" t="e">
        <f t="shared" si="65"/>
        <v>#DIV/0!</v>
      </c>
      <c r="BC26" s="559" t="e">
        <f t="shared" si="66"/>
        <v>#DIV/0!</v>
      </c>
      <c r="BD26" s="559" t="e">
        <f t="shared" si="67"/>
        <v>#DIV/0!</v>
      </c>
      <c r="BE26" s="559" t="e">
        <f t="shared" si="68"/>
        <v>#DIV/0!</v>
      </c>
      <c r="BF26" s="559" t="e">
        <f t="shared" si="69"/>
        <v>#DIV/0!</v>
      </c>
      <c r="BG26" s="559" t="e">
        <f t="shared" si="70"/>
        <v>#DIV/0!</v>
      </c>
      <c r="BH26" s="559" t="e">
        <f t="shared" si="71"/>
        <v>#DIV/0!</v>
      </c>
      <c r="BI26" s="559" t="e">
        <f t="shared" si="72"/>
        <v>#DIV/0!</v>
      </c>
      <c r="BJ26" s="559" t="e">
        <f t="shared" si="73"/>
        <v>#DIV/0!</v>
      </c>
      <c r="BK26" s="583" t="e">
        <f t="shared" si="74"/>
        <v>#DIV/0!</v>
      </c>
      <c r="CE26" s="565"/>
      <c r="CF26" s="565"/>
      <c r="CG26" s="565"/>
      <c r="CH26" s="565"/>
      <c r="CI26" s="565"/>
      <c r="CJ26" s="565"/>
      <c r="CK26" s="565"/>
      <c r="CL26" s="565"/>
      <c r="CM26" s="565"/>
      <c r="CN26" s="565"/>
      <c r="CO26" s="565"/>
      <c r="CP26" s="565"/>
      <c r="CQ26" s="565"/>
      <c r="CR26" s="565"/>
      <c r="CS26" s="565"/>
      <c r="CT26" s="565"/>
      <c r="CU26" s="565"/>
      <c r="CV26" s="565"/>
    </row>
    <row r="27" spans="1:100" ht="14.25" customHeight="1" x14ac:dyDescent="0.2">
      <c r="A27" s="423" t="s">
        <v>7</v>
      </c>
      <c r="B27" s="411" t="str">
        <f t="shared" si="75"/>
        <v/>
      </c>
      <c r="C27" s="602"/>
      <c r="D27" s="603"/>
      <c r="E27" s="603"/>
      <c r="F27" s="603"/>
      <c r="G27" s="603"/>
      <c r="H27" s="603"/>
      <c r="I27" s="603"/>
      <c r="J27" s="603"/>
      <c r="K27" s="603"/>
      <c r="L27" s="603"/>
      <c r="M27" s="603"/>
      <c r="N27" s="604"/>
      <c r="O27" s="416">
        <f>Electricity!D29</f>
        <v>0</v>
      </c>
      <c r="P27" s="405">
        <f>NG!D29</f>
        <v>0</v>
      </c>
      <c r="Q27" s="405">
        <f>LPG!E29</f>
        <v>0</v>
      </c>
      <c r="R27" s="405">
        <f>Kerosene!E29</f>
        <v>0</v>
      </c>
      <c r="S27" s="405">
        <f>'Marked Gasoil'!E29</f>
        <v>0</v>
      </c>
      <c r="T27" s="405">
        <f>'Light, Medium &amp; Heavy Fuel Oils'!E29</f>
        <v>0</v>
      </c>
      <c r="U27" s="405">
        <f>'Road Diesel'!E29</f>
        <v>0</v>
      </c>
      <c r="V27" s="405">
        <f>Petrol!E29</f>
        <v>0</v>
      </c>
      <c r="W27" s="405">
        <f>'Other Fuels'!E29</f>
        <v>0</v>
      </c>
      <c r="X27" s="580">
        <f t="shared" si="3"/>
        <v>0</v>
      </c>
      <c r="Y27" s="405">
        <f t="shared" si="4"/>
        <v>0</v>
      </c>
      <c r="Z27" s="581">
        <f t="shared" si="59"/>
        <v>0</v>
      </c>
      <c r="AA27" s="617" t="e">
        <f t="shared" si="61"/>
        <v>#DIV/0!</v>
      </c>
      <c r="AB27" s="618" t="e">
        <f t="shared" si="76"/>
        <v>#DIV/0!</v>
      </c>
      <c r="AC27" s="618" t="e">
        <f t="shared" si="77"/>
        <v>#DIV/0!</v>
      </c>
      <c r="AD27" s="618" t="e">
        <f t="shared" si="78"/>
        <v>#DIV/0!</v>
      </c>
      <c r="AE27" s="618" t="e">
        <f t="shared" si="79"/>
        <v>#DIV/0!</v>
      </c>
      <c r="AF27" s="618" t="e">
        <f t="shared" si="80"/>
        <v>#DIV/0!</v>
      </c>
      <c r="AG27" s="618" t="e">
        <f t="shared" si="81"/>
        <v>#DIV/0!</v>
      </c>
      <c r="AH27" s="618" t="e">
        <f t="shared" si="82"/>
        <v>#DIV/0!</v>
      </c>
      <c r="AI27" s="618" t="e">
        <f t="shared" si="83"/>
        <v>#DIV/0!</v>
      </c>
      <c r="AJ27" s="619" t="e">
        <f t="shared" si="84"/>
        <v>#DIV/0!</v>
      </c>
      <c r="AK27" s="619" t="e">
        <f t="shared" si="85"/>
        <v>#DIV/0!</v>
      </c>
      <c r="AL27" s="619" t="e">
        <f t="shared" si="86"/>
        <v>#DIV/0!</v>
      </c>
      <c r="AM27" s="620"/>
      <c r="AN27" s="574">
        <f>Electricity!H29</f>
        <v>0</v>
      </c>
      <c r="AO27" s="406">
        <f>NG!H29</f>
        <v>0</v>
      </c>
      <c r="AP27" s="406">
        <f>LPG!F29</f>
        <v>0</v>
      </c>
      <c r="AQ27" s="406">
        <f>Kerosene!F29</f>
        <v>0</v>
      </c>
      <c r="AR27" s="406">
        <f>'Marked Gasoil'!F29</f>
        <v>0</v>
      </c>
      <c r="AS27" s="406">
        <f>'Light, Medium &amp; Heavy Fuel Oils'!F29</f>
        <v>0</v>
      </c>
      <c r="AT27" s="406">
        <f>'Road Diesel'!F29</f>
        <v>0</v>
      </c>
      <c r="AU27" s="406">
        <f>Petrol!F29</f>
        <v>0</v>
      </c>
      <c r="AV27" s="406">
        <f>'Other Fuels'!F29</f>
        <v>0</v>
      </c>
      <c r="AW27" s="406">
        <f t="shared" si="6"/>
        <v>0</v>
      </c>
      <c r="AX27" s="406">
        <f t="shared" si="7"/>
        <v>0</v>
      </c>
      <c r="AY27" s="582">
        <f t="shared" si="62"/>
        <v>0</v>
      </c>
      <c r="AZ27" s="577" t="e">
        <f t="shared" si="63"/>
        <v>#DIV/0!</v>
      </c>
      <c r="BA27" s="559" t="e">
        <f t="shared" si="64"/>
        <v>#DIV/0!</v>
      </c>
      <c r="BB27" s="559" t="e">
        <f t="shared" si="65"/>
        <v>#DIV/0!</v>
      </c>
      <c r="BC27" s="559" t="e">
        <f t="shared" si="66"/>
        <v>#DIV/0!</v>
      </c>
      <c r="BD27" s="559" t="e">
        <f t="shared" si="67"/>
        <v>#DIV/0!</v>
      </c>
      <c r="BE27" s="559" t="e">
        <f t="shared" si="68"/>
        <v>#DIV/0!</v>
      </c>
      <c r="BF27" s="559" t="e">
        <f t="shared" si="69"/>
        <v>#DIV/0!</v>
      </c>
      <c r="BG27" s="559" t="e">
        <f t="shared" si="70"/>
        <v>#DIV/0!</v>
      </c>
      <c r="BH27" s="559" t="e">
        <f t="shared" si="71"/>
        <v>#DIV/0!</v>
      </c>
      <c r="BI27" s="559" t="e">
        <f t="shared" si="72"/>
        <v>#DIV/0!</v>
      </c>
      <c r="BJ27" s="559" t="e">
        <f t="shared" si="73"/>
        <v>#DIV/0!</v>
      </c>
      <c r="BK27" s="583" t="e">
        <f t="shared" si="74"/>
        <v>#DIV/0!</v>
      </c>
      <c r="CE27" s="565"/>
      <c r="CF27" s="565"/>
      <c r="CG27" s="565"/>
      <c r="CH27" s="565"/>
      <c r="CI27" s="565"/>
      <c r="CJ27" s="565"/>
      <c r="CK27" s="565"/>
      <c r="CL27" s="565"/>
      <c r="CM27" s="565"/>
      <c r="CN27" s="565"/>
      <c r="CO27" s="565"/>
      <c r="CP27" s="565"/>
      <c r="CQ27" s="565"/>
      <c r="CR27" s="565"/>
      <c r="CS27" s="565"/>
      <c r="CT27" s="565"/>
      <c r="CU27" s="565"/>
      <c r="CV27" s="565"/>
    </row>
    <row r="28" spans="1:100" ht="14.25" customHeight="1" x14ac:dyDescent="0.2">
      <c r="A28" s="423" t="s">
        <v>8</v>
      </c>
      <c r="B28" s="411" t="str">
        <f t="shared" si="75"/>
        <v/>
      </c>
      <c r="C28" s="602"/>
      <c r="D28" s="603"/>
      <c r="E28" s="603"/>
      <c r="F28" s="603"/>
      <c r="G28" s="603"/>
      <c r="H28" s="603"/>
      <c r="I28" s="603"/>
      <c r="J28" s="603"/>
      <c r="K28" s="603"/>
      <c r="L28" s="603"/>
      <c r="M28" s="603"/>
      <c r="N28" s="604"/>
      <c r="O28" s="416">
        <f>Electricity!D30</f>
        <v>0</v>
      </c>
      <c r="P28" s="405">
        <f>NG!D30</f>
        <v>0</v>
      </c>
      <c r="Q28" s="405">
        <f>LPG!E30</f>
        <v>0</v>
      </c>
      <c r="R28" s="405">
        <f>Kerosene!E30</f>
        <v>0</v>
      </c>
      <c r="S28" s="405">
        <f>'Marked Gasoil'!E30</f>
        <v>0</v>
      </c>
      <c r="T28" s="405">
        <f>'Light, Medium &amp; Heavy Fuel Oils'!E30</f>
        <v>0</v>
      </c>
      <c r="U28" s="405">
        <f>'Road Diesel'!E30</f>
        <v>0</v>
      </c>
      <c r="V28" s="405">
        <f>Petrol!E30</f>
        <v>0</v>
      </c>
      <c r="W28" s="405">
        <f>'Other Fuels'!E30</f>
        <v>0</v>
      </c>
      <c r="X28" s="580">
        <f t="shared" si="3"/>
        <v>0</v>
      </c>
      <c r="Y28" s="405">
        <f t="shared" si="4"/>
        <v>0</v>
      </c>
      <c r="Z28" s="581">
        <f t="shared" si="59"/>
        <v>0</v>
      </c>
      <c r="AA28" s="617" t="e">
        <f t="shared" si="61"/>
        <v>#DIV/0!</v>
      </c>
      <c r="AB28" s="618" t="e">
        <f t="shared" si="76"/>
        <v>#DIV/0!</v>
      </c>
      <c r="AC28" s="618" t="e">
        <f t="shared" si="77"/>
        <v>#DIV/0!</v>
      </c>
      <c r="AD28" s="618" t="e">
        <f t="shared" si="78"/>
        <v>#DIV/0!</v>
      </c>
      <c r="AE28" s="618" t="e">
        <f t="shared" si="79"/>
        <v>#DIV/0!</v>
      </c>
      <c r="AF28" s="618" t="e">
        <f t="shared" si="80"/>
        <v>#DIV/0!</v>
      </c>
      <c r="AG28" s="618" t="e">
        <f t="shared" si="81"/>
        <v>#DIV/0!</v>
      </c>
      <c r="AH28" s="618" t="e">
        <f t="shared" si="82"/>
        <v>#DIV/0!</v>
      </c>
      <c r="AI28" s="618" t="e">
        <f t="shared" si="83"/>
        <v>#DIV/0!</v>
      </c>
      <c r="AJ28" s="619" t="e">
        <f t="shared" si="84"/>
        <v>#DIV/0!</v>
      </c>
      <c r="AK28" s="619" t="e">
        <f t="shared" si="85"/>
        <v>#DIV/0!</v>
      </c>
      <c r="AL28" s="619" t="e">
        <f t="shared" si="86"/>
        <v>#DIV/0!</v>
      </c>
      <c r="AM28" s="620"/>
      <c r="AN28" s="574">
        <f>Electricity!H30</f>
        <v>0</v>
      </c>
      <c r="AO28" s="406">
        <f>NG!H30</f>
        <v>0</v>
      </c>
      <c r="AP28" s="406">
        <f>LPG!F30</f>
        <v>0</v>
      </c>
      <c r="AQ28" s="406">
        <f>Kerosene!F30</f>
        <v>0</v>
      </c>
      <c r="AR28" s="406">
        <f>'Marked Gasoil'!F30</f>
        <v>0</v>
      </c>
      <c r="AS28" s="406">
        <f>'Light, Medium &amp; Heavy Fuel Oils'!F30</f>
        <v>0</v>
      </c>
      <c r="AT28" s="406">
        <f>'Road Diesel'!F30</f>
        <v>0</v>
      </c>
      <c r="AU28" s="406">
        <f>Petrol!F30</f>
        <v>0</v>
      </c>
      <c r="AV28" s="406">
        <f>'Other Fuels'!F30</f>
        <v>0</v>
      </c>
      <c r="AW28" s="406">
        <f t="shared" si="6"/>
        <v>0</v>
      </c>
      <c r="AX28" s="406">
        <f t="shared" si="7"/>
        <v>0</v>
      </c>
      <c r="AY28" s="582">
        <f t="shared" si="62"/>
        <v>0</v>
      </c>
      <c r="AZ28" s="577" t="e">
        <f t="shared" si="63"/>
        <v>#DIV/0!</v>
      </c>
      <c r="BA28" s="559" t="e">
        <f t="shared" si="64"/>
        <v>#DIV/0!</v>
      </c>
      <c r="BB28" s="559" t="e">
        <f t="shared" si="65"/>
        <v>#DIV/0!</v>
      </c>
      <c r="BC28" s="559" t="e">
        <f t="shared" si="66"/>
        <v>#DIV/0!</v>
      </c>
      <c r="BD28" s="559" t="e">
        <f t="shared" si="67"/>
        <v>#DIV/0!</v>
      </c>
      <c r="BE28" s="559" t="e">
        <f t="shared" si="68"/>
        <v>#DIV/0!</v>
      </c>
      <c r="BF28" s="559" t="e">
        <f t="shared" si="69"/>
        <v>#DIV/0!</v>
      </c>
      <c r="BG28" s="559" t="e">
        <f t="shared" si="70"/>
        <v>#DIV/0!</v>
      </c>
      <c r="BH28" s="559" t="e">
        <f t="shared" si="71"/>
        <v>#DIV/0!</v>
      </c>
      <c r="BI28" s="559" t="e">
        <f t="shared" si="72"/>
        <v>#DIV/0!</v>
      </c>
      <c r="BJ28" s="559" t="e">
        <f t="shared" si="73"/>
        <v>#DIV/0!</v>
      </c>
      <c r="BK28" s="583" t="e">
        <f t="shared" si="74"/>
        <v>#DIV/0!</v>
      </c>
      <c r="CE28" s="565"/>
      <c r="CF28" s="565"/>
      <c r="CG28" s="565"/>
      <c r="CH28" s="565"/>
      <c r="CI28" s="565"/>
      <c r="CJ28" s="565"/>
      <c r="CK28" s="565"/>
      <c r="CL28" s="565"/>
      <c r="CM28" s="565"/>
      <c r="CN28" s="565"/>
      <c r="CO28" s="565"/>
      <c r="CP28" s="565"/>
      <c r="CQ28" s="565"/>
      <c r="CR28" s="565"/>
      <c r="CS28" s="565"/>
      <c r="CT28" s="565"/>
      <c r="CU28" s="565"/>
      <c r="CV28" s="565"/>
    </row>
    <row r="29" spans="1:100" ht="14.25" customHeight="1" x14ac:dyDescent="0.2">
      <c r="A29" s="423" t="s">
        <v>9</v>
      </c>
      <c r="B29" s="411" t="str">
        <f t="shared" si="75"/>
        <v/>
      </c>
      <c r="C29" s="602"/>
      <c r="D29" s="603"/>
      <c r="E29" s="603"/>
      <c r="F29" s="603"/>
      <c r="G29" s="603"/>
      <c r="H29" s="603"/>
      <c r="I29" s="603"/>
      <c r="J29" s="603"/>
      <c r="K29" s="603"/>
      <c r="L29" s="603"/>
      <c r="M29" s="603"/>
      <c r="N29" s="604"/>
      <c r="O29" s="416">
        <f>Electricity!D31</f>
        <v>0</v>
      </c>
      <c r="P29" s="405">
        <f>NG!D31</f>
        <v>0</v>
      </c>
      <c r="Q29" s="405">
        <f>LPG!E31</f>
        <v>0</v>
      </c>
      <c r="R29" s="405">
        <f>Kerosene!E31</f>
        <v>0</v>
      </c>
      <c r="S29" s="405">
        <f>'Marked Gasoil'!E31</f>
        <v>0</v>
      </c>
      <c r="T29" s="405">
        <f>'Light, Medium &amp; Heavy Fuel Oils'!E31</f>
        <v>0</v>
      </c>
      <c r="U29" s="405">
        <f>'Road Diesel'!E31</f>
        <v>0</v>
      </c>
      <c r="V29" s="405">
        <f>Petrol!E31</f>
        <v>0</v>
      </c>
      <c r="W29" s="405">
        <f>'Other Fuels'!E31</f>
        <v>0</v>
      </c>
      <c r="X29" s="580">
        <f t="shared" si="3"/>
        <v>0</v>
      </c>
      <c r="Y29" s="405">
        <f t="shared" si="4"/>
        <v>0</v>
      </c>
      <c r="Z29" s="581">
        <f t="shared" si="59"/>
        <v>0</v>
      </c>
      <c r="AA29" s="617" t="e">
        <f t="shared" si="61"/>
        <v>#DIV/0!</v>
      </c>
      <c r="AB29" s="618" t="e">
        <f t="shared" si="76"/>
        <v>#DIV/0!</v>
      </c>
      <c r="AC29" s="618" t="e">
        <f t="shared" si="77"/>
        <v>#DIV/0!</v>
      </c>
      <c r="AD29" s="618" t="e">
        <f t="shared" si="78"/>
        <v>#DIV/0!</v>
      </c>
      <c r="AE29" s="618" t="e">
        <f t="shared" si="79"/>
        <v>#DIV/0!</v>
      </c>
      <c r="AF29" s="618" t="e">
        <f t="shared" si="80"/>
        <v>#DIV/0!</v>
      </c>
      <c r="AG29" s="618" t="e">
        <f t="shared" si="81"/>
        <v>#DIV/0!</v>
      </c>
      <c r="AH29" s="618" t="e">
        <f t="shared" si="82"/>
        <v>#DIV/0!</v>
      </c>
      <c r="AI29" s="618" t="e">
        <f t="shared" si="83"/>
        <v>#DIV/0!</v>
      </c>
      <c r="AJ29" s="619" t="e">
        <f t="shared" si="84"/>
        <v>#DIV/0!</v>
      </c>
      <c r="AK29" s="619" t="e">
        <f t="shared" si="85"/>
        <v>#DIV/0!</v>
      </c>
      <c r="AL29" s="619" t="e">
        <f t="shared" si="86"/>
        <v>#DIV/0!</v>
      </c>
      <c r="AM29" s="620"/>
      <c r="AN29" s="574">
        <f>Electricity!H31</f>
        <v>0</v>
      </c>
      <c r="AO29" s="406">
        <f>NG!H31</f>
        <v>0</v>
      </c>
      <c r="AP29" s="406">
        <f>LPG!F31</f>
        <v>0</v>
      </c>
      <c r="AQ29" s="406">
        <f>Kerosene!F31</f>
        <v>0</v>
      </c>
      <c r="AR29" s="406">
        <f>'Marked Gasoil'!F31</f>
        <v>0</v>
      </c>
      <c r="AS29" s="406">
        <f>'Light, Medium &amp; Heavy Fuel Oils'!F31</f>
        <v>0</v>
      </c>
      <c r="AT29" s="406">
        <f>'Road Diesel'!F31</f>
        <v>0</v>
      </c>
      <c r="AU29" s="406">
        <f>Petrol!F31</f>
        <v>0</v>
      </c>
      <c r="AV29" s="406">
        <f>'Other Fuels'!F31</f>
        <v>0</v>
      </c>
      <c r="AW29" s="406">
        <f t="shared" si="6"/>
        <v>0</v>
      </c>
      <c r="AX29" s="406">
        <f t="shared" si="7"/>
        <v>0</v>
      </c>
      <c r="AY29" s="582">
        <f t="shared" si="62"/>
        <v>0</v>
      </c>
      <c r="AZ29" s="577" t="e">
        <f t="shared" si="63"/>
        <v>#DIV/0!</v>
      </c>
      <c r="BA29" s="559" t="e">
        <f t="shared" si="64"/>
        <v>#DIV/0!</v>
      </c>
      <c r="BB29" s="559" t="e">
        <f t="shared" si="65"/>
        <v>#DIV/0!</v>
      </c>
      <c r="BC29" s="559" t="e">
        <f t="shared" si="66"/>
        <v>#DIV/0!</v>
      </c>
      <c r="BD29" s="559" t="e">
        <f t="shared" si="67"/>
        <v>#DIV/0!</v>
      </c>
      <c r="BE29" s="559" t="e">
        <f t="shared" si="68"/>
        <v>#DIV/0!</v>
      </c>
      <c r="BF29" s="559" t="e">
        <f t="shared" si="69"/>
        <v>#DIV/0!</v>
      </c>
      <c r="BG29" s="559" t="e">
        <f t="shared" si="70"/>
        <v>#DIV/0!</v>
      </c>
      <c r="BH29" s="559" t="e">
        <f t="shared" si="71"/>
        <v>#DIV/0!</v>
      </c>
      <c r="BI29" s="559" t="e">
        <f t="shared" si="72"/>
        <v>#DIV/0!</v>
      </c>
      <c r="BJ29" s="559" t="e">
        <f t="shared" si="73"/>
        <v>#DIV/0!</v>
      </c>
      <c r="BK29" s="583" t="e">
        <f t="shared" si="74"/>
        <v>#DIV/0!</v>
      </c>
      <c r="CE29" s="565"/>
      <c r="CF29" s="565"/>
      <c r="CG29" s="565"/>
      <c r="CH29" s="565"/>
      <c r="CI29" s="565"/>
      <c r="CJ29" s="565"/>
      <c r="CK29" s="565"/>
      <c r="CL29" s="565"/>
      <c r="CM29" s="565"/>
      <c r="CN29" s="565"/>
      <c r="CO29" s="565"/>
      <c r="CP29" s="565"/>
      <c r="CQ29" s="565"/>
      <c r="CR29" s="565"/>
      <c r="CS29" s="565"/>
      <c r="CT29" s="565"/>
      <c r="CU29" s="565"/>
      <c r="CV29" s="565"/>
    </row>
    <row r="30" spans="1:100" ht="14.25" customHeight="1" x14ac:dyDescent="0.2">
      <c r="A30" s="423" t="s">
        <v>10</v>
      </c>
      <c r="B30" s="411" t="str">
        <f t="shared" si="75"/>
        <v/>
      </c>
      <c r="C30" s="602"/>
      <c r="D30" s="603"/>
      <c r="E30" s="603"/>
      <c r="F30" s="603"/>
      <c r="G30" s="603"/>
      <c r="H30" s="603"/>
      <c r="I30" s="603"/>
      <c r="J30" s="603"/>
      <c r="K30" s="603"/>
      <c r="L30" s="603"/>
      <c r="M30" s="603"/>
      <c r="N30" s="604"/>
      <c r="O30" s="416">
        <f>Electricity!D32</f>
        <v>0</v>
      </c>
      <c r="P30" s="405">
        <f>NG!D32</f>
        <v>0</v>
      </c>
      <c r="Q30" s="405">
        <f>LPG!E32</f>
        <v>0</v>
      </c>
      <c r="R30" s="405">
        <f>Kerosene!E32</f>
        <v>0</v>
      </c>
      <c r="S30" s="405">
        <f>'Marked Gasoil'!E32</f>
        <v>0</v>
      </c>
      <c r="T30" s="405">
        <f>'Light, Medium &amp; Heavy Fuel Oils'!E32</f>
        <v>0</v>
      </c>
      <c r="U30" s="405">
        <f>'Road Diesel'!E32</f>
        <v>0</v>
      </c>
      <c r="V30" s="405">
        <f>Petrol!E32</f>
        <v>0</v>
      </c>
      <c r="W30" s="405">
        <f>'Other Fuels'!E32</f>
        <v>0</v>
      </c>
      <c r="X30" s="580">
        <f t="shared" si="3"/>
        <v>0</v>
      </c>
      <c r="Y30" s="405">
        <f t="shared" si="4"/>
        <v>0</v>
      </c>
      <c r="Z30" s="581">
        <f t="shared" si="59"/>
        <v>0</v>
      </c>
      <c r="AA30" s="617" t="e">
        <f t="shared" si="61"/>
        <v>#DIV/0!</v>
      </c>
      <c r="AB30" s="618" t="e">
        <f t="shared" si="76"/>
        <v>#DIV/0!</v>
      </c>
      <c r="AC30" s="618" t="e">
        <f t="shared" si="77"/>
        <v>#DIV/0!</v>
      </c>
      <c r="AD30" s="618" t="e">
        <f t="shared" si="78"/>
        <v>#DIV/0!</v>
      </c>
      <c r="AE30" s="618" t="e">
        <f t="shared" si="79"/>
        <v>#DIV/0!</v>
      </c>
      <c r="AF30" s="618" t="e">
        <f t="shared" si="80"/>
        <v>#DIV/0!</v>
      </c>
      <c r="AG30" s="618" t="e">
        <f t="shared" si="81"/>
        <v>#DIV/0!</v>
      </c>
      <c r="AH30" s="618" t="e">
        <f t="shared" si="82"/>
        <v>#DIV/0!</v>
      </c>
      <c r="AI30" s="618" t="e">
        <f t="shared" si="83"/>
        <v>#DIV/0!</v>
      </c>
      <c r="AJ30" s="619" t="e">
        <f t="shared" si="84"/>
        <v>#DIV/0!</v>
      </c>
      <c r="AK30" s="619" t="e">
        <f t="shared" si="85"/>
        <v>#DIV/0!</v>
      </c>
      <c r="AL30" s="619" t="e">
        <f t="shared" si="86"/>
        <v>#DIV/0!</v>
      </c>
      <c r="AM30" s="620"/>
      <c r="AN30" s="574">
        <f>Electricity!H32</f>
        <v>0</v>
      </c>
      <c r="AO30" s="406">
        <f>NG!H32</f>
        <v>0</v>
      </c>
      <c r="AP30" s="406">
        <f>LPG!F32</f>
        <v>0</v>
      </c>
      <c r="AQ30" s="406">
        <f>Kerosene!F32</f>
        <v>0</v>
      </c>
      <c r="AR30" s="406">
        <f>'Marked Gasoil'!F32</f>
        <v>0</v>
      </c>
      <c r="AS30" s="406">
        <f>'Light, Medium &amp; Heavy Fuel Oils'!F32</f>
        <v>0</v>
      </c>
      <c r="AT30" s="406">
        <f>'Road Diesel'!F32</f>
        <v>0</v>
      </c>
      <c r="AU30" s="406">
        <f>Petrol!F32</f>
        <v>0</v>
      </c>
      <c r="AV30" s="406">
        <f>'Other Fuels'!F32</f>
        <v>0</v>
      </c>
      <c r="AW30" s="406">
        <f t="shared" si="6"/>
        <v>0</v>
      </c>
      <c r="AX30" s="406">
        <f t="shared" si="7"/>
        <v>0</v>
      </c>
      <c r="AY30" s="582">
        <f t="shared" si="62"/>
        <v>0</v>
      </c>
      <c r="AZ30" s="577" t="e">
        <f t="shared" si="63"/>
        <v>#DIV/0!</v>
      </c>
      <c r="BA30" s="559" t="e">
        <f t="shared" si="64"/>
        <v>#DIV/0!</v>
      </c>
      <c r="BB30" s="559" t="e">
        <f t="shared" si="65"/>
        <v>#DIV/0!</v>
      </c>
      <c r="BC30" s="559" t="e">
        <f t="shared" si="66"/>
        <v>#DIV/0!</v>
      </c>
      <c r="BD30" s="559" t="e">
        <f t="shared" si="67"/>
        <v>#DIV/0!</v>
      </c>
      <c r="BE30" s="559" t="e">
        <f t="shared" si="68"/>
        <v>#DIV/0!</v>
      </c>
      <c r="BF30" s="559" t="e">
        <f t="shared" si="69"/>
        <v>#DIV/0!</v>
      </c>
      <c r="BG30" s="559" t="e">
        <f t="shared" si="70"/>
        <v>#DIV/0!</v>
      </c>
      <c r="BH30" s="559" t="e">
        <f t="shared" si="71"/>
        <v>#DIV/0!</v>
      </c>
      <c r="BI30" s="559" t="e">
        <f t="shared" si="72"/>
        <v>#DIV/0!</v>
      </c>
      <c r="BJ30" s="559" t="e">
        <f t="shared" si="73"/>
        <v>#DIV/0!</v>
      </c>
      <c r="BK30" s="583" t="e">
        <f t="shared" si="74"/>
        <v>#DIV/0!</v>
      </c>
      <c r="CE30" s="565"/>
      <c r="CF30" s="565"/>
      <c r="CG30" s="565"/>
      <c r="CH30" s="565"/>
      <c r="CI30" s="565"/>
      <c r="CJ30" s="565"/>
      <c r="CK30" s="565"/>
      <c r="CL30" s="565"/>
      <c r="CM30" s="565"/>
      <c r="CN30" s="565"/>
      <c r="CO30" s="565"/>
      <c r="CP30" s="565"/>
      <c r="CQ30" s="565"/>
      <c r="CR30" s="565"/>
      <c r="CS30" s="565"/>
      <c r="CT30" s="565"/>
      <c r="CU30" s="565"/>
      <c r="CV30" s="565"/>
    </row>
    <row r="31" spans="1:100" ht="14.25" customHeight="1" thickBot="1" x14ac:dyDescent="0.25">
      <c r="A31" s="120" t="s">
        <v>11</v>
      </c>
      <c r="B31" s="137" t="str">
        <f t="shared" si="75"/>
        <v/>
      </c>
      <c r="C31" s="605"/>
      <c r="D31" s="606"/>
      <c r="E31" s="606"/>
      <c r="F31" s="606"/>
      <c r="G31" s="606"/>
      <c r="H31" s="606"/>
      <c r="I31" s="606"/>
      <c r="J31" s="606"/>
      <c r="K31" s="606"/>
      <c r="L31" s="606"/>
      <c r="M31" s="606"/>
      <c r="N31" s="604"/>
      <c r="O31" s="417">
        <f>Electricity!D33</f>
        <v>0</v>
      </c>
      <c r="P31" s="418">
        <f>NG!D33</f>
        <v>0</v>
      </c>
      <c r="Q31" s="418">
        <f>LPG!E33</f>
        <v>0</v>
      </c>
      <c r="R31" s="418">
        <f>Kerosene!E33</f>
        <v>0</v>
      </c>
      <c r="S31" s="418">
        <f>'Marked Gasoil'!E33</f>
        <v>0</v>
      </c>
      <c r="T31" s="418">
        <f>'Light, Medium &amp; Heavy Fuel Oils'!E33</f>
        <v>0</v>
      </c>
      <c r="U31" s="418">
        <f>'Road Diesel'!E33</f>
        <v>0</v>
      </c>
      <c r="V31" s="418">
        <f>Petrol!E33</f>
        <v>0</v>
      </c>
      <c r="W31" s="418">
        <f>'Other Fuels'!E33</f>
        <v>0</v>
      </c>
      <c r="X31" s="584">
        <f t="shared" si="3"/>
        <v>0</v>
      </c>
      <c r="Y31" s="584">
        <f t="shared" si="4"/>
        <v>0</v>
      </c>
      <c r="Z31" s="585">
        <f t="shared" si="59"/>
        <v>0</v>
      </c>
      <c r="AA31" s="617" t="e">
        <f t="shared" si="61"/>
        <v>#DIV/0!</v>
      </c>
      <c r="AB31" s="618" t="e">
        <f t="shared" si="76"/>
        <v>#DIV/0!</v>
      </c>
      <c r="AC31" s="618" t="e">
        <f t="shared" si="77"/>
        <v>#DIV/0!</v>
      </c>
      <c r="AD31" s="618" t="e">
        <f t="shared" si="78"/>
        <v>#DIV/0!</v>
      </c>
      <c r="AE31" s="618" t="e">
        <f t="shared" si="79"/>
        <v>#DIV/0!</v>
      </c>
      <c r="AF31" s="618" t="e">
        <f t="shared" si="80"/>
        <v>#DIV/0!</v>
      </c>
      <c r="AG31" s="618" t="e">
        <f t="shared" si="81"/>
        <v>#DIV/0!</v>
      </c>
      <c r="AH31" s="618" t="e">
        <f t="shared" si="82"/>
        <v>#DIV/0!</v>
      </c>
      <c r="AI31" s="618" t="e">
        <f t="shared" si="83"/>
        <v>#DIV/0!</v>
      </c>
      <c r="AJ31" s="619" t="e">
        <f t="shared" si="84"/>
        <v>#DIV/0!</v>
      </c>
      <c r="AK31" s="619" t="e">
        <f t="shared" si="85"/>
        <v>#DIV/0!</v>
      </c>
      <c r="AL31" s="619" t="e">
        <f t="shared" si="86"/>
        <v>#DIV/0!</v>
      </c>
      <c r="AM31" s="620"/>
      <c r="AN31" s="586">
        <f>Electricity!H33</f>
        <v>0</v>
      </c>
      <c r="AO31" s="419">
        <f>NG!H33</f>
        <v>0</v>
      </c>
      <c r="AP31" s="419">
        <f>LPG!F33</f>
        <v>0</v>
      </c>
      <c r="AQ31" s="419">
        <f>Kerosene!F33</f>
        <v>0</v>
      </c>
      <c r="AR31" s="419">
        <f>'Marked Gasoil'!F33</f>
        <v>0</v>
      </c>
      <c r="AS31" s="419">
        <f>'Light, Medium &amp; Heavy Fuel Oils'!F33</f>
        <v>0</v>
      </c>
      <c r="AT31" s="419">
        <f>'Road Diesel'!F33</f>
        <v>0</v>
      </c>
      <c r="AU31" s="419">
        <f>Petrol!F33</f>
        <v>0</v>
      </c>
      <c r="AV31" s="419">
        <f>'Other Fuels'!F33</f>
        <v>0</v>
      </c>
      <c r="AW31" s="406">
        <f t="shared" si="6"/>
        <v>0</v>
      </c>
      <c r="AX31" s="406">
        <f t="shared" si="7"/>
        <v>0</v>
      </c>
      <c r="AY31" s="587">
        <f t="shared" si="62"/>
        <v>0</v>
      </c>
      <c r="AZ31" s="588" t="e">
        <f t="shared" si="63"/>
        <v>#DIV/0!</v>
      </c>
      <c r="BA31" s="560" t="e">
        <f t="shared" si="64"/>
        <v>#DIV/0!</v>
      </c>
      <c r="BB31" s="560" t="e">
        <f t="shared" si="65"/>
        <v>#DIV/0!</v>
      </c>
      <c r="BC31" s="560" t="e">
        <f t="shared" si="66"/>
        <v>#DIV/0!</v>
      </c>
      <c r="BD31" s="560" t="e">
        <f t="shared" si="67"/>
        <v>#DIV/0!</v>
      </c>
      <c r="BE31" s="560" t="e">
        <f t="shared" si="68"/>
        <v>#DIV/0!</v>
      </c>
      <c r="BF31" s="560" t="e">
        <f t="shared" si="69"/>
        <v>#DIV/0!</v>
      </c>
      <c r="BG31" s="560" t="e">
        <f t="shared" si="70"/>
        <v>#DIV/0!</v>
      </c>
      <c r="BH31" s="560" t="e">
        <f t="shared" si="71"/>
        <v>#DIV/0!</v>
      </c>
      <c r="BI31" s="559" t="e">
        <f t="shared" si="72"/>
        <v>#DIV/0!</v>
      </c>
      <c r="BJ31" s="559" t="e">
        <f t="shared" si="73"/>
        <v>#DIV/0!</v>
      </c>
      <c r="BK31" s="589" t="e">
        <f t="shared" si="74"/>
        <v>#DIV/0!</v>
      </c>
      <c r="CE31" s="565"/>
      <c r="CF31" s="565"/>
      <c r="CG31" s="565"/>
      <c r="CH31" s="565"/>
      <c r="CI31" s="565"/>
      <c r="CJ31" s="565"/>
      <c r="CK31" s="565"/>
      <c r="CL31" s="565"/>
      <c r="CM31" s="565"/>
      <c r="CN31" s="565"/>
      <c r="CO31" s="565"/>
      <c r="CP31" s="565"/>
      <c r="CQ31" s="565"/>
      <c r="CR31" s="565"/>
      <c r="CS31" s="565"/>
      <c r="CT31" s="565"/>
      <c r="CU31" s="565"/>
      <c r="CV31" s="565"/>
    </row>
    <row r="32" spans="1:100" ht="14.25" customHeight="1" x14ac:dyDescent="0.2">
      <c r="A32" s="117" t="s">
        <v>0</v>
      </c>
      <c r="B32" s="63" t="str">
        <f>Year3</f>
        <v/>
      </c>
      <c r="C32" s="599"/>
      <c r="D32" s="600"/>
      <c r="E32" s="600"/>
      <c r="F32" s="600"/>
      <c r="G32" s="600"/>
      <c r="H32" s="600"/>
      <c r="I32" s="600"/>
      <c r="J32" s="600"/>
      <c r="K32" s="600"/>
      <c r="L32" s="600"/>
      <c r="M32" s="600"/>
      <c r="N32" s="601"/>
      <c r="O32" s="412">
        <f>Electricity!D34</f>
        <v>0</v>
      </c>
      <c r="P32" s="413">
        <f>NG!D34</f>
        <v>0</v>
      </c>
      <c r="Q32" s="413">
        <f>LPG!E34</f>
        <v>0</v>
      </c>
      <c r="R32" s="413">
        <f>Kerosene!E34</f>
        <v>0</v>
      </c>
      <c r="S32" s="413">
        <f>'Marked Gasoil'!E34</f>
        <v>0</v>
      </c>
      <c r="T32" s="413">
        <f>'Light, Medium &amp; Heavy Fuel Oils'!E34</f>
        <v>0</v>
      </c>
      <c r="U32" s="413">
        <f>'Road Diesel'!E34</f>
        <v>0</v>
      </c>
      <c r="V32" s="413">
        <f>Petrol!E34</f>
        <v>0</v>
      </c>
      <c r="W32" s="413">
        <f>'Other Fuels'!E34</f>
        <v>0</v>
      </c>
      <c r="X32" s="572">
        <f t="shared" si="3"/>
        <v>0</v>
      </c>
      <c r="Y32" s="572">
        <f t="shared" si="4"/>
        <v>0</v>
      </c>
      <c r="Z32" s="573">
        <f t="shared" si="59"/>
        <v>0</v>
      </c>
      <c r="AA32" s="613" t="e">
        <f>O32/C32</f>
        <v>#DIV/0!</v>
      </c>
      <c r="AB32" s="614" t="e">
        <f t="shared" si="76"/>
        <v>#DIV/0!</v>
      </c>
      <c r="AC32" s="614" t="e">
        <f t="shared" si="77"/>
        <v>#DIV/0!</v>
      </c>
      <c r="AD32" s="614" t="e">
        <f t="shared" si="78"/>
        <v>#DIV/0!</v>
      </c>
      <c r="AE32" s="614" t="e">
        <f t="shared" si="79"/>
        <v>#DIV/0!</v>
      </c>
      <c r="AF32" s="614" t="e">
        <f t="shared" si="80"/>
        <v>#DIV/0!</v>
      </c>
      <c r="AG32" s="614" t="e">
        <f t="shared" si="81"/>
        <v>#DIV/0!</v>
      </c>
      <c r="AH32" s="614" t="e">
        <f t="shared" si="82"/>
        <v>#DIV/0!</v>
      </c>
      <c r="AI32" s="614" t="e">
        <f t="shared" si="83"/>
        <v>#DIV/0!</v>
      </c>
      <c r="AJ32" s="615" t="e">
        <f t="shared" si="84"/>
        <v>#DIV/0!</v>
      </c>
      <c r="AK32" s="615" t="e">
        <f t="shared" si="85"/>
        <v>#DIV/0!</v>
      </c>
      <c r="AL32" s="615" t="e">
        <f t="shared" si="86"/>
        <v>#DIV/0!</v>
      </c>
      <c r="AM32" s="616"/>
      <c r="AN32" s="574">
        <f>Electricity!H34</f>
        <v>0</v>
      </c>
      <c r="AO32" s="414">
        <f>NG!H34</f>
        <v>0</v>
      </c>
      <c r="AP32" s="414">
        <f>LPG!F34</f>
        <v>0</v>
      </c>
      <c r="AQ32" s="414">
        <f>Kerosene!F34</f>
        <v>0</v>
      </c>
      <c r="AR32" s="414">
        <f>'Marked Gasoil'!F34</f>
        <v>0</v>
      </c>
      <c r="AS32" s="414">
        <f>'Light, Medium &amp; Heavy Fuel Oils'!F34</f>
        <v>0</v>
      </c>
      <c r="AT32" s="414">
        <f>'Road Diesel'!F34</f>
        <v>0</v>
      </c>
      <c r="AU32" s="414">
        <f>Petrol!F34</f>
        <v>0</v>
      </c>
      <c r="AV32" s="414">
        <f>'Other Fuels'!F34</f>
        <v>0</v>
      </c>
      <c r="AW32" s="575">
        <f t="shared" si="6"/>
        <v>0</v>
      </c>
      <c r="AX32" s="575">
        <f t="shared" si="7"/>
        <v>0</v>
      </c>
      <c r="AY32" s="576">
        <f>SUM(AN32:AV32)</f>
        <v>0</v>
      </c>
      <c r="AZ32" s="577" t="e">
        <f t="shared" ref="AZ32:BK32" si="87">AN32/C32</f>
        <v>#DIV/0!</v>
      </c>
      <c r="BA32" s="558" t="e">
        <f t="shared" si="87"/>
        <v>#DIV/0!</v>
      </c>
      <c r="BB32" s="558" t="e">
        <f t="shared" si="87"/>
        <v>#DIV/0!</v>
      </c>
      <c r="BC32" s="558" t="e">
        <f t="shared" si="87"/>
        <v>#DIV/0!</v>
      </c>
      <c r="BD32" s="558" t="e">
        <f t="shared" si="87"/>
        <v>#DIV/0!</v>
      </c>
      <c r="BE32" s="558" t="e">
        <f t="shared" si="87"/>
        <v>#DIV/0!</v>
      </c>
      <c r="BF32" s="558" t="e">
        <f t="shared" si="87"/>
        <v>#DIV/0!</v>
      </c>
      <c r="BG32" s="558" t="e">
        <f t="shared" si="87"/>
        <v>#DIV/0!</v>
      </c>
      <c r="BH32" s="558" t="e">
        <f t="shared" si="87"/>
        <v>#DIV/0!</v>
      </c>
      <c r="BI32" s="578" t="e">
        <f t="shared" si="87"/>
        <v>#DIV/0!</v>
      </c>
      <c r="BJ32" s="578" t="e">
        <f t="shared" si="87"/>
        <v>#DIV/0!</v>
      </c>
      <c r="BK32" s="579" t="e">
        <f t="shared" si="87"/>
        <v>#DIV/0!</v>
      </c>
      <c r="CE32" s="565"/>
      <c r="CF32" s="565"/>
      <c r="CG32" s="565"/>
      <c r="CH32" s="565"/>
      <c r="CI32" s="565"/>
      <c r="CJ32" s="565"/>
      <c r="CK32" s="565"/>
      <c r="CL32" s="565"/>
      <c r="CM32" s="565"/>
      <c r="CN32" s="565"/>
      <c r="CO32" s="565"/>
      <c r="CP32" s="565"/>
      <c r="CQ32" s="565"/>
      <c r="CR32" s="565"/>
      <c r="CS32" s="565"/>
      <c r="CT32" s="565"/>
      <c r="CU32" s="565"/>
      <c r="CV32" s="565"/>
    </row>
    <row r="33" spans="1:100" ht="14.25" customHeight="1" x14ac:dyDescent="0.2">
      <c r="A33" s="423" t="s">
        <v>1</v>
      </c>
      <c r="B33" s="411" t="str">
        <f>B32</f>
        <v/>
      </c>
      <c r="C33" s="602"/>
      <c r="D33" s="603"/>
      <c r="E33" s="603"/>
      <c r="F33" s="603"/>
      <c r="G33" s="603"/>
      <c r="H33" s="603"/>
      <c r="I33" s="603"/>
      <c r="J33" s="603"/>
      <c r="K33" s="603"/>
      <c r="L33" s="603"/>
      <c r="M33" s="603"/>
      <c r="N33" s="604"/>
      <c r="O33" s="416">
        <f>Electricity!D35</f>
        <v>0</v>
      </c>
      <c r="P33" s="405">
        <f>NG!D35</f>
        <v>0</v>
      </c>
      <c r="Q33" s="405">
        <f>LPG!E35</f>
        <v>0</v>
      </c>
      <c r="R33" s="405">
        <f>Kerosene!E35</f>
        <v>0</v>
      </c>
      <c r="S33" s="405">
        <f>'Marked Gasoil'!E35</f>
        <v>0</v>
      </c>
      <c r="T33" s="405">
        <f>'Light, Medium &amp; Heavy Fuel Oils'!E35</f>
        <v>0</v>
      </c>
      <c r="U33" s="405">
        <f>'Road Diesel'!E35</f>
        <v>0</v>
      </c>
      <c r="V33" s="405">
        <f>Petrol!E35</f>
        <v>0</v>
      </c>
      <c r="W33" s="405">
        <f>'Other Fuels'!E35</f>
        <v>0</v>
      </c>
      <c r="X33" s="580">
        <f t="shared" si="3"/>
        <v>0</v>
      </c>
      <c r="Y33" s="405">
        <f t="shared" si="4"/>
        <v>0</v>
      </c>
      <c r="Z33" s="581">
        <f t="shared" si="59"/>
        <v>0</v>
      </c>
      <c r="AA33" s="617" t="e">
        <f t="shared" ref="AA33:AA43" si="88">O33/C33</f>
        <v>#DIV/0!</v>
      </c>
      <c r="AB33" s="618" t="e">
        <f t="shared" si="76"/>
        <v>#DIV/0!</v>
      </c>
      <c r="AC33" s="618" t="e">
        <f t="shared" si="77"/>
        <v>#DIV/0!</v>
      </c>
      <c r="AD33" s="618" t="e">
        <f t="shared" si="78"/>
        <v>#DIV/0!</v>
      </c>
      <c r="AE33" s="618" t="e">
        <f t="shared" si="79"/>
        <v>#DIV/0!</v>
      </c>
      <c r="AF33" s="618" t="e">
        <f t="shared" si="80"/>
        <v>#DIV/0!</v>
      </c>
      <c r="AG33" s="618" t="e">
        <f t="shared" si="81"/>
        <v>#DIV/0!</v>
      </c>
      <c r="AH33" s="618" t="e">
        <f t="shared" si="82"/>
        <v>#DIV/0!</v>
      </c>
      <c r="AI33" s="618" t="e">
        <f t="shared" si="83"/>
        <v>#DIV/0!</v>
      </c>
      <c r="AJ33" s="619" t="e">
        <f t="shared" si="84"/>
        <v>#DIV/0!</v>
      </c>
      <c r="AK33" s="619" t="e">
        <f t="shared" si="85"/>
        <v>#DIV/0!</v>
      </c>
      <c r="AL33" s="619" t="e">
        <f t="shared" si="86"/>
        <v>#DIV/0!</v>
      </c>
      <c r="AM33" s="620"/>
      <c r="AN33" s="574">
        <f>Electricity!H35</f>
        <v>0</v>
      </c>
      <c r="AO33" s="406">
        <f>NG!H35</f>
        <v>0</v>
      </c>
      <c r="AP33" s="406">
        <f>LPG!F35</f>
        <v>0</v>
      </c>
      <c r="AQ33" s="406">
        <f>Kerosene!F35</f>
        <v>0</v>
      </c>
      <c r="AR33" s="406">
        <f>'Marked Gasoil'!F35</f>
        <v>0</v>
      </c>
      <c r="AS33" s="406">
        <f>'Light, Medium &amp; Heavy Fuel Oils'!F35</f>
        <v>0</v>
      </c>
      <c r="AT33" s="406">
        <f>'Road Diesel'!F35</f>
        <v>0</v>
      </c>
      <c r="AU33" s="406">
        <f>Petrol!F35</f>
        <v>0</v>
      </c>
      <c r="AV33" s="406">
        <f>'Other Fuels'!F35</f>
        <v>0</v>
      </c>
      <c r="AW33" s="406">
        <f t="shared" si="6"/>
        <v>0</v>
      </c>
      <c r="AX33" s="406">
        <f t="shared" si="7"/>
        <v>0</v>
      </c>
      <c r="AY33" s="582">
        <f t="shared" ref="AY33:AY43" si="89">SUM(AN33:AV33)</f>
        <v>0</v>
      </c>
      <c r="AZ33" s="577" t="e">
        <f t="shared" ref="AZ33:AZ43" si="90">AN33/C33</f>
        <v>#DIV/0!</v>
      </c>
      <c r="BA33" s="559" t="e">
        <f t="shared" ref="BA33:BA43" si="91">AO33/D33</f>
        <v>#DIV/0!</v>
      </c>
      <c r="BB33" s="559" t="e">
        <f t="shared" ref="BB33:BB43" si="92">AP33/E33</f>
        <v>#DIV/0!</v>
      </c>
      <c r="BC33" s="559" t="e">
        <f t="shared" ref="BC33:BC43" si="93">AQ33/F33</f>
        <v>#DIV/0!</v>
      </c>
      <c r="BD33" s="559" t="e">
        <f t="shared" ref="BD33:BD43" si="94">AR33/G33</f>
        <v>#DIV/0!</v>
      </c>
      <c r="BE33" s="559" t="e">
        <f t="shared" ref="BE33:BE43" si="95">AS33/H33</f>
        <v>#DIV/0!</v>
      </c>
      <c r="BF33" s="559" t="e">
        <f t="shared" ref="BF33:BF43" si="96">AT33/I33</f>
        <v>#DIV/0!</v>
      </c>
      <c r="BG33" s="559" t="e">
        <f t="shared" ref="BG33:BG43" si="97">AU33/J33</f>
        <v>#DIV/0!</v>
      </c>
      <c r="BH33" s="559" t="e">
        <f t="shared" ref="BH33:BH43" si="98">AV33/K33</f>
        <v>#DIV/0!</v>
      </c>
      <c r="BI33" s="559" t="e">
        <f t="shared" ref="BI33:BI43" si="99">AW33/L33</f>
        <v>#DIV/0!</v>
      </c>
      <c r="BJ33" s="559" t="e">
        <f t="shared" ref="BJ33:BJ43" si="100">AX33/M33</f>
        <v>#DIV/0!</v>
      </c>
      <c r="BK33" s="583" t="e">
        <f t="shared" ref="BK33:BK43" si="101">AY33/N33</f>
        <v>#DIV/0!</v>
      </c>
      <c r="CE33" s="565"/>
      <c r="CF33" s="565"/>
      <c r="CG33" s="565"/>
      <c r="CH33" s="565"/>
      <c r="CI33" s="565"/>
      <c r="CJ33" s="565"/>
      <c r="CK33" s="565"/>
      <c r="CL33" s="565"/>
      <c r="CM33" s="565"/>
      <c r="CN33" s="565"/>
      <c r="CO33" s="565"/>
      <c r="CP33" s="565"/>
      <c r="CQ33" s="565"/>
      <c r="CR33" s="565"/>
      <c r="CS33" s="565"/>
      <c r="CT33" s="565"/>
      <c r="CU33" s="565"/>
      <c r="CV33" s="565"/>
    </row>
    <row r="34" spans="1:100" ht="14.25" customHeight="1" x14ac:dyDescent="0.2">
      <c r="A34" s="423" t="s">
        <v>2</v>
      </c>
      <c r="B34" s="411" t="str">
        <f t="shared" ref="B34:B43" si="102">B33</f>
        <v/>
      </c>
      <c r="C34" s="602"/>
      <c r="D34" s="603"/>
      <c r="E34" s="603"/>
      <c r="F34" s="603"/>
      <c r="G34" s="603"/>
      <c r="H34" s="603"/>
      <c r="I34" s="603"/>
      <c r="J34" s="603"/>
      <c r="K34" s="603"/>
      <c r="L34" s="603"/>
      <c r="M34" s="603"/>
      <c r="N34" s="604"/>
      <c r="O34" s="416">
        <f>Electricity!D36</f>
        <v>0</v>
      </c>
      <c r="P34" s="405">
        <f>NG!D36</f>
        <v>0</v>
      </c>
      <c r="Q34" s="405">
        <f>LPG!E36</f>
        <v>0</v>
      </c>
      <c r="R34" s="405">
        <f>Kerosene!E36</f>
        <v>0</v>
      </c>
      <c r="S34" s="405">
        <f>'Marked Gasoil'!E36</f>
        <v>0</v>
      </c>
      <c r="T34" s="405">
        <f>'Light, Medium &amp; Heavy Fuel Oils'!E36</f>
        <v>0</v>
      </c>
      <c r="U34" s="405">
        <f>'Road Diesel'!E36</f>
        <v>0</v>
      </c>
      <c r="V34" s="405">
        <f>Petrol!E36</f>
        <v>0</v>
      </c>
      <c r="W34" s="405">
        <f>'Other Fuels'!E36</f>
        <v>0</v>
      </c>
      <c r="X34" s="580">
        <f t="shared" si="3"/>
        <v>0</v>
      </c>
      <c r="Y34" s="405">
        <f t="shared" si="4"/>
        <v>0</v>
      </c>
      <c r="Z34" s="581">
        <f t="shared" si="59"/>
        <v>0</v>
      </c>
      <c r="AA34" s="617" t="e">
        <f t="shared" si="88"/>
        <v>#DIV/0!</v>
      </c>
      <c r="AB34" s="618" t="e">
        <f t="shared" si="76"/>
        <v>#DIV/0!</v>
      </c>
      <c r="AC34" s="618" t="e">
        <f t="shared" si="77"/>
        <v>#DIV/0!</v>
      </c>
      <c r="AD34" s="618" t="e">
        <f t="shared" si="78"/>
        <v>#DIV/0!</v>
      </c>
      <c r="AE34" s="618" t="e">
        <f t="shared" si="79"/>
        <v>#DIV/0!</v>
      </c>
      <c r="AF34" s="618" t="e">
        <f t="shared" si="80"/>
        <v>#DIV/0!</v>
      </c>
      <c r="AG34" s="618" t="e">
        <f t="shared" si="81"/>
        <v>#DIV/0!</v>
      </c>
      <c r="AH34" s="618" t="e">
        <f t="shared" si="82"/>
        <v>#DIV/0!</v>
      </c>
      <c r="AI34" s="618" t="e">
        <f t="shared" si="83"/>
        <v>#DIV/0!</v>
      </c>
      <c r="AJ34" s="619" t="e">
        <f t="shared" si="84"/>
        <v>#DIV/0!</v>
      </c>
      <c r="AK34" s="619" t="e">
        <f t="shared" si="85"/>
        <v>#DIV/0!</v>
      </c>
      <c r="AL34" s="619" t="e">
        <f t="shared" si="86"/>
        <v>#DIV/0!</v>
      </c>
      <c r="AM34" s="620"/>
      <c r="AN34" s="574">
        <f>Electricity!H36</f>
        <v>0</v>
      </c>
      <c r="AO34" s="406">
        <f>NG!H36</f>
        <v>0</v>
      </c>
      <c r="AP34" s="406">
        <f>LPG!F36</f>
        <v>0</v>
      </c>
      <c r="AQ34" s="406">
        <f>Kerosene!F36</f>
        <v>0</v>
      </c>
      <c r="AR34" s="406">
        <f>'Marked Gasoil'!F36</f>
        <v>0</v>
      </c>
      <c r="AS34" s="406">
        <f>'Light, Medium &amp; Heavy Fuel Oils'!F36</f>
        <v>0</v>
      </c>
      <c r="AT34" s="406">
        <f>'Road Diesel'!F36</f>
        <v>0</v>
      </c>
      <c r="AU34" s="406">
        <f>Petrol!F36</f>
        <v>0</v>
      </c>
      <c r="AV34" s="406">
        <f>'Other Fuels'!F36</f>
        <v>0</v>
      </c>
      <c r="AW34" s="406">
        <f t="shared" si="6"/>
        <v>0</v>
      </c>
      <c r="AX34" s="406">
        <f t="shared" si="7"/>
        <v>0</v>
      </c>
      <c r="AY34" s="582">
        <f t="shared" si="89"/>
        <v>0</v>
      </c>
      <c r="AZ34" s="577" t="e">
        <f t="shared" si="90"/>
        <v>#DIV/0!</v>
      </c>
      <c r="BA34" s="559" t="e">
        <f t="shared" si="91"/>
        <v>#DIV/0!</v>
      </c>
      <c r="BB34" s="559" t="e">
        <f t="shared" si="92"/>
        <v>#DIV/0!</v>
      </c>
      <c r="BC34" s="559" t="e">
        <f t="shared" si="93"/>
        <v>#DIV/0!</v>
      </c>
      <c r="BD34" s="559" t="e">
        <f t="shared" si="94"/>
        <v>#DIV/0!</v>
      </c>
      <c r="BE34" s="559" t="e">
        <f t="shared" si="95"/>
        <v>#DIV/0!</v>
      </c>
      <c r="BF34" s="559" t="e">
        <f t="shared" si="96"/>
        <v>#DIV/0!</v>
      </c>
      <c r="BG34" s="559" t="e">
        <f t="shared" si="97"/>
        <v>#DIV/0!</v>
      </c>
      <c r="BH34" s="559" t="e">
        <f t="shared" si="98"/>
        <v>#DIV/0!</v>
      </c>
      <c r="BI34" s="559" t="e">
        <f t="shared" si="99"/>
        <v>#DIV/0!</v>
      </c>
      <c r="BJ34" s="559" t="e">
        <f t="shared" si="100"/>
        <v>#DIV/0!</v>
      </c>
      <c r="BK34" s="583" t="e">
        <f t="shared" si="101"/>
        <v>#DIV/0!</v>
      </c>
      <c r="CE34" s="565"/>
      <c r="CF34" s="565"/>
      <c r="CG34" s="565"/>
      <c r="CH34" s="565"/>
      <c r="CI34" s="565"/>
      <c r="CJ34" s="565"/>
      <c r="CK34" s="565"/>
      <c r="CL34" s="565"/>
      <c r="CM34" s="565"/>
      <c r="CN34" s="565"/>
      <c r="CO34" s="565"/>
      <c r="CP34" s="565"/>
      <c r="CQ34" s="565"/>
      <c r="CR34" s="565"/>
      <c r="CS34" s="565"/>
      <c r="CT34" s="565"/>
      <c r="CU34" s="565"/>
      <c r="CV34" s="565"/>
    </row>
    <row r="35" spans="1:100" ht="14.25" customHeight="1" x14ac:dyDescent="0.2">
      <c r="A35" s="423" t="s">
        <v>3</v>
      </c>
      <c r="B35" s="411" t="str">
        <f t="shared" si="102"/>
        <v/>
      </c>
      <c r="C35" s="602"/>
      <c r="D35" s="603"/>
      <c r="E35" s="603"/>
      <c r="F35" s="603"/>
      <c r="G35" s="603"/>
      <c r="H35" s="603"/>
      <c r="I35" s="603"/>
      <c r="J35" s="603"/>
      <c r="K35" s="603"/>
      <c r="L35" s="603"/>
      <c r="M35" s="603"/>
      <c r="N35" s="604"/>
      <c r="O35" s="416">
        <f>Electricity!D37</f>
        <v>0</v>
      </c>
      <c r="P35" s="405">
        <f>NG!D37</f>
        <v>0</v>
      </c>
      <c r="Q35" s="405">
        <f>LPG!E37</f>
        <v>0</v>
      </c>
      <c r="R35" s="405">
        <f>Kerosene!E37</f>
        <v>0</v>
      </c>
      <c r="S35" s="405">
        <f>'Marked Gasoil'!E37</f>
        <v>0</v>
      </c>
      <c r="T35" s="405">
        <f>'Light, Medium &amp; Heavy Fuel Oils'!E37</f>
        <v>0</v>
      </c>
      <c r="U35" s="405">
        <f>'Road Diesel'!E37</f>
        <v>0</v>
      </c>
      <c r="V35" s="405">
        <f>Petrol!E37</f>
        <v>0</v>
      </c>
      <c r="W35" s="405">
        <f>'Other Fuels'!E37</f>
        <v>0</v>
      </c>
      <c r="X35" s="580">
        <f t="shared" si="3"/>
        <v>0</v>
      </c>
      <c r="Y35" s="405">
        <f t="shared" si="4"/>
        <v>0</v>
      </c>
      <c r="Z35" s="581">
        <f t="shared" si="59"/>
        <v>0</v>
      </c>
      <c r="AA35" s="617" t="e">
        <f t="shared" si="88"/>
        <v>#DIV/0!</v>
      </c>
      <c r="AB35" s="618" t="e">
        <f t="shared" si="76"/>
        <v>#DIV/0!</v>
      </c>
      <c r="AC35" s="618" t="e">
        <f t="shared" si="77"/>
        <v>#DIV/0!</v>
      </c>
      <c r="AD35" s="618" t="e">
        <f t="shared" si="78"/>
        <v>#DIV/0!</v>
      </c>
      <c r="AE35" s="618" t="e">
        <f t="shared" si="79"/>
        <v>#DIV/0!</v>
      </c>
      <c r="AF35" s="618" t="e">
        <f t="shared" si="80"/>
        <v>#DIV/0!</v>
      </c>
      <c r="AG35" s="618" t="e">
        <f t="shared" si="81"/>
        <v>#DIV/0!</v>
      </c>
      <c r="AH35" s="618" t="e">
        <f t="shared" si="82"/>
        <v>#DIV/0!</v>
      </c>
      <c r="AI35" s="618" t="e">
        <f t="shared" si="83"/>
        <v>#DIV/0!</v>
      </c>
      <c r="AJ35" s="619" t="e">
        <f t="shared" si="84"/>
        <v>#DIV/0!</v>
      </c>
      <c r="AK35" s="619" t="e">
        <f t="shared" si="85"/>
        <v>#DIV/0!</v>
      </c>
      <c r="AL35" s="619" t="e">
        <f t="shared" si="86"/>
        <v>#DIV/0!</v>
      </c>
      <c r="AM35" s="620"/>
      <c r="AN35" s="574">
        <f>Electricity!H37</f>
        <v>0</v>
      </c>
      <c r="AO35" s="406">
        <f>NG!H37</f>
        <v>0</v>
      </c>
      <c r="AP35" s="406">
        <f>LPG!F37</f>
        <v>0</v>
      </c>
      <c r="AQ35" s="406">
        <f>Kerosene!F37</f>
        <v>0</v>
      </c>
      <c r="AR35" s="406">
        <f>'Marked Gasoil'!F37</f>
        <v>0</v>
      </c>
      <c r="AS35" s="406">
        <f>'Light, Medium &amp; Heavy Fuel Oils'!F37</f>
        <v>0</v>
      </c>
      <c r="AT35" s="406">
        <f>'Road Diesel'!F37</f>
        <v>0</v>
      </c>
      <c r="AU35" s="406">
        <f>Petrol!F37</f>
        <v>0</v>
      </c>
      <c r="AV35" s="406">
        <f>'Other Fuels'!F37</f>
        <v>0</v>
      </c>
      <c r="AW35" s="406">
        <f t="shared" si="6"/>
        <v>0</v>
      </c>
      <c r="AX35" s="406">
        <f t="shared" si="7"/>
        <v>0</v>
      </c>
      <c r="AY35" s="582">
        <f t="shared" si="89"/>
        <v>0</v>
      </c>
      <c r="AZ35" s="577" t="e">
        <f t="shared" si="90"/>
        <v>#DIV/0!</v>
      </c>
      <c r="BA35" s="559" t="e">
        <f t="shared" si="91"/>
        <v>#DIV/0!</v>
      </c>
      <c r="BB35" s="559" t="e">
        <f t="shared" si="92"/>
        <v>#DIV/0!</v>
      </c>
      <c r="BC35" s="559" t="e">
        <f t="shared" si="93"/>
        <v>#DIV/0!</v>
      </c>
      <c r="BD35" s="559" t="e">
        <f t="shared" si="94"/>
        <v>#DIV/0!</v>
      </c>
      <c r="BE35" s="559" t="e">
        <f t="shared" si="95"/>
        <v>#DIV/0!</v>
      </c>
      <c r="BF35" s="559" t="e">
        <f t="shared" si="96"/>
        <v>#DIV/0!</v>
      </c>
      <c r="BG35" s="559" t="e">
        <f t="shared" si="97"/>
        <v>#DIV/0!</v>
      </c>
      <c r="BH35" s="559" t="e">
        <f t="shared" si="98"/>
        <v>#DIV/0!</v>
      </c>
      <c r="BI35" s="559" t="e">
        <f t="shared" si="99"/>
        <v>#DIV/0!</v>
      </c>
      <c r="BJ35" s="559" t="e">
        <f t="shared" si="100"/>
        <v>#DIV/0!</v>
      </c>
      <c r="BK35" s="583" t="e">
        <f t="shared" si="101"/>
        <v>#DIV/0!</v>
      </c>
      <c r="CE35" s="565"/>
      <c r="CF35" s="565"/>
      <c r="CG35" s="565"/>
      <c r="CH35" s="565"/>
      <c r="CI35" s="565"/>
      <c r="CJ35" s="565"/>
      <c r="CK35" s="565"/>
      <c r="CL35" s="565"/>
      <c r="CM35" s="565"/>
      <c r="CN35" s="565"/>
      <c r="CO35" s="565"/>
      <c r="CP35" s="565"/>
      <c r="CQ35" s="565"/>
      <c r="CR35" s="565"/>
      <c r="CS35" s="565"/>
      <c r="CT35" s="565"/>
      <c r="CU35" s="565"/>
      <c r="CV35" s="565"/>
    </row>
    <row r="36" spans="1:100" ht="14.25" customHeight="1" x14ac:dyDescent="0.2">
      <c r="A36" s="423" t="s">
        <v>4</v>
      </c>
      <c r="B36" s="411" t="str">
        <f t="shared" si="102"/>
        <v/>
      </c>
      <c r="C36" s="602"/>
      <c r="D36" s="603"/>
      <c r="E36" s="603"/>
      <c r="F36" s="603"/>
      <c r="G36" s="603"/>
      <c r="H36" s="603"/>
      <c r="I36" s="603"/>
      <c r="J36" s="603"/>
      <c r="K36" s="603"/>
      <c r="L36" s="603"/>
      <c r="M36" s="603"/>
      <c r="N36" s="604"/>
      <c r="O36" s="416">
        <f>Electricity!D38</f>
        <v>0</v>
      </c>
      <c r="P36" s="405">
        <f>NG!D38</f>
        <v>0</v>
      </c>
      <c r="Q36" s="405">
        <f>LPG!E38</f>
        <v>0</v>
      </c>
      <c r="R36" s="405">
        <f>Kerosene!E38</f>
        <v>0</v>
      </c>
      <c r="S36" s="405">
        <f>'Marked Gasoil'!E38</f>
        <v>0</v>
      </c>
      <c r="T36" s="405">
        <f>'Light, Medium &amp; Heavy Fuel Oils'!E38</f>
        <v>0</v>
      </c>
      <c r="U36" s="405">
        <f>'Road Diesel'!E38</f>
        <v>0</v>
      </c>
      <c r="V36" s="405">
        <f>Petrol!E38</f>
        <v>0</v>
      </c>
      <c r="W36" s="405">
        <f>'Other Fuels'!E38</f>
        <v>0</v>
      </c>
      <c r="X36" s="580">
        <f t="shared" si="3"/>
        <v>0</v>
      </c>
      <c r="Y36" s="405">
        <f t="shared" si="4"/>
        <v>0</v>
      </c>
      <c r="Z36" s="581">
        <f t="shared" si="59"/>
        <v>0</v>
      </c>
      <c r="AA36" s="617" t="e">
        <f t="shared" si="88"/>
        <v>#DIV/0!</v>
      </c>
      <c r="AB36" s="618" t="e">
        <f t="shared" si="76"/>
        <v>#DIV/0!</v>
      </c>
      <c r="AC36" s="618" t="e">
        <f t="shared" si="77"/>
        <v>#DIV/0!</v>
      </c>
      <c r="AD36" s="618" t="e">
        <f t="shared" si="78"/>
        <v>#DIV/0!</v>
      </c>
      <c r="AE36" s="618" t="e">
        <f t="shared" si="79"/>
        <v>#DIV/0!</v>
      </c>
      <c r="AF36" s="618" t="e">
        <f t="shared" si="80"/>
        <v>#DIV/0!</v>
      </c>
      <c r="AG36" s="618" t="e">
        <f t="shared" si="81"/>
        <v>#DIV/0!</v>
      </c>
      <c r="AH36" s="618" t="e">
        <f t="shared" si="82"/>
        <v>#DIV/0!</v>
      </c>
      <c r="AI36" s="618" t="e">
        <f t="shared" si="83"/>
        <v>#DIV/0!</v>
      </c>
      <c r="AJ36" s="619" t="e">
        <f t="shared" si="84"/>
        <v>#DIV/0!</v>
      </c>
      <c r="AK36" s="619" t="e">
        <f t="shared" si="85"/>
        <v>#DIV/0!</v>
      </c>
      <c r="AL36" s="619" t="e">
        <f t="shared" si="86"/>
        <v>#DIV/0!</v>
      </c>
      <c r="AM36" s="620"/>
      <c r="AN36" s="574">
        <f>Electricity!H38</f>
        <v>0</v>
      </c>
      <c r="AO36" s="406">
        <f>NG!H38</f>
        <v>0</v>
      </c>
      <c r="AP36" s="406">
        <f>LPG!F38</f>
        <v>0</v>
      </c>
      <c r="AQ36" s="406">
        <f>Kerosene!F38</f>
        <v>0</v>
      </c>
      <c r="AR36" s="406">
        <f>'Marked Gasoil'!F38</f>
        <v>0</v>
      </c>
      <c r="AS36" s="406">
        <f>'Light, Medium &amp; Heavy Fuel Oils'!F38</f>
        <v>0</v>
      </c>
      <c r="AT36" s="406">
        <f>'Road Diesel'!F38</f>
        <v>0</v>
      </c>
      <c r="AU36" s="406">
        <f>Petrol!F38</f>
        <v>0</v>
      </c>
      <c r="AV36" s="406">
        <f>'Other Fuels'!F38</f>
        <v>0</v>
      </c>
      <c r="AW36" s="406">
        <f t="shared" si="6"/>
        <v>0</v>
      </c>
      <c r="AX36" s="406">
        <f t="shared" si="7"/>
        <v>0</v>
      </c>
      <c r="AY36" s="582">
        <f t="shared" si="89"/>
        <v>0</v>
      </c>
      <c r="AZ36" s="577" t="e">
        <f t="shared" si="90"/>
        <v>#DIV/0!</v>
      </c>
      <c r="BA36" s="559" t="e">
        <f t="shared" si="91"/>
        <v>#DIV/0!</v>
      </c>
      <c r="BB36" s="559" t="e">
        <f t="shared" si="92"/>
        <v>#DIV/0!</v>
      </c>
      <c r="BC36" s="559" t="e">
        <f t="shared" si="93"/>
        <v>#DIV/0!</v>
      </c>
      <c r="BD36" s="559" t="e">
        <f t="shared" si="94"/>
        <v>#DIV/0!</v>
      </c>
      <c r="BE36" s="559" t="e">
        <f t="shared" si="95"/>
        <v>#DIV/0!</v>
      </c>
      <c r="BF36" s="559" t="e">
        <f t="shared" si="96"/>
        <v>#DIV/0!</v>
      </c>
      <c r="BG36" s="559" t="e">
        <f t="shared" si="97"/>
        <v>#DIV/0!</v>
      </c>
      <c r="BH36" s="559" t="e">
        <f t="shared" si="98"/>
        <v>#DIV/0!</v>
      </c>
      <c r="BI36" s="559" t="e">
        <f t="shared" si="99"/>
        <v>#DIV/0!</v>
      </c>
      <c r="BJ36" s="559" t="e">
        <f t="shared" si="100"/>
        <v>#DIV/0!</v>
      </c>
      <c r="BK36" s="583" t="e">
        <f t="shared" si="101"/>
        <v>#DIV/0!</v>
      </c>
      <c r="CE36" s="565"/>
      <c r="CF36" s="565"/>
      <c r="CG36" s="565"/>
      <c r="CH36" s="565"/>
      <c r="CI36" s="565"/>
      <c r="CJ36" s="565"/>
      <c r="CK36" s="565"/>
      <c r="CL36" s="565"/>
      <c r="CM36" s="565"/>
      <c r="CN36" s="565"/>
      <c r="CO36" s="565"/>
      <c r="CP36" s="565"/>
      <c r="CQ36" s="565"/>
      <c r="CR36" s="565"/>
      <c r="CS36" s="565"/>
      <c r="CT36" s="565"/>
      <c r="CU36" s="565"/>
      <c r="CV36" s="565"/>
    </row>
    <row r="37" spans="1:100" ht="14.25" customHeight="1" x14ac:dyDescent="0.2">
      <c r="A37" s="423" t="s">
        <v>5</v>
      </c>
      <c r="B37" s="411" t="str">
        <f t="shared" si="102"/>
        <v/>
      </c>
      <c r="C37" s="602"/>
      <c r="D37" s="603"/>
      <c r="E37" s="603"/>
      <c r="F37" s="603"/>
      <c r="G37" s="603"/>
      <c r="H37" s="603"/>
      <c r="I37" s="603"/>
      <c r="J37" s="603"/>
      <c r="K37" s="603"/>
      <c r="L37" s="603"/>
      <c r="M37" s="603"/>
      <c r="N37" s="604"/>
      <c r="O37" s="416">
        <f>Electricity!D39</f>
        <v>0</v>
      </c>
      <c r="P37" s="405">
        <f>NG!D39</f>
        <v>0</v>
      </c>
      <c r="Q37" s="405">
        <f>LPG!E39</f>
        <v>0</v>
      </c>
      <c r="R37" s="405">
        <f>Kerosene!E39</f>
        <v>0</v>
      </c>
      <c r="S37" s="405">
        <f>'Marked Gasoil'!E39</f>
        <v>0</v>
      </c>
      <c r="T37" s="405">
        <f>'Light, Medium &amp; Heavy Fuel Oils'!E39</f>
        <v>0</v>
      </c>
      <c r="U37" s="405">
        <f>'Road Diesel'!E39</f>
        <v>0</v>
      </c>
      <c r="V37" s="405">
        <f>Petrol!E39</f>
        <v>0</v>
      </c>
      <c r="W37" s="405">
        <f>'Other Fuels'!E39</f>
        <v>0</v>
      </c>
      <c r="X37" s="580">
        <f t="shared" si="3"/>
        <v>0</v>
      </c>
      <c r="Y37" s="405">
        <f t="shared" si="4"/>
        <v>0</v>
      </c>
      <c r="Z37" s="581">
        <f t="shared" si="59"/>
        <v>0</v>
      </c>
      <c r="AA37" s="617" t="e">
        <f t="shared" si="88"/>
        <v>#DIV/0!</v>
      </c>
      <c r="AB37" s="618" t="e">
        <f t="shared" si="76"/>
        <v>#DIV/0!</v>
      </c>
      <c r="AC37" s="618" t="e">
        <f t="shared" si="77"/>
        <v>#DIV/0!</v>
      </c>
      <c r="AD37" s="618" t="e">
        <f t="shared" si="78"/>
        <v>#DIV/0!</v>
      </c>
      <c r="AE37" s="618" t="e">
        <f t="shared" si="79"/>
        <v>#DIV/0!</v>
      </c>
      <c r="AF37" s="618" t="e">
        <f t="shared" si="80"/>
        <v>#DIV/0!</v>
      </c>
      <c r="AG37" s="618" t="e">
        <f t="shared" si="81"/>
        <v>#DIV/0!</v>
      </c>
      <c r="AH37" s="618" t="e">
        <f t="shared" si="82"/>
        <v>#DIV/0!</v>
      </c>
      <c r="AI37" s="618" t="e">
        <f t="shared" si="83"/>
        <v>#DIV/0!</v>
      </c>
      <c r="AJ37" s="619" t="e">
        <f t="shared" si="84"/>
        <v>#DIV/0!</v>
      </c>
      <c r="AK37" s="619" t="e">
        <f t="shared" si="85"/>
        <v>#DIV/0!</v>
      </c>
      <c r="AL37" s="619" t="e">
        <f t="shared" si="86"/>
        <v>#DIV/0!</v>
      </c>
      <c r="AM37" s="620"/>
      <c r="AN37" s="574">
        <f>Electricity!H39</f>
        <v>0</v>
      </c>
      <c r="AO37" s="406">
        <f>NG!H39</f>
        <v>0</v>
      </c>
      <c r="AP37" s="406">
        <f>LPG!F39</f>
        <v>0</v>
      </c>
      <c r="AQ37" s="406">
        <f>Kerosene!F39</f>
        <v>0</v>
      </c>
      <c r="AR37" s="406">
        <f>'Marked Gasoil'!F39</f>
        <v>0</v>
      </c>
      <c r="AS37" s="406">
        <f>'Light, Medium &amp; Heavy Fuel Oils'!F39</f>
        <v>0</v>
      </c>
      <c r="AT37" s="406">
        <f>'Road Diesel'!F39</f>
        <v>0</v>
      </c>
      <c r="AU37" s="406">
        <f>Petrol!F39</f>
        <v>0</v>
      </c>
      <c r="AV37" s="406">
        <f>'Other Fuels'!F39</f>
        <v>0</v>
      </c>
      <c r="AW37" s="406">
        <f t="shared" si="6"/>
        <v>0</v>
      </c>
      <c r="AX37" s="406">
        <f t="shared" si="7"/>
        <v>0</v>
      </c>
      <c r="AY37" s="582">
        <f t="shared" si="89"/>
        <v>0</v>
      </c>
      <c r="AZ37" s="577" t="e">
        <f t="shared" si="90"/>
        <v>#DIV/0!</v>
      </c>
      <c r="BA37" s="559" t="e">
        <f t="shared" si="91"/>
        <v>#DIV/0!</v>
      </c>
      <c r="BB37" s="559" t="e">
        <f t="shared" si="92"/>
        <v>#DIV/0!</v>
      </c>
      <c r="BC37" s="559" t="e">
        <f t="shared" si="93"/>
        <v>#DIV/0!</v>
      </c>
      <c r="BD37" s="559" t="e">
        <f t="shared" si="94"/>
        <v>#DIV/0!</v>
      </c>
      <c r="BE37" s="559" t="e">
        <f t="shared" si="95"/>
        <v>#DIV/0!</v>
      </c>
      <c r="BF37" s="559" t="e">
        <f t="shared" si="96"/>
        <v>#DIV/0!</v>
      </c>
      <c r="BG37" s="559" t="e">
        <f t="shared" si="97"/>
        <v>#DIV/0!</v>
      </c>
      <c r="BH37" s="559" t="e">
        <f t="shared" si="98"/>
        <v>#DIV/0!</v>
      </c>
      <c r="BI37" s="559" t="e">
        <f t="shared" si="99"/>
        <v>#DIV/0!</v>
      </c>
      <c r="BJ37" s="559" t="e">
        <f t="shared" si="100"/>
        <v>#DIV/0!</v>
      </c>
      <c r="BK37" s="583" t="e">
        <f t="shared" si="101"/>
        <v>#DIV/0!</v>
      </c>
      <c r="CE37" s="565"/>
      <c r="CF37" s="565"/>
      <c r="CG37" s="565"/>
      <c r="CH37" s="565"/>
      <c r="CI37" s="565"/>
      <c r="CJ37" s="565"/>
      <c r="CK37" s="565"/>
      <c r="CL37" s="565"/>
      <c r="CM37" s="565"/>
      <c r="CN37" s="565"/>
      <c r="CO37" s="565"/>
      <c r="CP37" s="565"/>
      <c r="CQ37" s="565"/>
      <c r="CR37" s="565"/>
      <c r="CS37" s="565"/>
      <c r="CT37" s="565"/>
      <c r="CU37" s="565"/>
      <c r="CV37" s="565"/>
    </row>
    <row r="38" spans="1:100" ht="14.25" customHeight="1" x14ac:dyDescent="0.2">
      <c r="A38" s="423" t="s">
        <v>6</v>
      </c>
      <c r="B38" s="411" t="str">
        <f t="shared" si="102"/>
        <v/>
      </c>
      <c r="C38" s="602"/>
      <c r="D38" s="603"/>
      <c r="E38" s="603"/>
      <c r="F38" s="603"/>
      <c r="G38" s="603"/>
      <c r="H38" s="603"/>
      <c r="I38" s="603"/>
      <c r="J38" s="603"/>
      <c r="K38" s="603"/>
      <c r="L38" s="603"/>
      <c r="M38" s="603"/>
      <c r="N38" s="604"/>
      <c r="O38" s="416">
        <f>Electricity!D40</f>
        <v>0</v>
      </c>
      <c r="P38" s="405">
        <f>NG!D40</f>
        <v>0</v>
      </c>
      <c r="Q38" s="405">
        <f>LPG!E40</f>
        <v>0</v>
      </c>
      <c r="R38" s="405">
        <f>Kerosene!E40</f>
        <v>0</v>
      </c>
      <c r="S38" s="405">
        <f>'Marked Gasoil'!E40</f>
        <v>0</v>
      </c>
      <c r="T38" s="405">
        <f>'Light, Medium &amp; Heavy Fuel Oils'!E40</f>
        <v>0</v>
      </c>
      <c r="U38" s="405">
        <f>'Road Diesel'!E40</f>
        <v>0</v>
      </c>
      <c r="V38" s="405">
        <f>Petrol!E40</f>
        <v>0</v>
      </c>
      <c r="W38" s="405">
        <f>'Other Fuels'!E40</f>
        <v>0</v>
      </c>
      <c r="X38" s="580">
        <f t="shared" si="3"/>
        <v>0</v>
      </c>
      <c r="Y38" s="405">
        <f t="shared" si="4"/>
        <v>0</v>
      </c>
      <c r="Z38" s="581">
        <f t="shared" si="59"/>
        <v>0</v>
      </c>
      <c r="AA38" s="617" t="e">
        <f t="shared" si="88"/>
        <v>#DIV/0!</v>
      </c>
      <c r="AB38" s="618" t="e">
        <f t="shared" si="76"/>
        <v>#DIV/0!</v>
      </c>
      <c r="AC38" s="618" t="e">
        <f t="shared" si="77"/>
        <v>#DIV/0!</v>
      </c>
      <c r="AD38" s="618" t="e">
        <f t="shared" si="78"/>
        <v>#DIV/0!</v>
      </c>
      <c r="AE38" s="618" t="e">
        <f t="shared" si="79"/>
        <v>#DIV/0!</v>
      </c>
      <c r="AF38" s="618" t="e">
        <f t="shared" si="80"/>
        <v>#DIV/0!</v>
      </c>
      <c r="AG38" s="618" t="e">
        <f t="shared" si="81"/>
        <v>#DIV/0!</v>
      </c>
      <c r="AH38" s="618" t="e">
        <f t="shared" si="82"/>
        <v>#DIV/0!</v>
      </c>
      <c r="AI38" s="618" t="e">
        <f t="shared" si="83"/>
        <v>#DIV/0!</v>
      </c>
      <c r="AJ38" s="619" t="e">
        <f t="shared" si="84"/>
        <v>#DIV/0!</v>
      </c>
      <c r="AK38" s="619" t="e">
        <f t="shared" si="85"/>
        <v>#DIV/0!</v>
      </c>
      <c r="AL38" s="619" t="e">
        <f t="shared" si="86"/>
        <v>#DIV/0!</v>
      </c>
      <c r="AM38" s="620"/>
      <c r="AN38" s="574">
        <f>Electricity!H40</f>
        <v>0</v>
      </c>
      <c r="AO38" s="406">
        <f>NG!H40</f>
        <v>0</v>
      </c>
      <c r="AP38" s="406">
        <f>LPG!F40</f>
        <v>0</v>
      </c>
      <c r="AQ38" s="406">
        <f>Kerosene!F40</f>
        <v>0</v>
      </c>
      <c r="AR38" s="406">
        <f>'Marked Gasoil'!F40</f>
        <v>0</v>
      </c>
      <c r="AS38" s="406">
        <f>'Light, Medium &amp; Heavy Fuel Oils'!F40</f>
        <v>0</v>
      </c>
      <c r="AT38" s="406">
        <f>'Road Diesel'!F40</f>
        <v>0</v>
      </c>
      <c r="AU38" s="406">
        <f>Petrol!F40</f>
        <v>0</v>
      </c>
      <c r="AV38" s="406">
        <f>'Other Fuels'!F40</f>
        <v>0</v>
      </c>
      <c r="AW38" s="406">
        <f t="shared" si="6"/>
        <v>0</v>
      </c>
      <c r="AX38" s="406">
        <f t="shared" si="7"/>
        <v>0</v>
      </c>
      <c r="AY38" s="582">
        <f t="shared" si="89"/>
        <v>0</v>
      </c>
      <c r="AZ38" s="577" t="e">
        <f t="shared" si="90"/>
        <v>#DIV/0!</v>
      </c>
      <c r="BA38" s="559" t="e">
        <f t="shared" si="91"/>
        <v>#DIV/0!</v>
      </c>
      <c r="BB38" s="559" t="e">
        <f t="shared" si="92"/>
        <v>#DIV/0!</v>
      </c>
      <c r="BC38" s="559" t="e">
        <f t="shared" si="93"/>
        <v>#DIV/0!</v>
      </c>
      <c r="BD38" s="559" t="e">
        <f t="shared" si="94"/>
        <v>#DIV/0!</v>
      </c>
      <c r="BE38" s="559" t="e">
        <f t="shared" si="95"/>
        <v>#DIV/0!</v>
      </c>
      <c r="BF38" s="559" t="e">
        <f t="shared" si="96"/>
        <v>#DIV/0!</v>
      </c>
      <c r="BG38" s="559" t="e">
        <f t="shared" si="97"/>
        <v>#DIV/0!</v>
      </c>
      <c r="BH38" s="559" t="e">
        <f t="shared" si="98"/>
        <v>#DIV/0!</v>
      </c>
      <c r="BI38" s="559" t="e">
        <f t="shared" si="99"/>
        <v>#DIV/0!</v>
      </c>
      <c r="BJ38" s="559" t="e">
        <f t="shared" si="100"/>
        <v>#DIV/0!</v>
      </c>
      <c r="BK38" s="583" t="e">
        <f t="shared" si="101"/>
        <v>#DIV/0!</v>
      </c>
      <c r="CE38" s="565"/>
      <c r="CF38" s="565"/>
      <c r="CG38" s="565"/>
      <c r="CH38" s="565"/>
      <c r="CI38" s="565"/>
      <c r="CJ38" s="565"/>
      <c r="CK38" s="565"/>
      <c r="CL38" s="565"/>
      <c r="CM38" s="565"/>
      <c r="CN38" s="565"/>
      <c r="CO38" s="565"/>
      <c r="CP38" s="565"/>
      <c r="CQ38" s="565"/>
      <c r="CR38" s="565"/>
      <c r="CS38" s="565"/>
      <c r="CT38" s="565"/>
      <c r="CU38" s="565"/>
      <c r="CV38" s="565"/>
    </row>
    <row r="39" spans="1:100" ht="14.25" customHeight="1" x14ac:dyDescent="0.2">
      <c r="A39" s="423" t="s">
        <v>7</v>
      </c>
      <c r="B39" s="411" t="str">
        <f t="shared" si="102"/>
        <v/>
      </c>
      <c r="C39" s="602"/>
      <c r="D39" s="603"/>
      <c r="E39" s="603"/>
      <c r="F39" s="603"/>
      <c r="G39" s="603"/>
      <c r="H39" s="603"/>
      <c r="I39" s="603"/>
      <c r="J39" s="603"/>
      <c r="K39" s="603"/>
      <c r="L39" s="603"/>
      <c r="M39" s="603"/>
      <c r="N39" s="604"/>
      <c r="O39" s="416">
        <f>Electricity!D41</f>
        <v>0</v>
      </c>
      <c r="P39" s="405">
        <f>NG!D41</f>
        <v>0</v>
      </c>
      <c r="Q39" s="405">
        <f>LPG!E41</f>
        <v>0</v>
      </c>
      <c r="R39" s="405">
        <f>Kerosene!E41</f>
        <v>0</v>
      </c>
      <c r="S39" s="405">
        <f>'Marked Gasoil'!E41</f>
        <v>0</v>
      </c>
      <c r="T39" s="405">
        <f>'Light, Medium &amp; Heavy Fuel Oils'!E41</f>
        <v>0</v>
      </c>
      <c r="U39" s="405">
        <f>'Road Diesel'!E41</f>
        <v>0</v>
      </c>
      <c r="V39" s="405">
        <f>Petrol!E41</f>
        <v>0</v>
      </c>
      <c r="W39" s="405">
        <f>'Other Fuels'!E41</f>
        <v>0</v>
      </c>
      <c r="X39" s="580">
        <f t="shared" si="3"/>
        <v>0</v>
      </c>
      <c r="Y39" s="405">
        <f t="shared" si="4"/>
        <v>0</v>
      </c>
      <c r="Z39" s="581">
        <f t="shared" si="59"/>
        <v>0</v>
      </c>
      <c r="AA39" s="617" t="e">
        <f t="shared" si="88"/>
        <v>#DIV/0!</v>
      </c>
      <c r="AB39" s="618" t="e">
        <f t="shared" si="76"/>
        <v>#DIV/0!</v>
      </c>
      <c r="AC39" s="618" t="e">
        <f t="shared" si="77"/>
        <v>#DIV/0!</v>
      </c>
      <c r="AD39" s="618" t="e">
        <f t="shared" si="78"/>
        <v>#DIV/0!</v>
      </c>
      <c r="AE39" s="618" t="e">
        <f t="shared" si="79"/>
        <v>#DIV/0!</v>
      </c>
      <c r="AF39" s="618" t="e">
        <f t="shared" si="80"/>
        <v>#DIV/0!</v>
      </c>
      <c r="AG39" s="618" t="e">
        <f t="shared" si="81"/>
        <v>#DIV/0!</v>
      </c>
      <c r="AH39" s="618" t="e">
        <f t="shared" si="82"/>
        <v>#DIV/0!</v>
      </c>
      <c r="AI39" s="618" t="e">
        <f t="shared" si="83"/>
        <v>#DIV/0!</v>
      </c>
      <c r="AJ39" s="619" t="e">
        <f t="shared" si="84"/>
        <v>#DIV/0!</v>
      </c>
      <c r="AK39" s="619" t="e">
        <f t="shared" si="85"/>
        <v>#DIV/0!</v>
      </c>
      <c r="AL39" s="619" t="e">
        <f t="shared" si="86"/>
        <v>#DIV/0!</v>
      </c>
      <c r="AM39" s="620"/>
      <c r="AN39" s="574">
        <f>Electricity!H41</f>
        <v>0</v>
      </c>
      <c r="AO39" s="406">
        <f>NG!H41</f>
        <v>0</v>
      </c>
      <c r="AP39" s="406">
        <f>LPG!F41</f>
        <v>0</v>
      </c>
      <c r="AQ39" s="406">
        <f>Kerosene!F41</f>
        <v>0</v>
      </c>
      <c r="AR39" s="406">
        <f>'Marked Gasoil'!F41</f>
        <v>0</v>
      </c>
      <c r="AS39" s="406">
        <f>'Light, Medium &amp; Heavy Fuel Oils'!F41</f>
        <v>0</v>
      </c>
      <c r="AT39" s="406">
        <f>'Road Diesel'!F41</f>
        <v>0</v>
      </c>
      <c r="AU39" s="406">
        <f>Petrol!F41</f>
        <v>0</v>
      </c>
      <c r="AV39" s="406">
        <f>'Other Fuels'!F41</f>
        <v>0</v>
      </c>
      <c r="AW39" s="406">
        <f t="shared" si="6"/>
        <v>0</v>
      </c>
      <c r="AX39" s="406">
        <f t="shared" si="7"/>
        <v>0</v>
      </c>
      <c r="AY39" s="582">
        <f t="shared" si="89"/>
        <v>0</v>
      </c>
      <c r="AZ39" s="577" t="e">
        <f t="shared" si="90"/>
        <v>#DIV/0!</v>
      </c>
      <c r="BA39" s="559" t="e">
        <f t="shared" si="91"/>
        <v>#DIV/0!</v>
      </c>
      <c r="BB39" s="559" t="e">
        <f t="shared" si="92"/>
        <v>#DIV/0!</v>
      </c>
      <c r="BC39" s="559" t="e">
        <f t="shared" si="93"/>
        <v>#DIV/0!</v>
      </c>
      <c r="BD39" s="559" t="e">
        <f t="shared" si="94"/>
        <v>#DIV/0!</v>
      </c>
      <c r="BE39" s="559" t="e">
        <f t="shared" si="95"/>
        <v>#DIV/0!</v>
      </c>
      <c r="BF39" s="559" t="e">
        <f t="shared" si="96"/>
        <v>#DIV/0!</v>
      </c>
      <c r="BG39" s="559" t="e">
        <f t="shared" si="97"/>
        <v>#DIV/0!</v>
      </c>
      <c r="BH39" s="559" t="e">
        <f t="shared" si="98"/>
        <v>#DIV/0!</v>
      </c>
      <c r="BI39" s="559" t="e">
        <f t="shared" si="99"/>
        <v>#DIV/0!</v>
      </c>
      <c r="BJ39" s="559" t="e">
        <f t="shared" si="100"/>
        <v>#DIV/0!</v>
      </c>
      <c r="BK39" s="583" t="e">
        <f t="shared" si="101"/>
        <v>#DIV/0!</v>
      </c>
      <c r="CE39" s="565"/>
      <c r="CF39" s="565"/>
      <c r="CG39" s="565"/>
      <c r="CH39" s="565"/>
      <c r="CI39" s="565"/>
      <c r="CJ39" s="565"/>
      <c r="CK39" s="565"/>
      <c r="CL39" s="565"/>
      <c r="CM39" s="565"/>
      <c r="CN39" s="565"/>
      <c r="CO39" s="565"/>
      <c r="CP39" s="565"/>
      <c r="CQ39" s="565"/>
      <c r="CR39" s="565"/>
      <c r="CS39" s="565"/>
      <c r="CT39" s="565"/>
      <c r="CU39" s="565"/>
      <c r="CV39" s="565"/>
    </row>
    <row r="40" spans="1:100" ht="14.25" customHeight="1" x14ac:dyDescent="0.2">
      <c r="A40" s="423" t="s">
        <v>8</v>
      </c>
      <c r="B40" s="411" t="str">
        <f t="shared" si="102"/>
        <v/>
      </c>
      <c r="C40" s="602"/>
      <c r="D40" s="603"/>
      <c r="E40" s="603"/>
      <c r="F40" s="603"/>
      <c r="G40" s="603"/>
      <c r="H40" s="603"/>
      <c r="I40" s="603"/>
      <c r="J40" s="603"/>
      <c r="K40" s="603"/>
      <c r="L40" s="603"/>
      <c r="M40" s="603"/>
      <c r="N40" s="604"/>
      <c r="O40" s="416">
        <f>Electricity!D42</f>
        <v>0</v>
      </c>
      <c r="P40" s="405">
        <f>NG!D42</f>
        <v>0</v>
      </c>
      <c r="Q40" s="405">
        <f>LPG!E42</f>
        <v>0</v>
      </c>
      <c r="R40" s="405">
        <f>Kerosene!E42</f>
        <v>0</v>
      </c>
      <c r="S40" s="405">
        <f>'Marked Gasoil'!E42</f>
        <v>0</v>
      </c>
      <c r="T40" s="405">
        <f>'Light, Medium &amp; Heavy Fuel Oils'!E42</f>
        <v>0</v>
      </c>
      <c r="U40" s="405">
        <f>'Road Diesel'!E42</f>
        <v>0</v>
      </c>
      <c r="V40" s="405">
        <f>Petrol!E42</f>
        <v>0</v>
      </c>
      <c r="W40" s="405">
        <f>'Other Fuels'!E42</f>
        <v>0</v>
      </c>
      <c r="X40" s="580">
        <f t="shared" ref="X40:X67" si="103">SUM(P40:T40)+IF(allocate="thermal",W40,0)</f>
        <v>0</v>
      </c>
      <c r="Y40" s="405">
        <f t="shared" ref="Y40:Y67" si="104">SUM(U40:V40)+IF(allocate="transport",W40,0)</f>
        <v>0</v>
      </c>
      <c r="Z40" s="581">
        <f t="shared" si="59"/>
        <v>0</v>
      </c>
      <c r="AA40" s="617" t="e">
        <f t="shared" si="88"/>
        <v>#DIV/0!</v>
      </c>
      <c r="AB40" s="618" t="e">
        <f t="shared" si="76"/>
        <v>#DIV/0!</v>
      </c>
      <c r="AC40" s="618" t="e">
        <f t="shared" si="77"/>
        <v>#DIV/0!</v>
      </c>
      <c r="AD40" s="618" t="e">
        <f t="shared" si="78"/>
        <v>#DIV/0!</v>
      </c>
      <c r="AE40" s="618" t="e">
        <f t="shared" si="79"/>
        <v>#DIV/0!</v>
      </c>
      <c r="AF40" s="618" t="e">
        <f t="shared" si="80"/>
        <v>#DIV/0!</v>
      </c>
      <c r="AG40" s="618" t="e">
        <f t="shared" si="81"/>
        <v>#DIV/0!</v>
      </c>
      <c r="AH40" s="618" t="e">
        <f t="shared" si="82"/>
        <v>#DIV/0!</v>
      </c>
      <c r="AI40" s="618" t="e">
        <f t="shared" si="83"/>
        <v>#DIV/0!</v>
      </c>
      <c r="AJ40" s="619" t="e">
        <f t="shared" si="84"/>
        <v>#DIV/0!</v>
      </c>
      <c r="AK40" s="619" t="e">
        <f t="shared" si="85"/>
        <v>#DIV/0!</v>
      </c>
      <c r="AL40" s="619" t="e">
        <f t="shared" si="86"/>
        <v>#DIV/0!</v>
      </c>
      <c r="AM40" s="620"/>
      <c r="AN40" s="574">
        <f>Electricity!H42</f>
        <v>0</v>
      </c>
      <c r="AO40" s="406">
        <f>NG!H42</f>
        <v>0</v>
      </c>
      <c r="AP40" s="406">
        <f>LPG!F42</f>
        <v>0</v>
      </c>
      <c r="AQ40" s="406">
        <f>Kerosene!F42</f>
        <v>0</v>
      </c>
      <c r="AR40" s="406">
        <f>'Marked Gasoil'!F42</f>
        <v>0</v>
      </c>
      <c r="AS40" s="406">
        <f>'Light, Medium &amp; Heavy Fuel Oils'!F42</f>
        <v>0</v>
      </c>
      <c r="AT40" s="406">
        <f>'Road Diesel'!F42</f>
        <v>0</v>
      </c>
      <c r="AU40" s="406">
        <f>Petrol!F42</f>
        <v>0</v>
      </c>
      <c r="AV40" s="406">
        <f>'Other Fuels'!F42</f>
        <v>0</v>
      </c>
      <c r="AW40" s="406">
        <f t="shared" ref="AW40:AW67" si="105">SUM(AO40:AS40)+IF(allocate="thermal",AV40,0)</f>
        <v>0</v>
      </c>
      <c r="AX40" s="406">
        <f t="shared" ref="AX40:AX67" si="106">SUM(AT40:AU40)+IF(allocate="transport",AV40,0)</f>
        <v>0</v>
      </c>
      <c r="AY40" s="582">
        <f t="shared" si="89"/>
        <v>0</v>
      </c>
      <c r="AZ40" s="577" t="e">
        <f t="shared" si="90"/>
        <v>#DIV/0!</v>
      </c>
      <c r="BA40" s="559" t="e">
        <f t="shared" si="91"/>
        <v>#DIV/0!</v>
      </c>
      <c r="BB40" s="559" t="e">
        <f t="shared" si="92"/>
        <v>#DIV/0!</v>
      </c>
      <c r="BC40" s="559" t="e">
        <f t="shared" si="93"/>
        <v>#DIV/0!</v>
      </c>
      <c r="BD40" s="559" t="e">
        <f t="shared" si="94"/>
        <v>#DIV/0!</v>
      </c>
      <c r="BE40" s="559" t="e">
        <f t="shared" si="95"/>
        <v>#DIV/0!</v>
      </c>
      <c r="BF40" s="559" t="e">
        <f t="shared" si="96"/>
        <v>#DIV/0!</v>
      </c>
      <c r="BG40" s="559" t="e">
        <f t="shared" si="97"/>
        <v>#DIV/0!</v>
      </c>
      <c r="BH40" s="559" t="e">
        <f t="shared" si="98"/>
        <v>#DIV/0!</v>
      </c>
      <c r="BI40" s="559" t="e">
        <f t="shared" si="99"/>
        <v>#DIV/0!</v>
      </c>
      <c r="BJ40" s="559" t="e">
        <f t="shared" si="100"/>
        <v>#DIV/0!</v>
      </c>
      <c r="BK40" s="583" t="e">
        <f t="shared" si="101"/>
        <v>#DIV/0!</v>
      </c>
      <c r="CE40" s="565"/>
      <c r="CF40" s="565"/>
      <c r="CG40" s="565"/>
      <c r="CH40" s="565"/>
      <c r="CI40" s="565"/>
      <c r="CJ40" s="565"/>
      <c r="CK40" s="565"/>
      <c r="CL40" s="565"/>
      <c r="CM40" s="565"/>
      <c r="CN40" s="565"/>
      <c r="CO40" s="565"/>
      <c r="CP40" s="565"/>
      <c r="CQ40" s="565"/>
      <c r="CR40" s="565"/>
      <c r="CS40" s="565"/>
      <c r="CT40" s="565"/>
      <c r="CU40" s="565"/>
      <c r="CV40" s="565"/>
    </row>
    <row r="41" spans="1:100" ht="14.25" customHeight="1" x14ac:dyDescent="0.2">
      <c r="A41" s="423" t="s">
        <v>9</v>
      </c>
      <c r="B41" s="411" t="str">
        <f t="shared" si="102"/>
        <v/>
      </c>
      <c r="C41" s="602"/>
      <c r="D41" s="603"/>
      <c r="E41" s="603"/>
      <c r="F41" s="603"/>
      <c r="G41" s="603"/>
      <c r="H41" s="603"/>
      <c r="I41" s="603"/>
      <c r="J41" s="603"/>
      <c r="K41" s="603"/>
      <c r="L41" s="603"/>
      <c r="M41" s="603"/>
      <c r="N41" s="604"/>
      <c r="O41" s="416">
        <f>Electricity!D43</f>
        <v>0</v>
      </c>
      <c r="P41" s="405">
        <f>NG!D43</f>
        <v>0</v>
      </c>
      <c r="Q41" s="405">
        <f>LPG!E43</f>
        <v>0</v>
      </c>
      <c r="R41" s="405">
        <f>Kerosene!E43</f>
        <v>0</v>
      </c>
      <c r="S41" s="405">
        <f>'Marked Gasoil'!E43</f>
        <v>0</v>
      </c>
      <c r="T41" s="405">
        <f>'Light, Medium &amp; Heavy Fuel Oils'!E43</f>
        <v>0</v>
      </c>
      <c r="U41" s="405">
        <f>'Road Diesel'!E43</f>
        <v>0</v>
      </c>
      <c r="V41" s="405">
        <f>Petrol!E43</f>
        <v>0</v>
      </c>
      <c r="W41" s="405">
        <f>'Other Fuels'!E43</f>
        <v>0</v>
      </c>
      <c r="X41" s="580">
        <f t="shared" si="103"/>
        <v>0</v>
      </c>
      <c r="Y41" s="405">
        <f t="shared" si="104"/>
        <v>0</v>
      </c>
      <c r="Z41" s="581">
        <f t="shared" si="59"/>
        <v>0</v>
      </c>
      <c r="AA41" s="617" t="e">
        <f t="shared" si="88"/>
        <v>#DIV/0!</v>
      </c>
      <c r="AB41" s="618" t="e">
        <f t="shared" si="76"/>
        <v>#DIV/0!</v>
      </c>
      <c r="AC41" s="618" t="e">
        <f t="shared" si="77"/>
        <v>#DIV/0!</v>
      </c>
      <c r="AD41" s="618" t="e">
        <f t="shared" si="78"/>
        <v>#DIV/0!</v>
      </c>
      <c r="AE41" s="618" t="e">
        <f t="shared" si="79"/>
        <v>#DIV/0!</v>
      </c>
      <c r="AF41" s="618" t="e">
        <f t="shared" si="80"/>
        <v>#DIV/0!</v>
      </c>
      <c r="AG41" s="618" t="e">
        <f t="shared" si="81"/>
        <v>#DIV/0!</v>
      </c>
      <c r="AH41" s="618" t="e">
        <f t="shared" si="82"/>
        <v>#DIV/0!</v>
      </c>
      <c r="AI41" s="618" t="e">
        <f t="shared" si="83"/>
        <v>#DIV/0!</v>
      </c>
      <c r="AJ41" s="619" t="e">
        <f t="shared" si="84"/>
        <v>#DIV/0!</v>
      </c>
      <c r="AK41" s="619" t="e">
        <f t="shared" si="85"/>
        <v>#DIV/0!</v>
      </c>
      <c r="AL41" s="619" t="e">
        <f t="shared" si="86"/>
        <v>#DIV/0!</v>
      </c>
      <c r="AM41" s="620"/>
      <c r="AN41" s="574">
        <f>Electricity!H43</f>
        <v>0</v>
      </c>
      <c r="AO41" s="406">
        <f>NG!H43</f>
        <v>0</v>
      </c>
      <c r="AP41" s="406">
        <f>LPG!F43</f>
        <v>0</v>
      </c>
      <c r="AQ41" s="406">
        <f>Kerosene!F43</f>
        <v>0</v>
      </c>
      <c r="AR41" s="406">
        <f>'Marked Gasoil'!F43</f>
        <v>0</v>
      </c>
      <c r="AS41" s="406">
        <f>'Light, Medium &amp; Heavy Fuel Oils'!F43</f>
        <v>0</v>
      </c>
      <c r="AT41" s="406">
        <f>'Road Diesel'!F43</f>
        <v>0</v>
      </c>
      <c r="AU41" s="406">
        <f>Petrol!F43</f>
        <v>0</v>
      </c>
      <c r="AV41" s="406">
        <f>'Other Fuels'!F43</f>
        <v>0</v>
      </c>
      <c r="AW41" s="406">
        <f t="shared" si="105"/>
        <v>0</v>
      </c>
      <c r="AX41" s="406">
        <f t="shared" si="106"/>
        <v>0</v>
      </c>
      <c r="AY41" s="582">
        <f t="shared" si="89"/>
        <v>0</v>
      </c>
      <c r="AZ41" s="577" t="e">
        <f t="shared" si="90"/>
        <v>#DIV/0!</v>
      </c>
      <c r="BA41" s="559" t="e">
        <f t="shared" si="91"/>
        <v>#DIV/0!</v>
      </c>
      <c r="BB41" s="559" t="e">
        <f t="shared" si="92"/>
        <v>#DIV/0!</v>
      </c>
      <c r="BC41" s="559" t="e">
        <f t="shared" si="93"/>
        <v>#DIV/0!</v>
      </c>
      <c r="BD41" s="559" t="e">
        <f t="shared" si="94"/>
        <v>#DIV/0!</v>
      </c>
      <c r="BE41" s="559" t="e">
        <f t="shared" si="95"/>
        <v>#DIV/0!</v>
      </c>
      <c r="BF41" s="559" t="e">
        <f t="shared" si="96"/>
        <v>#DIV/0!</v>
      </c>
      <c r="BG41" s="559" t="e">
        <f t="shared" si="97"/>
        <v>#DIV/0!</v>
      </c>
      <c r="BH41" s="559" t="e">
        <f t="shared" si="98"/>
        <v>#DIV/0!</v>
      </c>
      <c r="BI41" s="559" t="e">
        <f t="shared" si="99"/>
        <v>#DIV/0!</v>
      </c>
      <c r="BJ41" s="559" t="e">
        <f t="shared" si="100"/>
        <v>#DIV/0!</v>
      </c>
      <c r="BK41" s="583" t="e">
        <f t="shared" si="101"/>
        <v>#DIV/0!</v>
      </c>
      <c r="CE41" s="565"/>
      <c r="CF41" s="565"/>
      <c r="CG41" s="565"/>
      <c r="CH41" s="565"/>
      <c r="CI41" s="565"/>
      <c r="CJ41" s="565"/>
      <c r="CK41" s="565"/>
      <c r="CL41" s="565"/>
      <c r="CM41" s="565"/>
      <c r="CN41" s="565"/>
      <c r="CO41" s="565"/>
      <c r="CP41" s="565"/>
      <c r="CQ41" s="565"/>
      <c r="CR41" s="565"/>
      <c r="CS41" s="565"/>
      <c r="CT41" s="565"/>
      <c r="CU41" s="565"/>
      <c r="CV41" s="565"/>
    </row>
    <row r="42" spans="1:100" ht="14.25" customHeight="1" x14ac:dyDescent="0.2">
      <c r="A42" s="423" t="s">
        <v>10</v>
      </c>
      <c r="B42" s="411" t="str">
        <f t="shared" si="102"/>
        <v/>
      </c>
      <c r="C42" s="602"/>
      <c r="D42" s="603"/>
      <c r="E42" s="603"/>
      <c r="F42" s="603"/>
      <c r="G42" s="603"/>
      <c r="H42" s="603"/>
      <c r="I42" s="603"/>
      <c r="J42" s="603"/>
      <c r="K42" s="603"/>
      <c r="L42" s="603"/>
      <c r="M42" s="603"/>
      <c r="N42" s="604"/>
      <c r="O42" s="416">
        <f>Electricity!D44</f>
        <v>0</v>
      </c>
      <c r="P42" s="405">
        <f>NG!D44</f>
        <v>0</v>
      </c>
      <c r="Q42" s="405">
        <f>LPG!E44</f>
        <v>0</v>
      </c>
      <c r="R42" s="405">
        <f>Kerosene!E44</f>
        <v>0</v>
      </c>
      <c r="S42" s="405">
        <f>'Marked Gasoil'!E44</f>
        <v>0</v>
      </c>
      <c r="T42" s="405">
        <f>'Light, Medium &amp; Heavy Fuel Oils'!E44</f>
        <v>0</v>
      </c>
      <c r="U42" s="405">
        <f>'Road Diesel'!E44</f>
        <v>0</v>
      </c>
      <c r="V42" s="405">
        <f>Petrol!E44</f>
        <v>0</v>
      </c>
      <c r="W42" s="405">
        <f>'Other Fuels'!E44</f>
        <v>0</v>
      </c>
      <c r="X42" s="580">
        <f t="shared" si="103"/>
        <v>0</v>
      </c>
      <c r="Y42" s="405">
        <f t="shared" si="104"/>
        <v>0</v>
      </c>
      <c r="Z42" s="581">
        <f t="shared" si="59"/>
        <v>0</v>
      </c>
      <c r="AA42" s="617" t="e">
        <f t="shared" si="88"/>
        <v>#DIV/0!</v>
      </c>
      <c r="AB42" s="618" t="e">
        <f t="shared" si="76"/>
        <v>#DIV/0!</v>
      </c>
      <c r="AC42" s="618" t="e">
        <f t="shared" si="77"/>
        <v>#DIV/0!</v>
      </c>
      <c r="AD42" s="618" t="e">
        <f t="shared" si="78"/>
        <v>#DIV/0!</v>
      </c>
      <c r="AE42" s="618" t="e">
        <f t="shared" si="79"/>
        <v>#DIV/0!</v>
      </c>
      <c r="AF42" s="618" t="e">
        <f t="shared" si="80"/>
        <v>#DIV/0!</v>
      </c>
      <c r="AG42" s="618" t="e">
        <f t="shared" si="81"/>
        <v>#DIV/0!</v>
      </c>
      <c r="AH42" s="618" t="e">
        <f t="shared" si="82"/>
        <v>#DIV/0!</v>
      </c>
      <c r="AI42" s="618" t="e">
        <f t="shared" si="83"/>
        <v>#DIV/0!</v>
      </c>
      <c r="AJ42" s="619" t="e">
        <f t="shared" si="84"/>
        <v>#DIV/0!</v>
      </c>
      <c r="AK42" s="619" t="e">
        <f t="shared" si="85"/>
        <v>#DIV/0!</v>
      </c>
      <c r="AL42" s="619" t="e">
        <f t="shared" si="86"/>
        <v>#DIV/0!</v>
      </c>
      <c r="AM42" s="620"/>
      <c r="AN42" s="574">
        <f>Electricity!H44</f>
        <v>0</v>
      </c>
      <c r="AO42" s="406">
        <f>NG!H44</f>
        <v>0</v>
      </c>
      <c r="AP42" s="406">
        <f>LPG!F44</f>
        <v>0</v>
      </c>
      <c r="AQ42" s="406">
        <f>Kerosene!F44</f>
        <v>0</v>
      </c>
      <c r="AR42" s="406">
        <f>'Marked Gasoil'!F44</f>
        <v>0</v>
      </c>
      <c r="AS42" s="406">
        <f>'Light, Medium &amp; Heavy Fuel Oils'!F44</f>
        <v>0</v>
      </c>
      <c r="AT42" s="406">
        <f>'Road Diesel'!F44</f>
        <v>0</v>
      </c>
      <c r="AU42" s="406">
        <f>Petrol!F44</f>
        <v>0</v>
      </c>
      <c r="AV42" s="406">
        <f>'Other Fuels'!F44</f>
        <v>0</v>
      </c>
      <c r="AW42" s="406">
        <f t="shared" si="105"/>
        <v>0</v>
      </c>
      <c r="AX42" s="406">
        <f t="shared" si="106"/>
        <v>0</v>
      </c>
      <c r="AY42" s="582">
        <f t="shared" si="89"/>
        <v>0</v>
      </c>
      <c r="AZ42" s="577" t="e">
        <f t="shared" si="90"/>
        <v>#DIV/0!</v>
      </c>
      <c r="BA42" s="559" t="e">
        <f t="shared" si="91"/>
        <v>#DIV/0!</v>
      </c>
      <c r="BB42" s="559" t="e">
        <f t="shared" si="92"/>
        <v>#DIV/0!</v>
      </c>
      <c r="BC42" s="559" t="e">
        <f t="shared" si="93"/>
        <v>#DIV/0!</v>
      </c>
      <c r="BD42" s="559" t="e">
        <f t="shared" si="94"/>
        <v>#DIV/0!</v>
      </c>
      <c r="BE42" s="559" t="e">
        <f t="shared" si="95"/>
        <v>#DIV/0!</v>
      </c>
      <c r="BF42" s="559" t="e">
        <f t="shared" si="96"/>
        <v>#DIV/0!</v>
      </c>
      <c r="BG42" s="559" t="e">
        <f t="shared" si="97"/>
        <v>#DIV/0!</v>
      </c>
      <c r="BH42" s="559" t="e">
        <f t="shared" si="98"/>
        <v>#DIV/0!</v>
      </c>
      <c r="BI42" s="559" t="e">
        <f t="shared" si="99"/>
        <v>#DIV/0!</v>
      </c>
      <c r="BJ42" s="559" t="e">
        <f t="shared" si="100"/>
        <v>#DIV/0!</v>
      </c>
      <c r="BK42" s="583" t="e">
        <f t="shared" si="101"/>
        <v>#DIV/0!</v>
      </c>
      <c r="CE42" s="565"/>
      <c r="CF42" s="565"/>
      <c r="CG42" s="565"/>
      <c r="CH42" s="565"/>
      <c r="CI42" s="565"/>
      <c r="CJ42" s="565"/>
      <c r="CK42" s="565"/>
      <c r="CL42" s="565"/>
      <c r="CM42" s="565"/>
      <c r="CN42" s="565"/>
      <c r="CO42" s="565"/>
      <c r="CP42" s="565"/>
      <c r="CQ42" s="565"/>
      <c r="CR42" s="565"/>
      <c r="CS42" s="565"/>
      <c r="CT42" s="565"/>
      <c r="CU42" s="565"/>
      <c r="CV42" s="565"/>
    </row>
    <row r="43" spans="1:100" ht="14.25" customHeight="1" thickBot="1" x14ac:dyDescent="0.25">
      <c r="A43" s="120" t="s">
        <v>11</v>
      </c>
      <c r="B43" s="137" t="str">
        <f t="shared" si="102"/>
        <v/>
      </c>
      <c r="C43" s="605"/>
      <c r="D43" s="606"/>
      <c r="E43" s="606"/>
      <c r="F43" s="606"/>
      <c r="G43" s="606"/>
      <c r="H43" s="606"/>
      <c r="I43" s="606"/>
      <c r="J43" s="606"/>
      <c r="K43" s="606"/>
      <c r="L43" s="606"/>
      <c r="M43" s="606"/>
      <c r="N43" s="607"/>
      <c r="O43" s="417">
        <f>Electricity!D45</f>
        <v>0</v>
      </c>
      <c r="P43" s="418">
        <f>NG!D45</f>
        <v>0</v>
      </c>
      <c r="Q43" s="418">
        <f>LPG!E45</f>
        <v>0</v>
      </c>
      <c r="R43" s="418">
        <f>Kerosene!E45</f>
        <v>0</v>
      </c>
      <c r="S43" s="418">
        <f>'Marked Gasoil'!E45</f>
        <v>0</v>
      </c>
      <c r="T43" s="418">
        <f>'Light, Medium &amp; Heavy Fuel Oils'!E45</f>
        <v>0</v>
      </c>
      <c r="U43" s="418">
        <f>'Road Diesel'!E45</f>
        <v>0</v>
      </c>
      <c r="V43" s="418">
        <f>Petrol!E45</f>
        <v>0</v>
      </c>
      <c r="W43" s="418">
        <f>'Other Fuels'!E45</f>
        <v>0</v>
      </c>
      <c r="X43" s="584">
        <f t="shared" si="103"/>
        <v>0</v>
      </c>
      <c r="Y43" s="584">
        <f t="shared" si="104"/>
        <v>0</v>
      </c>
      <c r="Z43" s="585">
        <f t="shared" si="59"/>
        <v>0</v>
      </c>
      <c r="AA43" s="617" t="e">
        <f t="shared" si="88"/>
        <v>#DIV/0!</v>
      </c>
      <c r="AB43" s="618" t="e">
        <f t="shared" si="76"/>
        <v>#DIV/0!</v>
      </c>
      <c r="AC43" s="618" t="e">
        <f t="shared" si="77"/>
        <v>#DIV/0!</v>
      </c>
      <c r="AD43" s="618" t="e">
        <f t="shared" si="78"/>
        <v>#DIV/0!</v>
      </c>
      <c r="AE43" s="618" t="e">
        <f t="shared" si="79"/>
        <v>#DIV/0!</v>
      </c>
      <c r="AF43" s="618" t="e">
        <f t="shared" si="80"/>
        <v>#DIV/0!</v>
      </c>
      <c r="AG43" s="618" t="e">
        <f t="shared" si="81"/>
        <v>#DIV/0!</v>
      </c>
      <c r="AH43" s="618" t="e">
        <f t="shared" si="82"/>
        <v>#DIV/0!</v>
      </c>
      <c r="AI43" s="618" t="e">
        <f t="shared" si="83"/>
        <v>#DIV/0!</v>
      </c>
      <c r="AJ43" s="619" t="e">
        <f t="shared" si="84"/>
        <v>#DIV/0!</v>
      </c>
      <c r="AK43" s="619" t="e">
        <f t="shared" si="85"/>
        <v>#DIV/0!</v>
      </c>
      <c r="AL43" s="619" t="e">
        <f t="shared" si="86"/>
        <v>#DIV/0!</v>
      </c>
      <c r="AM43" s="620"/>
      <c r="AN43" s="586">
        <f>Electricity!H45</f>
        <v>0</v>
      </c>
      <c r="AO43" s="419">
        <f>NG!H45</f>
        <v>0</v>
      </c>
      <c r="AP43" s="419">
        <f>LPG!F45</f>
        <v>0</v>
      </c>
      <c r="AQ43" s="419">
        <f>Kerosene!F45</f>
        <v>0</v>
      </c>
      <c r="AR43" s="419">
        <f>'Marked Gasoil'!F45</f>
        <v>0</v>
      </c>
      <c r="AS43" s="419">
        <f>'Light, Medium &amp; Heavy Fuel Oils'!F45</f>
        <v>0</v>
      </c>
      <c r="AT43" s="419">
        <f>'Road Diesel'!F45</f>
        <v>0</v>
      </c>
      <c r="AU43" s="419">
        <f>Petrol!F45</f>
        <v>0</v>
      </c>
      <c r="AV43" s="419">
        <f>'Other Fuels'!F45</f>
        <v>0</v>
      </c>
      <c r="AW43" s="406">
        <f t="shared" si="105"/>
        <v>0</v>
      </c>
      <c r="AX43" s="406">
        <f t="shared" si="106"/>
        <v>0</v>
      </c>
      <c r="AY43" s="587">
        <f t="shared" si="89"/>
        <v>0</v>
      </c>
      <c r="AZ43" s="588" t="e">
        <f t="shared" si="90"/>
        <v>#DIV/0!</v>
      </c>
      <c r="BA43" s="560" t="e">
        <f t="shared" si="91"/>
        <v>#DIV/0!</v>
      </c>
      <c r="BB43" s="560" t="e">
        <f t="shared" si="92"/>
        <v>#DIV/0!</v>
      </c>
      <c r="BC43" s="560" t="e">
        <f t="shared" si="93"/>
        <v>#DIV/0!</v>
      </c>
      <c r="BD43" s="560" t="e">
        <f t="shared" si="94"/>
        <v>#DIV/0!</v>
      </c>
      <c r="BE43" s="560" t="e">
        <f t="shared" si="95"/>
        <v>#DIV/0!</v>
      </c>
      <c r="BF43" s="560" t="e">
        <f t="shared" si="96"/>
        <v>#DIV/0!</v>
      </c>
      <c r="BG43" s="560" t="e">
        <f t="shared" si="97"/>
        <v>#DIV/0!</v>
      </c>
      <c r="BH43" s="560" t="e">
        <f t="shared" si="98"/>
        <v>#DIV/0!</v>
      </c>
      <c r="BI43" s="559" t="e">
        <f t="shared" si="99"/>
        <v>#DIV/0!</v>
      </c>
      <c r="BJ43" s="559" t="e">
        <f t="shared" si="100"/>
        <v>#DIV/0!</v>
      </c>
      <c r="BK43" s="589" t="e">
        <f t="shared" si="101"/>
        <v>#DIV/0!</v>
      </c>
      <c r="CE43" s="565"/>
      <c r="CF43" s="565"/>
      <c r="CG43" s="565"/>
      <c r="CH43" s="565"/>
      <c r="CI43" s="565"/>
      <c r="CJ43" s="565"/>
      <c r="CK43" s="565"/>
      <c r="CL43" s="565"/>
      <c r="CM43" s="565"/>
      <c r="CN43" s="565"/>
      <c r="CO43" s="565"/>
      <c r="CP43" s="565"/>
      <c r="CQ43" s="565"/>
      <c r="CR43" s="565"/>
      <c r="CS43" s="565"/>
      <c r="CT43" s="565"/>
      <c r="CU43" s="565"/>
      <c r="CV43" s="565"/>
    </row>
    <row r="44" spans="1:100" ht="14.25" customHeight="1" x14ac:dyDescent="0.2">
      <c r="A44" s="117" t="s">
        <v>0</v>
      </c>
      <c r="B44" s="63" t="str">
        <f>Year4</f>
        <v/>
      </c>
      <c r="C44" s="599"/>
      <c r="D44" s="600"/>
      <c r="E44" s="600"/>
      <c r="F44" s="600"/>
      <c r="G44" s="600"/>
      <c r="H44" s="600"/>
      <c r="I44" s="600"/>
      <c r="J44" s="600"/>
      <c r="K44" s="600"/>
      <c r="L44" s="600"/>
      <c r="M44" s="600"/>
      <c r="N44" s="601"/>
      <c r="O44" s="412">
        <f>Electricity!D46</f>
        <v>0</v>
      </c>
      <c r="P44" s="413">
        <f>NG!D46</f>
        <v>0</v>
      </c>
      <c r="Q44" s="413">
        <f>LPG!E46</f>
        <v>0</v>
      </c>
      <c r="R44" s="413">
        <f>Kerosene!E46</f>
        <v>0</v>
      </c>
      <c r="S44" s="413">
        <f>'Marked Gasoil'!E46</f>
        <v>0</v>
      </c>
      <c r="T44" s="413">
        <f>'Light, Medium &amp; Heavy Fuel Oils'!E46</f>
        <v>0</v>
      </c>
      <c r="U44" s="413">
        <f>'Road Diesel'!E46</f>
        <v>0</v>
      </c>
      <c r="V44" s="413">
        <f>Petrol!E46</f>
        <v>0</v>
      </c>
      <c r="W44" s="413">
        <f>'Other Fuels'!E46</f>
        <v>0</v>
      </c>
      <c r="X44" s="572">
        <f t="shared" si="103"/>
        <v>0</v>
      </c>
      <c r="Y44" s="572">
        <f t="shared" si="104"/>
        <v>0</v>
      </c>
      <c r="Z44" s="573">
        <f t="shared" si="59"/>
        <v>0</v>
      </c>
      <c r="AA44" s="613" t="e">
        <f>O44/C44</f>
        <v>#DIV/0!</v>
      </c>
      <c r="AB44" s="614" t="e">
        <f t="shared" si="76"/>
        <v>#DIV/0!</v>
      </c>
      <c r="AC44" s="614" t="e">
        <f t="shared" si="77"/>
        <v>#DIV/0!</v>
      </c>
      <c r="AD44" s="614" t="e">
        <f t="shared" si="78"/>
        <v>#DIV/0!</v>
      </c>
      <c r="AE44" s="614" t="e">
        <f t="shared" si="79"/>
        <v>#DIV/0!</v>
      </c>
      <c r="AF44" s="614" t="e">
        <f t="shared" si="80"/>
        <v>#DIV/0!</v>
      </c>
      <c r="AG44" s="614" t="e">
        <f t="shared" si="81"/>
        <v>#DIV/0!</v>
      </c>
      <c r="AH44" s="614" t="e">
        <f t="shared" si="82"/>
        <v>#DIV/0!</v>
      </c>
      <c r="AI44" s="614" t="e">
        <f t="shared" si="83"/>
        <v>#DIV/0!</v>
      </c>
      <c r="AJ44" s="615" t="e">
        <f t="shared" si="84"/>
        <v>#DIV/0!</v>
      </c>
      <c r="AK44" s="615" t="e">
        <f t="shared" si="85"/>
        <v>#DIV/0!</v>
      </c>
      <c r="AL44" s="615" t="e">
        <f t="shared" si="86"/>
        <v>#DIV/0!</v>
      </c>
      <c r="AM44" s="616"/>
      <c r="AN44" s="574">
        <f>Electricity!H46</f>
        <v>0</v>
      </c>
      <c r="AO44" s="414">
        <f>NG!H46</f>
        <v>0</v>
      </c>
      <c r="AP44" s="414">
        <f>LPG!F46</f>
        <v>0</v>
      </c>
      <c r="AQ44" s="414">
        <f>Kerosene!F46</f>
        <v>0</v>
      </c>
      <c r="AR44" s="414">
        <f>'Marked Gasoil'!F46</f>
        <v>0</v>
      </c>
      <c r="AS44" s="414">
        <f>'Light, Medium &amp; Heavy Fuel Oils'!F46</f>
        <v>0</v>
      </c>
      <c r="AT44" s="414">
        <f>'Road Diesel'!F46</f>
        <v>0</v>
      </c>
      <c r="AU44" s="414">
        <f>Petrol!F46</f>
        <v>0</v>
      </c>
      <c r="AV44" s="414">
        <f>'Other Fuels'!F46</f>
        <v>0</v>
      </c>
      <c r="AW44" s="575">
        <f t="shared" si="105"/>
        <v>0</v>
      </c>
      <c r="AX44" s="575">
        <f t="shared" si="106"/>
        <v>0</v>
      </c>
      <c r="AY44" s="576">
        <f>SUM(AN44:AV44)</f>
        <v>0</v>
      </c>
      <c r="AZ44" s="577" t="e">
        <f t="shared" ref="AZ44:BK44" si="107">AN44/C44</f>
        <v>#DIV/0!</v>
      </c>
      <c r="BA44" s="558" t="e">
        <f t="shared" si="107"/>
        <v>#DIV/0!</v>
      </c>
      <c r="BB44" s="558" t="e">
        <f t="shared" si="107"/>
        <v>#DIV/0!</v>
      </c>
      <c r="BC44" s="558" t="e">
        <f t="shared" si="107"/>
        <v>#DIV/0!</v>
      </c>
      <c r="BD44" s="558" t="e">
        <f t="shared" si="107"/>
        <v>#DIV/0!</v>
      </c>
      <c r="BE44" s="558" t="e">
        <f t="shared" si="107"/>
        <v>#DIV/0!</v>
      </c>
      <c r="BF44" s="558" t="e">
        <f t="shared" si="107"/>
        <v>#DIV/0!</v>
      </c>
      <c r="BG44" s="558" t="e">
        <f t="shared" si="107"/>
        <v>#DIV/0!</v>
      </c>
      <c r="BH44" s="558" t="e">
        <f t="shared" si="107"/>
        <v>#DIV/0!</v>
      </c>
      <c r="BI44" s="578" t="e">
        <f t="shared" si="107"/>
        <v>#DIV/0!</v>
      </c>
      <c r="BJ44" s="578" t="e">
        <f t="shared" si="107"/>
        <v>#DIV/0!</v>
      </c>
      <c r="BK44" s="579" t="e">
        <f t="shared" si="107"/>
        <v>#DIV/0!</v>
      </c>
      <c r="CE44" s="565"/>
      <c r="CF44" s="565"/>
      <c r="CG44" s="565"/>
      <c r="CH44" s="565"/>
      <c r="CI44" s="565"/>
      <c r="CJ44" s="565"/>
      <c r="CK44" s="565"/>
      <c r="CL44" s="565"/>
      <c r="CM44" s="565"/>
      <c r="CN44" s="565"/>
      <c r="CO44" s="565"/>
      <c r="CP44" s="565"/>
      <c r="CQ44" s="565"/>
      <c r="CR44" s="565"/>
      <c r="CS44" s="565"/>
      <c r="CT44" s="565"/>
      <c r="CU44" s="565"/>
      <c r="CV44" s="565"/>
    </row>
    <row r="45" spans="1:100" ht="14.25" customHeight="1" x14ac:dyDescent="0.2">
      <c r="A45" s="423" t="s">
        <v>1</v>
      </c>
      <c r="B45" s="411" t="str">
        <f>B44</f>
        <v/>
      </c>
      <c r="C45" s="602"/>
      <c r="D45" s="603"/>
      <c r="E45" s="603"/>
      <c r="F45" s="603"/>
      <c r="G45" s="603"/>
      <c r="H45" s="603"/>
      <c r="I45" s="603"/>
      <c r="J45" s="603"/>
      <c r="K45" s="603"/>
      <c r="L45" s="603"/>
      <c r="M45" s="603"/>
      <c r="N45" s="604"/>
      <c r="O45" s="416">
        <f>Electricity!D47</f>
        <v>0</v>
      </c>
      <c r="P45" s="405">
        <f>NG!D47</f>
        <v>0</v>
      </c>
      <c r="Q45" s="405">
        <f>LPG!E47</f>
        <v>0</v>
      </c>
      <c r="R45" s="405">
        <f>Kerosene!E47</f>
        <v>0</v>
      </c>
      <c r="S45" s="405">
        <f>'Marked Gasoil'!E47</f>
        <v>0</v>
      </c>
      <c r="T45" s="405">
        <f>'Light, Medium &amp; Heavy Fuel Oils'!E47</f>
        <v>0</v>
      </c>
      <c r="U45" s="405">
        <f>'Road Diesel'!E47</f>
        <v>0</v>
      </c>
      <c r="V45" s="405">
        <f>Petrol!E47</f>
        <v>0</v>
      </c>
      <c r="W45" s="405">
        <f>'Other Fuels'!E47</f>
        <v>0</v>
      </c>
      <c r="X45" s="580">
        <f t="shared" si="103"/>
        <v>0</v>
      </c>
      <c r="Y45" s="405">
        <f t="shared" si="104"/>
        <v>0</v>
      </c>
      <c r="Z45" s="581">
        <f t="shared" si="59"/>
        <v>0</v>
      </c>
      <c r="AA45" s="617" t="e">
        <f t="shared" ref="AA45:AA55" si="108">O45/C45</f>
        <v>#DIV/0!</v>
      </c>
      <c r="AB45" s="618" t="e">
        <f t="shared" si="76"/>
        <v>#DIV/0!</v>
      </c>
      <c r="AC45" s="618" t="e">
        <f t="shared" si="77"/>
        <v>#DIV/0!</v>
      </c>
      <c r="AD45" s="618" t="e">
        <f t="shared" si="78"/>
        <v>#DIV/0!</v>
      </c>
      <c r="AE45" s="618" t="e">
        <f t="shared" si="79"/>
        <v>#DIV/0!</v>
      </c>
      <c r="AF45" s="618" t="e">
        <f t="shared" si="80"/>
        <v>#DIV/0!</v>
      </c>
      <c r="AG45" s="618" t="e">
        <f t="shared" si="81"/>
        <v>#DIV/0!</v>
      </c>
      <c r="AH45" s="618" t="e">
        <f t="shared" si="82"/>
        <v>#DIV/0!</v>
      </c>
      <c r="AI45" s="618" t="e">
        <f t="shared" si="83"/>
        <v>#DIV/0!</v>
      </c>
      <c r="AJ45" s="619" t="e">
        <f t="shared" si="84"/>
        <v>#DIV/0!</v>
      </c>
      <c r="AK45" s="619" t="e">
        <f t="shared" si="85"/>
        <v>#DIV/0!</v>
      </c>
      <c r="AL45" s="619" t="e">
        <f t="shared" si="86"/>
        <v>#DIV/0!</v>
      </c>
      <c r="AM45" s="620"/>
      <c r="AN45" s="574">
        <f>Electricity!H47</f>
        <v>0</v>
      </c>
      <c r="AO45" s="406">
        <f>NG!H47</f>
        <v>0</v>
      </c>
      <c r="AP45" s="406">
        <f>LPG!F47</f>
        <v>0</v>
      </c>
      <c r="AQ45" s="406">
        <f>Kerosene!F47</f>
        <v>0</v>
      </c>
      <c r="AR45" s="406">
        <f>'Marked Gasoil'!F47</f>
        <v>0</v>
      </c>
      <c r="AS45" s="406">
        <f>'Light, Medium &amp; Heavy Fuel Oils'!F47</f>
        <v>0</v>
      </c>
      <c r="AT45" s="406">
        <f>'Road Diesel'!F47</f>
        <v>0</v>
      </c>
      <c r="AU45" s="406">
        <f>Petrol!F47</f>
        <v>0</v>
      </c>
      <c r="AV45" s="406">
        <f>'Other Fuels'!F47</f>
        <v>0</v>
      </c>
      <c r="AW45" s="406">
        <f t="shared" si="105"/>
        <v>0</v>
      </c>
      <c r="AX45" s="406">
        <f t="shared" si="106"/>
        <v>0</v>
      </c>
      <c r="AY45" s="582">
        <f t="shared" ref="AY45:AY55" si="109">SUM(AN45:AV45)</f>
        <v>0</v>
      </c>
      <c r="AZ45" s="577" t="e">
        <f t="shared" ref="AZ45:AZ55" si="110">AN45/C45</f>
        <v>#DIV/0!</v>
      </c>
      <c r="BA45" s="559" t="e">
        <f t="shared" ref="BA45:BA55" si="111">AO45/D45</f>
        <v>#DIV/0!</v>
      </c>
      <c r="BB45" s="559" t="e">
        <f t="shared" ref="BB45:BB55" si="112">AP45/E45</f>
        <v>#DIV/0!</v>
      </c>
      <c r="BC45" s="559" t="e">
        <f t="shared" ref="BC45:BC55" si="113">AQ45/F45</f>
        <v>#DIV/0!</v>
      </c>
      <c r="BD45" s="559" t="e">
        <f t="shared" ref="BD45:BD55" si="114">AR45/G45</f>
        <v>#DIV/0!</v>
      </c>
      <c r="BE45" s="559" t="e">
        <f t="shared" ref="BE45:BE55" si="115">AS45/H45</f>
        <v>#DIV/0!</v>
      </c>
      <c r="BF45" s="559" t="e">
        <f t="shared" ref="BF45:BF55" si="116">AT45/I45</f>
        <v>#DIV/0!</v>
      </c>
      <c r="BG45" s="559" t="e">
        <f t="shared" ref="BG45:BG55" si="117">AU45/J45</f>
        <v>#DIV/0!</v>
      </c>
      <c r="BH45" s="559" t="e">
        <f t="shared" ref="BH45:BH55" si="118">AV45/K45</f>
        <v>#DIV/0!</v>
      </c>
      <c r="BI45" s="559" t="e">
        <f t="shared" ref="BI45:BI55" si="119">AW45/L45</f>
        <v>#DIV/0!</v>
      </c>
      <c r="BJ45" s="559" t="e">
        <f t="shared" ref="BJ45:BJ55" si="120">AX45/M45</f>
        <v>#DIV/0!</v>
      </c>
      <c r="BK45" s="583" t="e">
        <f t="shared" ref="BK45:BK55" si="121">AY45/N45</f>
        <v>#DIV/0!</v>
      </c>
      <c r="CE45" s="565"/>
      <c r="CF45" s="565"/>
      <c r="CG45" s="565"/>
      <c r="CH45" s="565"/>
      <c r="CI45" s="565"/>
      <c r="CJ45" s="565"/>
      <c r="CK45" s="565"/>
      <c r="CL45" s="565"/>
      <c r="CM45" s="565"/>
      <c r="CN45" s="565"/>
      <c r="CO45" s="565"/>
      <c r="CP45" s="565"/>
      <c r="CQ45" s="565"/>
      <c r="CR45" s="565"/>
      <c r="CS45" s="565"/>
      <c r="CT45" s="565"/>
      <c r="CU45" s="565"/>
      <c r="CV45" s="565"/>
    </row>
    <row r="46" spans="1:100" ht="14.25" customHeight="1" x14ac:dyDescent="0.2">
      <c r="A46" s="423" t="s">
        <v>2</v>
      </c>
      <c r="B46" s="411" t="str">
        <f t="shared" ref="B46:B55" si="122">B45</f>
        <v/>
      </c>
      <c r="C46" s="602"/>
      <c r="D46" s="603"/>
      <c r="E46" s="603"/>
      <c r="F46" s="603"/>
      <c r="G46" s="603"/>
      <c r="H46" s="603"/>
      <c r="I46" s="603"/>
      <c r="J46" s="603"/>
      <c r="K46" s="603"/>
      <c r="L46" s="603"/>
      <c r="M46" s="603"/>
      <c r="N46" s="604"/>
      <c r="O46" s="416">
        <f>Electricity!D48</f>
        <v>0</v>
      </c>
      <c r="P46" s="405">
        <f>NG!D48</f>
        <v>0</v>
      </c>
      <c r="Q46" s="405">
        <f>LPG!E48</f>
        <v>0</v>
      </c>
      <c r="R46" s="405">
        <f>Kerosene!E48</f>
        <v>0</v>
      </c>
      <c r="S46" s="405">
        <f>'Marked Gasoil'!E48</f>
        <v>0</v>
      </c>
      <c r="T46" s="405">
        <f>'Light, Medium &amp; Heavy Fuel Oils'!E48</f>
        <v>0</v>
      </c>
      <c r="U46" s="405">
        <f>'Road Diesel'!E48</f>
        <v>0</v>
      </c>
      <c r="V46" s="405">
        <f>Petrol!E48</f>
        <v>0</v>
      </c>
      <c r="W46" s="405">
        <f>'Other Fuels'!E48</f>
        <v>0</v>
      </c>
      <c r="X46" s="580">
        <f t="shared" si="103"/>
        <v>0</v>
      </c>
      <c r="Y46" s="405">
        <f t="shared" si="104"/>
        <v>0</v>
      </c>
      <c r="Z46" s="581">
        <f t="shared" si="59"/>
        <v>0</v>
      </c>
      <c r="AA46" s="617" t="e">
        <f t="shared" si="108"/>
        <v>#DIV/0!</v>
      </c>
      <c r="AB46" s="618" t="e">
        <f t="shared" si="76"/>
        <v>#DIV/0!</v>
      </c>
      <c r="AC46" s="618" t="e">
        <f t="shared" si="77"/>
        <v>#DIV/0!</v>
      </c>
      <c r="AD46" s="618" t="e">
        <f t="shared" si="78"/>
        <v>#DIV/0!</v>
      </c>
      <c r="AE46" s="618" t="e">
        <f t="shared" si="79"/>
        <v>#DIV/0!</v>
      </c>
      <c r="AF46" s="618" t="e">
        <f t="shared" si="80"/>
        <v>#DIV/0!</v>
      </c>
      <c r="AG46" s="618" t="e">
        <f t="shared" si="81"/>
        <v>#DIV/0!</v>
      </c>
      <c r="AH46" s="618" t="e">
        <f t="shared" si="82"/>
        <v>#DIV/0!</v>
      </c>
      <c r="AI46" s="618" t="e">
        <f t="shared" si="83"/>
        <v>#DIV/0!</v>
      </c>
      <c r="AJ46" s="619" t="e">
        <f t="shared" si="84"/>
        <v>#DIV/0!</v>
      </c>
      <c r="AK46" s="619" t="e">
        <f t="shared" si="85"/>
        <v>#DIV/0!</v>
      </c>
      <c r="AL46" s="619" t="e">
        <f t="shared" si="86"/>
        <v>#DIV/0!</v>
      </c>
      <c r="AM46" s="620"/>
      <c r="AN46" s="574">
        <f>Electricity!H48</f>
        <v>0</v>
      </c>
      <c r="AO46" s="406">
        <f>NG!H48</f>
        <v>0</v>
      </c>
      <c r="AP46" s="406">
        <f>LPG!F48</f>
        <v>0</v>
      </c>
      <c r="AQ46" s="406">
        <f>Kerosene!F48</f>
        <v>0</v>
      </c>
      <c r="AR46" s="406">
        <f>'Marked Gasoil'!F48</f>
        <v>0</v>
      </c>
      <c r="AS46" s="406">
        <f>'Light, Medium &amp; Heavy Fuel Oils'!F48</f>
        <v>0</v>
      </c>
      <c r="AT46" s="406">
        <f>'Road Diesel'!F48</f>
        <v>0</v>
      </c>
      <c r="AU46" s="406">
        <f>Petrol!F48</f>
        <v>0</v>
      </c>
      <c r="AV46" s="406">
        <f>'Other Fuels'!F48</f>
        <v>0</v>
      </c>
      <c r="AW46" s="406">
        <f t="shared" si="105"/>
        <v>0</v>
      </c>
      <c r="AX46" s="406">
        <f t="shared" si="106"/>
        <v>0</v>
      </c>
      <c r="AY46" s="582">
        <f t="shared" si="109"/>
        <v>0</v>
      </c>
      <c r="AZ46" s="577" t="e">
        <f t="shared" si="110"/>
        <v>#DIV/0!</v>
      </c>
      <c r="BA46" s="559" t="e">
        <f t="shared" si="111"/>
        <v>#DIV/0!</v>
      </c>
      <c r="BB46" s="559" t="e">
        <f t="shared" si="112"/>
        <v>#DIV/0!</v>
      </c>
      <c r="BC46" s="559" t="e">
        <f t="shared" si="113"/>
        <v>#DIV/0!</v>
      </c>
      <c r="BD46" s="559" t="e">
        <f t="shared" si="114"/>
        <v>#DIV/0!</v>
      </c>
      <c r="BE46" s="559" t="e">
        <f t="shared" si="115"/>
        <v>#DIV/0!</v>
      </c>
      <c r="BF46" s="559" t="e">
        <f t="shared" si="116"/>
        <v>#DIV/0!</v>
      </c>
      <c r="BG46" s="559" t="e">
        <f t="shared" si="117"/>
        <v>#DIV/0!</v>
      </c>
      <c r="BH46" s="559" t="e">
        <f t="shared" si="118"/>
        <v>#DIV/0!</v>
      </c>
      <c r="BI46" s="559" t="e">
        <f t="shared" si="119"/>
        <v>#DIV/0!</v>
      </c>
      <c r="BJ46" s="559" t="e">
        <f t="shared" si="120"/>
        <v>#DIV/0!</v>
      </c>
      <c r="BK46" s="583" t="e">
        <f t="shared" si="121"/>
        <v>#DIV/0!</v>
      </c>
      <c r="CE46" s="565"/>
      <c r="CF46" s="565"/>
      <c r="CG46" s="565"/>
      <c r="CH46" s="565"/>
      <c r="CI46" s="565"/>
      <c r="CJ46" s="565"/>
      <c r="CK46" s="565"/>
      <c r="CL46" s="565"/>
      <c r="CM46" s="565"/>
      <c r="CN46" s="565"/>
      <c r="CO46" s="565"/>
      <c r="CP46" s="565"/>
      <c r="CQ46" s="565"/>
      <c r="CR46" s="565"/>
      <c r="CS46" s="565"/>
      <c r="CT46" s="565"/>
      <c r="CU46" s="565"/>
      <c r="CV46" s="565"/>
    </row>
    <row r="47" spans="1:100" ht="14.25" customHeight="1" x14ac:dyDescent="0.2">
      <c r="A47" s="423" t="s">
        <v>3</v>
      </c>
      <c r="B47" s="411" t="str">
        <f t="shared" si="122"/>
        <v/>
      </c>
      <c r="C47" s="602"/>
      <c r="D47" s="603"/>
      <c r="E47" s="603"/>
      <c r="F47" s="603"/>
      <c r="G47" s="603"/>
      <c r="H47" s="603"/>
      <c r="I47" s="603"/>
      <c r="J47" s="603"/>
      <c r="K47" s="603"/>
      <c r="L47" s="603"/>
      <c r="M47" s="603"/>
      <c r="N47" s="604"/>
      <c r="O47" s="416">
        <f>Electricity!D49</f>
        <v>0</v>
      </c>
      <c r="P47" s="405">
        <f>NG!D49</f>
        <v>0</v>
      </c>
      <c r="Q47" s="405">
        <f>LPG!E49</f>
        <v>0</v>
      </c>
      <c r="R47" s="405">
        <f>Kerosene!E49</f>
        <v>0</v>
      </c>
      <c r="S47" s="405">
        <f>'Marked Gasoil'!E49</f>
        <v>0</v>
      </c>
      <c r="T47" s="405">
        <f>'Light, Medium &amp; Heavy Fuel Oils'!E49</f>
        <v>0</v>
      </c>
      <c r="U47" s="405">
        <f>'Road Diesel'!E49</f>
        <v>0</v>
      </c>
      <c r="V47" s="405">
        <f>Petrol!E49</f>
        <v>0</v>
      </c>
      <c r="W47" s="405">
        <f>'Other Fuels'!E49</f>
        <v>0</v>
      </c>
      <c r="X47" s="580">
        <f t="shared" si="103"/>
        <v>0</v>
      </c>
      <c r="Y47" s="405">
        <f t="shared" si="104"/>
        <v>0</v>
      </c>
      <c r="Z47" s="581">
        <f t="shared" si="59"/>
        <v>0</v>
      </c>
      <c r="AA47" s="617" t="e">
        <f t="shared" si="108"/>
        <v>#DIV/0!</v>
      </c>
      <c r="AB47" s="618" t="e">
        <f t="shared" si="76"/>
        <v>#DIV/0!</v>
      </c>
      <c r="AC47" s="618" t="e">
        <f t="shared" si="77"/>
        <v>#DIV/0!</v>
      </c>
      <c r="AD47" s="618" t="e">
        <f t="shared" si="78"/>
        <v>#DIV/0!</v>
      </c>
      <c r="AE47" s="618" t="e">
        <f t="shared" si="79"/>
        <v>#DIV/0!</v>
      </c>
      <c r="AF47" s="618" t="e">
        <f t="shared" si="80"/>
        <v>#DIV/0!</v>
      </c>
      <c r="AG47" s="618" t="e">
        <f t="shared" si="81"/>
        <v>#DIV/0!</v>
      </c>
      <c r="AH47" s="618" t="e">
        <f t="shared" si="82"/>
        <v>#DIV/0!</v>
      </c>
      <c r="AI47" s="618" t="e">
        <f t="shared" si="83"/>
        <v>#DIV/0!</v>
      </c>
      <c r="AJ47" s="619" t="e">
        <f t="shared" si="84"/>
        <v>#DIV/0!</v>
      </c>
      <c r="AK47" s="619" t="e">
        <f t="shared" si="85"/>
        <v>#DIV/0!</v>
      </c>
      <c r="AL47" s="619" t="e">
        <f t="shared" si="86"/>
        <v>#DIV/0!</v>
      </c>
      <c r="AM47" s="620"/>
      <c r="AN47" s="574">
        <f>Electricity!H49</f>
        <v>0</v>
      </c>
      <c r="AO47" s="406">
        <f>NG!H49</f>
        <v>0</v>
      </c>
      <c r="AP47" s="406">
        <f>LPG!F49</f>
        <v>0</v>
      </c>
      <c r="AQ47" s="406">
        <f>Kerosene!F49</f>
        <v>0</v>
      </c>
      <c r="AR47" s="406">
        <f>'Marked Gasoil'!F49</f>
        <v>0</v>
      </c>
      <c r="AS47" s="406">
        <f>'Light, Medium &amp; Heavy Fuel Oils'!F49</f>
        <v>0</v>
      </c>
      <c r="AT47" s="406">
        <f>'Road Diesel'!F49</f>
        <v>0</v>
      </c>
      <c r="AU47" s="406">
        <f>Petrol!F49</f>
        <v>0</v>
      </c>
      <c r="AV47" s="406">
        <f>'Other Fuels'!F49</f>
        <v>0</v>
      </c>
      <c r="AW47" s="406">
        <f t="shared" si="105"/>
        <v>0</v>
      </c>
      <c r="AX47" s="406">
        <f t="shared" si="106"/>
        <v>0</v>
      </c>
      <c r="AY47" s="582">
        <f t="shared" si="109"/>
        <v>0</v>
      </c>
      <c r="AZ47" s="577" t="e">
        <f t="shared" si="110"/>
        <v>#DIV/0!</v>
      </c>
      <c r="BA47" s="559" t="e">
        <f t="shared" si="111"/>
        <v>#DIV/0!</v>
      </c>
      <c r="BB47" s="559" t="e">
        <f t="shared" si="112"/>
        <v>#DIV/0!</v>
      </c>
      <c r="BC47" s="559" t="e">
        <f t="shared" si="113"/>
        <v>#DIV/0!</v>
      </c>
      <c r="BD47" s="559" t="e">
        <f t="shared" si="114"/>
        <v>#DIV/0!</v>
      </c>
      <c r="BE47" s="559" t="e">
        <f t="shared" si="115"/>
        <v>#DIV/0!</v>
      </c>
      <c r="BF47" s="559" t="e">
        <f t="shared" si="116"/>
        <v>#DIV/0!</v>
      </c>
      <c r="BG47" s="559" t="e">
        <f t="shared" si="117"/>
        <v>#DIV/0!</v>
      </c>
      <c r="BH47" s="559" t="e">
        <f t="shared" si="118"/>
        <v>#DIV/0!</v>
      </c>
      <c r="BI47" s="559" t="e">
        <f t="shared" si="119"/>
        <v>#DIV/0!</v>
      </c>
      <c r="BJ47" s="559" t="e">
        <f t="shared" si="120"/>
        <v>#DIV/0!</v>
      </c>
      <c r="BK47" s="583" t="e">
        <f t="shared" si="121"/>
        <v>#DIV/0!</v>
      </c>
      <c r="CE47" s="565"/>
      <c r="CF47" s="565"/>
      <c r="CG47" s="565"/>
      <c r="CH47" s="565"/>
      <c r="CI47" s="565"/>
      <c r="CJ47" s="565"/>
      <c r="CK47" s="565"/>
      <c r="CL47" s="565"/>
      <c r="CM47" s="565"/>
      <c r="CN47" s="565"/>
      <c r="CO47" s="565"/>
      <c r="CP47" s="565"/>
      <c r="CQ47" s="565"/>
      <c r="CR47" s="565"/>
      <c r="CS47" s="565"/>
      <c r="CT47" s="565"/>
      <c r="CU47" s="565"/>
      <c r="CV47" s="565"/>
    </row>
    <row r="48" spans="1:100" ht="14.25" customHeight="1" x14ac:dyDescent="0.2">
      <c r="A48" s="423" t="s">
        <v>4</v>
      </c>
      <c r="B48" s="411" t="str">
        <f t="shared" si="122"/>
        <v/>
      </c>
      <c r="C48" s="602"/>
      <c r="D48" s="603"/>
      <c r="E48" s="603"/>
      <c r="F48" s="603"/>
      <c r="G48" s="603"/>
      <c r="H48" s="603"/>
      <c r="I48" s="603"/>
      <c r="J48" s="603"/>
      <c r="K48" s="603"/>
      <c r="L48" s="603"/>
      <c r="M48" s="603"/>
      <c r="N48" s="604"/>
      <c r="O48" s="416">
        <f>Electricity!D50</f>
        <v>0</v>
      </c>
      <c r="P48" s="405">
        <f>NG!D50</f>
        <v>0</v>
      </c>
      <c r="Q48" s="405">
        <f>LPG!E50</f>
        <v>0</v>
      </c>
      <c r="R48" s="405">
        <f>Kerosene!E50</f>
        <v>0</v>
      </c>
      <c r="S48" s="405">
        <f>'Marked Gasoil'!E50</f>
        <v>0</v>
      </c>
      <c r="T48" s="405">
        <f>'Light, Medium &amp; Heavy Fuel Oils'!E50</f>
        <v>0</v>
      </c>
      <c r="U48" s="405">
        <f>'Road Diesel'!E50</f>
        <v>0</v>
      </c>
      <c r="V48" s="405">
        <f>Petrol!E50</f>
        <v>0</v>
      </c>
      <c r="W48" s="405">
        <f>'Other Fuels'!E50</f>
        <v>0</v>
      </c>
      <c r="X48" s="580">
        <f t="shared" si="103"/>
        <v>0</v>
      </c>
      <c r="Y48" s="405">
        <f t="shared" si="104"/>
        <v>0</v>
      </c>
      <c r="Z48" s="581">
        <f t="shared" si="59"/>
        <v>0</v>
      </c>
      <c r="AA48" s="617" t="e">
        <f t="shared" si="108"/>
        <v>#DIV/0!</v>
      </c>
      <c r="AB48" s="618" t="e">
        <f t="shared" si="76"/>
        <v>#DIV/0!</v>
      </c>
      <c r="AC48" s="618" t="e">
        <f t="shared" si="77"/>
        <v>#DIV/0!</v>
      </c>
      <c r="AD48" s="618" t="e">
        <f t="shared" si="78"/>
        <v>#DIV/0!</v>
      </c>
      <c r="AE48" s="618" t="e">
        <f t="shared" si="79"/>
        <v>#DIV/0!</v>
      </c>
      <c r="AF48" s="618" t="e">
        <f t="shared" si="80"/>
        <v>#DIV/0!</v>
      </c>
      <c r="AG48" s="618" t="e">
        <f t="shared" si="81"/>
        <v>#DIV/0!</v>
      </c>
      <c r="AH48" s="618" t="e">
        <f t="shared" si="82"/>
        <v>#DIV/0!</v>
      </c>
      <c r="AI48" s="618" t="e">
        <f t="shared" si="83"/>
        <v>#DIV/0!</v>
      </c>
      <c r="AJ48" s="619" t="e">
        <f t="shared" si="84"/>
        <v>#DIV/0!</v>
      </c>
      <c r="AK48" s="619" t="e">
        <f t="shared" si="85"/>
        <v>#DIV/0!</v>
      </c>
      <c r="AL48" s="619" t="e">
        <f t="shared" si="86"/>
        <v>#DIV/0!</v>
      </c>
      <c r="AM48" s="620"/>
      <c r="AN48" s="574">
        <f>Electricity!H50</f>
        <v>0</v>
      </c>
      <c r="AO48" s="406">
        <f>NG!H50</f>
        <v>0</v>
      </c>
      <c r="AP48" s="406">
        <f>LPG!F50</f>
        <v>0</v>
      </c>
      <c r="AQ48" s="406">
        <f>Kerosene!F50</f>
        <v>0</v>
      </c>
      <c r="AR48" s="406">
        <f>'Marked Gasoil'!F50</f>
        <v>0</v>
      </c>
      <c r="AS48" s="406">
        <f>'Light, Medium &amp; Heavy Fuel Oils'!F50</f>
        <v>0</v>
      </c>
      <c r="AT48" s="406">
        <f>'Road Diesel'!F50</f>
        <v>0</v>
      </c>
      <c r="AU48" s="406">
        <f>Petrol!F50</f>
        <v>0</v>
      </c>
      <c r="AV48" s="406">
        <f>'Other Fuels'!F50</f>
        <v>0</v>
      </c>
      <c r="AW48" s="406">
        <f t="shared" si="105"/>
        <v>0</v>
      </c>
      <c r="AX48" s="406">
        <f t="shared" si="106"/>
        <v>0</v>
      </c>
      <c r="AY48" s="582">
        <f t="shared" si="109"/>
        <v>0</v>
      </c>
      <c r="AZ48" s="577" t="e">
        <f t="shared" si="110"/>
        <v>#DIV/0!</v>
      </c>
      <c r="BA48" s="559" t="e">
        <f t="shared" si="111"/>
        <v>#DIV/0!</v>
      </c>
      <c r="BB48" s="559" t="e">
        <f t="shared" si="112"/>
        <v>#DIV/0!</v>
      </c>
      <c r="BC48" s="559" t="e">
        <f t="shared" si="113"/>
        <v>#DIV/0!</v>
      </c>
      <c r="BD48" s="559" t="e">
        <f t="shared" si="114"/>
        <v>#DIV/0!</v>
      </c>
      <c r="BE48" s="559" t="e">
        <f t="shared" si="115"/>
        <v>#DIV/0!</v>
      </c>
      <c r="BF48" s="559" t="e">
        <f t="shared" si="116"/>
        <v>#DIV/0!</v>
      </c>
      <c r="BG48" s="559" t="e">
        <f t="shared" si="117"/>
        <v>#DIV/0!</v>
      </c>
      <c r="BH48" s="559" t="e">
        <f t="shared" si="118"/>
        <v>#DIV/0!</v>
      </c>
      <c r="BI48" s="559" t="e">
        <f t="shared" si="119"/>
        <v>#DIV/0!</v>
      </c>
      <c r="BJ48" s="559" t="e">
        <f t="shared" si="120"/>
        <v>#DIV/0!</v>
      </c>
      <c r="BK48" s="583" t="e">
        <f t="shared" si="121"/>
        <v>#DIV/0!</v>
      </c>
      <c r="CE48" s="565"/>
      <c r="CF48" s="565"/>
      <c r="CG48" s="565"/>
      <c r="CH48" s="565"/>
      <c r="CI48" s="565"/>
      <c r="CJ48" s="565"/>
      <c r="CK48" s="565"/>
      <c r="CL48" s="565"/>
      <c r="CM48" s="565"/>
      <c r="CN48" s="565"/>
      <c r="CO48" s="565"/>
      <c r="CP48" s="565"/>
      <c r="CQ48" s="565"/>
      <c r="CR48" s="565"/>
      <c r="CS48" s="565"/>
      <c r="CT48" s="565"/>
      <c r="CU48" s="565"/>
      <c r="CV48" s="565"/>
    </row>
    <row r="49" spans="1:100" ht="14.25" customHeight="1" x14ac:dyDescent="0.2">
      <c r="A49" s="423" t="s">
        <v>5</v>
      </c>
      <c r="B49" s="411" t="str">
        <f t="shared" si="122"/>
        <v/>
      </c>
      <c r="C49" s="602"/>
      <c r="D49" s="603"/>
      <c r="E49" s="603"/>
      <c r="F49" s="603"/>
      <c r="G49" s="603"/>
      <c r="H49" s="603"/>
      <c r="I49" s="603"/>
      <c r="J49" s="603"/>
      <c r="K49" s="603"/>
      <c r="L49" s="603"/>
      <c r="M49" s="603"/>
      <c r="N49" s="604"/>
      <c r="O49" s="416">
        <f>Electricity!D51</f>
        <v>0</v>
      </c>
      <c r="P49" s="405">
        <f>NG!D51</f>
        <v>0</v>
      </c>
      <c r="Q49" s="405">
        <f>LPG!E51</f>
        <v>0</v>
      </c>
      <c r="R49" s="405">
        <f>Kerosene!E51</f>
        <v>0</v>
      </c>
      <c r="S49" s="405">
        <f>'Marked Gasoil'!E51</f>
        <v>0</v>
      </c>
      <c r="T49" s="405">
        <f>'Light, Medium &amp; Heavy Fuel Oils'!E51</f>
        <v>0</v>
      </c>
      <c r="U49" s="405">
        <f>'Road Diesel'!E51</f>
        <v>0</v>
      </c>
      <c r="V49" s="405">
        <f>Petrol!E51</f>
        <v>0</v>
      </c>
      <c r="W49" s="405">
        <f>'Other Fuels'!E51</f>
        <v>0</v>
      </c>
      <c r="X49" s="580">
        <f t="shared" si="103"/>
        <v>0</v>
      </c>
      <c r="Y49" s="405">
        <f t="shared" si="104"/>
        <v>0</v>
      </c>
      <c r="Z49" s="581">
        <f t="shared" si="59"/>
        <v>0</v>
      </c>
      <c r="AA49" s="617" t="e">
        <f t="shared" si="108"/>
        <v>#DIV/0!</v>
      </c>
      <c r="AB49" s="618" t="e">
        <f t="shared" si="76"/>
        <v>#DIV/0!</v>
      </c>
      <c r="AC49" s="618" t="e">
        <f t="shared" si="77"/>
        <v>#DIV/0!</v>
      </c>
      <c r="AD49" s="618" t="e">
        <f t="shared" si="78"/>
        <v>#DIV/0!</v>
      </c>
      <c r="AE49" s="618" t="e">
        <f t="shared" si="79"/>
        <v>#DIV/0!</v>
      </c>
      <c r="AF49" s="618" t="e">
        <f t="shared" si="80"/>
        <v>#DIV/0!</v>
      </c>
      <c r="AG49" s="618" t="e">
        <f t="shared" si="81"/>
        <v>#DIV/0!</v>
      </c>
      <c r="AH49" s="618" t="e">
        <f t="shared" si="82"/>
        <v>#DIV/0!</v>
      </c>
      <c r="AI49" s="618" t="e">
        <f t="shared" si="83"/>
        <v>#DIV/0!</v>
      </c>
      <c r="AJ49" s="619" t="e">
        <f t="shared" si="84"/>
        <v>#DIV/0!</v>
      </c>
      <c r="AK49" s="619" t="e">
        <f t="shared" si="85"/>
        <v>#DIV/0!</v>
      </c>
      <c r="AL49" s="619" t="e">
        <f t="shared" si="86"/>
        <v>#DIV/0!</v>
      </c>
      <c r="AM49" s="620"/>
      <c r="AN49" s="574">
        <f>Electricity!H51</f>
        <v>0</v>
      </c>
      <c r="AO49" s="406">
        <f>NG!H51</f>
        <v>0</v>
      </c>
      <c r="AP49" s="406">
        <f>LPG!F51</f>
        <v>0</v>
      </c>
      <c r="AQ49" s="406">
        <f>Kerosene!F51</f>
        <v>0</v>
      </c>
      <c r="AR49" s="406">
        <f>'Marked Gasoil'!F51</f>
        <v>0</v>
      </c>
      <c r="AS49" s="406">
        <f>'Light, Medium &amp; Heavy Fuel Oils'!F51</f>
        <v>0</v>
      </c>
      <c r="AT49" s="406">
        <f>'Road Diesel'!F51</f>
        <v>0</v>
      </c>
      <c r="AU49" s="406">
        <f>Petrol!F51</f>
        <v>0</v>
      </c>
      <c r="AV49" s="406">
        <f>'Other Fuels'!F51</f>
        <v>0</v>
      </c>
      <c r="AW49" s="406">
        <f t="shared" si="105"/>
        <v>0</v>
      </c>
      <c r="AX49" s="406">
        <f t="shared" si="106"/>
        <v>0</v>
      </c>
      <c r="AY49" s="582">
        <f t="shared" si="109"/>
        <v>0</v>
      </c>
      <c r="AZ49" s="577" t="e">
        <f t="shared" si="110"/>
        <v>#DIV/0!</v>
      </c>
      <c r="BA49" s="559" t="e">
        <f t="shared" si="111"/>
        <v>#DIV/0!</v>
      </c>
      <c r="BB49" s="559" t="e">
        <f t="shared" si="112"/>
        <v>#DIV/0!</v>
      </c>
      <c r="BC49" s="559" t="e">
        <f t="shared" si="113"/>
        <v>#DIV/0!</v>
      </c>
      <c r="BD49" s="559" t="e">
        <f t="shared" si="114"/>
        <v>#DIV/0!</v>
      </c>
      <c r="BE49" s="559" t="e">
        <f t="shared" si="115"/>
        <v>#DIV/0!</v>
      </c>
      <c r="BF49" s="559" t="e">
        <f t="shared" si="116"/>
        <v>#DIV/0!</v>
      </c>
      <c r="BG49" s="559" t="e">
        <f t="shared" si="117"/>
        <v>#DIV/0!</v>
      </c>
      <c r="BH49" s="559" t="e">
        <f t="shared" si="118"/>
        <v>#DIV/0!</v>
      </c>
      <c r="BI49" s="559" t="e">
        <f t="shared" si="119"/>
        <v>#DIV/0!</v>
      </c>
      <c r="BJ49" s="559" t="e">
        <f t="shared" si="120"/>
        <v>#DIV/0!</v>
      </c>
      <c r="BK49" s="583" t="e">
        <f t="shared" si="121"/>
        <v>#DIV/0!</v>
      </c>
      <c r="CE49" s="565"/>
      <c r="CF49" s="565"/>
      <c r="CG49" s="565"/>
      <c r="CH49" s="565"/>
      <c r="CI49" s="565"/>
      <c r="CJ49" s="565"/>
      <c r="CK49" s="565"/>
      <c r="CL49" s="565"/>
      <c r="CM49" s="565"/>
      <c r="CN49" s="565"/>
      <c r="CO49" s="565"/>
      <c r="CP49" s="565"/>
      <c r="CQ49" s="565"/>
      <c r="CR49" s="565"/>
      <c r="CS49" s="565"/>
      <c r="CT49" s="565"/>
      <c r="CU49" s="565"/>
      <c r="CV49" s="565"/>
    </row>
    <row r="50" spans="1:100" ht="14.25" customHeight="1" x14ac:dyDescent="0.2">
      <c r="A50" s="423" t="s">
        <v>6</v>
      </c>
      <c r="B50" s="411" t="str">
        <f t="shared" si="122"/>
        <v/>
      </c>
      <c r="C50" s="602"/>
      <c r="D50" s="603"/>
      <c r="E50" s="603"/>
      <c r="F50" s="603"/>
      <c r="G50" s="603"/>
      <c r="H50" s="603"/>
      <c r="I50" s="603"/>
      <c r="J50" s="603"/>
      <c r="K50" s="603"/>
      <c r="L50" s="603"/>
      <c r="M50" s="603"/>
      <c r="N50" s="604"/>
      <c r="O50" s="416">
        <f>Electricity!D52</f>
        <v>0</v>
      </c>
      <c r="P50" s="405">
        <f>NG!D52</f>
        <v>0</v>
      </c>
      <c r="Q50" s="405">
        <f>LPG!E52</f>
        <v>0</v>
      </c>
      <c r="R50" s="405">
        <f>Kerosene!E52</f>
        <v>0</v>
      </c>
      <c r="S50" s="405">
        <f>'Marked Gasoil'!E52</f>
        <v>0</v>
      </c>
      <c r="T50" s="405">
        <f>'Light, Medium &amp; Heavy Fuel Oils'!E52</f>
        <v>0</v>
      </c>
      <c r="U50" s="405">
        <f>'Road Diesel'!E52</f>
        <v>0</v>
      </c>
      <c r="V50" s="405">
        <f>Petrol!E52</f>
        <v>0</v>
      </c>
      <c r="W50" s="405">
        <f>'Other Fuels'!E52</f>
        <v>0</v>
      </c>
      <c r="X50" s="580">
        <f t="shared" si="103"/>
        <v>0</v>
      </c>
      <c r="Y50" s="405">
        <f t="shared" si="104"/>
        <v>0</v>
      </c>
      <c r="Z50" s="581">
        <f t="shared" si="59"/>
        <v>0</v>
      </c>
      <c r="AA50" s="617" t="e">
        <f t="shared" si="108"/>
        <v>#DIV/0!</v>
      </c>
      <c r="AB50" s="618" t="e">
        <f t="shared" si="76"/>
        <v>#DIV/0!</v>
      </c>
      <c r="AC50" s="618" t="e">
        <f t="shared" si="77"/>
        <v>#DIV/0!</v>
      </c>
      <c r="AD50" s="618" t="e">
        <f t="shared" si="78"/>
        <v>#DIV/0!</v>
      </c>
      <c r="AE50" s="618" t="e">
        <f t="shared" si="79"/>
        <v>#DIV/0!</v>
      </c>
      <c r="AF50" s="618" t="e">
        <f t="shared" si="80"/>
        <v>#DIV/0!</v>
      </c>
      <c r="AG50" s="618" t="e">
        <f t="shared" si="81"/>
        <v>#DIV/0!</v>
      </c>
      <c r="AH50" s="618" t="e">
        <f t="shared" si="82"/>
        <v>#DIV/0!</v>
      </c>
      <c r="AI50" s="618" t="e">
        <f t="shared" si="83"/>
        <v>#DIV/0!</v>
      </c>
      <c r="AJ50" s="619" t="e">
        <f t="shared" si="84"/>
        <v>#DIV/0!</v>
      </c>
      <c r="AK50" s="619" t="e">
        <f t="shared" si="85"/>
        <v>#DIV/0!</v>
      </c>
      <c r="AL50" s="619" t="e">
        <f t="shared" si="86"/>
        <v>#DIV/0!</v>
      </c>
      <c r="AM50" s="620"/>
      <c r="AN50" s="574">
        <f>Electricity!H52</f>
        <v>0</v>
      </c>
      <c r="AO50" s="406">
        <f>NG!H52</f>
        <v>0</v>
      </c>
      <c r="AP50" s="406">
        <f>LPG!F52</f>
        <v>0</v>
      </c>
      <c r="AQ50" s="406">
        <f>Kerosene!F52</f>
        <v>0</v>
      </c>
      <c r="AR50" s="406">
        <f>'Marked Gasoil'!F52</f>
        <v>0</v>
      </c>
      <c r="AS50" s="406">
        <f>'Light, Medium &amp; Heavy Fuel Oils'!F52</f>
        <v>0</v>
      </c>
      <c r="AT50" s="406">
        <f>'Road Diesel'!F52</f>
        <v>0</v>
      </c>
      <c r="AU50" s="406">
        <f>Petrol!F52</f>
        <v>0</v>
      </c>
      <c r="AV50" s="406">
        <f>'Other Fuels'!F52</f>
        <v>0</v>
      </c>
      <c r="AW50" s="406">
        <f t="shared" si="105"/>
        <v>0</v>
      </c>
      <c r="AX50" s="406">
        <f t="shared" si="106"/>
        <v>0</v>
      </c>
      <c r="AY50" s="582">
        <f t="shared" si="109"/>
        <v>0</v>
      </c>
      <c r="AZ50" s="577" t="e">
        <f t="shared" si="110"/>
        <v>#DIV/0!</v>
      </c>
      <c r="BA50" s="559" t="e">
        <f t="shared" si="111"/>
        <v>#DIV/0!</v>
      </c>
      <c r="BB50" s="559" t="e">
        <f t="shared" si="112"/>
        <v>#DIV/0!</v>
      </c>
      <c r="BC50" s="559" t="e">
        <f t="shared" si="113"/>
        <v>#DIV/0!</v>
      </c>
      <c r="BD50" s="559" t="e">
        <f t="shared" si="114"/>
        <v>#DIV/0!</v>
      </c>
      <c r="BE50" s="559" t="e">
        <f t="shared" si="115"/>
        <v>#DIV/0!</v>
      </c>
      <c r="BF50" s="559" t="e">
        <f t="shared" si="116"/>
        <v>#DIV/0!</v>
      </c>
      <c r="BG50" s="559" t="e">
        <f t="shared" si="117"/>
        <v>#DIV/0!</v>
      </c>
      <c r="BH50" s="559" t="e">
        <f t="shared" si="118"/>
        <v>#DIV/0!</v>
      </c>
      <c r="BI50" s="559" t="e">
        <f t="shared" si="119"/>
        <v>#DIV/0!</v>
      </c>
      <c r="BJ50" s="559" t="e">
        <f t="shared" si="120"/>
        <v>#DIV/0!</v>
      </c>
      <c r="BK50" s="583" t="e">
        <f t="shared" si="121"/>
        <v>#DIV/0!</v>
      </c>
      <c r="CE50" s="565"/>
      <c r="CF50" s="565"/>
      <c r="CG50" s="565"/>
      <c r="CH50" s="565"/>
      <c r="CI50" s="565"/>
      <c r="CJ50" s="565"/>
      <c r="CK50" s="565"/>
      <c r="CL50" s="565"/>
      <c r="CM50" s="565"/>
      <c r="CN50" s="565"/>
      <c r="CO50" s="565"/>
      <c r="CP50" s="565"/>
      <c r="CQ50" s="565"/>
      <c r="CR50" s="565"/>
      <c r="CS50" s="565"/>
      <c r="CT50" s="565"/>
      <c r="CU50" s="565"/>
      <c r="CV50" s="565"/>
    </row>
    <row r="51" spans="1:100" ht="14.25" customHeight="1" x14ac:dyDescent="0.2">
      <c r="A51" s="423" t="s">
        <v>7</v>
      </c>
      <c r="B51" s="411" t="str">
        <f t="shared" si="122"/>
        <v/>
      </c>
      <c r="C51" s="602"/>
      <c r="D51" s="603"/>
      <c r="E51" s="603"/>
      <c r="F51" s="603"/>
      <c r="G51" s="603"/>
      <c r="H51" s="603"/>
      <c r="I51" s="603"/>
      <c r="J51" s="603"/>
      <c r="K51" s="603"/>
      <c r="L51" s="603"/>
      <c r="M51" s="603"/>
      <c r="N51" s="604"/>
      <c r="O51" s="416">
        <f>Electricity!D53</f>
        <v>0</v>
      </c>
      <c r="P51" s="405">
        <f>NG!D53</f>
        <v>0</v>
      </c>
      <c r="Q51" s="405">
        <f>LPG!E53</f>
        <v>0</v>
      </c>
      <c r="R51" s="405">
        <f>Kerosene!E53</f>
        <v>0</v>
      </c>
      <c r="S51" s="405">
        <f>'Marked Gasoil'!E53</f>
        <v>0</v>
      </c>
      <c r="T51" s="405">
        <f>'Light, Medium &amp; Heavy Fuel Oils'!E53</f>
        <v>0</v>
      </c>
      <c r="U51" s="405">
        <f>'Road Diesel'!E53</f>
        <v>0</v>
      </c>
      <c r="V51" s="405">
        <f>Petrol!E53</f>
        <v>0</v>
      </c>
      <c r="W51" s="405">
        <f>'Other Fuels'!E53</f>
        <v>0</v>
      </c>
      <c r="X51" s="580">
        <f t="shared" si="103"/>
        <v>0</v>
      </c>
      <c r="Y51" s="405">
        <f t="shared" si="104"/>
        <v>0</v>
      </c>
      <c r="Z51" s="581">
        <f t="shared" si="59"/>
        <v>0</v>
      </c>
      <c r="AA51" s="617" t="e">
        <f t="shared" si="108"/>
        <v>#DIV/0!</v>
      </c>
      <c r="AB51" s="618" t="e">
        <f t="shared" si="76"/>
        <v>#DIV/0!</v>
      </c>
      <c r="AC51" s="618" t="e">
        <f t="shared" si="77"/>
        <v>#DIV/0!</v>
      </c>
      <c r="AD51" s="618" t="e">
        <f t="shared" si="78"/>
        <v>#DIV/0!</v>
      </c>
      <c r="AE51" s="618" t="e">
        <f t="shared" si="79"/>
        <v>#DIV/0!</v>
      </c>
      <c r="AF51" s="618" t="e">
        <f t="shared" si="80"/>
        <v>#DIV/0!</v>
      </c>
      <c r="AG51" s="618" t="e">
        <f t="shared" si="81"/>
        <v>#DIV/0!</v>
      </c>
      <c r="AH51" s="618" t="e">
        <f t="shared" si="82"/>
        <v>#DIV/0!</v>
      </c>
      <c r="AI51" s="618" t="e">
        <f t="shared" si="83"/>
        <v>#DIV/0!</v>
      </c>
      <c r="AJ51" s="619" t="e">
        <f t="shared" si="84"/>
        <v>#DIV/0!</v>
      </c>
      <c r="AK51" s="619" t="e">
        <f t="shared" si="85"/>
        <v>#DIV/0!</v>
      </c>
      <c r="AL51" s="619" t="e">
        <f t="shared" si="86"/>
        <v>#DIV/0!</v>
      </c>
      <c r="AM51" s="620"/>
      <c r="AN51" s="574">
        <f>Electricity!H53</f>
        <v>0</v>
      </c>
      <c r="AO51" s="406">
        <f>NG!H53</f>
        <v>0</v>
      </c>
      <c r="AP51" s="406">
        <f>LPG!F53</f>
        <v>0</v>
      </c>
      <c r="AQ51" s="406">
        <f>Kerosene!F53</f>
        <v>0</v>
      </c>
      <c r="AR51" s="406">
        <f>'Marked Gasoil'!F53</f>
        <v>0</v>
      </c>
      <c r="AS51" s="406">
        <f>'Light, Medium &amp; Heavy Fuel Oils'!F53</f>
        <v>0</v>
      </c>
      <c r="AT51" s="406">
        <f>'Road Diesel'!F53</f>
        <v>0</v>
      </c>
      <c r="AU51" s="406">
        <f>Petrol!F53</f>
        <v>0</v>
      </c>
      <c r="AV51" s="406">
        <f>'Other Fuels'!F53</f>
        <v>0</v>
      </c>
      <c r="AW51" s="406">
        <f t="shared" si="105"/>
        <v>0</v>
      </c>
      <c r="AX51" s="406">
        <f t="shared" si="106"/>
        <v>0</v>
      </c>
      <c r="AY51" s="582">
        <f t="shared" si="109"/>
        <v>0</v>
      </c>
      <c r="AZ51" s="577" t="e">
        <f t="shared" si="110"/>
        <v>#DIV/0!</v>
      </c>
      <c r="BA51" s="559" t="e">
        <f t="shared" si="111"/>
        <v>#DIV/0!</v>
      </c>
      <c r="BB51" s="559" t="e">
        <f t="shared" si="112"/>
        <v>#DIV/0!</v>
      </c>
      <c r="BC51" s="559" t="e">
        <f t="shared" si="113"/>
        <v>#DIV/0!</v>
      </c>
      <c r="BD51" s="559" t="e">
        <f t="shared" si="114"/>
        <v>#DIV/0!</v>
      </c>
      <c r="BE51" s="559" t="e">
        <f t="shared" si="115"/>
        <v>#DIV/0!</v>
      </c>
      <c r="BF51" s="559" t="e">
        <f t="shared" si="116"/>
        <v>#DIV/0!</v>
      </c>
      <c r="BG51" s="559" t="e">
        <f t="shared" si="117"/>
        <v>#DIV/0!</v>
      </c>
      <c r="BH51" s="559" t="e">
        <f t="shared" si="118"/>
        <v>#DIV/0!</v>
      </c>
      <c r="BI51" s="559" t="e">
        <f t="shared" si="119"/>
        <v>#DIV/0!</v>
      </c>
      <c r="BJ51" s="559" t="e">
        <f t="shared" si="120"/>
        <v>#DIV/0!</v>
      </c>
      <c r="BK51" s="583" t="e">
        <f t="shared" si="121"/>
        <v>#DIV/0!</v>
      </c>
      <c r="CE51" s="565"/>
      <c r="CF51" s="565"/>
      <c r="CG51" s="565"/>
      <c r="CH51" s="565"/>
      <c r="CI51" s="565"/>
      <c r="CJ51" s="565"/>
      <c r="CK51" s="565"/>
      <c r="CL51" s="565"/>
      <c r="CM51" s="565"/>
      <c r="CN51" s="565"/>
      <c r="CO51" s="565"/>
      <c r="CP51" s="565"/>
      <c r="CQ51" s="565"/>
      <c r="CR51" s="565"/>
      <c r="CS51" s="565"/>
      <c r="CT51" s="565"/>
      <c r="CU51" s="565"/>
      <c r="CV51" s="565"/>
    </row>
    <row r="52" spans="1:100" ht="14.25" customHeight="1" x14ac:dyDescent="0.2">
      <c r="A52" s="423" t="s">
        <v>8</v>
      </c>
      <c r="B52" s="411" t="str">
        <f t="shared" si="122"/>
        <v/>
      </c>
      <c r="C52" s="602"/>
      <c r="D52" s="603"/>
      <c r="E52" s="603"/>
      <c r="F52" s="603"/>
      <c r="G52" s="603"/>
      <c r="H52" s="603"/>
      <c r="I52" s="603"/>
      <c r="J52" s="603"/>
      <c r="K52" s="603"/>
      <c r="L52" s="603"/>
      <c r="M52" s="603"/>
      <c r="N52" s="604"/>
      <c r="O52" s="416">
        <f>Electricity!D54</f>
        <v>0</v>
      </c>
      <c r="P52" s="405">
        <f>NG!D54</f>
        <v>0</v>
      </c>
      <c r="Q52" s="405">
        <f>LPG!E54</f>
        <v>0</v>
      </c>
      <c r="R52" s="405">
        <f>Kerosene!E54</f>
        <v>0</v>
      </c>
      <c r="S52" s="405">
        <f>'Marked Gasoil'!E54</f>
        <v>0</v>
      </c>
      <c r="T52" s="405">
        <f>'Light, Medium &amp; Heavy Fuel Oils'!E54</f>
        <v>0</v>
      </c>
      <c r="U52" s="405">
        <f>'Road Diesel'!E54</f>
        <v>0</v>
      </c>
      <c r="V52" s="405">
        <f>Petrol!E54</f>
        <v>0</v>
      </c>
      <c r="W52" s="405">
        <f>'Other Fuels'!E54</f>
        <v>0</v>
      </c>
      <c r="X52" s="580">
        <f t="shared" si="103"/>
        <v>0</v>
      </c>
      <c r="Y52" s="405">
        <f t="shared" si="104"/>
        <v>0</v>
      </c>
      <c r="Z52" s="581">
        <f t="shared" si="59"/>
        <v>0</v>
      </c>
      <c r="AA52" s="617" t="e">
        <f t="shared" si="108"/>
        <v>#DIV/0!</v>
      </c>
      <c r="AB52" s="618" t="e">
        <f t="shared" si="76"/>
        <v>#DIV/0!</v>
      </c>
      <c r="AC52" s="618" t="e">
        <f t="shared" si="77"/>
        <v>#DIV/0!</v>
      </c>
      <c r="AD52" s="618" t="e">
        <f t="shared" si="78"/>
        <v>#DIV/0!</v>
      </c>
      <c r="AE52" s="618" t="e">
        <f t="shared" si="79"/>
        <v>#DIV/0!</v>
      </c>
      <c r="AF52" s="618" t="e">
        <f t="shared" si="80"/>
        <v>#DIV/0!</v>
      </c>
      <c r="AG52" s="618" t="e">
        <f t="shared" si="81"/>
        <v>#DIV/0!</v>
      </c>
      <c r="AH52" s="618" t="e">
        <f t="shared" si="82"/>
        <v>#DIV/0!</v>
      </c>
      <c r="AI52" s="618" t="e">
        <f t="shared" si="83"/>
        <v>#DIV/0!</v>
      </c>
      <c r="AJ52" s="619" t="e">
        <f t="shared" si="84"/>
        <v>#DIV/0!</v>
      </c>
      <c r="AK52" s="619" t="e">
        <f t="shared" si="85"/>
        <v>#DIV/0!</v>
      </c>
      <c r="AL52" s="619" t="e">
        <f t="shared" si="86"/>
        <v>#DIV/0!</v>
      </c>
      <c r="AM52" s="620"/>
      <c r="AN52" s="574">
        <f>Electricity!H54</f>
        <v>0</v>
      </c>
      <c r="AO52" s="406">
        <f>NG!H54</f>
        <v>0</v>
      </c>
      <c r="AP52" s="406">
        <f>LPG!F54</f>
        <v>0</v>
      </c>
      <c r="AQ52" s="406">
        <f>Kerosene!F54</f>
        <v>0</v>
      </c>
      <c r="AR52" s="406">
        <f>'Marked Gasoil'!F54</f>
        <v>0</v>
      </c>
      <c r="AS52" s="406">
        <f>'Light, Medium &amp; Heavy Fuel Oils'!F54</f>
        <v>0</v>
      </c>
      <c r="AT52" s="406">
        <f>'Road Diesel'!F54</f>
        <v>0</v>
      </c>
      <c r="AU52" s="406">
        <f>Petrol!F54</f>
        <v>0</v>
      </c>
      <c r="AV52" s="406">
        <f>'Other Fuels'!F54</f>
        <v>0</v>
      </c>
      <c r="AW52" s="406">
        <f t="shared" si="105"/>
        <v>0</v>
      </c>
      <c r="AX52" s="406">
        <f t="shared" si="106"/>
        <v>0</v>
      </c>
      <c r="AY52" s="582">
        <f t="shared" si="109"/>
        <v>0</v>
      </c>
      <c r="AZ52" s="577" t="e">
        <f t="shared" si="110"/>
        <v>#DIV/0!</v>
      </c>
      <c r="BA52" s="559" t="e">
        <f t="shared" si="111"/>
        <v>#DIV/0!</v>
      </c>
      <c r="BB52" s="559" t="e">
        <f t="shared" si="112"/>
        <v>#DIV/0!</v>
      </c>
      <c r="BC52" s="559" t="e">
        <f t="shared" si="113"/>
        <v>#DIV/0!</v>
      </c>
      <c r="BD52" s="559" t="e">
        <f t="shared" si="114"/>
        <v>#DIV/0!</v>
      </c>
      <c r="BE52" s="559" t="e">
        <f t="shared" si="115"/>
        <v>#DIV/0!</v>
      </c>
      <c r="BF52" s="559" t="e">
        <f t="shared" si="116"/>
        <v>#DIV/0!</v>
      </c>
      <c r="BG52" s="559" t="e">
        <f t="shared" si="117"/>
        <v>#DIV/0!</v>
      </c>
      <c r="BH52" s="559" t="e">
        <f t="shared" si="118"/>
        <v>#DIV/0!</v>
      </c>
      <c r="BI52" s="559" t="e">
        <f t="shared" si="119"/>
        <v>#DIV/0!</v>
      </c>
      <c r="BJ52" s="559" t="e">
        <f t="shared" si="120"/>
        <v>#DIV/0!</v>
      </c>
      <c r="BK52" s="583" t="e">
        <f t="shared" si="121"/>
        <v>#DIV/0!</v>
      </c>
      <c r="CE52" s="565"/>
      <c r="CF52" s="565"/>
      <c r="CG52" s="565"/>
      <c r="CH52" s="565"/>
      <c r="CI52" s="565"/>
      <c r="CJ52" s="565"/>
      <c r="CK52" s="565"/>
      <c r="CL52" s="565"/>
      <c r="CM52" s="565"/>
      <c r="CN52" s="565"/>
      <c r="CO52" s="565"/>
      <c r="CP52" s="565"/>
      <c r="CQ52" s="565"/>
      <c r="CR52" s="565"/>
      <c r="CS52" s="565"/>
      <c r="CT52" s="565"/>
      <c r="CU52" s="565"/>
      <c r="CV52" s="565"/>
    </row>
    <row r="53" spans="1:100" ht="14.25" customHeight="1" x14ac:dyDescent="0.2">
      <c r="A53" s="423" t="s">
        <v>9</v>
      </c>
      <c r="B53" s="411" t="str">
        <f t="shared" si="122"/>
        <v/>
      </c>
      <c r="C53" s="602"/>
      <c r="D53" s="603"/>
      <c r="E53" s="603"/>
      <c r="F53" s="603"/>
      <c r="G53" s="603"/>
      <c r="H53" s="603"/>
      <c r="I53" s="603"/>
      <c r="J53" s="603"/>
      <c r="K53" s="603"/>
      <c r="L53" s="603"/>
      <c r="M53" s="603"/>
      <c r="N53" s="604"/>
      <c r="O53" s="416">
        <f>Electricity!D55</f>
        <v>0</v>
      </c>
      <c r="P53" s="405">
        <f>NG!D55</f>
        <v>0</v>
      </c>
      <c r="Q53" s="405">
        <f>LPG!E55</f>
        <v>0</v>
      </c>
      <c r="R53" s="405">
        <f>Kerosene!E55</f>
        <v>0</v>
      </c>
      <c r="S53" s="405">
        <f>'Marked Gasoil'!E55</f>
        <v>0</v>
      </c>
      <c r="T53" s="405">
        <f>'Light, Medium &amp; Heavy Fuel Oils'!E55</f>
        <v>0</v>
      </c>
      <c r="U53" s="405">
        <f>'Road Diesel'!E55</f>
        <v>0</v>
      </c>
      <c r="V53" s="405">
        <f>Petrol!E55</f>
        <v>0</v>
      </c>
      <c r="W53" s="405">
        <f>'Other Fuels'!E55</f>
        <v>0</v>
      </c>
      <c r="X53" s="580">
        <f t="shared" si="103"/>
        <v>0</v>
      </c>
      <c r="Y53" s="405">
        <f t="shared" si="104"/>
        <v>0</v>
      </c>
      <c r="Z53" s="581">
        <f t="shared" si="59"/>
        <v>0</v>
      </c>
      <c r="AA53" s="617" t="e">
        <f t="shared" si="108"/>
        <v>#DIV/0!</v>
      </c>
      <c r="AB53" s="618" t="e">
        <f t="shared" si="76"/>
        <v>#DIV/0!</v>
      </c>
      <c r="AC53" s="618" t="e">
        <f t="shared" si="77"/>
        <v>#DIV/0!</v>
      </c>
      <c r="AD53" s="618" t="e">
        <f t="shared" si="78"/>
        <v>#DIV/0!</v>
      </c>
      <c r="AE53" s="618" t="e">
        <f t="shared" si="79"/>
        <v>#DIV/0!</v>
      </c>
      <c r="AF53" s="618" t="e">
        <f t="shared" si="80"/>
        <v>#DIV/0!</v>
      </c>
      <c r="AG53" s="618" t="e">
        <f t="shared" si="81"/>
        <v>#DIV/0!</v>
      </c>
      <c r="AH53" s="618" t="e">
        <f t="shared" si="82"/>
        <v>#DIV/0!</v>
      </c>
      <c r="AI53" s="618" t="e">
        <f t="shared" si="83"/>
        <v>#DIV/0!</v>
      </c>
      <c r="AJ53" s="619" t="e">
        <f t="shared" si="84"/>
        <v>#DIV/0!</v>
      </c>
      <c r="AK53" s="619" t="e">
        <f t="shared" si="85"/>
        <v>#DIV/0!</v>
      </c>
      <c r="AL53" s="619" t="e">
        <f t="shared" si="86"/>
        <v>#DIV/0!</v>
      </c>
      <c r="AM53" s="620"/>
      <c r="AN53" s="574">
        <f>Electricity!H55</f>
        <v>0</v>
      </c>
      <c r="AO53" s="406">
        <f>NG!H55</f>
        <v>0</v>
      </c>
      <c r="AP53" s="406">
        <f>LPG!F55</f>
        <v>0</v>
      </c>
      <c r="AQ53" s="406">
        <f>Kerosene!F55</f>
        <v>0</v>
      </c>
      <c r="AR53" s="406">
        <f>'Marked Gasoil'!F55</f>
        <v>0</v>
      </c>
      <c r="AS53" s="406">
        <f>'Light, Medium &amp; Heavy Fuel Oils'!F55</f>
        <v>0</v>
      </c>
      <c r="AT53" s="406">
        <f>'Road Diesel'!F55</f>
        <v>0</v>
      </c>
      <c r="AU53" s="406">
        <f>Petrol!F55</f>
        <v>0</v>
      </c>
      <c r="AV53" s="406">
        <f>'Other Fuels'!F55</f>
        <v>0</v>
      </c>
      <c r="AW53" s="406">
        <f t="shared" si="105"/>
        <v>0</v>
      </c>
      <c r="AX53" s="406">
        <f t="shared" si="106"/>
        <v>0</v>
      </c>
      <c r="AY53" s="582">
        <f t="shared" si="109"/>
        <v>0</v>
      </c>
      <c r="AZ53" s="577" t="e">
        <f t="shared" si="110"/>
        <v>#DIV/0!</v>
      </c>
      <c r="BA53" s="559" t="e">
        <f t="shared" si="111"/>
        <v>#DIV/0!</v>
      </c>
      <c r="BB53" s="559" t="e">
        <f t="shared" si="112"/>
        <v>#DIV/0!</v>
      </c>
      <c r="BC53" s="559" t="e">
        <f t="shared" si="113"/>
        <v>#DIV/0!</v>
      </c>
      <c r="BD53" s="559" t="e">
        <f t="shared" si="114"/>
        <v>#DIV/0!</v>
      </c>
      <c r="BE53" s="559" t="e">
        <f t="shared" si="115"/>
        <v>#DIV/0!</v>
      </c>
      <c r="BF53" s="559" t="e">
        <f t="shared" si="116"/>
        <v>#DIV/0!</v>
      </c>
      <c r="BG53" s="559" t="e">
        <f t="shared" si="117"/>
        <v>#DIV/0!</v>
      </c>
      <c r="BH53" s="559" t="e">
        <f t="shared" si="118"/>
        <v>#DIV/0!</v>
      </c>
      <c r="BI53" s="559" t="e">
        <f t="shared" si="119"/>
        <v>#DIV/0!</v>
      </c>
      <c r="BJ53" s="559" t="e">
        <f t="shared" si="120"/>
        <v>#DIV/0!</v>
      </c>
      <c r="BK53" s="583" t="e">
        <f t="shared" si="121"/>
        <v>#DIV/0!</v>
      </c>
      <c r="CE53" s="565"/>
      <c r="CF53" s="565"/>
      <c r="CG53" s="565"/>
      <c r="CH53" s="565"/>
      <c r="CI53" s="565"/>
      <c r="CJ53" s="565"/>
      <c r="CK53" s="565"/>
      <c r="CL53" s="565"/>
      <c r="CM53" s="565"/>
      <c r="CN53" s="565"/>
      <c r="CO53" s="565"/>
      <c r="CP53" s="565"/>
      <c r="CQ53" s="565"/>
      <c r="CR53" s="565"/>
      <c r="CS53" s="565"/>
      <c r="CT53" s="565"/>
      <c r="CU53" s="565"/>
      <c r="CV53" s="565"/>
    </row>
    <row r="54" spans="1:100" ht="14.25" customHeight="1" x14ac:dyDescent="0.2">
      <c r="A54" s="423" t="s">
        <v>10</v>
      </c>
      <c r="B54" s="411" t="str">
        <f t="shared" si="122"/>
        <v/>
      </c>
      <c r="C54" s="602"/>
      <c r="D54" s="603"/>
      <c r="E54" s="603"/>
      <c r="F54" s="603"/>
      <c r="G54" s="603"/>
      <c r="H54" s="603"/>
      <c r="I54" s="603"/>
      <c r="J54" s="603"/>
      <c r="K54" s="603"/>
      <c r="L54" s="603"/>
      <c r="M54" s="603"/>
      <c r="N54" s="604"/>
      <c r="O54" s="416">
        <f>Electricity!D56</f>
        <v>0</v>
      </c>
      <c r="P54" s="405">
        <f>NG!D56</f>
        <v>0</v>
      </c>
      <c r="Q54" s="405">
        <f>LPG!E56</f>
        <v>0</v>
      </c>
      <c r="R54" s="405">
        <f>Kerosene!E56</f>
        <v>0</v>
      </c>
      <c r="S54" s="405">
        <f>'Marked Gasoil'!E56</f>
        <v>0</v>
      </c>
      <c r="T54" s="405">
        <f>'Light, Medium &amp; Heavy Fuel Oils'!E56</f>
        <v>0</v>
      </c>
      <c r="U54" s="405">
        <f>'Road Diesel'!E56</f>
        <v>0</v>
      </c>
      <c r="V54" s="405">
        <f>Petrol!E56</f>
        <v>0</v>
      </c>
      <c r="W54" s="405">
        <f>'Other Fuels'!E56</f>
        <v>0</v>
      </c>
      <c r="X54" s="580">
        <f t="shared" si="103"/>
        <v>0</v>
      </c>
      <c r="Y54" s="405">
        <f t="shared" si="104"/>
        <v>0</v>
      </c>
      <c r="Z54" s="581">
        <f t="shared" si="59"/>
        <v>0</v>
      </c>
      <c r="AA54" s="617" t="e">
        <f t="shared" si="108"/>
        <v>#DIV/0!</v>
      </c>
      <c r="AB54" s="618" t="e">
        <f t="shared" si="76"/>
        <v>#DIV/0!</v>
      </c>
      <c r="AC54" s="618" t="e">
        <f t="shared" si="77"/>
        <v>#DIV/0!</v>
      </c>
      <c r="AD54" s="618" t="e">
        <f t="shared" si="78"/>
        <v>#DIV/0!</v>
      </c>
      <c r="AE54" s="618" t="e">
        <f t="shared" si="79"/>
        <v>#DIV/0!</v>
      </c>
      <c r="AF54" s="618" t="e">
        <f t="shared" si="80"/>
        <v>#DIV/0!</v>
      </c>
      <c r="AG54" s="618" t="e">
        <f t="shared" si="81"/>
        <v>#DIV/0!</v>
      </c>
      <c r="AH54" s="618" t="e">
        <f t="shared" si="82"/>
        <v>#DIV/0!</v>
      </c>
      <c r="AI54" s="618" t="e">
        <f t="shared" si="83"/>
        <v>#DIV/0!</v>
      </c>
      <c r="AJ54" s="619" t="e">
        <f t="shared" si="84"/>
        <v>#DIV/0!</v>
      </c>
      <c r="AK54" s="619" t="e">
        <f t="shared" si="85"/>
        <v>#DIV/0!</v>
      </c>
      <c r="AL54" s="619" t="e">
        <f t="shared" si="86"/>
        <v>#DIV/0!</v>
      </c>
      <c r="AM54" s="620"/>
      <c r="AN54" s="574">
        <f>Electricity!H56</f>
        <v>0</v>
      </c>
      <c r="AO54" s="406">
        <f>NG!H56</f>
        <v>0</v>
      </c>
      <c r="AP54" s="406">
        <f>LPG!F56</f>
        <v>0</v>
      </c>
      <c r="AQ54" s="406">
        <f>Kerosene!F56</f>
        <v>0</v>
      </c>
      <c r="AR54" s="406">
        <f>'Marked Gasoil'!F56</f>
        <v>0</v>
      </c>
      <c r="AS54" s="406">
        <f>'Light, Medium &amp; Heavy Fuel Oils'!F56</f>
        <v>0</v>
      </c>
      <c r="AT54" s="406">
        <f>'Road Diesel'!F56</f>
        <v>0</v>
      </c>
      <c r="AU54" s="406">
        <f>Petrol!F56</f>
        <v>0</v>
      </c>
      <c r="AV54" s="406">
        <f>'Other Fuels'!F56</f>
        <v>0</v>
      </c>
      <c r="AW54" s="406">
        <f t="shared" si="105"/>
        <v>0</v>
      </c>
      <c r="AX54" s="406">
        <f t="shared" si="106"/>
        <v>0</v>
      </c>
      <c r="AY54" s="582">
        <f t="shared" si="109"/>
        <v>0</v>
      </c>
      <c r="AZ54" s="577" t="e">
        <f t="shared" si="110"/>
        <v>#DIV/0!</v>
      </c>
      <c r="BA54" s="559" t="e">
        <f t="shared" si="111"/>
        <v>#DIV/0!</v>
      </c>
      <c r="BB54" s="559" t="e">
        <f t="shared" si="112"/>
        <v>#DIV/0!</v>
      </c>
      <c r="BC54" s="559" t="e">
        <f t="shared" si="113"/>
        <v>#DIV/0!</v>
      </c>
      <c r="BD54" s="559" t="e">
        <f t="shared" si="114"/>
        <v>#DIV/0!</v>
      </c>
      <c r="BE54" s="559" t="e">
        <f t="shared" si="115"/>
        <v>#DIV/0!</v>
      </c>
      <c r="BF54" s="559" t="e">
        <f t="shared" si="116"/>
        <v>#DIV/0!</v>
      </c>
      <c r="BG54" s="559" t="e">
        <f t="shared" si="117"/>
        <v>#DIV/0!</v>
      </c>
      <c r="BH54" s="559" t="e">
        <f t="shared" si="118"/>
        <v>#DIV/0!</v>
      </c>
      <c r="BI54" s="559" t="e">
        <f t="shared" si="119"/>
        <v>#DIV/0!</v>
      </c>
      <c r="BJ54" s="559" t="e">
        <f t="shared" si="120"/>
        <v>#DIV/0!</v>
      </c>
      <c r="BK54" s="583" t="e">
        <f t="shared" si="121"/>
        <v>#DIV/0!</v>
      </c>
      <c r="CE54" s="565"/>
      <c r="CF54" s="565"/>
      <c r="CG54" s="565"/>
      <c r="CH54" s="565"/>
      <c r="CI54" s="565"/>
      <c r="CJ54" s="565"/>
      <c r="CK54" s="565"/>
      <c r="CL54" s="565"/>
      <c r="CM54" s="565"/>
      <c r="CN54" s="565"/>
      <c r="CO54" s="565"/>
      <c r="CP54" s="565"/>
      <c r="CQ54" s="565"/>
      <c r="CR54" s="565"/>
      <c r="CS54" s="565"/>
      <c r="CT54" s="565"/>
      <c r="CU54" s="565"/>
      <c r="CV54" s="565"/>
    </row>
    <row r="55" spans="1:100" ht="14.25" customHeight="1" thickBot="1" x14ac:dyDescent="0.25">
      <c r="A55" s="120" t="s">
        <v>11</v>
      </c>
      <c r="B55" s="137" t="str">
        <f t="shared" si="122"/>
        <v/>
      </c>
      <c r="C55" s="602"/>
      <c r="D55" s="606"/>
      <c r="E55" s="606"/>
      <c r="F55" s="606"/>
      <c r="G55" s="606"/>
      <c r="H55" s="606"/>
      <c r="I55" s="606"/>
      <c r="J55" s="606"/>
      <c r="K55" s="606"/>
      <c r="L55" s="606"/>
      <c r="M55" s="606"/>
      <c r="N55" s="604"/>
      <c r="O55" s="417">
        <f>Electricity!D57</f>
        <v>0</v>
      </c>
      <c r="P55" s="418">
        <f>NG!D57</f>
        <v>0</v>
      </c>
      <c r="Q55" s="418">
        <f>LPG!E57</f>
        <v>0</v>
      </c>
      <c r="R55" s="418">
        <f>Kerosene!E57</f>
        <v>0</v>
      </c>
      <c r="S55" s="418">
        <f>'Marked Gasoil'!E57</f>
        <v>0</v>
      </c>
      <c r="T55" s="418">
        <f>'Light, Medium &amp; Heavy Fuel Oils'!E57</f>
        <v>0</v>
      </c>
      <c r="U55" s="418">
        <f>'Road Diesel'!E57</f>
        <v>0</v>
      </c>
      <c r="V55" s="418">
        <f>Petrol!E57</f>
        <v>0</v>
      </c>
      <c r="W55" s="418">
        <f>'Other Fuels'!E57</f>
        <v>0</v>
      </c>
      <c r="X55" s="584">
        <f t="shared" si="103"/>
        <v>0</v>
      </c>
      <c r="Y55" s="584">
        <f t="shared" si="104"/>
        <v>0</v>
      </c>
      <c r="Z55" s="585">
        <f t="shared" si="59"/>
        <v>0</v>
      </c>
      <c r="AA55" s="617" t="e">
        <f t="shared" si="108"/>
        <v>#DIV/0!</v>
      </c>
      <c r="AB55" s="618" t="e">
        <f t="shared" si="76"/>
        <v>#DIV/0!</v>
      </c>
      <c r="AC55" s="618" t="e">
        <f t="shared" si="77"/>
        <v>#DIV/0!</v>
      </c>
      <c r="AD55" s="618" t="e">
        <f t="shared" si="78"/>
        <v>#DIV/0!</v>
      </c>
      <c r="AE55" s="618" t="e">
        <f t="shared" si="79"/>
        <v>#DIV/0!</v>
      </c>
      <c r="AF55" s="618" t="e">
        <f t="shared" si="80"/>
        <v>#DIV/0!</v>
      </c>
      <c r="AG55" s="618" t="e">
        <f t="shared" si="81"/>
        <v>#DIV/0!</v>
      </c>
      <c r="AH55" s="618" t="e">
        <f t="shared" si="82"/>
        <v>#DIV/0!</v>
      </c>
      <c r="AI55" s="618" t="e">
        <f t="shared" si="83"/>
        <v>#DIV/0!</v>
      </c>
      <c r="AJ55" s="619" t="e">
        <f t="shared" si="84"/>
        <v>#DIV/0!</v>
      </c>
      <c r="AK55" s="619" t="e">
        <f t="shared" si="85"/>
        <v>#DIV/0!</v>
      </c>
      <c r="AL55" s="619" t="e">
        <f t="shared" si="86"/>
        <v>#DIV/0!</v>
      </c>
      <c r="AM55" s="620"/>
      <c r="AN55" s="586">
        <f>Electricity!H57</f>
        <v>0</v>
      </c>
      <c r="AO55" s="419">
        <f>NG!H57</f>
        <v>0</v>
      </c>
      <c r="AP55" s="419">
        <f>LPG!F57</f>
        <v>0</v>
      </c>
      <c r="AQ55" s="419">
        <f>Kerosene!F57</f>
        <v>0</v>
      </c>
      <c r="AR55" s="419">
        <f>'Marked Gasoil'!F57</f>
        <v>0</v>
      </c>
      <c r="AS55" s="419">
        <f>'Light, Medium &amp; Heavy Fuel Oils'!F57</f>
        <v>0</v>
      </c>
      <c r="AT55" s="419">
        <f>'Road Diesel'!F57</f>
        <v>0</v>
      </c>
      <c r="AU55" s="419">
        <f>Petrol!F57</f>
        <v>0</v>
      </c>
      <c r="AV55" s="419">
        <f>'Other Fuels'!F57</f>
        <v>0</v>
      </c>
      <c r="AW55" s="406">
        <f t="shared" si="105"/>
        <v>0</v>
      </c>
      <c r="AX55" s="406">
        <f t="shared" si="106"/>
        <v>0</v>
      </c>
      <c r="AY55" s="587">
        <f t="shared" si="109"/>
        <v>0</v>
      </c>
      <c r="AZ55" s="588" t="e">
        <f t="shared" si="110"/>
        <v>#DIV/0!</v>
      </c>
      <c r="BA55" s="560" t="e">
        <f t="shared" si="111"/>
        <v>#DIV/0!</v>
      </c>
      <c r="BB55" s="560" t="e">
        <f t="shared" si="112"/>
        <v>#DIV/0!</v>
      </c>
      <c r="BC55" s="560" t="e">
        <f t="shared" si="113"/>
        <v>#DIV/0!</v>
      </c>
      <c r="BD55" s="560" t="e">
        <f t="shared" si="114"/>
        <v>#DIV/0!</v>
      </c>
      <c r="BE55" s="560" t="e">
        <f t="shared" si="115"/>
        <v>#DIV/0!</v>
      </c>
      <c r="BF55" s="560" t="e">
        <f t="shared" si="116"/>
        <v>#DIV/0!</v>
      </c>
      <c r="BG55" s="560" t="e">
        <f t="shared" si="117"/>
        <v>#DIV/0!</v>
      </c>
      <c r="BH55" s="560" t="e">
        <f t="shared" si="118"/>
        <v>#DIV/0!</v>
      </c>
      <c r="BI55" s="559" t="e">
        <f t="shared" si="119"/>
        <v>#DIV/0!</v>
      </c>
      <c r="BJ55" s="559" t="e">
        <f t="shared" si="120"/>
        <v>#DIV/0!</v>
      </c>
      <c r="BK55" s="589" t="e">
        <f t="shared" si="121"/>
        <v>#DIV/0!</v>
      </c>
      <c r="CE55" s="565"/>
      <c r="CF55" s="565"/>
      <c r="CG55" s="565"/>
      <c r="CH55" s="565"/>
      <c r="CI55" s="565"/>
      <c r="CJ55" s="565"/>
      <c r="CK55" s="565"/>
      <c r="CL55" s="565"/>
      <c r="CM55" s="565"/>
      <c r="CN55" s="565"/>
      <c r="CO55" s="565"/>
      <c r="CP55" s="565"/>
      <c r="CQ55" s="565"/>
      <c r="CR55" s="565"/>
      <c r="CS55" s="565"/>
      <c r="CT55" s="565"/>
      <c r="CU55" s="565"/>
      <c r="CV55" s="565"/>
    </row>
    <row r="56" spans="1:100" ht="14.25" customHeight="1" x14ac:dyDescent="0.2">
      <c r="A56" s="117" t="s">
        <v>0</v>
      </c>
      <c r="B56" s="63" t="str">
        <f>Year5</f>
        <v/>
      </c>
      <c r="C56" s="599"/>
      <c r="D56" s="600"/>
      <c r="E56" s="600"/>
      <c r="F56" s="600"/>
      <c r="G56" s="600"/>
      <c r="H56" s="600"/>
      <c r="I56" s="600"/>
      <c r="J56" s="600"/>
      <c r="K56" s="600"/>
      <c r="L56" s="600"/>
      <c r="M56" s="600"/>
      <c r="N56" s="601"/>
      <c r="O56" s="412">
        <f>Electricity!D58</f>
        <v>0</v>
      </c>
      <c r="P56" s="413">
        <f>NG!D58</f>
        <v>0</v>
      </c>
      <c r="Q56" s="413">
        <f>LPG!E58</f>
        <v>0</v>
      </c>
      <c r="R56" s="413">
        <f>Kerosene!E58</f>
        <v>0</v>
      </c>
      <c r="S56" s="413">
        <f>'Marked Gasoil'!E58</f>
        <v>0</v>
      </c>
      <c r="T56" s="413">
        <f>'Light, Medium &amp; Heavy Fuel Oils'!E58</f>
        <v>0</v>
      </c>
      <c r="U56" s="413">
        <f>'Road Diesel'!E58</f>
        <v>0</v>
      </c>
      <c r="V56" s="413">
        <f>Petrol!E58</f>
        <v>0</v>
      </c>
      <c r="W56" s="413">
        <f>'Other Fuels'!E58</f>
        <v>0</v>
      </c>
      <c r="X56" s="572">
        <f t="shared" si="103"/>
        <v>0</v>
      </c>
      <c r="Y56" s="572">
        <f t="shared" si="104"/>
        <v>0</v>
      </c>
      <c r="Z56" s="573">
        <f t="shared" si="59"/>
        <v>0</v>
      </c>
      <c r="AA56" s="613" t="e">
        <f>O56/C56</f>
        <v>#DIV/0!</v>
      </c>
      <c r="AB56" s="614" t="e">
        <f t="shared" si="76"/>
        <v>#DIV/0!</v>
      </c>
      <c r="AC56" s="614" t="e">
        <f t="shared" si="77"/>
        <v>#DIV/0!</v>
      </c>
      <c r="AD56" s="614" t="e">
        <f t="shared" si="78"/>
        <v>#DIV/0!</v>
      </c>
      <c r="AE56" s="614" t="e">
        <f t="shared" si="79"/>
        <v>#DIV/0!</v>
      </c>
      <c r="AF56" s="614" t="e">
        <f t="shared" si="80"/>
        <v>#DIV/0!</v>
      </c>
      <c r="AG56" s="614" t="e">
        <f t="shared" si="81"/>
        <v>#DIV/0!</v>
      </c>
      <c r="AH56" s="614" t="e">
        <f t="shared" si="82"/>
        <v>#DIV/0!</v>
      </c>
      <c r="AI56" s="614" t="e">
        <f t="shared" si="83"/>
        <v>#DIV/0!</v>
      </c>
      <c r="AJ56" s="615" t="e">
        <f t="shared" si="84"/>
        <v>#DIV/0!</v>
      </c>
      <c r="AK56" s="615" t="e">
        <f t="shared" si="85"/>
        <v>#DIV/0!</v>
      </c>
      <c r="AL56" s="615" t="e">
        <f t="shared" si="86"/>
        <v>#DIV/0!</v>
      </c>
      <c r="AM56" s="616"/>
      <c r="AN56" s="590">
        <f>Electricity!H58</f>
        <v>0</v>
      </c>
      <c r="AO56" s="414">
        <f>NG!H58</f>
        <v>0</v>
      </c>
      <c r="AP56" s="414">
        <f>LPG!F58</f>
        <v>0</v>
      </c>
      <c r="AQ56" s="414">
        <f>Kerosene!F58</f>
        <v>0</v>
      </c>
      <c r="AR56" s="414">
        <f>'Marked Gasoil'!F58</f>
        <v>0</v>
      </c>
      <c r="AS56" s="414">
        <f>'Light, Medium &amp; Heavy Fuel Oils'!F58</f>
        <v>0</v>
      </c>
      <c r="AT56" s="414">
        <f>'Road Diesel'!F58</f>
        <v>0</v>
      </c>
      <c r="AU56" s="414">
        <f>Petrol!F58</f>
        <v>0</v>
      </c>
      <c r="AV56" s="414">
        <f>'Other Fuels'!F58</f>
        <v>0</v>
      </c>
      <c r="AW56" s="575">
        <f t="shared" si="105"/>
        <v>0</v>
      </c>
      <c r="AX56" s="575">
        <f t="shared" si="106"/>
        <v>0</v>
      </c>
      <c r="AY56" s="576">
        <f>SUM(AN56:AV56)</f>
        <v>0</v>
      </c>
      <c r="AZ56" s="591" t="e">
        <f t="shared" ref="AZ56:BK56" si="123">AN56/C56</f>
        <v>#DIV/0!</v>
      </c>
      <c r="BA56" s="558" t="e">
        <f t="shared" si="123"/>
        <v>#DIV/0!</v>
      </c>
      <c r="BB56" s="558" t="e">
        <f t="shared" si="123"/>
        <v>#DIV/0!</v>
      </c>
      <c r="BC56" s="558" t="e">
        <f t="shared" si="123"/>
        <v>#DIV/0!</v>
      </c>
      <c r="BD56" s="558" t="e">
        <f t="shared" si="123"/>
        <v>#DIV/0!</v>
      </c>
      <c r="BE56" s="558" t="e">
        <f t="shared" si="123"/>
        <v>#DIV/0!</v>
      </c>
      <c r="BF56" s="558" t="e">
        <f t="shared" si="123"/>
        <v>#DIV/0!</v>
      </c>
      <c r="BG56" s="558" t="e">
        <f t="shared" si="123"/>
        <v>#DIV/0!</v>
      </c>
      <c r="BH56" s="558" t="e">
        <f t="shared" si="123"/>
        <v>#DIV/0!</v>
      </c>
      <c r="BI56" s="578" t="e">
        <f t="shared" si="123"/>
        <v>#DIV/0!</v>
      </c>
      <c r="BJ56" s="578" t="e">
        <f t="shared" si="123"/>
        <v>#DIV/0!</v>
      </c>
      <c r="BK56" s="579" t="e">
        <f t="shared" si="123"/>
        <v>#DIV/0!</v>
      </c>
      <c r="CE56" s="565"/>
      <c r="CF56" s="565"/>
      <c r="CG56" s="565"/>
      <c r="CH56" s="565"/>
      <c r="CI56" s="565"/>
      <c r="CJ56" s="565"/>
      <c r="CK56" s="565"/>
      <c r="CL56" s="565"/>
      <c r="CM56" s="565"/>
      <c r="CN56" s="565"/>
      <c r="CO56" s="565"/>
      <c r="CP56" s="565"/>
      <c r="CQ56" s="565"/>
      <c r="CR56" s="565"/>
      <c r="CS56" s="565"/>
      <c r="CT56" s="565"/>
      <c r="CU56" s="565"/>
      <c r="CV56" s="565"/>
    </row>
    <row r="57" spans="1:100" ht="14.25" customHeight="1" x14ac:dyDescent="0.2">
      <c r="A57" s="423" t="s">
        <v>1</v>
      </c>
      <c r="B57" s="411" t="str">
        <f>B56</f>
        <v/>
      </c>
      <c r="C57" s="602"/>
      <c r="D57" s="603"/>
      <c r="E57" s="603"/>
      <c r="F57" s="603"/>
      <c r="G57" s="603"/>
      <c r="H57" s="603"/>
      <c r="I57" s="603"/>
      <c r="J57" s="603"/>
      <c r="K57" s="603"/>
      <c r="L57" s="603"/>
      <c r="M57" s="603"/>
      <c r="N57" s="604"/>
      <c r="O57" s="416">
        <f>Electricity!D59</f>
        <v>0</v>
      </c>
      <c r="P57" s="405">
        <f>NG!D59</f>
        <v>0</v>
      </c>
      <c r="Q57" s="405">
        <f>LPG!E59</f>
        <v>0</v>
      </c>
      <c r="R57" s="405">
        <f>Kerosene!E59</f>
        <v>0</v>
      </c>
      <c r="S57" s="405">
        <f>'Marked Gasoil'!E59</f>
        <v>0</v>
      </c>
      <c r="T57" s="405">
        <f>'Light, Medium &amp; Heavy Fuel Oils'!E59</f>
        <v>0</v>
      </c>
      <c r="U57" s="405">
        <f>'Road Diesel'!E59</f>
        <v>0</v>
      </c>
      <c r="V57" s="405">
        <f>Petrol!E59</f>
        <v>0</v>
      </c>
      <c r="W57" s="405">
        <f>'Other Fuels'!E59</f>
        <v>0</v>
      </c>
      <c r="X57" s="580">
        <f t="shared" si="103"/>
        <v>0</v>
      </c>
      <c r="Y57" s="405">
        <f t="shared" si="104"/>
        <v>0</v>
      </c>
      <c r="Z57" s="581">
        <f t="shared" si="59"/>
        <v>0</v>
      </c>
      <c r="AA57" s="617" t="e">
        <f t="shared" ref="AA57:AA67" si="124">O57/C57</f>
        <v>#DIV/0!</v>
      </c>
      <c r="AB57" s="618" t="e">
        <f t="shared" si="76"/>
        <v>#DIV/0!</v>
      </c>
      <c r="AC57" s="618" t="e">
        <f t="shared" si="77"/>
        <v>#DIV/0!</v>
      </c>
      <c r="AD57" s="618" t="e">
        <f t="shared" si="78"/>
        <v>#DIV/0!</v>
      </c>
      <c r="AE57" s="618" t="e">
        <f t="shared" si="79"/>
        <v>#DIV/0!</v>
      </c>
      <c r="AF57" s="618" t="e">
        <f t="shared" si="80"/>
        <v>#DIV/0!</v>
      </c>
      <c r="AG57" s="618" t="e">
        <f t="shared" si="81"/>
        <v>#DIV/0!</v>
      </c>
      <c r="AH57" s="618" t="e">
        <f t="shared" si="82"/>
        <v>#DIV/0!</v>
      </c>
      <c r="AI57" s="618" t="e">
        <f t="shared" si="83"/>
        <v>#DIV/0!</v>
      </c>
      <c r="AJ57" s="619" t="e">
        <f t="shared" si="84"/>
        <v>#DIV/0!</v>
      </c>
      <c r="AK57" s="619" t="e">
        <f t="shared" si="85"/>
        <v>#DIV/0!</v>
      </c>
      <c r="AL57" s="619" t="e">
        <f t="shared" si="86"/>
        <v>#DIV/0!</v>
      </c>
      <c r="AM57" s="620"/>
      <c r="AN57" s="574">
        <f>Electricity!H59</f>
        <v>0</v>
      </c>
      <c r="AO57" s="406">
        <f>NG!H59</f>
        <v>0</v>
      </c>
      <c r="AP57" s="406">
        <f>LPG!F59</f>
        <v>0</v>
      </c>
      <c r="AQ57" s="406">
        <f>Kerosene!F59</f>
        <v>0</v>
      </c>
      <c r="AR57" s="406">
        <f>'Marked Gasoil'!F59</f>
        <v>0</v>
      </c>
      <c r="AS57" s="406">
        <f>'Light, Medium &amp; Heavy Fuel Oils'!F59</f>
        <v>0</v>
      </c>
      <c r="AT57" s="406">
        <f>'Road Diesel'!F59</f>
        <v>0</v>
      </c>
      <c r="AU57" s="406">
        <f>Petrol!F59</f>
        <v>0</v>
      </c>
      <c r="AV57" s="406">
        <f>'Other Fuels'!F59</f>
        <v>0</v>
      </c>
      <c r="AW57" s="406">
        <f t="shared" si="105"/>
        <v>0</v>
      </c>
      <c r="AX57" s="406">
        <f t="shared" si="106"/>
        <v>0</v>
      </c>
      <c r="AY57" s="582">
        <f t="shared" ref="AY57:AY67" si="125">SUM(AN57:AV57)</f>
        <v>0</v>
      </c>
      <c r="AZ57" s="592" t="e">
        <f t="shared" ref="AZ57:AZ67" si="126">AN57/C57</f>
        <v>#DIV/0!</v>
      </c>
      <c r="BA57" s="559" t="e">
        <f t="shared" ref="BA57:BA67" si="127">AO57/D57</f>
        <v>#DIV/0!</v>
      </c>
      <c r="BB57" s="559" t="e">
        <f t="shared" ref="BB57:BB67" si="128">AP57/E57</f>
        <v>#DIV/0!</v>
      </c>
      <c r="BC57" s="559" t="e">
        <f t="shared" ref="BC57:BC67" si="129">AQ57/F57</f>
        <v>#DIV/0!</v>
      </c>
      <c r="BD57" s="559" t="e">
        <f t="shared" ref="BD57:BD67" si="130">AR57/G57</f>
        <v>#DIV/0!</v>
      </c>
      <c r="BE57" s="559" t="e">
        <f t="shared" ref="BE57:BE67" si="131">AS57/H57</f>
        <v>#DIV/0!</v>
      </c>
      <c r="BF57" s="559" t="e">
        <f t="shared" ref="BF57:BF67" si="132">AT57/I57</f>
        <v>#DIV/0!</v>
      </c>
      <c r="BG57" s="559" t="e">
        <f t="shared" ref="BG57:BG67" si="133">AU57/J57</f>
        <v>#DIV/0!</v>
      </c>
      <c r="BH57" s="559" t="e">
        <f t="shared" ref="BH57:BH67" si="134">AV57/K57</f>
        <v>#DIV/0!</v>
      </c>
      <c r="BI57" s="559" t="e">
        <f t="shared" ref="BI57:BI67" si="135">AW57/L57</f>
        <v>#DIV/0!</v>
      </c>
      <c r="BJ57" s="559" t="e">
        <f t="shared" ref="BJ57:BJ67" si="136">AX57/M57</f>
        <v>#DIV/0!</v>
      </c>
      <c r="BK57" s="583" t="e">
        <f t="shared" ref="BK57:BK67" si="137">AY57/N57</f>
        <v>#DIV/0!</v>
      </c>
      <c r="CE57" s="565"/>
      <c r="CF57" s="565"/>
      <c r="CG57" s="565"/>
      <c r="CH57" s="565"/>
      <c r="CI57" s="565"/>
      <c r="CJ57" s="565"/>
      <c r="CK57" s="565"/>
      <c r="CL57" s="565"/>
      <c r="CM57" s="565"/>
      <c r="CN57" s="565"/>
      <c r="CO57" s="565"/>
      <c r="CP57" s="565"/>
      <c r="CQ57" s="565"/>
      <c r="CR57" s="565"/>
      <c r="CS57" s="565"/>
      <c r="CT57" s="565"/>
      <c r="CU57" s="565"/>
      <c r="CV57" s="565"/>
    </row>
    <row r="58" spans="1:100" ht="14.25" customHeight="1" x14ac:dyDescent="0.2">
      <c r="A58" s="423" t="s">
        <v>2</v>
      </c>
      <c r="B58" s="411" t="str">
        <f t="shared" ref="B58:B67" si="138">B57</f>
        <v/>
      </c>
      <c r="C58" s="602"/>
      <c r="D58" s="603"/>
      <c r="E58" s="603"/>
      <c r="F58" s="603"/>
      <c r="G58" s="603"/>
      <c r="H58" s="603"/>
      <c r="I58" s="603"/>
      <c r="J58" s="603"/>
      <c r="K58" s="603"/>
      <c r="L58" s="603"/>
      <c r="M58" s="603"/>
      <c r="N58" s="604"/>
      <c r="O58" s="416">
        <f>Electricity!D60</f>
        <v>0</v>
      </c>
      <c r="P58" s="405">
        <f>NG!D60</f>
        <v>0</v>
      </c>
      <c r="Q58" s="405">
        <f>LPG!E60</f>
        <v>0</v>
      </c>
      <c r="R58" s="405">
        <f>Kerosene!E60</f>
        <v>0</v>
      </c>
      <c r="S58" s="405">
        <f>'Marked Gasoil'!E60</f>
        <v>0</v>
      </c>
      <c r="T58" s="405">
        <f>'Light, Medium &amp; Heavy Fuel Oils'!E60</f>
        <v>0</v>
      </c>
      <c r="U58" s="405">
        <f>'Road Diesel'!E60</f>
        <v>0</v>
      </c>
      <c r="V58" s="405">
        <f>Petrol!E60</f>
        <v>0</v>
      </c>
      <c r="W58" s="405">
        <f>'Other Fuels'!E60</f>
        <v>0</v>
      </c>
      <c r="X58" s="580">
        <f t="shared" si="103"/>
        <v>0</v>
      </c>
      <c r="Y58" s="405">
        <f t="shared" si="104"/>
        <v>0</v>
      </c>
      <c r="Z58" s="581">
        <f t="shared" si="59"/>
        <v>0</v>
      </c>
      <c r="AA58" s="617" t="e">
        <f t="shared" si="124"/>
        <v>#DIV/0!</v>
      </c>
      <c r="AB58" s="618" t="e">
        <f t="shared" si="76"/>
        <v>#DIV/0!</v>
      </c>
      <c r="AC58" s="618" t="e">
        <f t="shared" si="77"/>
        <v>#DIV/0!</v>
      </c>
      <c r="AD58" s="618" t="e">
        <f t="shared" si="78"/>
        <v>#DIV/0!</v>
      </c>
      <c r="AE58" s="618" t="e">
        <f t="shared" si="79"/>
        <v>#DIV/0!</v>
      </c>
      <c r="AF58" s="618" t="e">
        <f t="shared" si="80"/>
        <v>#DIV/0!</v>
      </c>
      <c r="AG58" s="618" t="e">
        <f t="shared" si="81"/>
        <v>#DIV/0!</v>
      </c>
      <c r="AH58" s="618" t="e">
        <f t="shared" si="82"/>
        <v>#DIV/0!</v>
      </c>
      <c r="AI58" s="618" t="e">
        <f t="shared" si="83"/>
        <v>#DIV/0!</v>
      </c>
      <c r="AJ58" s="619" t="e">
        <f t="shared" si="84"/>
        <v>#DIV/0!</v>
      </c>
      <c r="AK58" s="619" t="e">
        <f t="shared" si="85"/>
        <v>#DIV/0!</v>
      </c>
      <c r="AL58" s="619" t="e">
        <f t="shared" si="86"/>
        <v>#DIV/0!</v>
      </c>
      <c r="AM58" s="620"/>
      <c r="AN58" s="574">
        <f>Electricity!H60</f>
        <v>0</v>
      </c>
      <c r="AO58" s="406">
        <f>NG!H60</f>
        <v>0</v>
      </c>
      <c r="AP58" s="406">
        <f>LPG!F60</f>
        <v>0</v>
      </c>
      <c r="AQ58" s="406">
        <f>Kerosene!F60</f>
        <v>0</v>
      </c>
      <c r="AR58" s="406">
        <f>'Marked Gasoil'!F60</f>
        <v>0</v>
      </c>
      <c r="AS58" s="406">
        <f>'Light, Medium &amp; Heavy Fuel Oils'!F60</f>
        <v>0</v>
      </c>
      <c r="AT58" s="406">
        <f>'Road Diesel'!F60</f>
        <v>0</v>
      </c>
      <c r="AU58" s="406">
        <f>Petrol!F60</f>
        <v>0</v>
      </c>
      <c r="AV58" s="406">
        <f>'Other Fuels'!F60</f>
        <v>0</v>
      </c>
      <c r="AW58" s="406">
        <f t="shared" si="105"/>
        <v>0</v>
      </c>
      <c r="AX58" s="406">
        <f t="shared" si="106"/>
        <v>0</v>
      </c>
      <c r="AY58" s="582">
        <f t="shared" si="125"/>
        <v>0</v>
      </c>
      <c r="AZ58" s="592" t="e">
        <f t="shared" si="126"/>
        <v>#DIV/0!</v>
      </c>
      <c r="BA58" s="559" t="e">
        <f t="shared" si="127"/>
        <v>#DIV/0!</v>
      </c>
      <c r="BB58" s="559" t="e">
        <f t="shared" si="128"/>
        <v>#DIV/0!</v>
      </c>
      <c r="BC58" s="559" t="e">
        <f t="shared" si="129"/>
        <v>#DIV/0!</v>
      </c>
      <c r="BD58" s="559" t="e">
        <f t="shared" si="130"/>
        <v>#DIV/0!</v>
      </c>
      <c r="BE58" s="559" t="e">
        <f t="shared" si="131"/>
        <v>#DIV/0!</v>
      </c>
      <c r="BF58" s="559" t="e">
        <f t="shared" si="132"/>
        <v>#DIV/0!</v>
      </c>
      <c r="BG58" s="559" t="e">
        <f t="shared" si="133"/>
        <v>#DIV/0!</v>
      </c>
      <c r="BH58" s="559" t="e">
        <f t="shared" si="134"/>
        <v>#DIV/0!</v>
      </c>
      <c r="BI58" s="559" t="e">
        <f t="shared" si="135"/>
        <v>#DIV/0!</v>
      </c>
      <c r="BJ58" s="559" t="e">
        <f t="shared" si="136"/>
        <v>#DIV/0!</v>
      </c>
      <c r="BK58" s="583" t="e">
        <f t="shared" si="137"/>
        <v>#DIV/0!</v>
      </c>
      <c r="CE58" s="565"/>
      <c r="CF58" s="565"/>
      <c r="CG58" s="565"/>
      <c r="CH58" s="565"/>
      <c r="CI58" s="565"/>
      <c r="CJ58" s="565"/>
      <c r="CK58" s="565"/>
      <c r="CL58" s="565"/>
      <c r="CM58" s="565"/>
      <c r="CN58" s="565"/>
      <c r="CO58" s="565"/>
      <c r="CP58" s="565"/>
      <c r="CQ58" s="565"/>
      <c r="CR58" s="565"/>
      <c r="CS58" s="565"/>
      <c r="CT58" s="565"/>
      <c r="CU58" s="565"/>
      <c r="CV58" s="565"/>
    </row>
    <row r="59" spans="1:100" ht="14.25" customHeight="1" x14ac:dyDescent="0.2">
      <c r="A59" s="423" t="s">
        <v>3</v>
      </c>
      <c r="B59" s="411" t="str">
        <f t="shared" si="138"/>
        <v/>
      </c>
      <c r="C59" s="602"/>
      <c r="D59" s="603"/>
      <c r="E59" s="603"/>
      <c r="F59" s="603"/>
      <c r="G59" s="603"/>
      <c r="H59" s="603"/>
      <c r="I59" s="603"/>
      <c r="J59" s="603"/>
      <c r="K59" s="603"/>
      <c r="L59" s="603"/>
      <c r="M59" s="603"/>
      <c r="N59" s="604"/>
      <c r="O59" s="416">
        <f>Electricity!D61</f>
        <v>0</v>
      </c>
      <c r="P59" s="405">
        <f>NG!D61</f>
        <v>0</v>
      </c>
      <c r="Q59" s="405">
        <f>LPG!E61</f>
        <v>0</v>
      </c>
      <c r="R59" s="405">
        <f>Kerosene!E61</f>
        <v>0</v>
      </c>
      <c r="S59" s="405">
        <f>'Marked Gasoil'!E61</f>
        <v>0</v>
      </c>
      <c r="T59" s="405">
        <f>'Light, Medium &amp; Heavy Fuel Oils'!E61</f>
        <v>0</v>
      </c>
      <c r="U59" s="405">
        <f>'Road Diesel'!E61</f>
        <v>0</v>
      </c>
      <c r="V59" s="405">
        <f>Petrol!E61</f>
        <v>0</v>
      </c>
      <c r="W59" s="405">
        <f>'Other Fuels'!E61</f>
        <v>0</v>
      </c>
      <c r="X59" s="580">
        <f t="shared" si="103"/>
        <v>0</v>
      </c>
      <c r="Y59" s="405">
        <f t="shared" si="104"/>
        <v>0</v>
      </c>
      <c r="Z59" s="581">
        <f t="shared" si="59"/>
        <v>0</v>
      </c>
      <c r="AA59" s="617" t="e">
        <f t="shared" si="124"/>
        <v>#DIV/0!</v>
      </c>
      <c r="AB59" s="618" t="e">
        <f t="shared" si="76"/>
        <v>#DIV/0!</v>
      </c>
      <c r="AC59" s="618" t="e">
        <f t="shared" si="77"/>
        <v>#DIV/0!</v>
      </c>
      <c r="AD59" s="618" t="e">
        <f t="shared" si="78"/>
        <v>#DIV/0!</v>
      </c>
      <c r="AE59" s="618" t="e">
        <f t="shared" si="79"/>
        <v>#DIV/0!</v>
      </c>
      <c r="AF59" s="618" t="e">
        <f t="shared" si="80"/>
        <v>#DIV/0!</v>
      </c>
      <c r="AG59" s="618" t="e">
        <f t="shared" si="81"/>
        <v>#DIV/0!</v>
      </c>
      <c r="AH59" s="618" t="e">
        <f t="shared" si="82"/>
        <v>#DIV/0!</v>
      </c>
      <c r="AI59" s="618" t="e">
        <f t="shared" si="83"/>
        <v>#DIV/0!</v>
      </c>
      <c r="AJ59" s="619" t="e">
        <f t="shared" si="84"/>
        <v>#DIV/0!</v>
      </c>
      <c r="AK59" s="619" t="e">
        <f t="shared" si="85"/>
        <v>#DIV/0!</v>
      </c>
      <c r="AL59" s="619" t="e">
        <f t="shared" si="86"/>
        <v>#DIV/0!</v>
      </c>
      <c r="AM59" s="620"/>
      <c r="AN59" s="574">
        <f>Electricity!H61</f>
        <v>0</v>
      </c>
      <c r="AO59" s="406">
        <f>NG!H61</f>
        <v>0</v>
      </c>
      <c r="AP59" s="406">
        <f>LPG!F61</f>
        <v>0</v>
      </c>
      <c r="AQ59" s="406">
        <f>Kerosene!F61</f>
        <v>0</v>
      </c>
      <c r="AR59" s="406">
        <f>'Marked Gasoil'!F61</f>
        <v>0</v>
      </c>
      <c r="AS59" s="406">
        <f>'Light, Medium &amp; Heavy Fuel Oils'!F61</f>
        <v>0</v>
      </c>
      <c r="AT59" s="406">
        <f>'Road Diesel'!F61</f>
        <v>0</v>
      </c>
      <c r="AU59" s="406">
        <f>Petrol!F61</f>
        <v>0</v>
      </c>
      <c r="AV59" s="406">
        <f>'Other Fuels'!F61</f>
        <v>0</v>
      </c>
      <c r="AW59" s="406">
        <f t="shared" si="105"/>
        <v>0</v>
      </c>
      <c r="AX59" s="406">
        <f t="shared" si="106"/>
        <v>0</v>
      </c>
      <c r="AY59" s="582">
        <f t="shared" si="125"/>
        <v>0</v>
      </c>
      <c r="AZ59" s="592" t="e">
        <f t="shared" si="126"/>
        <v>#DIV/0!</v>
      </c>
      <c r="BA59" s="559" t="e">
        <f t="shared" si="127"/>
        <v>#DIV/0!</v>
      </c>
      <c r="BB59" s="559" t="e">
        <f t="shared" si="128"/>
        <v>#DIV/0!</v>
      </c>
      <c r="BC59" s="559" t="e">
        <f t="shared" si="129"/>
        <v>#DIV/0!</v>
      </c>
      <c r="BD59" s="559" t="e">
        <f t="shared" si="130"/>
        <v>#DIV/0!</v>
      </c>
      <c r="BE59" s="559" t="e">
        <f t="shared" si="131"/>
        <v>#DIV/0!</v>
      </c>
      <c r="BF59" s="559" t="e">
        <f t="shared" si="132"/>
        <v>#DIV/0!</v>
      </c>
      <c r="BG59" s="559" t="e">
        <f t="shared" si="133"/>
        <v>#DIV/0!</v>
      </c>
      <c r="BH59" s="559" t="e">
        <f t="shared" si="134"/>
        <v>#DIV/0!</v>
      </c>
      <c r="BI59" s="559" t="e">
        <f t="shared" si="135"/>
        <v>#DIV/0!</v>
      </c>
      <c r="BJ59" s="559" t="e">
        <f t="shared" si="136"/>
        <v>#DIV/0!</v>
      </c>
      <c r="BK59" s="583" t="e">
        <f t="shared" si="137"/>
        <v>#DIV/0!</v>
      </c>
      <c r="CE59" s="565"/>
      <c r="CF59" s="565"/>
      <c r="CG59" s="565"/>
      <c r="CH59" s="565"/>
      <c r="CI59" s="565"/>
      <c r="CJ59" s="565"/>
      <c r="CK59" s="565"/>
      <c r="CL59" s="565"/>
      <c r="CM59" s="565"/>
      <c r="CN59" s="565"/>
      <c r="CO59" s="565"/>
      <c r="CP59" s="565"/>
      <c r="CQ59" s="565"/>
      <c r="CR59" s="565"/>
      <c r="CS59" s="565"/>
      <c r="CT59" s="565"/>
      <c r="CU59" s="565"/>
      <c r="CV59" s="565"/>
    </row>
    <row r="60" spans="1:100" ht="14.25" customHeight="1" x14ac:dyDescent="0.2">
      <c r="A60" s="423" t="s">
        <v>4</v>
      </c>
      <c r="B60" s="411" t="str">
        <f t="shared" si="138"/>
        <v/>
      </c>
      <c r="C60" s="602"/>
      <c r="D60" s="603"/>
      <c r="E60" s="603"/>
      <c r="F60" s="603"/>
      <c r="G60" s="603"/>
      <c r="H60" s="603"/>
      <c r="I60" s="603"/>
      <c r="J60" s="603"/>
      <c r="K60" s="603"/>
      <c r="L60" s="603"/>
      <c r="M60" s="603"/>
      <c r="N60" s="604"/>
      <c r="O60" s="416">
        <f>Electricity!D62</f>
        <v>0</v>
      </c>
      <c r="P60" s="405">
        <f>NG!D62</f>
        <v>0</v>
      </c>
      <c r="Q60" s="405">
        <f>LPG!E62</f>
        <v>0</v>
      </c>
      <c r="R60" s="405">
        <f>Kerosene!E62</f>
        <v>0</v>
      </c>
      <c r="S60" s="405">
        <f>'Marked Gasoil'!E62</f>
        <v>0</v>
      </c>
      <c r="T60" s="405">
        <f>'Light, Medium &amp; Heavy Fuel Oils'!E62</f>
        <v>0</v>
      </c>
      <c r="U60" s="405">
        <f>'Road Diesel'!E62</f>
        <v>0</v>
      </c>
      <c r="V60" s="405">
        <f>Petrol!E62</f>
        <v>0</v>
      </c>
      <c r="W60" s="405">
        <f>'Other Fuels'!E62</f>
        <v>0</v>
      </c>
      <c r="X60" s="580">
        <f t="shared" si="103"/>
        <v>0</v>
      </c>
      <c r="Y60" s="405">
        <f t="shared" si="104"/>
        <v>0</v>
      </c>
      <c r="Z60" s="581">
        <f t="shared" si="59"/>
        <v>0</v>
      </c>
      <c r="AA60" s="617" t="e">
        <f t="shared" si="124"/>
        <v>#DIV/0!</v>
      </c>
      <c r="AB60" s="618" t="e">
        <f t="shared" si="76"/>
        <v>#DIV/0!</v>
      </c>
      <c r="AC60" s="618" t="e">
        <f t="shared" si="77"/>
        <v>#DIV/0!</v>
      </c>
      <c r="AD60" s="618" t="e">
        <f t="shared" si="78"/>
        <v>#DIV/0!</v>
      </c>
      <c r="AE60" s="618" t="e">
        <f t="shared" si="79"/>
        <v>#DIV/0!</v>
      </c>
      <c r="AF60" s="618" t="e">
        <f t="shared" si="80"/>
        <v>#DIV/0!</v>
      </c>
      <c r="AG60" s="618" t="e">
        <f t="shared" si="81"/>
        <v>#DIV/0!</v>
      </c>
      <c r="AH60" s="618" t="e">
        <f t="shared" si="82"/>
        <v>#DIV/0!</v>
      </c>
      <c r="AI60" s="618" t="e">
        <f t="shared" si="83"/>
        <v>#DIV/0!</v>
      </c>
      <c r="AJ60" s="619" t="e">
        <f t="shared" si="84"/>
        <v>#DIV/0!</v>
      </c>
      <c r="AK60" s="619" t="e">
        <f t="shared" si="85"/>
        <v>#DIV/0!</v>
      </c>
      <c r="AL60" s="619" t="e">
        <f t="shared" si="86"/>
        <v>#DIV/0!</v>
      </c>
      <c r="AM60" s="620"/>
      <c r="AN60" s="574">
        <f>Electricity!H62</f>
        <v>0</v>
      </c>
      <c r="AO60" s="406">
        <f>NG!H62</f>
        <v>0</v>
      </c>
      <c r="AP60" s="406">
        <f>LPG!F62</f>
        <v>0</v>
      </c>
      <c r="AQ60" s="406">
        <f>Kerosene!F62</f>
        <v>0</v>
      </c>
      <c r="AR60" s="406">
        <f>'Marked Gasoil'!F62</f>
        <v>0</v>
      </c>
      <c r="AS60" s="406">
        <f>'Light, Medium &amp; Heavy Fuel Oils'!F62</f>
        <v>0</v>
      </c>
      <c r="AT60" s="406">
        <f>'Road Diesel'!F62</f>
        <v>0</v>
      </c>
      <c r="AU60" s="406">
        <f>Petrol!F62</f>
        <v>0</v>
      </c>
      <c r="AV60" s="406">
        <f>'Other Fuels'!F62</f>
        <v>0</v>
      </c>
      <c r="AW60" s="406">
        <f t="shared" si="105"/>
        <v>0</v>
      </c>
      <c r="AX60" s="406">
        <f t="shared" si="106"/>
        <v>0</v>
      </c>
      <c r="AY60" s="582">
        <f t="shared" si="125"/>
        <v>0</v>
      </c>
      <c r="AZ60" s="592" t="e">
        <f t="shared" si="126"/>
        <v>#DIV/0!</v>
      </c>
      <c r="BA60" s="559" t="e">
        <f t="shared" si="127"/>
        <v>#DIV/0!</v>
      </c>
      <c r="BB60" s="559" t="e">
        <f t="shared" si="128"/>
        <v>#DIV/0!</v>
      </c>
      <c r="BC60" s="559" t="e">
        <f t="shared" si="129"/>
        <v>#DIV/0!</v>
      </c>
      <c r="BD60" s="559" t="e">
        <f t="shared" si="130"/>
        <v>#DIV/0!</v>
      </c>
      <c r="BE60" s="559" t="e">
        <f t="shared" si="131"/>
        <v>#DIV/0!</v>
      </c>
      <c r="BF60" s="559" t="e">
        <f t="shared" si="132"/>
        <v>#DIV/0!</v>
      </c>
      <c r="BG60" s="559" t="e">
        <f t="shared" si="133"/>
        <v>#DIV/0!</v>
      </c>
      <c r="BH60" s="559" t="e">
        <f t="shared" si="134"/>
        <v>#DIV/0!</v>
      </c>
      <c r="BI60" s="559" t="e">
        <f t="shared" si="135"/>
        <v>#DIV/0!</v>
      </c>
      <c r="BJ60" s="559" t="e">
        <f t="shared" si="136"/>
        <v>#DIV/0!</v>
      </c>
      <c r="BK60" s="583" t="e">
        <f t="shared" si="137"/>
        <v>#DIV/0!</v>
      </c>
      <c r="CE60" s="565"/>
      <c r="CF60" s="565"/>
      <c r="CG60" s="565"/>
      <c r="CH60" s="565"/>
      <c r="CI60" s="565"/>
      <c r="CJ60" s="565"/>
      <c r="CK60" s="565"/>
      <c r="CL60" s="565"/>
      <c r="CM60" s="565"/>
      <c r="CN60" s="565"/>
      <c r="CO60" s="565"/>
      <c r="CP60" s="565"/>
      <c r="CQ60" s="565"/>
      <c r="CR60" s="565"/>
      <c r="CS60" s="565"/>
      <c r="CT60" s="565"/>
      <c r="CU60" s="565"/>
      <c r="CV60" s="565"/>
    </row>
    <row r="61" spans="1:100" ht="14.25" customHeight="1" x14ac:dyDescent="0.2">
      <c r="A61" s="423" t="s">
        <v>5</v>
      </c>
      <c r="B61" s="411" t="str">
        <f t="shared" si="138"/>
        <v/>
      </c>
      <c r="C61" s="602"/>
      <c r="D61" s="603"/>
      <c r="E61" s="603"/>
      <c r="F61" s="603"/>
      <c r="G61" s="603"/>
      <c r="H61" s="603"/>
      <c r="I61" s="603"/>
      <c r="J61" s="603"/>
      <c r="K61" s="603"/>
      <c r="L61" s="603"/>
      <c r="M61" s="603"/>
      <c r="N61" s="604"/>
      <c r="O61" s="416">
        <f>Electricity!D63</f>
        <v>0</v>
      </c>
      <c r="P61" s="405">
        <f>NG!D63</f>
        <v>0</v>
      </c>
      <c r="Q61" s="405">
        <f>LPG!E63</f>
        <v>0</v>
      </c>
      <c r="R61" s="405">
        <f>Kerosene!E63</f>
        <v>0</v>
      </c>
      <c r="S61" s="405">
        <f>'Marked Gasoil'!E63</f>
        <v>0</v>
      </c>
      <c r="T61" s="405">
        <f>'Light, Medium &amp; Heavy Fuel Oils'!E63</f>
        <v>0</v>
      </c>
      <c r="U61" s="405">
        <f>'Road Diesel'!E63</f>
        <v>0</v>
      </c>
      <c r="V61" s="405">
        <f>Petrol!E63</f>
        <v>0</v>
      </c>
      <c r="W61" s="405">
        <f>'Other Fuels'!E63</f>
        <v>0</v>
      </c>
      <c r="X61" s="580">
        <f t="shared" si="103"/>
        <v>0</v>
      </c>
      <c r="Y61" s="405">
        <f t="shared" si="104"/>
        <v>0</v>
      </c>
      <c r="Z61" s="581">
        <f t="shared" si="59"/>
        <v>0</v>
      </c>
      <c r="AA61" s="617" t="e">
        <f t="shared" si="124"/>
        <v>#DIV/0!</v>
      </c>
      <c r="AB61" s="618" t="e">
        <f t="shared" si="76"/>
        <v>#DIV/0!</v>
      </c>
      <c r="AC61" s="618" t="e">
        <f t="shared" si="77"/>
        <v>#DIV/0!</v>
      </c>
      <c r="AD61" s="618" t="e">
        <f t="shared" si="78"/>
        <v>#DIV/0!</v>
      </c>
      <c r="AE61" s="618" t="e">
        <f t="shared" si="79"/>
        <v>#DIV/0!</v>
      </c>
      <c r="AF61" s="618" t="e">
        <f t="shared" si="80"/>
        <v>#DIV/0!</v>
      </c>
      <c r="AG61" s="618" t="e">
        <f t="shared" si="81"/>
        <v>#DIV/0!</v>
      </c>
      <c r="AH61" s="618" t="e">
        <f t="shared" si="82"/>
        <v>#DIV/0!</v>
      </c>
      <c r="AI61" s="618" t="e">
        <f t="shared" si="83"/>
        <v>#DIV/0!</v>
      </c>
      <c r="AJ61" s="619" t="e">
        <f t="shared" si="84"/>
        <v>#DIV/0!</v>
      </c>
      <c r="AK61" s="619" t="e">
        <f t="shared" si="85"/>
        <v>#DIV/0!</v>
      </c>
      <c r="AL61" s="619" t="e">
        <f t="shared" si="86"/>
        <v>#DIV/0!</v>
      </c>
      <c r="AM61" s="620"/>
      <c r="AN61" s="574">
        <f>Electricity!H63</f>
        <v>0</v>
      </c>
      <c r="AO61" s="406">
        <f>NG!H63</f>
        <v>0</v>
      </c>
      <c r="AP61" s="406">
        <f>LPG!F63</f>
        <v>0</v>
      </c>
      <c r="AQ61" s="406">
        <f>Kerosene!F63</f>
        <v>0</v>
      </c>
      <c r="AR61" s="406">
        <f>'Marked Gasoil'!F63</f>
        <v>0</v>
      </c>
      <c r="AS61" s="406">
        <f>'Light, Medium &amp; Heavy Fuel Oils'!F63</f>
        <v>0</v>
      </c>
      <c r="AT61" s="406">
        <f>'Road Diesel'!F63</f>
        <v>0</v>
      </c>
      <c r="AU61" s="406">
        <f>Petrol!F63</f>
        <v>0</v>
      </c>
      <c r="AV61" s="406">
        <f>'Other Fuels'!F63</f>
        <v>0</v>
      </c>
      <c r="AW61" s="406">
        <f t="shared" si="105"/>
        <v>0</v>
      </c>
      <c r="AX61" s="406">
        <f t="shared" si="106"/>
        <v>0</v>
      </c>
      <c r="AY61" s="582">
        <f t="shared" si="125"/>
        <v>0</v>
      </c>
      <c r="AZ61" s="592" t="e">
        <f t="shared" si="126"/>
        <v>#DIV/0!</v>
      </c>
      <c r="BA61" s="559" t="e">
        <f t="shared" si="127"/>
        <v>#DIV/0!</v>
      </c>
      <c r="BB61" s="559" t="e">
        <f t="shared" si="128"/>
        <v>#DIV/0!</v>
      </c>
      <c r="BC61" s="559" t="e">
        <f t="shared" si="129"/>
        <v>#DIV/0!</v>
      </c>
      <c r="BD61" s="559" t="e">
        <f t="shared" si="130"/>
        <v>#DIV/0!</v>
      </c>
      <c r="BE61" s="559" t="e">
        <f t="shared" si="131"/>
        <v>#DIV/0!</v>
      </c>
      <c r="BF61" s="559" t="e">
        <f t="shared" si="132"/>
        <v>#DIV/0!</v>
      </c>
      <c r="BG61" s="559" t="e">
        <f t="shared" si="133"/>
        <v>#DIV/0!</v>
      </c>
      <c r="BH61" s="559" t="e">
        <f t="shared" si="134"/>
        <v>#DIV/0!</v>
      </c>
      <c r="BI61" s="559" t="e">
        <f t="shared" si="135"/>
        <v>#DIV/0!</v>
      </c>
      <c r="BJ61" s="559" t="e">
        <f t="shared" si="136"/>
        <v>#DIV/0!</v>
      </c>
      <c r="BK61" s="583" t="e">
        <f t="shared" si="137"/>
        <v>#DIV/0!</v>
      </c>
      <c r="CE61" s="565"/>
      <c r="CF61" s="565"/>
      <c r="CG61" s="565"/>
      <c r="CH61" s="565"/>
      <c r="CI61" s="565"/>
      <c r="CJ61" s="565"/>
      <c r="CK61" s="565"/>
      <c r="CL61" s="565"/>
      <c r="CM61" s="565"/>
      <c r="CN61" s="565"/>
      <c r="CO61" s="565"/>
      <c r="CP61" s="565"/>
      <c r="CQ61" s="565"/>
      <c r="CR61" s="565"/>
      <c r="CS61" s="565"/>
      <c r="CT61" s="565"/>
      <c r="CU61" s="565"/>
      <c r="CV61" s="565"/>
    </row>
    <row r="62" spans="1:100" ht="14.25" customHeight="1" x14ac:dyDescent="0.2">
      <c r="A62" s="423" t="s">
        <v>6</v>
      </c>
      <c r="B62" s="411" t="str">
        <f t="shared" si="138"/>
        <v/>
      </c>
      <c r="C62" s="602"/>
      <c r="D62" s="603"/>
      <c r="E62" s="603"/>
      <c r="F62" s="603"/>
      <c r="G62" s="603"/>
      <c r="H62" s="603"/>
      <c r="I62" s="603"/>
      <c r="J62" s="603"/>
      <c r="K62" s="603"/>
      <c r="L62" s="603"/>
      <c r="M62" s="603"/>
      <c r="N62" s="604"/>
      <c r="O62" s="416">
        <f>Electricity!D64</f>
        <v>0</v>
      </c>
      <c r="P62" s="405">
        <f>NG!D64</f>
        <v>0</v>
      </c>
      <c r="Q62" s="405">
        <f>LPG!E64</f>
        <v>0</v>
      </c>
      <c r="R62" s="405">
        <f>Kerosene!E64</f>
        <v>0</v>
      </c>
      <c r="S62" s="405">
        <f>'Marked Gasoil'!E64</f>
        <v>0</v>
      </c>
      <c r="T62" s="405">
        <f>'Light, Medium &amp; Heavy Fuel Oils'!E64</f>
        <v>0</v>
      </c>
      <c r="U62" s="405">
        <f>'Road Diesel'!E64</f>
        <v>0</v>
      </c>
      <c r="V62" s="405">
        <f>Petrol!E64</f>
        <v>0</v>
      </c>
      <c r="W62" s="405">
        <f>'Other Fuels'!E64</f>
        <v>0</v>
      </c>
      <c r="X62" s="580">
        <f t="shared" si="103"/>
        <v>0</v>
      </c>
      <c r="Y62" s="405">
        <f t="shared" si="104"/>
        <v>0</v>
      </c>
      <c r="Z62" s="581">
        <f t="shared" si="59"/>
        <v>0</v>
      </c>
      <c r="AA62" s="617" t="e">
        <f t="shared" si="124"/>
        <v>#DIV/0!</v>
      </c>
      <c r="AB62" s="618" t="e">
        <f t="shared" si="76"/>
        <v>#DIV/0!</v>
      </c>
      <c r="AC62" s="618" t="e">
        <f t="shared" si="77"/>
        <v>#DIV/0!</v>
      </c>
      <c r="AD62" s="618" t="e">
        <f t="shared" si="78"/>
        <v>#DIV/0!</v>
      </c>
      <c r="AE62" s="618" t="e">
        <f t="shared" si="79"/>
        <v>#DIV/0!</v>
      </c>
      <c r="AF62" s="618" t="e">
        <f t="shared" si="80"/>
        <v>#DIV/0!</v>
      </c>
      <c r="AG62" s="618" t="e">
        <f t="shared" si="81"/>
        <v>#DIV/0!</v>
      </c>
      <c r="AH62" s="618" t="e">
        <f t="shared" si="82"/>
        <v>#DIV/0!</v>
      </c>
      <c r="AI62" s="618" t="e">
        <f t="shared" si="83"/>
        <v>#DIV/0!</v>
      </c>
      <c r="AJ62" s="619" t="e">
        <f t="shared" si="84"/>
        <v>#DIV/0!</v>
      </c>
      <c r="AK62" s="619" t="e">
        <f t="shared" si="85"/>
        <v>#DIV/0!</v>
      </c>
      <c r="AL62" s="619" t="e">
        <f t="shared" si="86"/>
        <v>#DIV/0!</v>
      </c>
      <c r="AM62" s="620"/>
      <c r="AN62" s="574">
        <f>Electricity!H64</f>
        <v>0</v>
      </c>
      <c r="AO62" s="406">
        <f>NG!H64</f>
        <v>0</v>
      </c>
      <c r="AP62" s="406">
        <f>LPG!F64</f>
        <v>0</v>
      </c>
      <c r="AQ62" s="406">
        <f>Kerosene!F64</f>
        <v>0</v>
      </c>
      <c r="AR62" s="406">
        <f>'Marked Gasoil'!F64</f>
        <v>0</v>
      </c>
      <c r="AS62" s="406">
        <f>'Light, Medium &amp; Heavy Fuel Oils'!F64</f>
        <v>0</v>
      </c>
      <c r="AT62" s="406">
        <f>'Road Diesel'!F64</f>
        <v>0</v>
      </c>
      <c r="AU62" s="406">
        <f>Petrol!F64</f>
        <v>0</v>
      </c>
      <c r="AV62" s="406">
        <f>'Other Fuels'!F64</f>
        <v>0</v>
      </c>
      <c r="AW62" s="406">
        <f t="shared" si="105"/>
        <v>0</v>
      </c>
      <c r="AX62" s="406">
        <f t="shared" si="106"/>
        <v>0</v>
      </c>
      <c r="AY62" s="582">
        <f t="shared" si="125"/>
        <v>0</v>
      </c>
      <c r="AZ62" s="592" t="e">
        <f t="shared" si="126"/>
        <v>#DIV/0!</v>
      </c>
      <c r="BA62" s="559" t="e">
        <f t="shared" si="127"/>
        <v>#DIV/0!</v>
      </c>
      <c r="BB62" s="559" t="e">
        <f t="shared" si="128"/>
        <v>#DIV/0!</v>
      </c>
      <c r="BC62" s="559" t="e">
        <f t="shared" si="129"/>
        <v>#DIV/0!</v>
      </c>
      <c r="BD62" s="559" t="e">
        <f t="shared" si="130"/>
        <v>#DIV/0!</v>
      </c>
      <c r="BE62" s="559" t="e">
        <f t="shared" si="131"/>
        <v>#DIV/0!</v>
      </c>
      <c r="BF62" s="559" t="e">
        <f t="shared" si="132"/>
        <v>#DIV/0!</v>
      </c>
      <c r="BG62" s="559" t="e">
        <f t="shared" si="133"/>
        <v>#DIV/0!</v>
      </c>
      <c r="BH62" s="559" t="e">
        <f t="shared" si="134"/>
        <v>#DIV/0!</v>
      </c>
      <c r="BI62" s="559" t="e">
        <f t="shared" si="135"/>
        <v>#DIV/0!</v>
      </c>
      <c r="BJ62" s="559" t="e">
        <f t="shared" si="136"/>
        <v>#DIV/0!</v>
      </c>
      <c r="BK62" s="583" t="e">
        <f t="shared" si="137"/>
        <v>#DIV/0!</v>
      </c>
      <c r="CE62" s="565"/>
      <c r="CF62" s="565"/>
      <c r="CG62" s="565"/>
      <c r="CH62" s="565"/>
      <c r="CI62" s="565"/>
      <c r="CJ62" s="565"/>
      <c r="CK62" s="565"/>
      <c r="CL62" s="565"/>
      <c r="CM62" s="565"/>
      <c r="CN62" s="565"/>
      <c r="CO62" s="565"/>
      <c r="CP62" s="565"/>
      <c r="CQ62" s="565"/>
      <c r="CR62" s="565"/>
      <c r="CS62" s="565"/>
      <c r="CT62" s="565"/>
      <c r="CU62" s="565"/>
      <c r="CV62" s="565"/>
    </row>
    <row r="63" spans="1:100" ht="14.25" customHeight="1" x14ac:dyDescent="0.2">
      <c r="A63" s="423" t="s">
        <v>7</v>
      </c>
      <c r="B63" s="411" t="str">
        <f t="shared" si="138"/>
        <v/>
      </c>
      <c r="C63" s="602"/>
      <c r="D63" s="603"/>
      <c r="E63" s="603"/>
      <c r="F63" s="603"/>
      <c r="G63" s="603"/>
      <c r="H63" s="603"/>
      <c r="I63" s="603"/>
      <c r="J63" s="603"/>
      <c r="K63" s="603"/>
      <c r="L63" s="603"/>
      <c r="M63" s="603"/>
      <c r="N63" s="604"/>
      <c r="O63" s="416">
        <f>Electricity!D65</f>
        <v>0</v>
      </c>
      <c r="P63" s="405">
        <f>NG!D65</f>
        <v>0</v>
      </c>
      <c r="Q63" s="405">
        <f>LPG!E65</f>
        <v>0</v>
      </c>
      <c r="R63" s="405">
        <f>Kerosene!E65</f>
        <v>0</v>
      </c>
      <c r="S63" s="405">
        <f>'Marked Gasoil'!E65</f>
        <v>0</v>
      </c>
      <c r="T63" s="405">
        <f>'Light, Medium &amp; Heavy Fuel Oils'!E65</f>
        <v>0</v>
      </c>
      <c r="U63" s="405">
        <f>'Road Diesel'!E65</f>
        <v>0</v>
      </c>
      <c r="V63" s="405">
        <f>Petrol!E65</f>
        <v>0</v>
      </c>
      <c r="W63" s="405">
        <f>'Other Fuels'!E65</f>
        <v>0</v>
      </c>
      <c r="X63" s="580">
        <f t="shared" si="103"/>
        <v>0</v>
      </c>
      <c r="Y63" s="405">
        <f t="shared" si="104"/>
        <v>0</v>
      </c>
      <c r="Z63" s="581">
        <f t="shared" si="59"/>
        <v>0</v>
      </c>
      <c r="AA63" s="617" t="e">
        <f t="shared" si="124"/>
        <v>#DIV/0!</v>
      </c>
      <c r="AB63" s="618" t="e">
        <f t="shared" si="76"/>
        <v>#DIV/0!</v>
      </c>
      <c r="AC63" s="618" t="e">
        <f t="shared" si="77"/>
        <v>#DIV/0!</v>
      </c>
      <c r="AD63" s="618" t="e">
        <f t="shared" si="78"/>
        <v>#DIV/0!</v>
      </c>
      <c r="AE63" s="618" t="e">
        <f t="shared" si="79"/>
        <v>#DIV/0!</v>
      </c>
      <c r="AF63" s="618" t="e">
        <f t="shared" si="80"/>
        <v>#DIV/0!</v>
      </c>
      <c r="AG63" s="618" t="e">
        <f t="shared" si="81"/>
        <v>#DIV/0!</v>
      </c>
      <c r="AH63" s="618" t="e">
        <f t="shared" si="82"/>
        <v>#DIV/0!</v>
      </c>
      <c r="AI63" s="618" t="e">
        <f t="shared" si="83"/>
        <v>#DIV/0!</v>
      </c>
      <c r="AJ63" s="619" t="e">
        <f t="shared" si="84"/>
        <v>#DIV/0!</v>
      </c>
      <c r="AK63" s="619" t="e">
        <f t="shared" si="85"/>
        <v>#DIV/0!</v>
      </c>
      <c r="AL63" s="619" t="e">
        <f t="shared" si="86"/>
        <v>#DIV/0!</v>
      </c>
      <c r="AM63" s="620"/>
      <c r="AN63" s="574">
        <f>Electricity!H65</f>
        <v>0</v>
      </c>
      <c r="AO63" s="406">
        <f>NG!H65</f>
        <v>0</v>
      </c>
      <c r="AP63" s="406">
        <f>LPG!F65</f>
        <v>0</v>
      </c>
      <c r="AQ63" s="406">
        <f>Kerosene!F65</f>
        <v>0</v>
      </c>
      <c r="AR63" s="406">
        <f>'Marked Gasoil'!F65</f>
        <v>0</v>
      </c>
      <c r="AS63" s="406">
        <f>'Light, Medium &amp; Heavy Fuel Oils'!F65</f>
        <v>0</v>
      </c>
      <c r="AT63" s="406">
        <f>'Road Diesel'!F65</f>
        <v>0</v>
      </c>
      <c r="AU63" s="406">
        <f>Petrol!F65</f>
        <v>0</v>
      </c>
      <c r="AV63" s="406">
        <f>'Other Fuels'!F65</f>
        <v>0</v>
      </c>
      <c r="AW63" s="406">
        <f t="shared" si="105"/>
        <v>0</v>
      </c>
      <c r="AX63" s="406">
        <f t="shared" si="106"/>
        <v>0</v>
      </c>
      <c r="AY63" s="582">
        <f t="shared" si="125"/>
        <v>0</v>
      </c>
      <c r="AZ63" s="592" t="e">
        <f t="shared" si="126"/>
        <v>#DIV/0!</v>
      </c>
      <c r="BA63" s="559" t="e">
        <f t="shared" si="127"/>
        <v>#DIV/0!</v>
      </c>
      <c r="BB63" s="559" t="e">
        <f t="shared" si="128"/>
        <v>#DIV/0!</v>
      </c>
      <c r="BC63" s="559" t="e">
        <f t="shared" si="129"/>
        <v>#DIV/0!</v>
      </c>
      <c r="BD63" s="559" t="e">
        <f t="shared" si="130"/>
        <v>#DIV/0!</v>
      </c>
      <c r="BE63" s="559" t="e">
        <f t="shared" si="131"/>
        <v>#DIV/0!</v>
      </c>
      <c r="BF63" s="559" t="e">
        <f t="shared" si="132"/>
        <v>#DIV/0!</v>
      </c>
      <c r="BG63" s="559" t="e">
        <f t="shared" si="133"/>
        <v>#DIV/0!</v>
      </c>
      <c r="BH63" s="559" t="e">
        <f t="shared" si="134"/>
        <v>#DIV/0!</v>
      </c>
      <c r="BI63" s="559" t="e">
        <f t="shared" si="135"/>
        <v>#DIV/0!</v>
      </c>
      <c r="BJ63" s="559" t="e">
        <f t="shared" si="136"/>
        <v>#DIV/0!</v>
      </c>
      <c r="BK63" s="583" t="e">
        <f t="shared" si="137"/>
        <v>#DIV/0!</v>
      </c>
      <c r="CE63" s="565"/>
      <c r="CF63" s="565"/>
      <c r="CG63" s="565"/>
      <c r="CH63" s="565"/>
      <c r="CI63" s="565"/>
      <c r="CJ63" s="565"/>
      <c r="CK63" s="565"/>
      <c r="CL63" s="565"/>
      <c r="CM63" s="565"/>
      <c r="CN63" s="565"/>
      <c r="CO63" s="565"/>
      <c r="CP63" s="565"/>
      <c r="CQ63" s="565"/>
      <c r="CR63" s="565"/>
      <c r="CS63" s="565"/>
      <c r="CT63" s="565"/>
      <c r="CU63" s="565"/>
      <c r="CV63" s="565"/>
    </row>
    <row r="64" spans="1:100" ht="14.25" customHeight="1" x14ac:dyDescent="0.2">
      <c r="A64" s="423" t="s">
        <v>8</v>
      </c>
      <c r="B64" s="411" t="str">
        <f t="shared" si="138"/>
        <v/>
      </c>
      <c r="C64" s="602"/>
      <c r="D64" s="603"/>
      <c r="E64" s="603"/>
      <c r="F64" s="603"/>
      <c r="G64" s="603"/>
      <c r="H64" s="603"/>
      <c r="I64" s="603"/>
      <c r="J64" s="603"/>
      <c r="K64" s="603"/>
      <c r="L64" s="603"/>
      <c r="M64" s="603"/>
      <c r="N64" s="604"/>
      <c r="O64" s="416">
        <f>Electricity!D66</f>
        <v>0</v>
      </c>
      <c r="P64" s="405">
        <f>NG!D66</f>
        <v>0</v>
      </c>
      <c r="Q64" s="405">
        <f>LPG!E66</f>
        <v>0</v>
      </c>
      <c r="R64" s="405">
        <f>Kerosene!E66</f>
        <v>0</v>
      </c>
      <c r="S64" s="405">
        <f>'Marked Gasoil'!E66</f>
        <v>0</v>
      </c>
      <c r="T64" s="405">
        <f>'Light, Medium &amp; Heavy Fuel Oils'!E66</f>
        <v>0</v>
      </c>
      <c r="U64" s="405">
        <f>'Road Diesel'!E66</f>
        <v>0</v>
      </c>
      <c r="V64" s="405">
        <f>Petrol!E66</f>
        <v>0</v>
      </c>
      <c r="W64" s="405">
        <f>'Other Fuels'!E66</f>
        <v>0</v>
      </c>
      <c r="X64" s="580">
        <f t="shared" si="103"/>
        <v>0</v>
      </c>
      <c r="Y64" s="405">
        <f t="shared" si="104"/>
        <v>0</v>
      </c>
      <c r="Z64" s="581">
        <f t="shared" si="59"/>
        <v>0</v>
      </c>
      <c r="AA64" s="617" t="e">
        <f t="shared" si="124"/>
        <v>#DIV/0!</v>
      </c>
      <c r="AB64" s="618" t="e">
        <f t="shared" si="76"/>
        <v>#DIV/0!</v>
      </c>
      <c r="AC64" s="618" t="e">
        <f t="shared" si="77"/>
        <v>#DIV/0!</v>
      </c>
      <c r="AD64" s="618" t="e">
        <f t="shared" si="78"/>
        <v>#DIV/0!</v>
      </c>
      <c r="AE64" s="618" t="e">
        <f t="shared" si="79"/>
        <v>#DIV/0!</v>
      </c>
      <c r="AF64" s="618" t="e">
        <f t="shared" si="80"/>
        <v>#DIV/0!</v>
      </c>
      <c r="AG64" s="618" t="e">
        <f t="shared" si="81"/>
        <v>#DIV/0!</v>
      </c>
      <c r="AH64" s="618" t="e">
        <f t="shared" si="82"/>
        <v>#DIV/0!</v>
      </c>
      <c r="AI64" s="618" t="e">
        <f t="shared" si="83"/>
        <v>#DIV/0!</v>
      </c>
      <c r="AJ64" s="619" t="e">
        <f t="shared" si="84"/>
        <v>#DIV/0!</v>
      </c>
      <c r="AK64" s="619" t="e">
        <f t="shared" si="85"/>
        <v>#DIV/0!</v>
      </c>
      <c r="AL64" s="619" t="e">
        <f t="shared" si="86"/>
        <v>#DIV/0!</v>
      </c>
      <c r="AM64" s="620"/>
      <c r="AN64" s="574">
        <f>Electricity!H66</f>
        <v>0</v>
      </c>
      <c r="AO64" s="406">
        <f>NG!H66</f>
        <v>0</v>
      </c>
      <c r="AP64" s="406">
        <f>LPG!F66</f>
        <v>0</v>
      </c>
      <c r="AQ64" s="406">
        <f>Kerosene!F66</f>
        <v>0</v>
      </c>
      <c r="AR64" s="406">
        <f>'Marked Gasoil'!F66</f>
        <v>0</v>
      </c>
      <c r="AS64" s="406">
        <f>'Light, Medium &amp; Heavy Fuel Oils'!F66</f>
        <v>0</v>
      </c>
      <c r="AT64" s="406">
        <f>'Road Diesel'!F66</f>
        <v>0</v>
      </c>
      <c r="AU64" s="406">
        <f>Petrol!F66</f>
        <v>0</v>
      </c>
      <c r="AV64" s="406">
        <f>'Other Fuels'!F66</f>
        <v>0</v>
      </c>
      <c r="AW64" s="406">
        <f t="shared" si="105"/>
        <v>0</v>
      </c>
      <c r="AX64" s="406">
        <f t="shared" si="106"/>
        <v>0</v>
      </c>
      <c r="AY64" s="582">
        <f t="shared" si="125"/>
        <v>0</v>
      </c>
      <c r="AZ64" s="592" t="e">
        <f t="shared" si="126"/>
        <v>#DIV/0!</v>
      </c>
      <c r="BA64" s="559" t="e">
        <f t="shared" si="127"/>
        <v>#DIV/0!</v>
      </c>
      <c r="BB64" s="559" t="e">
        <f t="shared" si="128"/>
        <v>#DIV/0!</v>
      </c>
      <c r="BC64" s="559" t="e">
        <f t="shared" si="129"/>
        <v>#DIV/0!</v>
      </c>
      <c r="BD64" s="559" t="e">
        <f t="shared" si="130"/>
        <v>#DIV/0!</v>
      </c>
      <c r="BE64" s="559" t="e">
        <f t="shared" si="131"/>
        <v>#DIV/0!</v>
      </c>
      <c r="BF64" s="559" t="e">
        <f t="shared" si="132"/>
        <v>#DIV/0!</v>
      </c>
      <c r="BG64" s="559" t="e">
        <f t="shared" si="133"/>
        <v>#DIV/0!</v>
      </c>
      <c r="BH64" s="559" t="e">
        <f t="shared" si="134"/>
        <v>#DIV/0!</v>
      </c>
      <c r="BI64" s="559" t="e">
        <f t="shared" si="135"/>
        <v>#DIV/0!</v>
      </c>
      <c r="BJ64" s="559" t="e">
        <f t="shared" si="136"/>
        <v>#DIV/0!</v>
      </c>
      <c r="BK64" s="583" t="e">
        <f t="shared" si="137"/>
        <v>#DIV/0!</v>
      </c>
      <c r="CE64" s="565"/>
      <c r="CF64" s="565"/>
      <c r="CG64" s="565"/>
      <c r="CH64" s="565"/>
      <c r="CI64" s="565"/>
      <c r="CJ64" s="565"/>
      <c r="CK64" s="565"/>
      <c r="CL64" s="565"/>
      <c r="CM64" s="565"/>
      <c r="CN64" s="565"/>
      <c r="CO64" s="565"/>
      <c r="CP64" s="565"/>
      <c r="CQ64" s="565"/>
      <c r="CR64" s="565"/>
      <c r="CS64" s="565"/>
      <c r="CT64" s="565"/>
      <c r="CU64" s="565"/>
      <c r="CV64" s="565"/>
    </row>
    <row r="65" spans="1:113" ht="14.25" customHeight="1" x14ac:dyDescent="0.2">
      <c r="A65" s="423" t="s">
        <v>9</v>
      </c>
      <c r="B65" s="411" t="str">
        <f t="shared" si="138"/>
        <v/>
      </c>
      <c r="C65" s="602"/>
      <c r="D65" s="603"/>
      <c r="E65" s="603"/>
      <c r="F65" s="603"/>
      <c r="G65" s="603"/>
      <c r="H65" s="603"/>
      <c r="I65" s="603"/>
      <c r="J65" s="603"/>
      <c r="K65" s="603"/>
      <c r="L65" s="603"/>
      <c r="M65" s="603"/>
      <c r="N65" s="604"/>
      <c r="O65" s="416">
        <f>Electricity!D67</f>
        <v>0</v>
      </c>
      <c r="P65" s="405">
        <f>NG!D67</f>
        <v>0</v>
      </c>
      <c r="Q65" s="405">
        <f>LPG!E67</f>
        <v>0</v>
      </c>
      <c r="R65" s="405">
        <f>Kerosene!E67</f>
        <v>0</v>
      </c>
      <c r="S65" s="405">
        <f>'Marked Gasoil'!E67</f>
        <v>0</v>
      </c>
      <c r="T65" s="405">
        <f>'Light, Medium &amp; Heavy Fuel Oils'!E67</f>
        <v>0</v>
      </c>
      <c r="U65" s="405">
        <f>'Road Diesel'!E67</f>
        <v>0</v>
      </c>
      <c r="V65" s="405">
        <f>Petrol!E67</f>
        <v>0</v>
      </c>
      <c r="W65" s="405">
        <f>'Other Fuels'!E67</f>
        <v>0</v>
      </c>
      <c r="X65" s="580">
        <f t="shared" si="103"/>
        <v>0</v>
      </c>
      <c r="Y65" s="405">
        <f t="shared" si="104"/>
        <v>0</v>
      </c>
      <c r="Z65" s="581">
        <f t="shared" si="59"/>
        <v>0</v>
      </c>
      <c r="AA65" s="617" t="e">
        <f t="shared" si="124"/>
        <v>#DIV/0!</v>
      </c>
      <c r="AB65" s="618" t="e">
        <f t="shared" si="76"/>
        <v>#DIV/0!</v>
      </c>
      <c r="AC65" s="618" t="e">
        <f t="shared" si="77"/>
        <v>#DIV/0!</v>
      </c>
      <c r="AD65" s="618" t="e">
        <f t="shared" si="78"/>
        <v>#DIV/0!</v>
      </c>
      <c r="AE65" s="618" t="e">
        <f t="shared" si="79"/>
        <v>#DIV/0!</v>
      </c>
      <c r="AF65" s="618" t="e">
        <f t="shared" si="80"/>
        <v>#DIV/0!</v>
      </c>
      <c r="AG65" s="618" t="e">
        <f t="shared" si="81"/>
        <v>#DIV/0!</v>
      </c>
      <c r="AH65" s="618" t="e">
        <f t="shared" si="82"/>
        <v>#DIV/0!</v>
      </c>
      <c r="AI65" s="618" t="e">
        <f t="shared" si="83"/>
        <v>#DIV/0!</v>
      </c>
      <c r="AJ65" s="619" t="e">
        <f t="shared" si="84"/>
        <v>#DIV/0!</v>
      </c>
      <c r="AK65" s="619" t="e">
        <f t="shared" si="85"/>
        <v>#DIV/0!</v>
      </c>
      <c r="AL65" s="619" t="e">
        <f t="shared" si="86"/>
        <v>#DIV/0!</v>
      </c>
      <c r="AM65" s="620"/>
      <c r="AN65" s="574">
        <f>Electricity!H67</f>
        <v>0</v>
      </c>
      <c r="AO65" s="406">
        <f>NG!H67</f>
        <v>0</v>
      </c>
      <c r="AP65" s="406">
        <f>LPG!F67</f>
        <v>0</v>
      </c>
      <c r="AQ65" s="406">
        <f>Kerosene!F67</f>
        <v>0</v>
      </c>
      <c r="AR65" s="406">
        <f>'Marked Gasoil'!F67</f>
        <v>0</v>
      </c>
      <c r="AS65" s="406">
        <f>'Light, Medium &amp; Heavy Fuel Oils'!F67</f>
        <v>0</v>
      </c>
      <c r="AT65" s="406">
        <f>'Road Diesel'!F67</f>
        <v>0</v>
      </c>
      <c r="AU65" s="406">
        <f>Petrol!F67</f>
        <v>0</v>
      </c>
      <c r="AV65" s="406">
        <f>'Other Fuels'!F67</f>
        <v>0</v>
      </c>
      <c r="AW65" s="406">
        <f t="shared" si="105"/>
        <v>0</v>
      </c>
      <c r="AX65" s="406">
        <f t="shared" si="106"/>
        <v>0</v>
      </c>
      <c r="AY65" s="582">
        <f t="shared" si="125"/>
        <v>0</v>
      </c>
      <c r="AZ65" s="592" t="e">
        <f t="shared" si="126"/>
        <v>#DIV/0!</v>
      </c>
      <c r="BA65" s="559" t="e">
        <f t="shared" si="127"/>
        <v>#DIV/0!</v>
      </c>
      <c r="BB65" s="559" t="e">
        <f t="shared" si="128"/>
        <v>#DIV/0!</v>
      </c>
      <c r="BC65" s="559" t="e">
        <f t="shared" si="129"/>
        <v>#DIV/0!</v>
      </c>
      <c r="BD65" s="559" t="e">
        <f t="shared" si="130"/>
        <v>#DIV/0!</v>
      </c>
      <c r="BE65" s="559" t="e">
        <f t="shared" si="131"/>
        <v>#DIV/0!</v>
      </c>
      <c r="BF65" s="559" t="e">
        <f t="shared" si="132"/>
        <v>#DIV/0!</v>
      </c>
      <c r="BG65" s="559" t="e">
        <f t="shared" si="133"/>
        <v>#DIV/0!</v>
      </c>
      <c r="BH65" s="559" t="e">
        <f t="shared" si="134"/>
        <v>#DIV/0!</v>
      </c>
      <c r="BI65" s="559" t="e">
        <f t="shared" si="135"/>
        <v>#DIV/0!</v>
      </c>
      <c r="BJ65" s="559" t="e">
        <f t="shared" si="136"/>
        <v>#DIV/0!</v>
      </c>
      <c r="BK65" s="583" t="e">
        <f t="shared" si="137"/>
        <v>#DIV/0!</v>
      </c>
      <c r="CE65" s="565"/>
      <c r="CF65" s="565"/>
      <c r="CG65" s="565"/>
      <c r="CH65" s="565"/>
      <c r="CI65" s="565"/>
      <c r="CJ65" s="565"/>
      <c r="CK65" s="565"/>
      <c r="CL65" s="565"/>
      <c r="CM65" s="565"/>
      <c r="CN65" s="565"/>
      <c r="CO65" s="565"/>
      <c r="CP65" s="565"/>
      <c r="CQ65" s="565"/>
      <c r="CR65" s="565"/>
      <c r="CS65" s="565"/>
      <c r="CT65" s="565"/>
      <c r="CU65" s="565"/>
      <c r="CV65" s="565"/>
    </row>
    <row r="66" spans="1:113" ht="14.25" customHeight="1" x14ac:dyDescent="0.2">
      <c r="A66" s="423" t="s">
        <v>10</v>
      </c>
      <c r="B66" s="411" t="str">
        <f t="shared" si="138"/>
        <v/>
      </c>
      <c r="C66" s="602"/>
      <c r="D66" s="603"/>
      <c r="E66" s="603"/>
      <c r="F66" s="603"/>
      <c r="G66" s="603"/>
      <c r="H66" s="603"/>
      <c r="I66" s="603"/>
      <c r="J66" s="603"/>
      <c r="K66" s="603"/>
      <c r="L66" s="603"/>
      <c r="M66" s="603"/>
      <c r="N66" s="604"/>
      <c r="O66" s="416">
        <f>Electricity!D68</f>
        <v>0</v>
      </c>
      <c r="P66" s="405">
        <f>NG!D68</f>
        <v>0</v>
      </c>
      <c r="Q66" s="405">
        <f>LPG!E68</f>
        <v>0</v>
      </c>
      <c r="R66" s="405">
        <f>Kerosene!E68</f>
        <v>0</v>
      </c>
      <c r="S66" s="405">
        <f>'Marked Gasoil'!E68</f>
        <v>0</v>
      </c>
      <c r="T66" s="405">
        <f>'Light, Medium &amp; Heavy Fuel Oils'!E68</f>
        <v>0</v>
      </c>
      <c r="U66" s="405">
        <f>'Road Diesel'!E68</f>
        <v>0</v>
      </c>
      <c r="V66" s="405">
        <f>Petrol!E68</f>
        <v>0</v>
      </c>
      <c r="W66" s="405">
        <f>'Other Fuels'!E68</f>
        <v>0</v>
      </c>
      <c r="X66" s="580">
        <f t="shared" si="103"/>
        <v>0</v>
      </c>
      <c r="Y66" s="405">
        <f t="shared" si="104"/>
        <v>0</v>
      </c>
      <c r="Z66" s="581">
        <f t="shared" si="59"/>
        <v>0</v>
      </c>
      <c r="AA66" s="617" t="e">
        <f t="shared" si="124"/>
        <v>#DIV/0!</v>
      </c>
      <c r="AB66" s="618" t="e">
        <f t="shared" si="76"/>
        <v>#DIV/0!</v>
      </c>
      <c r="AC66" s="618" t="e">
        <f t="shared" si="77"/>
        <v>#DIV/0!</v>
      </c>
      <c r="AD66" s="618" t="e">
        <f t="shared" si="78"/>
        <v>#DIV/0!</v>
      </c>
      <c r="AE66" s="618" t="e">
        <f t="shared" si="79"/>
        <v>#DIV/0!</v>
      </c>
      <c r="AF66" s="618" t="e">
        <f t="shared" si="80"/>
        <v>#DIV/0!</v>
      </c>
      <c r="AG66" s="618" t="e">
        <f t="shared" si="81"/>
        <v>#DIV/0!</v>
      </c>
      <c r="AH66" s="618" t="e">
        <f t="shared" si="82"/>
        <v>#DIV/0!</v>
      </c>
      <c r="AI66" s="618" t="e">
        <f t="shared" si="83"/>
        <v>#DIV/0!</v>
      </c>
      <c r="AJ66" s="619" t="e">
        <f t="shared" si="84"/>
        <v>#DIV/0!</v>
      </c>
      <c r="AK66" s="619" t="e">
        <f t="shared" si="85"/>
        <v>#DIV/0!</v>
      </c>
      <c r="AL66" s="619" t="e">
        <f t="shared" si="86"/>
        <v>#DIV/0!</v>
      </c>
      <c r="AM66" s="620"/>
      <c r="AN66" s="574">
        <f>Electricity!H68</f>
        <v>0</v>
      </c>
      <c r="AO66" s="406">
        <f>NG!H68</f>
        <v>0</v>
      </c>
      <c r="AP66" s="406">
        <f>LPG!F68</f>
        <v>0</v>
      </c>
      <c r="AQ66" s="406">
        <f>Kerosene!F68</f>
        <v>0</v>
      </c>
      <c r="AR66" s="406">
        <f>'Marked Gasoil'!F68</f>
        <v>0</v>
      </c>
      <c r="AS66" s="406">
        <f>'Light, Medium &amp; Heavy Fuel Oils'!F68</f>
        <v>0</v>
      </c>
      <c r="AT66" s="406">
        <f>'Road Diesel'!F68</f>
        <v>0</v>
      </c>
      <c r="AU66" s="406">
        <f>Petrol!F68</f>
        <v>0</v>
      </c>
      <c r="AV66" s="406">
        <f>'Other Fuels'!F68</f>
        <v>0</v>
      </c>
      <c r="AW66" s="406">
        <f t="shared" si="105"/>
        <v>0</v>
      </c>
      <c r="AX66" s="406">
        <f t="shared" si="106"/>
        <v>0</v>
      </c>
      <c r="AY66" s="582">
        <f t="shared" si="125"/>
        <v>0</v>
      </c>
      <c r="AZ66" s="592" t="e">
        <f t="shared" si="126"/>
        <v>#DIV/0!</v>
      </c>
      <c r="BA66" s="559" t="e">
        <f t="shared" si="127"/>
        <v>#DIV/0!</v>
      </c>
      <c r="BB66" s="559" t="e">
        <f t="shared" si="128"/>
        <v>#DIV/0!</v>
      </c>
      <c r="BC66" s="559" t="e">
        <f t="shared" si="129"/>
        <v>#DIV/0!</v>
      </c>
      <c r="BD66" s="559" t="e">
        <f t="shared" si="130"/>
        <v>#DIV/0!</v>
      </c>
      <c r="BE66" s="559" t="e">
        <f t="shared" si="131"/>
        <v>#DIV/0!</v>
      </c>
      <c r="BF66" s="559" t="e">
        <f t="shared" si="132"/>
        <v>#DIV/0!</v>
      </c>
      <c r="BG66" s="559" t="e">
        <f t="shared" si="133"/>
        <v>#DIV/0!</v>
      </c>
      <c r="BH66" s="559" t="e">
        <f t="shared" si="134"/>
        <v>#DIV/0!</v>
      </c>
      <c r="BI66" s="559" t="e">
        <f t="shared" si="135"/>
        <v>#DIV/0!</v>
      </c>
      <c r="BJ66" s="559" t="e">
        <f t="shared" si="136"/>
        <v>#DIV/0!</v>
      </c>
      <c r="BK66" s="583" t="e">
        <f t="shared" si="137"/>
        <v>#DIV/0!</v>
      </c>
      <c r="CE66" s="565"/>
      <c r="CF66" s="565"/>
      <c r="CG66" s="565"/>
      <c r="CH66" s="565"/>
      <c r="CI66" s="565"/>
      <c r="CJ66" s="565"/>
      <c r="CK66" s="565"/>
      <c r="CL66" s="565"/>
      <c r="CM66" s="565"/>
      <c r="CN66" s="565"/>
      <c r="CO66" s="565"/>
      <c r="CP66" s="565"/>
      <c r="CQ66" s="565"/>
      <c r="CR66" s="565"/>
      <c r="CS66" s="565"/>
      <c r="CT66" s="565"/>
      <c r="CU66" s="565"/>
      <c r="CV66" s="565"/>
    </row>
    <row r="67" spans="1:113" ht="14.25" customHeight="1" thickBot="1" x14ac:dyDescent="0.25">
      <c r="A67" s="424" t="s">
        <v>11</v>
      </c>
      <c r="B67" s="425" t="str">
        <f t="shared" si="138"/>
        <v/>
      </c>
      <c r="C67" s="605"/>
      <c r="D67" s="606"/>
      <c r="E67" s="606"/>
      <c r="F67" s="606"/>
      <c r="G67" s="606"/>
      <c r="H67" s="606"/>
      <c r="I67" s="606"/>
      <c r="J67" s="606"/>
      <c r="K67" s="606"/>
      <c r="L67" s="606"/>
      <c r="M67" s="606"/>
      <c r="N67" s="607"/>
      <c r="O67" s="417">
        <f>Electricity!D69</f>
        <v>0</v>
      </c>
      <c r="P67" s="418">
        <f>NG!D69</f>
        <v>0</v>
      </c>
      <c r="Q67" s="418">
        <f>LPG!E69</f>
        <v>0</v>
      </c>
      <c r="R67" s="418">
        <f>Kerosene!E69</f>
        <v>0</v>
      </c>
      <c r="S67" s="418">
        <f>'Marked Gasoil'!E69</f>
        <v>0</v>
      </c>
      <c r="T67" s="418">
        <f>'Light, Medium &amp; Heavy Fuel Oils'!E69</f>
        <v>0</v>
      </c>
      <c r="U67" s="418">
        <f>'Road Diesel'!E69</f>
        <v>0</v>
      </c>
      <c r="V67" s="418">
        <f>Petrol!E69</f>
        <v>0</v>
      </c>
      <c r="W67" s="418">
        <f>'Other Fuels'!E69</f>
        <v>0</v>
      </c>
      <c r="X67" s="584">
        <f t="shared" si="103"/>
        <v>0</v>
      </c>
      <c r="Y67" s="584">
        <f t="shared" si="104"/>
        <v>0</v>
      </c>
      <c r="Z67" s="585">
        <f t="shared" si="59"/>
        <v>0</v>
      </c>
      <c r="AA67" s="621" t="e">
        <f t="shared" si="124"/>
        <v>#DIV/0!</v>
      </c>
      <c r="AB67" s="622" t="e">
        <f t="shared" si="76"/>
        <v>#DIV/0!</v>
      </c>
      <c r="AC67" s="622" t="e">
        <f t="shared" si="77"/>
        <v>#DIV/0!</v>
      </c>
      <c r="AD67" s="622" t="e">
        <f t="shared" si="78"/>
        <v>#DIV/0!</v>
      </c>
      <c r="AE67" s="622" t="e">
        <f t="shared" si="79"/>
        <v>#DIV/0!</v>
      </c>
      <c r="AF67" s="622" t="e">
        <f t="shared" si="80"/>
        <v>#DIV/0!</v>
      </c>
      <c r="AG67" s="622" t="e">
        <f t="shared" si="81"/>
        <v>#DIV/0!</v>
      </c>
      <c r="AH67" s="622" t="e">
        <f t="shared" si="82"/>
        <v>#DIV/0!</v>
      </c>
      <c r="AI67" s="622" t="e">
        <f t="shared" si="83"/>
        <v>#DIV/0!</v>
      </c>
      <c r="AJ67" s="623" t="e">
        <f t="shared" si="84"/>
        <v>#DIV/0!</v>
      </c>
      <c r="AK67" s="623" t="e">
        <f t="shared" si="85"/>
        <v>#DIV/0!</v>
      </c>
      <c r="AL67" s="623" t="e">
        <f t="shared" si="86"/>
        <v>#DIV/0!</v>
      </c>
      <c r="AM67" s="620"/>
      <c r="AN67" s="586">
        <f>Electricity!H69</f>
        <v>0</v>
      </c>
      <c r="AO67" s="419">
        <f>NG!H69</f>
        <v>0</v>
      </c>
      <c r="AP67" s="419">
        <f>LPG!F69</f>
        <v>0</v>
      </c>
      <c r="AQ67" s="419">
        <f>Kerosene!F69</f>
        <v>0</v>
      </c>
      <c r="AR67" s="419">
        <f>'Marked Gasoil'!F69</f>
        <v>0</v>
      </c>
      <c r="AS67" s="419">
        <f>'Light, Medium &amp; Heavy Fuel Oils'!F69</f>
        <v>0</v>
      </c>
      <c r="AT67" s="419">
        <f>'Road Diesel'!F69</f>
        <v>0</v>
      </c>
      <c r="AU67" s="419">
        <f>Petrol!F69</f>
        <v>0</v>
      </c>
      <c r="AV67" s="419">
        <f>'Other Fuels'!F69</f>
        <v>0</v>
      </c>
      <c r="AW67" s="419">
        <f t="shared" si="105"/>
        <v>0</v>
      </c>
      <c r="AX67" s="419">
        <f t="shared" si="106"/>
        <v>0</v>
      </c>
      <c r="AY67" s="587">
        <f t="shared" si="125"/>
        <v>0</v>
      </c>
      <c r="AZ67" s="593" t="e">
        <f t="shared" si="126"/>
        <v>#DIV/0!</v>
      </c>
      <c r="BA67" s="560" t="e">
        <f t="shared" si="127"/>
        <v>#DIV/0!</v>
      </c>
      <c r="BB67" s="560" t="e">
        <f t="shared" si="128"/>
        <v>#DIV/0!</v>
      </c>
      <c r="BC67" s="560" t="e">
        <f t="shared" si="129"/>
        <v>#DIV/0!</v>
      </c>
      <c r="BD67" s="560" t="e">
        <f t="shared" si="130"/>
        <v>#DIV/0!</v>
      </c>
      <c r="BE67" s="560" t="e">
        <f t="shared" si="131"/>
        <v>#DIV/0!</v>
      </c>
      <c r="BF67" s="560" t="e">
        <f t="shared" si="132"/>
        <v>#DIV/0!</v>
      </c>
      <c r="BG67" s="560" t="e">
        <f t="shared" si="133"/>
        <v>#DIV/0!</v>
      </c>
      <c r="BH67" s="560" t="e">
        <f t="shared" si="134"/>
        <v>#DIV/0!</v>
      </c>
      <c r="BI67" s="560" t="e">
        <f t="shared" si="135"/>
        <v>#DIV/0!</v>
      </c>
      <c r="BJ67" s="560" t="e">
        <f t="shared" si="136"/>
        <v>#DIV/0!</v>
      </c>
      <c r="BK67" s="589" t="e">
        <f t="shared" si="137"/>
        <v>#DIV/0!</v>
      </c>
      <c r="CE67" s="565"/>
      <c r="CF67" s="565"/>
      <c r="CG67" s="565"/>
      <c r="CH67" s="565"/>
      <c r="CI67" s="565"/>
      <c r="CJ67" s="565"/>
      <c r="CK67" s="565"/>
      <c r="CL67" s="565"/>
      <c r="CM67" s="565"/>
      <c r="CN67" s="565"/>
      <c r="CO67" s="565"/>
      <c r="CP67" s="565"/>
      <c r="CQ67" s="565"/>
      <c r="CR67" s="565"/>
      <c r="CS67" s="565"/>
      <c r="CT67" s="565"/>
      <c r="CU67" s="565"/>
      <c r="CV67" s="565"/>
    </row>
    <row r="68" spans="1:113" s="16" customFormat="1" ht="7.5" customHeight="1" thickBot="1" x14ac:dyDescent="0.25">
      <c r="A68" s="396"/>
      <c r="B68" s="396"/>
      <c r="C68" s="608"/>
      <c r="D68" s="608"/>
      <c r="E68" s="608"/>
      <c r="F68" s="608"/>
      <c r="G68" s="608"/>
      <c r="H68" s="608"/>
      <c r="I68" s="608"/>
      <c r="J68" s="608"/>
      <c r="K68" s="608"/>
      <c r="L68" s="608"/>
      <c r="M68" s="608"/>
      <c r="N68" s="608"/>
      <c r="O68" s="397"/>
      <c r="P68" s="397"/>
      <c r="Q68" s="397"/>
      <c r="R68" s="397"/>
      <c r="S68" s="397"/>
      <c r="T68" s="397"/>
      <c r="U68" s="397"/>
      <c r="V68" s="397"/>
      <c r="W68" s="397"/>
      <c r="X68" s="397"/>
      <c r="Y68" s="397"/>
      <c r="Z68" s="397"/>
      <c r="AA68" s="624"/>
      <c r="AB68" s="624"/>
      <c r="AC68" s="624"/>
      <c r="AD68" s="624"/>
      <c r="AE68" s="624"/>
      <c r="AF68" s="624"/>
      <c r="AG68" s="624"/>
      <c r="AH68" s="624"/>
      <c r="AI68" s="624"/>
      <c r="AJ68" s="624"/>
      <c r="AK68" s="624"/>
      <c r="AL68" s="624"/>
      <c r="AM68" s="624"/>
      <c r="AN68" s="397"/>
      <c r="AO68" s="398"/>
      <c r="AP68" s="398"/>
      <c r="AQ68" s="398"/>
      <c r="AR68" s="398"/>
      <c r="AS68" s="398"/>
      <c r="AT68" s="398"/>
      <c r="AU68" s="398"/>
      <c r="AV68" s="398"/>
      <c r="AW68" s="398"/>
      <c r="AX68" s="398"/>
      <c r="AY68" s="398"/>
      <c r="AZ68" s="561"/>
      <c r="BA68" s="561"/>
      <c r="BB68" s="561"/>
      <c r="BC68" s="561"/>
      <c r="BD68" s="561"/>
      <c r="BE68" s="561"/>
      <c r="BF68" s="561"/>
      <c r="BG68" s="561"/>
      <c r="BH68" s="561"/>
      <c r="BI68" s="561"/>
      <c r="BJ68" s="561"/>
      <c r="BK68" s="561"/>
      <c r="BO68" s="392"/>
      <c r="BP68" s="392"/>
      <c r="BQ68" s="392"/>
      <c r="BR68" s="392"/>
      <c r="BS68" s="392"/>
      <c r="BT68" s="392"/>
      <c r="BU68" s="392"/>
      <c r="BV68" s="392"/>
      <c r="BW68" s="392"/>
      <c r="BX68" s="392"/>
      <c r="BY68" s="392"/>
      <c r="BZ68" s="392"/>
      <c r="CA68" s="392"/>
      <c r="CB68" s="392"/>
      <c r="CC68" s="392"/>
      <c r="CD68" s="392"/>
      <c r="CE68" s="565"/>
      <c r="CF68" s="565"/>
      <c r="CG68" s="565"/>
      <c r="CH68" s="565"/>
      <c r="CI68" s="565"/>
      <c r="CJ68" s="565"/>
      <c r="CK68" s="565"/>
      <c r="CL68" s="565"/>
      <c r="CM68" s="565"/>
      <c r="CN68" s="565"/>
      <c r="CO68" s="565"/>
      <c r="CP68" s="565"/>
      <c r="CQ68" s="565"/>
      <c r="CR68" s="565"/>
      <c r="CS68" s="565"/>
      <c r="CT68" s="565"/>
    </row>
    <row r="69" spans="1:113" ht="19.5" customHeight="1" thickBot="1" x14ac:dyDescent="0.25">
      <c r="A69" s="97" t="s">
        <v>24</v>
      </c>
      <c r="B69" s="98">
        <f>Year1</f>
        <v>0</v>
      </c>
      <c r="C69" s="443">
        <f t="shared" ref="C69:Q69" si="139">SUM(C8:C19)</f>
        <v>0</v>
      </c>
      <c r="D69" s="437">
        <f t="shared" si="139"/>
        <v>0</v>
      </c>
      <c r="E69" s="437">
        <f t="shared" si="139"/>
        <v>0</v>
      </c>
      <c r="F69" s="437">
        <f t="shared" si="139"/>
        <v>0</v>
      </c>
      <c r="G69" s="437">
        <f t="shared" si="139"/>
        <v>0</v>
      </c>
      <c r="H69" s="437">
        <f t="shared" si="139"/>
        <v>0</v>
      </c>
      <c r="I69" s="437">
        <f t="shared" si="139"/>
        <v>0</v>
      </c>
      <c r="J69" s="437">
        <f t="shared" si="139"/>
        <v>0</v>
      </c>
      <c r="K69" s="437">
        <f t="shared" si="139"/>
        <v>0</v>
      </c>
      <c r="L69" s="437">
        <f t="shared" si="139"/>
        <v>0</v>
      </c>
      <c r="M69" s="437">
        <f t="shared" si="139"/>
        <v>0</v>
      </c>
      <c r="N69" s="437">
        <f t="shared" si="139"/>
        <v>0</v>
      </c>
      <c r="O69" s="443">
        <f t="shared" si="139"/>
        <v>0</v>
      </c>
      <c r="P69" s="437">
        <f t="shared" si="139"/>
        <v>0</v>
      </c>
      <c r="Q69" s="444">
        <f t="shared" si="139"/>
        <v>0</v>
      </c>
      <c r="R69" s="444">
        <f t="shared" ref="R69:Y69" si="140">SUM(R8:R19)</f>
        <v>0</v>
      </c>
      <c r="S69" s="444">
        <f t="shared" si="140"/>
        <v>0</v>
      </c>
      <c r="T69" s="444">
        <f t="shared" si="140"/>
        <v>0</v>
      </c>
      <c r="U69" s="444">
        <f t="shared" si="140"/>
        <v>0</v>
      </c>
      <c r="V69" s="444">
        <f t="shared" si="140"/>
        <v>0</v>
      </c>
      <c r="W69" s="444">
        <f t="shared" si="140"/>
        <v>0</v>
      </c>
      <c r="X69" s="444">
        <f t="shared" si="140"/>
        <v>0</v>
      </c>
      <c r="Y69" s="444">
        <f t="shared" si="140"/>
        <v>0</v>
      </c>
      <c r="Z69" s="442">
        <f>SUM(Z8:Z19)</f>
        <v>0</v>
      </c>
      <c r="AA69" s="625" t="e">
        <f>O69/C69</f>
        <v>#DIV/0!</v>
      </c>
      <c r="AB69" s="626" t="e">
        <f t="shared" ref="AB69:AL69" si="141">P69/D69</f>
        <v>#DIV/0!</v>
      </c>
      <c r="AC69" s="626" t="e">
        <f t="shared" si="141"/>
        <v>#DIV/0!</v>
      </c>
      <c r="AD69" s="626" t="e">
        <f t="shared" si="141"/>
        <v>#DIV/0!</v>
      </c>
      <c r="AE69" s="626" t="e">
        <f t="shared" si="141"/>
        <v>#DIV/0!</v>
      </c>
      <c r="AF69" s="626" t="e">
        <f t="shared" si="141"/>
        <v>#DIV/0!</v>
      </c>
      <c r="AG69" s="626" t="e">
        <f t="shared" si="141"/>
        <v>#DIV/0!</v>
      </c>
      <c r="AH69" s="626" t="e">
        <f t="shared" si="141"/>
        <v>#DIV/0!</v>
      </c>
      <c r="AI69" s="626" t="e">
        <f t="shared" si="141"/>
        <v>#DIV/0!</v>
      </c>
      <c r="AJ69" s="626" t="e">
        <f t="shared" si="141"/>
        <v>#DIV/0!</v>
      </c>
      <c r="AK69" s="627" t="e">
        <f t="shared" si="141"/>
        <v>#DIV/0!</v>
      </c>
      <c r="AL69" s="627" t="e">
        <f t="shared" si="141"/>
        <v>#DIV/0!</v>
      </c>
      <c r="AM69" s="628"/>
      <c r="AN69" s="556">
        <f>SUM(AN8:AN19)</f>
        <v>0</v>
      </c>
      <c r="AO69" s="439">
        <f t="shared" ref="AO69:AY69" si="142">SUM(AO8:AO19)</f>
        <v>0</v>
      </c>
      <c r="AP69" s="439">
        <f t="shared" si="142"/>
        <v>0</v>
      </c>
      <c r="AQ69" s="439">
        <f t="shared" si="142"/>
        <v>0</v>
      </c>
      <c r="AR69" s="439">
        <f t="shared" si="142"/>
        <v>0</v>
      </c>
      <c r="AS69" s="439">
        <f t="shared" ref="AS69:AX69" si="143">SUM(AS8:AS19)</f>
        <v>0</v>
      </c>
      <c r="AT69" s="439">
        <f t="shared" si="143"/>
        <v>0</v>
      </c>
      <c r="AU69" s="439">
        <f t="shared" si="143"/>
        <v>0</v>
      </c>
      <c r="AV69" s="439">
        <f t="shared" si="143"/>
        <v>0</v>
      </c>
      <c r="AW69" s="439">
        <f t="shared" si="143"/>
        <v>0</v>
      </c>
      <c r="AX69" s="439">
        <f t="shared" si="143"/>
        <v>0</v>
      </c>
      <c r="AY69" s="439">
        <f t="shared" si="142"/>
        <v>0</v>
      </c>
      <c r="AZ69" s="562" t="e">
        <f>AN69/C69</f>
        <v>#DIV/0!</v>
      </c>
      <c r="BA69" s="563" t="e">
        <f>AO69/D69</f>
        <v>#DIV/0!</v>
      </c>
      <c r="BB69" s="563" t="e">
        <f t="shared" ref="BB69:BK73" si="144">AP69/E69</f>
        <v>#DIV/0!</v>
      </c>
      <c r="BC69" s="563" t="e">
        <f t="shared" si="144"/>
        <v>#DIV/0!</v>
      </c>
      <c r="BD69" s="563" t="e">
        <f t="shared" si="144"/>
        <v>#DIV/0!</v>
      </c>
      <c r="BE69" s="563" t="e">
        <f t="shared" si="144"/>
        <v>#DIV/0!</v>
      </c>
      <c r="BF69" s="563" t="e">
        <f t="shared" si="144"/>
        <v>#DIV/0!</v>
      </c>
      <c r="BG69" s="563" t="e">
        <f t="shared" si="144"/>
        <v>#DIV/0!</v>
      </c>
      <c r="BH69" s="563" t="e">
        <f t="shared" si="144"/>
        <v>#DIV/0!</v>
      </c>
      <c r="BI69" s="563" t="e">
        <f t="shared" si="144"/>
        <v>#DIV/0!</v>
      </c>
      <c r="BJ69" s="563" t="e">
        <f t="shared" si="144"/>
        <v>#DIV/0!</v>
      </c>
      <c r="BK69" s="564" t="e">
        <f t="shared" si="144"/>
        <v>#DIV/0!</v>
      </c>
      <c r="CE69" s="565"/>
      <c r="CF69" s="565"/>
      <c r="CG69" s="565"/>
      <c r="CH69" s="565"/>
      <c r="CI69" s="565"/>
      <c r="CJ69" s="565"/>
      <c r="CK69" s="565"/>
      <c r="CL69" s="565"/>
      <c r="CM69" s="565"/>
      <c r="CN69" s="565"/>
      <c r="CO69" s="565"/>
      <c r="CP69" s="565"/>
      <c r="CQ69" s="565"/>
      <c r="CR69" s="565"/>
      <c r="CS69" s="565"/>
      <c r="CT69" s="565"/>
      <c r="CU69" s="565"/>
      <c r="CV69" s="565"/>
    </row>
    <row r="70" spans="1:113" ht="19.5" customHeight="1" thickBot="1" x14ac:dyDescent="0.25">
      <c r="A70" s="99" t="s">
        <v>24</v>
      </c>
      <c r="B70" s="108" t="str">
        <f>Year2</f>
        <v/>
      </c>
      <c r="C70" s="443">
        <f t="shared" ref="C70:Q70" si="145">SUM(C20:C31)</f>
        <v>0</v>
      </c>
      <c r="D70" s="437">
        <f t="shared" si="145"/>
        <v>0</v>
      </c>
      <c r="E70" s="437">
        <f t="shared" si="145"/>
        <v>0</v>
      </c>
      <c r="F70" s="437">
        <f t="shared" si="145"/>
        <v>0</v>
      </c>
      <c r="G70" s="437">
        <f t="shared" si="145"/>
        <v>0</v>
      </c>
      <c r="H70" s="437">
        <f t="shared" si="145"/>
        <v>0</v>
      </c>
      <c r="I70" s="437">
        <f t="shared" si="145"/>
        <v>0</v>
      </c>
      <c r="J70" s="437">
        <f t="shared" si="145"/>
        <v>0</v>
      </c>
      <c r="K70" s="437">
        <f t="shared" si="145"/>
        <v>0</v>
      </c>
      <c r="L70" s="437">
        <f t="shared" si="145"/>
        <v>0</v>
      </c>
      <c r="M70" s="437">
        <f t="shared" si="145"/>
        <v>0</v>
      </c>
      <c r="N70" s="437">
        <f t="shared" si="145"/>
        <v>0</v>
      </c>
      <c r="O70" s="443">
        <f t="shared" si="145"/>
        <v>0</v>
      </c>
      <c r="P70" s="437">
        <f t="shared" si="145"/>
        <v>0</v>
      </c>
      <c r="Q70" s="444">
        <f t="shared" si="145"/>
        <v>0</v>
      </c>
      <c r="R70" s="444">
        <f t="shared" ref="R70:Y70" si="146">SUM(R20:R31)</f>
        <v>0</v>
      </c>
      <c r="S70" s="444">
        <f t="shared" si="146"/>
        <v>0</v>
      </c>
      <c r="T70" s="444">
        <f t="shared" si="146"/>
        <v>0</v>
      </c>
      <c r="U70" s="444">
        <f t="shared" si="146"/>
        <v>0</v>
      </c>
      <c r="V70" s="444">
        <f t="shared" si="146"/>
        <v>0</v>
      </c>
      <c r="W70" s="444">
        <f t="shared" si="146"/>
        <v>0</v>
      </c>
      <c r="X70" s="444">
        <f t="shared" si="146"/>
        <v>0</v>
      </c>
      <c r="Y70" s="444">
        <f t="shared" si="146"/>
        <v>0</v>
      </c>
      <c r="Z70" s="442">
        <f>SUM(Z20:Z31)</f>
        <v>0</v>
      </c>
      <c r="AA70" s="625" t="e">
        <f t="shared" ref="AA70:AA73" si="147">O70/C70</f>
        <v>#DIV/0!</v>
      </c>
      <c r="AB70" s="626" t="e">
        <f t="shared" ref="AB70:AB73" si="148">P70/D70</f>
        <v>#DIV/0!</v>
      </c>
      <c r="AC70" s="626" t="e">
        <f t="shared" ref="AC70:AC73" si="149">Q70/E70</f>
        <v>#DIV/0!</v>
      </c>
      <c r="AD70" s="626" t="e">
        <f t="shared" ref="AD70:AD73" si="150">R70/F70</f>
        <v>#DIV/0!</v>
      </c>
      <c r="AE70" s="626" t="e">
        <f t="shared" ref="AE70:AE73" si="151">S70/G70</f>
        <v>#DIV/0!</v>
      </c>
      <c r="AF70" s="626" t="e">
        <f t="shared" ref="AF70:AF73" si="152">T70/H70</f>
        <v>#DIV/0!</v>
      </c>
      <c r="AG70" s="626" t="e">
        <f t="shared" ref="AG70:AG73" si="153">U70/I70</f>
        <v>#DIV/0!</v>
      </c>
      <c r="AH70" s="626" t="e">
        <f t="shared" ref="AH70:AH73" si="154">V70/J70</f>
        <v>#DIV/0!</v>
      </c>
      <c r="AI70" s="626" t="e">
        <f t="shared" ref="AI70:AI73" si="155">W70/K70</f>
        <v>#DIV/0!</v>
      </c>
      <c r="AJ70" s="626" t="e">
        <f t="shared" ref="AJ70:AJ73" si="156">X70/L70</f>
        <v>#DIV/0!</v>
      </c>
      <c r="AK70" s="627" t="e">
        <f t="shared" ref="AK70:AK73" si="157">Y70/M70</f>
        <v>#DIV/0!</v>
      </c>
      <c r="AL70" s="627" t="e">
        <f t="shared" ref="AL70:AL73" si="158">Z70/N70</f>
        <v>#DIV/0!</v>
      </c>
      <c r="AM70" s="628"/>
      <c r="AN70" s="556">
        <f>SUM(AN20:AN31)</f>
        <v>0</v>
      </c>
      <c r="AO70" s="439">
        <f t="shared" ref="AO70:AY70" si="159">SUM(AO20:AO31)</f>
        <v>0</v>
      </c>
      <c r="AP70" s="439">
        <f t="shared" si="159"/>
        <v>0</v>
      </c>
      <c r="AQ70" s="439">
        <f t="shared" si="159"/>
        <v>0</v>
      </c>
      <c r="AR70" s="439">
        <f t="shared" si="159"/>
        <v>0</v>
      </c>
      <c r="AS70" s="439">
        <f t="shared" ref="AS70:AX70" si="160">SUM(AS20:AS31)</f>
        <v>0</v>
      </c>
      <c r="AT70" s="439">
        <f t="shared" si="160"/>
        <v>0</v>
      </c>
      <c r="AU70" s="439">
        <f t="shared" si="160"/>
        <v>0</v>
      </c>
      <c r="AV70" s="439">
        <f t="shared" si="160"/>
        <v>0</v>
      </c>
      <c r="AW70" s="439">
        <f t="shared" si="160"/>
        <v>0</v>
      </c>
      <c r="AX70" s="439">
        <f t="shared" si="160"/>
        <v>0</v>
      </c>
      <c r="AY70" s="439">
        <f t="shared" si="159"/>
        <v>0</v>
      </c>
      <c r="AZ70" s="562" t="e">
        <f t="shared" ref="AZ70:AZ73" si="161">AN70/C70</f>
        <v>#DIV/0!</v>
      </c>
      <c r="BA70" s="563" t="e">
        <f t="shared" ref="BA70:BA73" si="162">AO70/D70</f>
        <v>#DIV/0!</v>
      </c>
      <c r="BB70" s="563" t="e">
        <f t="shared" si="144"/>
        <v>#DIV/0!</v>
      </c>
      <c r="BC70" s="563" t="e">
        <f t="shared" si="144"/>
        <v>#DIV/0!</v>
      </c>
      <c r="BD70" s="563" t="e">
        <f t="shared" si="144"/>
        <v>#DIV/0!</v>
      </c>
      <c r="BE70" s="563" t="e">
        <f t="shared" si="144"/>
        <v>#DIV/0!</v>
      </c>
      <c r="BF70" s="563" t="e">
        <f t="shared" si="144"/>
        <v>#DIV/0!</v>
      </c>
      <c r="BG70" s="563" t="e">
        <f t="shared" si="144"/>
        <v>#DIV/0!</v>
      </c>
      <c r="BH70" s="563" t="e">
        <f t="shared" si="144"/>
        <v>#DIV/0!</v>
      </c>
      <c r="BI70" s="563" t="e">
        <f t="shared" si="144"/>
        <v>#DIV/0!</v>
      </c>
      <c r="BJ70" s="563" t="e">
        <f t="shared" si="144"/>
        <v>#DIV/0!</v>
      </c>
      <c r="BK70" s="564" t="e">
        <f t="shared" si="144"/>
        <v>#DIV/0!</v>
      </c>
      <c r="CE70" s="565"/>
      <c r="CF70" s="565"/>
      <c r="CG70" s="565"/>
      <c r="CH70" s="565"/>
      <c r="CI70" s="565"/>
      <c r="CJ70" s="565"/>
      <c r="CK70" s="565"/>
      <c r="CL70" s="565"/>
      <c r="CM70" s="565"/>
      <c r="CN70" s="565"/>
      <c r="CO70" s="565"/>
      <c r="CP70" s="565"/>
      <c r="CQ70" s="565"/>
      <c r="CR70" s="565"/>
      <c r="CS70" s="565"/>
      <c r="CT70" s="565"/>
      <c r="CU70" s="565"/>
      <c r="CV70" s="565"/>
    </row>
    <row r="71" spans="1:113" ht="19.5" customHeight="1" thickBot="1" x14ac:dyDescent="0.25">
      <c r="A71" s="99" t="s">
        <v>24</v>
      </c>
      <c r="B71" s="108" t="str">
        <f>Year3</f>
        <v/>
      </c>
      <c r="C71" s="443">
        <f t="shared" ref="C71:Q71" si="163">SUM(C32:C43)</f>
        <v>0</v>
      </c>
      <c r="D71" s="437">
        <f t="shared" si="163"/>
        <v>0</v>
      </c>
      <c r="E71" s="437">
        <f t="shared" si="163"/>
        <v>0</v>
      </c>
      <c r="F71" s="437">
        <f t="shared" si="163"/>
        <v>0</v>
      </c>
      <c r="G71" s="437">
        <f t="shared" si="163"/>
        <v>0</v>
      </c>
      <c r="H71" s="437">
        <f t="shared" si="163"/>
        <v>0</v>
      </c>
      <c r="I71" s="437">
        <f t="shared" si="163"/>
        <v>0</v>
      </c>
      <c r="J71" s="437">
        <f t="shared" si="163"/>
        <v>0</v>
      </c>
      <c r="K71" s="437">
        <f t="shared" si="163"/>
        <v>0</v>
      </c>
      <c r="L71" s="437">
        <f t="shared" si="163"/>
        <v>0</v>
      </c>
      <c r="M71" s="437">
        <f t="shared" si="163"/>
        <v>0</v>
      </c>
      <c r="N71" s="437">
        <f t="shared" si="163"/>
        <v>0</v>
      </c>
      <c r="O71" s="443">
        <f t="shared" si="163"/>
        <v>0</v>
      </c>
      <c r="P71" s="437">
        <f t="shared" si="163"/>
        <v>0</v>
      </c>
      <c r="Q71" s="444">
        <f t="shared" si="163"/>
        <v>0</v>
      </c>
      <c r="R71" s="444">
        <f t="shared" ref="R71:Y71" si="164">SUM(R32:R43)</f>
        <v>0</v>
      </c>
      <c r="S71" s="444">
        <f t="shared" si="164"/>
        <v>0</v>
      </c>
      <c r="T71" s="444">
        <f t="shared" si="164"/>
        <v>0</v>
      </c>
      <c r="U71" s="444">
        <f t="shared" si="164"/>
        <v>0</v>
      </c>
      <c r="V71" s="444">
        <f t="shared" si="164"/>
        <v>0</v>
      </c>
      <c r="W71" s="444">
        <f t="shared" si="164"/>
        <v>0</v>
      </c>
      <c r="X71" s="444">
        <f t="shared" si="164"/>
        <v>0</v>
      </c>
      <c r="Y71" s="444">
        <f t="shared" si="164"/>
        <v>0</v>
      </c>
      <c r="Z71" s="442">
        <f>SUM(Z32:Z43)</f>
        <v>0</v>
      </c>
      <c r="AA71" s="625" t="e">
        <f t="shared" si="147"/>
        <v>#DIV/0!</v>
      </c>
      <c r="AB71" s="626" t="e">
        <f t="shared" si="148"/>
        <v>#DIV/0!</v>
      </c>
      <c r="AC71" s="626" t="e">
        <f t="shared" si="149"/>
        <v>#DIV/0!</v>
      </c>
      <c r="AD71" s="626" t="e">
        <f t="shared" si="150"/>
        <v>#DIV/0!</v>
      </c>
      <c r="AE71" s="626" t="e">
        <f t="shared" si="151"/>
        <v>#DIV/0!</v>
      </c>
      <c r="AF71" s="626" t="e">
        <f t="shared" si="152"/>
        <v>#DIV/0!</v>
      </c>
      <c r="AG71" s="626" t="e">
        <f t="shared" si="153"/>
        <v>#DIV/0!</v>
      </c>
      <c r="AH71" s="626" t="e">
        <f t="shared" si="154"/>
        <v>#DIV/0!</v>
      </c>
      <c r="AI71" s="626" t="e">
        <f t="shared" si="155"/>
        <v>#DIV/0!</v>
      </c>
      <c r="AJ71" s="626" t="e">
        <f t="shared" si="156"/>
        <v>#DIV/0!</v>
      </c>
      <c r="AK71" s="627" t="e">
        <f t="shared" si="157"/>
        <v>#DIV/0!</v>
      </c>
      <c r="AL71" s="627" t="e">
        <f t="shared" si="158"/>
        <v>#DIV/0!</v>
      </c>
      <c r="AM71" s="628"/>
      <c r="AN71" s="556">
        <f>SUM(AN32:AN43)</f>
        <v>0</v>
      </c>
      <c r="AO71" s="439">
        <f t="shared" ref="AO71:AY71" si="165">SUM(AO32:AO43)</f>
        <v>0</v>
      </c>
      <c r="AP71" s="439">
        <f t="shared" si="165"/>
        <v>0</v>
      </c>
      <c r="AQ71" s="439">
        <f t="shared" si="165"/>
        <v>0</v>
      </c>
      <c r="AR71" s="439">
        <f t="shared" si="165"/>
        <v>0</v>
      </c>
      <c r="AS71" s="439">
        <f t="shared" ref="AS71:AX71" si="166">SUM(AS32:AS43)</f>
        <v>0</v>
      </c>
      <c r="AT71" s="439">
        <f t="shared" si="166"/>
        <v>0</v>
      </c>
      <c r="AU71" s="439">
        <f t="shared" si="166"/>
        <v>0</v>
      </c>
      <c r="AV71" s="439">
        <f t="shared" si="166"/>
        <v>0</v>
      </c>
      <c r="AW71" s="439">
        <f t="shared" si="166"/>
        <v>0</v>
      </c>
      <c r="AX71" s="439">
        <f t="shared" si="166"/>
        <v>0</v>
      </c>
      <c r="AY71" s="439">
        <f t="shared" si="165"/>
        <v>0</v>
      </c>
      <c r="AZ71" s="562" t="e">
        <f t="shared" si="161"/>
        <v>#DIV/0!</v>
      </c>
      <c r="BA71" s="563" t="e">
        <f t="shared" si="162"/>
        <v>#DIV/0!</v>
      </c>
      <c r="BB71" s="563" t="e">
        <f t="shared" si="144"/>
        <v>#DIV/0!</v>
      </c>
      <c r="BC71" s="563" t="e">
        <f t="shared" si="144"/>
        <v>#DIV/0!</v>
      </c>
      <c r="BD71" s="563" t="e">
        <f t="shared" si="144"/>
        <v>#DIV/0!</v>
      </c>
      <c r="BE71" s="563" t="e">
        <f t="shared" si="144"/>
        <v>#DIV/0!</v>
      </c>
      <c r="BF71" s="563" t="e">
        <f t="shared" si="144"/>
        <v>#DIV/0!</v>
      </c>
      <c r="BG71" s="563" t="e">
        <f t="shared" si="144"/>
        <v>#DIV/0!</v>
      </c>
      <c r="BH71" s="563" t="e">
        <f t="shared" si="144"/>
        <v>#DIV/0!</v>
      </c>
      <c r="BI71" s="563" t="e">
        <f t="shared" si="144"/>
        <v>#DIV/0!</v>
      </c>
      <c r="BJ71" s="563" t="e">
        <f t="shared" si="144"/>
        <v>#DIV/0!</v>
      </c>
      <c r="BK71" s="564" t="e">
        <f t="shared" si="144"/>
        <v>#DIV/0!</v>
      </c>
      <c r="CE71" s="565"/>
      <c r="CF71" s="565"/>
      <c r="CG71" s="565"/>
      <c r="CH71" s="565"/>
      <c r="CI71" s="565"/>
      <c r="CJ71" s="565"/>
      <c r="CK71" s="565"/>
      <c r="CL71" s="565"/>
      <c r="CM71" s="565"/>
      <c r="CN71" s="565"/>
      <c r="CO71" s="565"/>
      <c r="CP71" s="565"/>
      <c r="CQ71" s="565"/>
      <c r="CR71" s="565"/>
      <c r="CS71" s="565"/>
      <c r="CT71" s="565"/>
      <c r="CU71" s="565"/>
      <c r="CV71" s="565"/>
    </row>
    <row r="72" spans="1:113" ht="19.5" customHeight="1" thickBot="1" x14ac:dyDescent="0.25">
      <c r="A72" s="101" t="s">
        <v>24</v>
      </c>
      <c r="B72" s="436" t="str">
        <f>Year4</f>
        <v/>
      </c>
      <c r="C72" s="443">
        <f t="shared" ref="C72:Q72" si="167">SUM(C44:C55)</f>
        <v>0</v>
      </c>
      <c r="D72" s="437">
        <f t="shared" si="167"/>
        <v>0</v>
      </c>
      <c r="E72" s="437">
        <f t="shared" si="167"/>
        <v>0</v>
      </c>
      <c r="F72" s="437">
        <f t="shared" si="167"/>
        <v>0</v>
      </c>
      <c r="G72" s="437">
        <f t="shared" si="167"/>
        <v>0</v>
      </c>
      <c r="H72" s="437">
        <f t="shared" si="167"/>
        <v>0</v>
      </c>
      <c r="I72" s="437">
        <f t="shared" si="167"/>
        <v>0</v>
      </c>
      <c r="J72" s="437">
        <f t="shared" si="167"/>
        <v>0</v>
      </c>
      <c r="K72" s="437">
        <f t="shared" si="167"/>
        <v>0</v>
      </c>
      <c r="L72" s="437">
        <f t="shared" si="167"/>
        <v>0</v>
      </c>
      <c r="M72" s="437">
        <f t="shared" si="167"/>
        <v>0</v>
      </c>
      <c r="N72" s="437">
        <f t="shared" si="167"/>
        <v>0</v>
      </c>
      <c r="O72" s="443">
        <f t="shared" si="167"/>
        <v>0</v>
      </c>
      <c r="P72" s="437">
        <f t="shared" si="167"/>
        <v>0</v>
      </c>
      <c r="Q72" s="444">
        <f t="shared" si="167"/>
        <v>0</v>
      </c>
      <c r="R72" s="444">
        <f t="shared" ref="R72:Y72" si="168">SUM(R44:R55)</f>
        <v>0</v>
      </c>
      <c r="S72" s="444">
        <f t="shared" si="168"/>
        <v>0</v>
      </c>
      <c r="T72" s="444">
        <f t="shared" si="168"/>
        <v>0</v>
      </c>
      <c r="U72" s="444">
        <f t="shared" si="168"/>
        <v>0</v>
      </c>
      <c r="V72" s="444">
        <f t="shared" si="168"/>
        <v>0</v>
      </c>
      <c r="W72" s="444">
        <f t="shared" si="168"/>
        <v>0</v>
      </c>
      <c r="X72" s="444">
        <f t="shared" si="168"/>
        <v>0</v>
      </c>
      <c r="Y72" s="444">
        <f t="shared" si="168"/>
        <v>0</v>
      </c>
      <c r="Z72" s="442">
        <f>SUM(Z44:Z55)</f>
        <v>0</v>
      </c>
      <c r="AA72" s="625" t="e">
        <f t="shared" si="147"/>
        <v>#DIV/0!</v>
      </c>
      <c r="AB72" s="626" t="e">
        <f t="shared" si="148"/>
        <v>#DIV/0!</v>
      </c>
      <c r="AC72" s="626" t="e">
        <f t="shared" si="149"/>
        <v>#DIV/0!</v>
      </c>
      <c r="AD72" s="626" t="e">
        <f t="shared" si="150"/>
        <v>#DIV/0!</v>
      </c>
      <c r="AE72" s="626" t="e">
        <f t="shared" si="151"/>
        <v>#DIV/0!</v>
      </c>
      <c r="AF72" s="626" t="e">
        <f t="shared" si="152"/>
        <v>#DIV/0!</v>
      </c>
      <c r="AG72" s="626" t="e">
        <f t="shared" si="153"/>
        <v>#DIV/0!</v>
      </c>
      <c r="AH72" s="626" t="e">
        <f t="shared" si="154"/>
        <v>#DIV/0!</v>
      </c>
      <c r="AI72" s="626" t="e">
        <f t="shared" si="155"/>
        <v>#DIV/0!</v>
      </c>
      <c r="AJ72" s="626" t="e">
        <f t="shared" si="156"/>
        <v>#DIV/0!</v>
      </c>
      <c r="AK72" s="627" t="e">
        <f t="shared" si="157"/>
        <v>#DIV/0!</v>
      </c>
      <c r="AL72" s="627" t="e">
        <f t="shared" si="158"/>
        <v>#DIV/0!</v>
      </c>
      <c r="AM72" s="628"/>
      <c r="AN72" s="556">
        <f>SUM(AN44:AN55)</f>
        <v>0</v>
      </c>
      <c r="AO72" s="439">
        <f t="shared" ref="AO72:AY72" si="169">SUM(AO44:AO55)</f>
        <v>0</v>
      </c>
      <c r="AP72" s="439">
        <f t="shared" si="169"/>
        <v>0</v>
      </c>
      <c r="AQ72" s="439">
        <f t="shared" si="169"/>
        <v>0</v>
      </c>
      <c r="AR72" s="439">
        <f t="shared" si="169"/>
        <v>0</v>
      </c>
      <c r="AS72" s="439">
        <f t="shared" ref="AS72:AX72" si="170">SUM(AS44:AS55)</f>
        <v>0</v>
      </c>
      <c r="AT72" s="439">
        <f t="shared" si="170"/>
        <v>0</v>
      </c>
      <c r="AU72" s="439">
        <f t="shared" si="170"/>
        <v>0</v>
      </c>
      <c r="AV72" s="439">
        <f t="shared" si="170"/>
        <v>0</v>
      </c>
      <c r="AW72" s="439">
        <f t="shared" si="170"/>
        <v>0</v>
      </c>
      <c r="AX72" s="439">
        <f t="shared" si="170"/>
        <v>0</v>
      </c>
      <c r="AY72" s="439">
        <f t="shared" si="169"/>
        <v>0</v>
      </c>
      <c r="AZ72" s="562" t="e">
        <f t="shared" si="161"/>
        <v>#DIV/0!</v>
      </c>
      <c r="BA72" s="563" t="e">
        <f t="shared" si="162"/>
        <v>#DIV/0!</v>
      </c>
      <c r="BB72" s="563" t="e">
        <f t="shared" si="144"/>
        <v>#DIV/0!</v>
      </c>
      <c r="BC72" s="563" t="e">
        <f t="shared" si="144"/>
        <v>#DIV/0!</v>
      </c>
      <c r="BD72" s="563" t="e">
        <f t="shared" si="144"/>
        <v>#DIV/0!</v>
      </c>
      <c r="BE72" s="563" t="e">
        <f t="shared" si="144"/>
        <v>#DIV/0!</v>
      </c>
      <c r="BF72" s="563" t="e">
        <f t="shared" si="144"/>
        <v>#DIV/0!</v>
      </c>
      <c r="BG72" s="563" t="e">
        <f t="shared" si="144"/>
        <v>#DIV/0!</v>
      </c>
      <c r="BH72" s="563" t="e">
        <f t="shared" si="144"/>
        <v>#DIV/0!</v>
      </c>
      <c r="BI72" s="563" t="e">
        <f t="shared" si="144"/>
        <v>#DIV/0!</v>
      </c>
      <c r="BJ72" s="563" t="e">
        <f t="shared" si="144"/>
        <v>#DIV/0!</v>
      </c>
      <c r="BK72" s="564" t="e">
        <f t="shared" si="144"/>
        <v>#DIV/0!</v>
      </c>
      <c r="CE72" s="565"/>
      <c r="CF72" s="565"/>
      <c r="CG72" s="565"/>
      <c r="CH72" s="565"/>
      <c r="CI72" s="565"/>
      <c r="CJ72" s="565"/>
      <c r="CK72" s="565"/>
      <c r="CL72" s="565"/>
      <c r="CM72" s="565"/>
      <c r="CN72" s="565"/>
      <c r="CO72" s="565"/>
      <c r="CP72" s="565"/>
      <c r="CQ72" s="565"/>
      <c r="CR72" s="565"/>
      <c r="CS72" s="565"/>
      <c r="CT72" s="565"/>
      <c r="CU72" s="565"/>
      <c r="CV72" s="565"/>
    </row>
    <row r="73" spans="1:113" s="404" customFormat="1" ht="19.5" customHeight="1" thickBot="1" x14ac:dyDescent="0.25">
      <c r="A73" s="103" t="s">
        <v>24</v>
      </c>
      <c r="B73" s="111" t="str">
        <f>Year5</f>
        <v/>
      </c>
      <c r="C73" s="443">
        <f t="shared" ref="C73:Q73" si="171">SUM(C56:C67)</f>
        <v>0</v>
      </c>
      <c r="D73" s="437">
        <f t="shared" si="171"/>
        <v>0</v>
      </c>
      <c r="E73" s="437">
        <f t="shared" si="171"/>
        <v>0</v>
      </c>
      <c r="F73" s="437">
        <f t="shared" si="171"/>
        <v>0</v>
      </c>
      <c r="G73" s="437">
        <f t="shared" si="171"/>
        <v>0</v>
      </c>
      <c r="H73" s="437">
        <f t="shared" si="171"/>
        <v>0</v>
      </c>
      <c r="I73" s="437">
        <f t="shared" si="171"/>
        <v>0</v>
      </c>
      <c r="J73" s="437">
        <f t="shared" si="171"/>
        <v>0</v>
      </c>
      <c r="K73" s="437">
        <f t="shared" si="171"/>
        <v>0</v>
      </c>
      <c r="L73" s="437">
        <f t="shared" si="171"/>
        <v>0</v>
      </c>
      <c r="M73" s="437">
        <f t="shared" si="171"/>
        <v>0</v>
      </c>
      <c r="N73" s="437">
        <f t="shared" si="171"/>
        <v>0</v>
      </c>
      <c r="O73" s="443">
        <f t="shared" si="171"/>
        <v>0</v>
      </c>
      <c r="P73" s="437">
        <f t="shared" si="171"/>
        <v>0</v>
      </c>
      <c r="Q73" s="444">
        <f t="shared" si="171"/>
        <v>0</v>
      </c>
      <c r="R73" s="444">
        <f t="shared" ref="R73:Y73" si="172">SUM(R56:R67)</f>
        <v>0</v>
      </c>
      <c r="S73" s="444">
        <f t="shared" si="172"/>
        <v>0</v>
      </c>
      <c r="T73" s="444">
        <f t="shared" si="172"/>
        <v>0</v>
      </c>
      <c r="U73" s="444">
        <f t="shared" si="172"/>
        <v>0</v>
      </c>
      <c r="V73" s="444">
        <f t="shared" si="172"/>
        <v>0</v>
      </c>
      <c r="W73" s="444">
        <f t="shared" si="172"/>
        <v>0</v>
      </c>
      <c r="X73" s="444">
        <f t="shared" si="172"/>
        <v>0</v>
      </c>
      <c r="Y73" s="444">
        <f t="shared" si="172"/>
        <v>0</v>
      </c>
      <c r="Z73" s="442">
        <f t="shared" ref="Z73" si="173">SUM(Z56:Z67)</f>
        <v>0</v>
      </c>
      <c r="AA73" s="625" t="e">
        <f t="shared" si="147"/>
        <v>#DIV/0!</v>
      </c>
      <c r="AB73" s="626" t="e">
        <f t="shared" si="148"/>
        <v>#DIV/0!</v>
      </c>
      <c r="AC73" s="626" t="e">
        <f t="shared" si="149"/>
        <v>#DIV/0!</v>
      </c>
      <c r="AD73" s="626" t="e">
        <f t="shared" si="150"/>
        <v>#DIV/0!</v>
      </c>
      <c r="AE73" s="626" t="e">
        <f t="shared" si="151"/>
        <v>#DIV/0!</v>
      </c>
      <c r="AF73" s="626" t="e">
        <f t="shared" si="152"/>
        <v>#DIV/0!</v>
      </c>
      <c r="AG73" s="626" t="e">
        <f t="shared" si="153"/>
        <v>#DIV/0!</v>
      </c>
      <c r="AH73" s="626" t="e">
        <f t="shared" si="154"/>
        <v>#DIV/0!</v>
      </c>
      <c r="AI73" s="626" t="e">
        <f t="shared" si="155"/>
        <v>#DIV/0!</v>
      </c>
      <c r="AJ73" s="626" t="e">
        <f t="shared" si="156"/>
        <v>#DIV/0!</v>
      </c>
      <c r="AK73" s="627" t="e">
        <f t="shared" si="157"/>
        <v>#DIV/0!</v>
      </c>
      <c r="AL73" s="627" t="e">
        <f t="shared" si="158"/>
        <v>#DIV/0!</v>
      </c>
      <c r="AM73" s="628"/>
      <c r="AN73" s="556">
        <f>SUM(AN56:AN67)</f>
        <v>0</v>
      </c>
      <c r="AO73" s="439">
        <f t="shared" ref="AO73:AY73" si="174">SUM(AO56:AO67)</f>
        <v>0</v>
      </c>
      <c r="AP73" s="439">
        <f t="shared" si="174"/>
        <v>0</v>
      </c>
      <c r="AQ73" s="439">
        <f t="shared" si="174"/>
        <v>0</v>
      </c>
      <c r="AR73" s="439">
        <f t="shared" si="174"/>
        <v>0</v>
      </c>
      <c r="AS73" s="439">
        <f t="shared" ref="AS73:AX73" si="175">SUM(AS56:AS67)</f>
        <v>0</v>
      </c>
      <c r="AT73" s="439">
        <f t="shared" si="175"/>
        <v>0</v>
      </c>
      <c r="AU73" s="439">
        <f t="shared" si="175"/>
        <v>0</v>
      </c>
      <c r="AV73" s="439">
        <f t="shared" si="175"/>
        <v>0</v>
      </c>
      <c r="AW73" s="439">
        <f t="shared" si="175"/>
        <v>0</v>
      </c>
      <c r="AX73" s="439">
        <f t="shared" si="175"/>
        <v>0</v>
      </c>
      <c r="AY73" s="439">
        <f t="shared" si="174"/>
        <v>0</v>
      </c>
      <c r="AZ73" s="562" t="e">
        <f t="shared" si="161"/>
        <v>#DIV/0!</v>
      </c>
      <c r="BA73" s="563" t="e">
        <f t="shared" si="162"/>
        <v>#DIV/0!</v>
      </c>
      <c r="BB73" s="563" t="e">
        <f t="shared" si="144"/>
        <v>#DIV/0!</v>
      </c>
      <c r="BC73" s="563" t="e">
        <f t="shared" si="144"/>
        <v>#DIV/0!</v>
      </c>
      <c r="BD73" s="563" t="e">
        <f t="shared" si="144"/>
        <v>#DIV/0!</v>
      </c>
      <c r="BE73" s="563" t="e">
        <f t="shared" si="144"/>
        <v>#DIV/0!</v>
      </c>
      <c r="BF73" s="563" t="e">
        <f t="shared" si="144"/>
        <v>#DIV/0!</v>
      </c>
      <c r="BG73" s="563" t="e">
        <f t="shared" si="144"/>
        <v>#DIV/0!</v>
      </c>
      <c r="BH73" s="563" t="e">
        <f t="shared" si="144"/>
        <v>#DIV/0!</v>
      </c>
      <c r="BI73" s="563" t="e">
        <f t="shared" si="144"/>
        <v>#DIV/0!</v>
      </c>
      <c r="BJ73" s="563" t="e">
        <f t="shared" si="144"/>
        <v>#DIV/0!</v>
      </c>
      <c r="BK73" s="564" t="e">
        <f t="shared" si="144"/>
        <v>#DIV/0!</v>
      </c>
      <c r="BO73" s="392"/>
      <c r="BP73" s="392"/>
      <c r="BQ73" s="392"/>
      <c r="BR73" s="392"/>
      <c r="BS73" s="392"/>
      <c r="BT73" s="392"/>
      <c r="BU73" s="392"/>
      <c r="BV73" s="392"/>
      <c r="BW73" s="392"/>
      <c r="BX73" s="392"/>
      <c r="BY73" s="392"/>
      <c r="BZ73" s="392"/>
      <c r="CA73" s="392"/>
      <c r="CB73" s="392"/>
      <c r="CC73" s="392"/>
      <c r="CD73" s="392"/>
      <c r="CE73" s="565"/>
      <c r="CF73" s="565"/>
      <c r="CG73" s="565"/>
      <c r="CH73" s="565"/>
      <c r="CI73" s="565"/>
      <c r="CJ73" s="565"/>
      <c r="CK73" s="565"/>
      <c r="CL73" s="565"/>
      <c r="CM73" s="565"/>
      <c r="CN73" s="565"/>
      <c r="CO73" s="565"/>
      <c r="CP73" s="565"/>
      <c r="CQ73" s="565"/>
      <c r="CR73" s="565"/>
      <c r="CS73" s="565"/>
      <c r="CT73" s="565"/>
    </row>
    <row r="74" spans="1:113" ht="12.75" thickBot="1" x14ac:dyDescent="0.25">
      <c r="BO74" s="394"/>
    </row>
    <row r="75" spans="1:113" s="611" customFormat="1" x14ac:dyDescent="0.2">
      <c r="A75" s="660" t="s">
        <v>260</v>
      </c>
      <c r="B75" s="661"/>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610"/>
      <c r="BL75" s="610"/>
      <c r="BM75" s="610"/>
      <c r="BN75" s="610"/>
      <c r="BO75" s="629"/>
      <c r="BP75" s="630"/>
      <c r="BQ75" s="630"/>
      <c r="BR75" s="630"/>
      <c r="BS75" s="630"/>
      <c r="BT75" s="630"/>
      <c r="BU75" s="630"/>
      <c r="BV75" s="630"/>
      <c r="BW75" s="630"/>
      <c r="BX75" s="630"/>
      <c r="BY75" s="630"/>
      <c r="BZ75" s="630"/>
      <c r="CA75" s="630"/>
      <c r="CB75" s="630"/>
      <c r="CC75" s="630"/>
      <c r="CD75" s="630"/>
      <c r="CE75" s="610"/>
      <c r="CF75" s="610"/>
      <c r="CG75" s="610"/>
      <c r="CH75" s="610"/>
      <c r="CI75" s="610"/>
      <c r="CJ75" s="610"/>
      <c r="CK75" s="610"/>
      <c r="CL75" s="610"/>
      <c r="CM75" s="610"/>
      <c r="CN75" s="610"/>
      <c r="CO75" s="610"/>
      <c r="CP75" s="610"/>
      <c r="CQ75" s="610"/>
      <c r="CR75" s="610"/>
      <c r="CS75" s="610"/>
      <c r="CT75" s="610"/>
      <c r="CU75" s="610"/>
      <c r="CV75" s="610"/>
      <c r="CW75" s="610"/>
      <c r="CX75" s="610"/>
      <c r="CY75" s="610"/>
      <c r="CZ75" s="610"/>
      <c r="DA75" s="610"/>
      <c r="DB75" s="610"/>
      <c r="DC75" s="610"/>
      <c r="DD75" s="610"/>
      <c r="DE75" s="610"/>
      <c r="DF75" s="610"/>
      <c r="DG75" s="610"/>
      <c r="DH75" s="610"/>
      <c r="DI75" s="463"/>
    </row>
    <row r="76" spans="1:113" s="14" customFormat="1" x14ac:dyDescent="0.2">
      <c r="A76" s="662"/>
      <c r="B76" s="663"/>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c r="AP76" s="454"/>
      <c r="AQ76" s="454"/>
      <c r="AR76" s="454"/>
      <c r="AS76" s="454"/>
      <c r="AT76" s="454"/>
      <c r="AU76" s="454"/>
      <c r="AV76" s="454"/>
      <c r="AW76" s="454"/>
      <c r="AX76" s="454"/>
      <c r="AY76" s="454"/>
      <c r="AZ76" s="454"/>
      <c r="BA76" s="454"/>
      <c r="BB76" s="454"/>
      <c r="BC76" s="454"/>
      <c r="BD76" s="454"/>
      <c r="BE76" s="454"/>
      <c r="BF76" s="454"/>
      <c r="BG76" s="454"/>
      <c r="BH76" s="454"/>
      <c r="BI76" s="454"/>
      <c r="BJ76" s="454"/>
      <c r="BK76" s="609"/>
      <c r="BL76" s="609"/>
      <c r="BM76" s="609"/>
      <c r="BN76" s="609"/>
      <c r="BO76" s="631"/>
      <c r="BP76" s="632"/>
      <c r="BQ76" s="632"/>
      <c r="BR76" s="632"/>
      <c r="BS76" s="632"/>
      <c r="BT76" s="632"/>
      <c r="BU76" s="632"/>
      <c r="BV76" s="632"/>
      <c r="BW76" s="632"/>
      <c r="BX76" s="632"/>
      <c r="BY76" s="632"/>
      <c r="BZ76" s="632"/>
      <c r="CA76" s="632"/>
      <c r="CB76" s="632"/>
      <c r="CC76" s="632"/>
      <c r="CD76" s="632"/>
      <c r="CE76" s="609"/>
      <c r="CF76" s="609"/>
      <c r="CG76" s="609"/>
      <c r="CH76" s="609"/>
      <c r="CI76" s="609"/>
      <c r="CJ76" s="609"/>
      <c r="CK76" s="609"/>
      <c r="CL76" s="609"/>
      <c r="CM76" s="609"/>
      <c r="CN76" s="609"/>
      <c r="CO76" s="609"/>
      <c r="CP76" s="609"/>
      <c r="CQ76" s="609"/>
      <c r="CR76" s="609"/>
      <c r="CS76" s="609"/>
      <c r="CT76" s="609"/>
      <c r="CU76" s="609"/>
      <c r="CV76" s="609"/>
      <c r="CW76" s="609"/>
      <c r="CX76" s="609"/>
      <c r="CY76" s="609"/>
      <c r="CZ76" s="609"/>
      <c r="DA76" s="609"/>
      <c r="DB76" s="609"/>
      <c r="DC76" s="609"/>
      <c r="DD76" s="609"/>
      <c r="DE76" s="609"/>
      <c r="DF76" s="609"/>
      <c r="DG76" s="609"/>
      <c r="DH76" s="609"/>
      <c r="DI76" s="464"/>
    </row>
    <row r="77" spans="1:113" s="14" customFormat="1" x14ac:dyDescent="0.2">
      <c r="A77" s="662"/>
      <c r="B77" s="663"/>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c r="AP77" s="454"/>
      <c r="AQ77" s="454"/>
      <c r="AR77" s="454"/>
      <c r="AS77" s="454"/>
      <c r="AT77" s="454"/>
      <c r="AU77" s="454"/>
      <c r="AV77" s="454"/>
      <c r="AW77" s="454"/>
      <c r="AX77" s="454"/>
      <c r="AY77" s="454"/>
      <c r="AZ77" s="454"/>
      <c r="BA77" s="454"/>
      <c r="BB77" s="454"/>
      <c r="BC77" s="454"/>
      <c r="BD77" s="454"/>
      <c r="BE77" s="454"/>
      <c r="BF77" s="454"/>
      <c r="BG77" s="454"/>
      <c r="BH77" s="454"/>
      <c r="BI77" s="454"/>
      <c r="BJ77" s="454"/>
      <c r="BK77" s="609"/>
      <c r="BL77" s="609"/>
      <c r="BM77" s="609"/>
      <c r="BN77" s="609"/>
      <c r="BO77" s="631"/>
      <c r="BP77" s="632"/>
      <c r="BQ77" s="632"/>
      <c r="BR77" s="632"/>
      <c r="BS77" s="632"/>
      <c r="BT77" s="632"/>
      <c r="BU77" s="632"/>
      <c r="BV77" s="632"/>
      <c r="BW77" s="632"/>
      <c r="BX77" s="632"/>
      <c r="BY77" s="632"/>
      <c r="BZ77" s="632"/>
      <c r="CA77" s="632"/>
      <c r="CB77" s="632"/>
      <c r="CC77" s="632"/>
      <c r="CD77" s="632"/>
      <c r="CE77" s="609"/>
      <c r="CF77" s="609"/>
      <c r="CG77" s="609"/>
      <c r="CH77" s="609"/>
      <c r="CI77" s="609"/>
      <c r="CJ77" s="609"/>
      <c r="CK77" s="609"/>
      <c r="CL77" s="609"/>
      <c r="CM77" s="609"/>
      <c r="CN77" s="609"/>
      <c r="CO77" s="609"/>
      <c r="CP77" s="609"/>
      <c r="CQ77" s="609"/>
      <c r="CR77" s="609"/>
      <c r="CS77" s="609"/>
      <c r="CT77" s="609"/>
      <c r="CU77" s="609"/>
      <c r="CV77" s="609"/>
      <c r="CW77" s="609"/>
      <c r="CX77" s="609"/>
      <c r="CY77" s="609"/>
      <c r="CZ77" s="609"/>
      <c r="DA77" s="609"/>
      <c r="DB77" s="609"/>
      <c r="DC77" s="609"/>
      <c r="DD77" s="609"/>
      <c r="DE77" s="609"/>
      <c r="DF77" s="609"/>
      <c r="DG77" s="609"/>
      <c r="DH77" s="609"/>
      <c r="DI77" s="464"/>
    </row>
    <row r="78" spans="1:113" s="14" customFormat="1" x14ac:dyDescent="0.2">
      <c r="A78" s="662"/>
      <c r="B78" s="663"/>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c r="AP78" s="454"/>
      <c r="AQ78" s="454"/>
      <c r="AR78" s="454"/>
      <c r="AS78" s="454"/>
      <c r="AT78" s="454"/>
      <c r="AU78" s="454"/>
      <c r="AV78" s="454"/>
      <c r="AW78" s="454"/>
      <c r="AX78" s="454"/>
      <c r="AY78" s="454"/>
      <c r="AZ78" s="454"/>
      <c r="BA78" s="454"/>
      <c r="BB78" s="454"/>
      <c r="BC78" s="454"/>
      <c r="BD78" s="454"/>
      <c r="BE78" s="454"/>
      <c r="BF78" s="454"/>
      <c r="BG78" s="454"/>
      <c r="BH78" s="454"/>
      <c r="BI78" s="454"/>
      <c r="BJ78" s="454"/>
      <c r="BK78" s="609"/>
      <c r="BL78" s="609"/>
      <c r="BM78" s="609"/>
      <c r="BN78" s="609"/>
      <c r="BO78" s="632"/>
      <c r="BP78" s="632"/>
      <c r="BQ78" s="632"/>
      <c r="BR78" s="632"/>
      <c r="BS78" s="632"/>
      <c r="BT78" s="632"/>
      <c r="BU78" s="632"/>
      <c r="BV78" s="632"/>
      <c r="BW78" s="632"/>
      <c r="BX78" s="632"/>
      <c r="BY78" s="632"/>
      <c r="BZ78" s="632"/>
      <c r="CA78" s="632"/>
      <c r="CB78" s="632"/>
      <c r="CC78" s="632"/>
      <c r="CD78" s="632"/>
      <c r="CE78" s="609"/>
      <c r="CF78" s="609"/>
      <c r="CG78" s="609"/>
      <c r="CH78" s="609"/>
      <c r="CI78" s="609"/>
      <c r="CJ78" s="609"/>
      <c r="CK78" s="609"/>
      <c r="CL78" s="609"/>
      <c r="CM78" s="609"/>
      <c r="CN78" s="609"/>
      <c r="CO78" s="609"/>
      <c r="CP78" s="609"/>
      <c r="CQ78" s="609"/>
      <c r="CR78" s="609"/>
      <c r="CS78" s="609"/>
      <c r="CT78" s="609"/>
      <c r="CU78" s="609"/>
      <c r="CV78" s="609"/>
      <c r="CW78" s="609"/>
      <c r="CX78" s="609"/>
      <c r="CY78" s="609"/>
      <c r="CZ78" s="609"/>
      <c r="DA78" s="609"/>
      <c r="DB78" s="609"/>
      <c r="DC78" s="609"/>
      <c r="DD78" s="609"/>
      <c r="DE78" s="609"/>
      <c r="DF78" s="609"/>
      <c r="DG78" s="609"/>
      <c r="DH78" s="609"/>
      <c r="DI78" s="464"/>
    </row>
    <row r="79" spans="1:113" s="14" customFormat="1" x14ac:dyDescent="0.2">
      <c r="A79" s="662"/>
      <c r="B79" s="663"/>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c r="AP79" s="454"/>
      <c r="AQ79" s="454"/>
      <c r="AR79" s="454"/>
      <c r="AS79" s="454"/>
      <c r="AT79" s="454"/>
      <c r="AU79" s="454"/>
      <c r="AV79" s="454"/>
      <c r="AW79" s="454"/>
      <c r="AX79" s="454"/>
      <c r="AY79" s="454"/>
      <c r="AZ79" s="454"/>
      <c r="BA79" s="454"/>
      <c r="BB79" s="454"/>
      <c r="BC79" s="454"/>
      <c r="BD79" s="454"/>
      <c r="BE79" s="454"/>
      <c r="BF79" s="454"/>
      <c r="BG79" s="454"/>
      <c r="BH79" s="454"/>
      <c r="BI79" s="454"/>
      <c r="BJ79" s="454"/>
      <c r="BK79" s="609"/>
      <c r="BL79" s="609"/>
      <c r="BM79" s="609"/>
      <c r="BN79" s="609"/>
      <c r="BO79" s="632"/>
      <c r="BP79" s="632"/>
      <c r="BQ79" s="632"/>
      <c r="BR79" s="632"/>
      <c r="BS79" s="632"/>
      <c r="BT79" s="632"/>
      <c r="BU79" s="632"/>
      <c r="BV79" s="632"/>
      <c r="BW79" s="632"/>
      <c r="BX79" s="632"/>
      <c r="BY79" s="632"/>
      <c r="BZ79" s="632"/>
      <c r="CA79" s="632"/>
      <c r="CB79" s="632"/>
      <c r="CC79" s="632"/>
      <c r="CD79" s="632"/>
      <c r="CE79" s="609"/>
      <c r="CF79" s="609"/>
      <c r="CG79" s="609"/>
      <c r="CH79" s="609"/>
      <c r="CI79" s="609"/>
      <c r="CJ79" s="609"/>
      <c r="CK79" s="609"/>
      <c r="CL79" s="609"/>
      <c r="CM79" s="609"/>
      <c r="CN79" s="609"/>
      <c r="CO79" s="609"/>
      <c r="CP79" s="609"/>
      <c r="CQ79" s="609"/>
      <c r="CR79" s="609"/>
      <c r="CS79" s="609"/>
      <c r="CT79" s="609"/>
      <c r="CU79" s="609"/>
      <c r="CV79" s="609"/>
      <c r="CW79" s="609"/>
      <c r="CX79" s="609"/>
      <c r="CY79" s="609"/>
      <c r="CZ79" s="609"/>
      <c r="DA79" s="609"/>
      <c r="DB79" s="609"/>
      <c r="DC79" s="609"/>
      <c r="DD79" s="609"/>
      <c r="DE79" s="609"/>
      <c r="DF79" s="609"/>
      <c r="DG79" s="609"/>
      <c r="DH79" s="609"/>
      <c r="DI79" s="464"/>
    </row>
    <row r="80" spans="1:113" s="14" customFormat="1" x14ac:dyDescent="0.2">
      <c r="A80" s="662"/>
      <c r="B80" s="663"/>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54"/>
      <c r="AW80" s="454"/>
      <c r="AX80" s="454"/>
      <c r="AY80" s="454"/>
      <c r="AZ80" s="454"/>
      <c r="BA80" s="454"/>
      <c r="BB80" s="454"/>
      <c r="BC80" s="454"/>
      <c r="BD80" s="454"/>
      <c r="BE80" s="454"/>
      <c r="BF80" s="454"/>
      <c r="BG80" s="454"/>
      <c r="BH80" s="454"/>
      <c r="BI80" s="454"/>
      <c r="BJ80" s="454"/>
      <c r="BK80" s="609"/>
      <c r="BL80" s="609"/>
      <c r="BM80" s="609"/>
      <c r="BN80" s="609"/>
      <c r="BO80" s="632"/>
      <c r="BP80" s="632"/>
      <c r="BQ80" s="632"/>
      <c r="BR80" s="632"/>
      <c r="BS80" s="632"/>
      <c r="BT80" s="632"/>
      <c r="BU80" s="632"/>
      <c r="BV80" s="632"/>
      <c r="BW80" s="632"/>
      <c r="BX80" s="632"/>
      <c r="BY80" s="632"/>
      <c r="BZ80" s="632"/>
      <c r="CA80" s="632"/>
      <c r="CB80" s="632"/>
      <c r="CC80" s="632"/>
      <c r="CD80" s="632"/>
      <c r="CE80" s="609"/>
      <c r="CF80" s="609"/>
      <c r="CG80" s="609"/>
      <c r="CH80" s="609"/>
      <c r="CI80" s="609"/>
      <c r="CJ80" s="609"/>
      <c r="CK80" s="609"/>
      <c r="CL80" s="609"/>
      <c r="CM80" s="609"/>
      <c r="CN80" s="609"/>
      <c r="CO80" s="609"/>
      <c r="CP80" s="609"/>
      <c r="CQ80" s="609"/>
      <c r="CR80" s="609"/>
      <c r="CS80" s="609"/>
      <c r="CT80" s="609"/>
      <c r="CU80" s="609"/>
      <c r="CV80" s="609"/>
      <c r="CW80" s="609"/>
      <c r="CX80" s="609"/>
      <c r="CY80" s="609"/>
      <c r="CZ80" s="609"/>
      <c r="DA80" s="609"/>
      <c r="DB80" s="609"/>
      <c r="DC80" s="609"/>
      <c r="DD80" s="609"/>
      <c r="DE80" s="609"/>
      <c r="DF80" s="609"/>
      <c r="DG80" s="609"/>
      <c r="DH80" s="609"/>
      <c r="DI80" s="464"/>
    </row>
    <row r="81" spans="1:113" s="14" customFormat="1" x14ac:dyDescent="0.2">
      <c r="A81" s="662"/>
      <c r="B81" s="663"/>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c r="AP81" s="454"/>
      <c r="AQ81" s="454"/>
      <c r="AR81" s="454"/>
      <c r="AS81" s="454"/>
      <c r="AT81" s="454"/>
      <c r="AU81" s="454"/>
      <c r="AV81" s="454"/>
      <c r="AW81" s="454"/>
      <c r="AX81" s="454"/>
      <c r="AY81" s="454"/>
      <c r="AZ81" s="454"/>
      <c r="BA81" s="454"/>
      <c r="BB81" s="454"/>
      <c r="BC81" s="454"/>
      <c r="BD81" s="454"/>
      <c r="BE81" s="454"/>
      <c r="BF81" s="454"/>
      <c r="BG81" s="454"/>
      <c r="BH81" s="454"/>
      <c r="BI81" s="454"/>
      <c r="BJ81" s="454"/>
      <c r="BK81" s="609"/>
      <c r="BL81" s="609"/>
      <c r="BM81" s="609"/>
      <c r="BN81" s="609"/>
      <c r="BO81" s="632"/>
      <c r="BP81" s="632"/>
      <c r="BQ81" s="632"/>
      <c r="BR81" s="632"/>
      <c r="BS81" s="632"/>
      <c r="BT81" s="632"/>
      <c r="BU81" s="632"/>
      <c r="BV81" s="632"/>
      <c r="BW81" s="632"/>
      <c r="BX81" s="632"/>
      <c r="BY81" s="632"/>
      <c r="BZ81" s="632"/>
      <c r="CA81" s="632"/>
      <c r="CB81" s="632"/>
      <c r="CC81" s="632"/>
      <c r="CD81" s="632"/>
      <c r="CE81" s="609"/>
      <c r="CF81" s="609"/>
      <c r="CG81" s="609"/>
      <c r="CH81" s="609"/>
      <c r="CI81" s="609"/>
      <c r="CJ81" s="609"/>
      <c r="CK81" s="609"/>
      <c r="CL81" s="609"/>
      <c r="CM81" s="609"/>
      <c r="CN81" s="609"/>
      <c r="CO81" s="609"/>
      <c r="CP81" s="609"/>
      <c r="CQ81" s="609"/>
      <c r="CR81" s="609"/>
      <c r="CS81" s="609"/>
      <c r="CT81" s="609"/>
      <c r="CU81" s="609"/>
      <c r="CV81" s="609"/>
      <c r="CW81" s="609"/>
      <c r="CX81" s="609"/>
      <c r="CY81" s="609"/>
      <c r="CZ81" s="609"/>
      <c r="DA81" s="609"/>
      <c r="DB81" s="609"/>
      <c r="DC81" s="609"/>
      <c r="DD81" s="609"/>
      <c r="DE81" s="609"/>
      <c r="DF81" s="609"/>
      <c r="DG81" s="609"/>
      <c r="DH81" s="609"/>
      <c r="DI81" s="464"/>
    </row>
    <row r="82" spans="1:113" s="14" customFormat="1" x14ac:dyDescent="0.2">
      <c r="A82" s="662"/>
      <c r="B82" s="663"/>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609"/>
      <c r="BL82" s="609"/>
      <c r="BM82" s="609"/>
      <c r="BN82" s="609"/>
      <c r="BO82" s="632"/>
      <c r="BP82" s="632"/>
      <c r="BQ82" s="632"/>
      <c r="BR82" s="632"/>
      <c r="BS82" s="632"/>
      <c r="BT82" s="632"/>
      <c r="BU82" s="632"/>
      <c r="BV82" s="632"/>
      <c r="BW82" s="632"/>
      <c r="BX82" s="632"/>
      <c r="BY82" s="632"/>
      <c r="BZ82" s="632"/>
      <c r="CA82" s="632"/>
      <c r="CB82" s="632"/>
      <c r="CC82" s="632"/>
      <c r="CD82" s="632"/>
      <c r="CE82" s="609"/>
      <c r="CF82" s="609"/>
      <c r="CG82" s="609"/>
      <c r="CH82" s="609"/>
      <c r="CI82" s="609"/>
      <c r="CJ82" s="609"/>
      <c r="CK82" s="609"/>
      <c r="CL82" s="609"/>
      <c r="CM82" s="609"/>
      <c r="CN82" s="609"/>
      <c r="CO82" s="609"/>
      <c r="CP82" s="609"/>
      <c r="CQ82" s="609"/>
      <c r="CR82" s="609"/>
      <c r="CS82" s="609"/>
      <c r="CT82" s="609"/>
      <c r="CU82" s="609"/>
      <c r="CV82" s="609"/>
      <c r="CW82" s="609"/>
      <c r="CX82" s="609"/>
      <c r="CY82" s="609"/>
      <c r="CZ82" s="609"/>
      <c r="DA82" s="609"/>
      <c r="DB82" s="609"/>
      <c r="DC82" s="609"/>
      <c r="DD82" s="609"/>
      <c r="DE82" s="609"/>
      <c r="DF82" s="609"/>
      <c r="DG82" s="609"/>
      <c r="DH82" s="609"/>
      <c r="DI82" s="464"/>
    </row>
    <row r="83" spans="1:113" s="14" customFormat="1" x14ac:dyDescent="0.2">
      <c r="A83" s="662"/>
      <c r="B83" s="663"/>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c r="AS83" s="454"/>
      <c r="AT83" s="454"/>
      <c r="AU83" s="454"/>
      <c r="AV83" s="454"/>
      <c r="AW83" s="454"/>
      <c r="AX83" s="454"/>
      <c r="AY83" s="454"/>
      <c r="AZ83" s="454"/>
      <c r="BA83" s="454"/>
      <c r="BB83" s="454"/>
      <c r="BC83" s="454"/>
      <c r="BD83" s="454"/>
      <c r="BE83" s="454"/>
      <c r="BF83" s="454"/>
      <c r="BG83" s="454"/>
      <c r="BH83" s="454"/>
      <c r="BI83" s="454"/>
      <c r="BJ83" s="454"/>
      <c r="BK83" s="609"/>
      <c r="BL83" s="609"/>
      <c r="BM83" s="609"/>
      <c r="BN83" s="609"/>
      <c r="BO83" s="632"/>
      <c r="BP83" s="632"/>
      <c r="BQ83" s="632"/>
      <c r="BR83" s="632"/>
      <c r="BS83" s="632"/>
      <c r="BT83" s="632"/>
      <c r="BU83" s="632"/>
      <c r="BV83" s="632"/>
      <c r="BW83" s="632"/>
      <c r="BX83" s="632"/>
      <c r="BY83" s="632"/>
      <c r="BZ83" s="632"/>
      <c r="CA83" s="632"/>
      <c r="CB83" s="632"/>
      <c r="CC83" s="632"/>
      <c r="CD83" s="632"/>
      <c r="CE83" s="609"/>
      <c r="CF83" s="609"/>
      <c r="CG83" s="609"/>
      <c r="CH83" s="609"/>
      <c r="CI83" s="609"/>
      <c r="CJ83" s="609"/>
      <c r="CK83" s="609"/>
      <c r="CL83" s="609"/>
      <c r="CM83" s="609"/>
      <c r="CN83" s="609"/>
      <c r="CO83" s="609"/>
      <c r="CP83" s="609"/>
      <c r="CQ83" s="609"/>
      <c r="CR83" s="609"/>
      <c r="CS83" s="609"/>
      <c r="CT83" s="609"/>
      <c r="CU83" s="609"/>
      <c r="CV83" s="609"/>
      <c r="CW83" s="609"/>
      <c r="CX83" s="609"/>
      <c r="CY83" s="609"/>
      <c r="CZ83" s="609"/>
      <c r="DA83" s="609"/>
      <c r="DB83" s="609"/>
      <c r="DC83" s="609"/>
      <c r="DD83" s="609"/>
      <c r="DE83" s="609"/>
      <c r="DF83" s="609"/>
      <c r="DG83" s="609"/>
      <c r="DH83" s="609"/>
      <c r="DI83" s="464"/>
    </row>
    <row r="84" spans="1:113" s="14" customFormat="1" x14ac:dyDescent="0.2">
      <c r="A84" s="662"/>
      <c r="B84" s="663"/>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c r="AP84" s="454"/>
      <c r="AQ84" s="454"/>
      <c r="AR84" s="454"/>
      <c r="AS84" s="454"/>
      <c r="AT84" s="454"/>
      <c r="AU84" s="454"/>
      <c r="AV84" s="454"/>
      <c r="AW84" s="454"/>
      <c r="AX84" s="454"/>
      <c r="AY84" s="454"/>
      <c r="AZ84" s="454"/>
      <c r="BA84" s="454"/>
      <c r="BB84" s="454"/>
      <c r="BC84" s="454"/>
      <c r="BD84" s="454"/>
      <c r="BE84" s="454"/>
      <c r="BF84" s="454"/>
      <c r="BG84" s="454"/>
      <c r="BH84" s="454"/>
      <c r="BI84" s="454"/>
      <c r="BJ84" s="454"/>
      <c r="BK84" s="609"/>
      <c r="BL84" s="609"/>
      <c r="BM84" s="609"/>
      <c r="BN84" s="609"/>
      <c r="BO84" s="632"/>
      <c r="BP84" s="632"/>
      <c r="BQ84" s="632"/>
      <c r="BR84" s="632"/>
      <c r="BS84" s="632"/>
      <c r="BT84" s="632"/>
      <c r="BU84" s="632"/>
      <c r="BV84" s="632"/>
      <c r="BW84" s="632"/>
      <c r="BX84" s="632"/>
      <c r="BY84" s="632"/>
      <c r="BZ84" s="632"/>
      <c r="CA84" s="632"/>
      <c r="CB84" s="632"/>
      <c r="CC84" s="632"/>
      <c r="CD84" s="632"/>
      <c r="CE84" s="609"/>
      <c r="CF84" s="609"/>
      <c r="CG84" s="609"/>
      <c r="CH84" s="609"/>
      <c r="CI84" s="609"/>
      <c r="CJ84" s="609"/>
      <c r="CK84" s="609"/>
      <c r="CL84" s="609"/>
      <c r="CM84" s="609"/>
      <c r="CN84" s="609"/>
      <c r="CO84" s="609"/>
      <c r="CP84" s="609"/>
      <c r="CQ84" s="609"/>
      <c r="CR84" s="609"/>
      <c r="CS84" s="609"/>
      <c r="CT84" s="609"/>
      <c r="CU84" s="609"/>
      <c r="CV84" s="609"/>
      <c r="CW84" s="609"/>
      <c r="CX84" s="609"/>
      <c r="CY84" s="609"/>
      <c r="CZ84" s="609"/>
      <c r="DA84" s="609"/>
      <c r="DB84" s="609"/>
      <c r="DC84" s="609"/>
      <c r="DD84" s="609"/>
      <c r="DE84" s="609"/>
      <c r="DF84" s="609"/>
      <c r="DG84" s="609"/>
      <c r="DH84" s="609"/>
      <c r="DI84" s="464"/>
    </row>
    <row r="85" spans="1:113" s="14" customFormat="1" x14ac:dyDescent="0.2">
      <c r="A85" s="662"/>
      <c r="B85" s="663"/>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c r="AP85" s="454"/>
      <c r="AQ85" s="454"/>
      <c r="AR85" s="454"/>
      <c r="AS85" s="454"/>
      <c r="AT85" s="454"/>
      <c r="AU85" s="454"/>
      <c r="AV85" s="454"/>
      <c r="AW85" s="454"/>
      <c r="AX85" s="454"/>
      <c r="AY85" s="454"/>
      <c r="AZ85" s="454"/>
      <c r="BA85" s="454"/>
      <c r="BB85" s="454"/>
      <c r="BC85" s="454"/>
      <c r="BD85" s="454"/>
      <c r="BE85" s="454"/>
      <c r="BF85" s="454"/>
      <c r="BG85" s="454"/>
      <c r="BH85" s="454"/>
      <c r="BI85" s="454"/>
      <c r="BJ85" s="454"/>
      <c r="BK85" s="609"/>
      <c r="BL85" s="609"/>
      <c r="BM85" s="609"/>
      <c r="BN85" s="609"/>
      <c r="BO85" s="632"/>
      <c r="BP85" s="632"/>
      <c r="BQ85" s="632"/>
      <c r="BR85" s="632"/>
      <c r="BS85" s="632"/>
      <c r="BT85" s="632"/>
      <c r="BU85" s="632"/>
      <c r="BV85" s="632"/>
      <c r="BW85" s="632"/>
      <c r="BX85" s="632"/>
      <c r="BY85" s="632"/>
      <c r="BZ85" s="632"/>
      <c r="CA85" s="632"/>
      <c r="CB85" s="632"/>
      <c r="CC85" s="632"/>
      <c r="CD85" s="632"/>
      <c r="CE85" s="609"/>
      <c r="CF85" s="609"/>
      <c r="CG85" s="609"/>
      <c r="CH85" s="609"/>
      <c r="CI85" s="609"/>
      <c r="CJ85" s="609"/>
      <c r="CK85" s="609"/>
      <c r="CL85" s="609"/>
      <c r="CM85" s="609"/>
      <c r="CN85" s="609"/>
      <c r="CO85" s="609"/>
      <c r="CP85" s="609"/>
      <c r="CQ85" s="609"/>
      <c r="CR85" s="609"/>
      <c r="CS85" s="609"/>
      <c r="CT85" s="609"/>
      <c r="CU85" s="609"/>
      <c r="CV85" s="609"/>
      <c r="CW85" s="609"/>
      <c r="CX85" s="609"/>
      <c r="CY85" s="609"/>
      <c r="CZ85" s="609"/>
      <c r="DA85" s="609"/>
      <c r="DB85" s="609"/>
      <c r="DC85" s="609"/>
      <c r="DD85" s="609"/>
      <c r="DE85" s="609"/>
      <c r="DF85" s="609"/>
      <c r="DG85" s="609"/>
      <c r="DH85" s="609"/>
      <c r="DI85" s="464"/>
    </row>
    <row r="86" spans="1:113" s="14" customFormat="1" x14ac:dyDescent="0.2">
      <c r="A86" s="662"/>
      <c r="B86" s="663"/>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c r="AP86" s="454"/>
      <c r="AQ86" s="454"/>
      <c r="AR86" s="454"/>
      <c r="AS86" s="454"/>
      <c r="AT86" s="454"/>
      <c r="AU86" s="454"/>
      <c r="AV86" s="454"/>
      <c r="AW86" s="454"/>
      <c r="AX86" s="454"/>
      <c r="AY86" s="454"/>
      <c r="AZ86" s="454"/>
      <c r="BA86" s="454"/>
      <c r="BB86" s="454"/>
      <c r="BC86" s="454"/>
      <c r="BD86" s="454"/>
      <c r="BE86" s="454"/>
      <c r="BF86" s="454"/>
      <c r="BG86" s="454"/>
      <c r="BH86" s="454"/>
      <c r="BI86" s="454"/>
      <c r="BJ86" s="454"/>
      <c r="BK86" s="609"/>
      <c r="BL86" s="609"/>
      <c r="BM86" s="609"/>
      <c r="BN86" s="609"/>
      <c r="BO86" s="632"/>
      <c r="BP86" s="632"/>
      <c r="BQ86" s="632"/>
      <c r="BR86" s="632"/>
      <c r="BS86" s="632"/>
      <c r="BT86" s="632"/>
      <c r="BU86" s="632"/>
      <c r="BV86" s="632"/>
      <c r="BW86" s="632"/>
      <c r="BX86" s="632"/>
      <c r="BY86" s="632"/>
      <c r="BZ86" s="632"/>
      <c r="CA86" s="632"/>
      <c r="CB86" s="632"/>
      <c r="CC86" s="632"/>
      <c r="CD86" s="632"/>
      <c r="CE86" s="609"/>
      <c r="CF86" s="609"/>
      <c r="CG86" s="609"/>
      <c r="CH86" s="609"/>
      <c r="CI86" s="609"/>
      <c r="CJ86" s="609"/>
      <c r="CK86" s="609"/>
      <c r="CL86" s="609"/>
      <c r="CM86" s="609"/>
      <c r="CN86" s="609"/>
      <c r="CO86" s="609"/>
      <c r="CP86" s="609"/>
      <c r="CQ86" s="609"/>
      <c r="CR86" s="609"/>
      <c r="CS86" s="609"/>
      <c r="CT86" s="609"/>
      <c r="CU86" s="609"/>
      <c r="CV86" s="609"/>
      <c r="CW86" s="609"/>
      <c r="CX86" s="609"/>
      <c r="CY86" s="609"/>
      <c r="CZ86" s="609"/>
      <c r="DA86" s="609"/>
      <c r="DB86" s="609"/>
      <c r="DC86" s="609"/>
      <c r="DD86" s="609"/>
      <c r="DE86" s="609"/>
      <c r="DF86" s="609"/>
      <c r="DG86" s="609"/>
      <c r="DH86" s="609"/>
      <c r="DI86" s="464"/>
    </row>
    <row r="87" spans="1:113" s="14" customFormat="1" x14ac:dyDescent="0.2">
      <c r="A87" s="662"/>
      <c r="B87" s="663"/>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609"/>
      <c r="BL87" s="609"/>
      <c r="BM87" s="609"/>
      <c r="BN87" s="609"/>
      <c r="BO87" s="632"/>
      <c r="BP87" s="632"/>
      <c r="BQ87" s="632"/>
      <c r="BR87" s="632"/>
      <c r="BS87" s="632"/>
      <c r="BT87" s="632"/>
      <c r="BU87" s="632"/>
      <c r="BV87" s="632"/>
      <c r="BW87" s="632"/>
      <c r="BX87" s="632"/>
      <c r="BY87" s="632"/>
      <c r="BZ87" s="632"/>
      <c r="CA87" s="632"/>
      <c r="CB87" s="632"/>
      <c r="CC87" s="632"/>
      <c r="CD87" s="632"/>
      <c r="CE87" s="609"/>
      <c r="CF87" s="609"/>
      <c r="CG87" s="609"/>
      <c r="CH87" s="609"/>
      <c r="CI87" s="609"/>
      <c r="CJ87" s="609"/>
      <c r="CK87" s="609"/>
      <c r="CL87" s="609"/>
      <c r="CM87" s="609"/>
      <c r="CN87" s="609"/>
      <c r="CO87" s="609"/>
      <c r="CP87" s="609"/>
      <c r="CQ87" s="609"/>
      <c r="CR87" s="609"/>
      <c r="CS87" s="609"/>
      <c r="CT87" s="609"/>
      <c r="CU87" s="609"/>
      <c r="CV87" s="609"/>
      <c r="CW87" s="609"/>
      <c r="CX87" s="609"/>
      <c r="CY87" s="609"/>
      <c r="CZ87" s="609"/>
      <c r="DA87" s="609"/>
      <c r="DB87" s="609"/>
      <c r="DC87" s="609"/>
      <c r="DD87" s="609"/>
      <c r="DE87" s="609"/>
      <c r="DF87" s="609"/>
      <c r="DG87" s="609"/>
      <c r="DH87" s="609"/>
      <c r="DI87" s="464"/>
    </row>
    <row r="88" spans="1:113" s="14" customFormat="1" x14ac:dyDescent="0.2">
      <c r="A88" s="662"/>
      <c r="B88" s="663"/>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c r="AP88" s="454"/>
      <c r="AQ88" s="454"/>
      <c r="AR88" s="454"/>
      <c r="AS88" s="454"/>
      <c r="AT88" s="454"/>
      <c r="AU88" s="454"/>
      <c r="AV88" s="454"/>
      <c r="AW88" s="454"/>
      <c r="AX88" s="454"/>
      <c r="AY88" s="454"/>
      <c r="AZ88" s="454"/>
      <c r="BA88" s="454"/>
      <c r="BB88" s="454"/>
      <c r="BC88" s="454"/>
      <c r="BD88" s="454"/>
      <c r="BE88" s="454"/>
      <c r="BF88" s="454"/>
      <c r="BG88" s="454"/>
      <c r="BH88" s="454"/>
      <c r="BI88" s="454"/>
      <c r="BJ88" s="454"/>
      <c r="BK88" s="609"/>
      <c r="BL88" s="609"/>
      <c r="BM88" s="609"/>
      <c r="BN88" s="609"/>
      <c r="BO88" s="632"/>
      <c r="BP88" s="632"/>
      <c r="BQ88" s="632"/>
      <c r="BR88" s="632"/>
      <c r="BS88" s="632"/>
      <c r="BT88" s="632"/>
      <c r="BU88" s="632"/>
      <c r="BV88" s="632"/>
      <c r="BW88" s="632"/>
      <c r="BX88" s="632"/>
      <c r="BY88" s="632"/>
      <c r="BZ88" s="632"/>
      <c r="CA88" s="632"/>
      <c r="CB88" s="632"/>
      <c r="CC88" s="632"/>
      <c r="CD88" s="632"/>
      <c r="CE88" s="609"/>
      <c r="CF88" s="609"/>
      <c r="CG88" s="609"/>
      <c r="CH88" s="609"/>
      <c r="CI88" s="609"/>
      <c r="CJ88" s="609"/>
      <c r="CK88" s="609"/>
      <c r="CL88" s="609"/>
      <c r="CM88" s="609"/>
      <c r="CN88" s="609"/>
      <c r="CO88" s="609"/>
      <c r="CP88" s="609"/>
      <c r="CQ88" s="609"/>
      <c r="CR88" s="609"/>
      <c r="CS88" s="609"/>
      <c r="CT88" s="609"/>
      <c r="CU88" s="609"/>
      <c r="CV88" s="609"/>
      <c r="CW88" s="609"/>
      <c r="CX88" s="609"/>
      <c r="CY88" s="609"/>
      <c r="CZ88" s="609"/>
      <c r="DA88" s="609"/>
      <c r="DB88" s="609"/>
      <c r="DC88" s="609"/>
      <c r="DD88" s="609"/>
      <c r="DE88" s="609"/>
      <c r="DF88" s="609"/>
      <c r="DG88" s="609"/>
      <c r="DH88" s="609"/>
      <c r="DI88" s="464"/>
    </row>
    <row r="89" spans="1:113" s="14" customFormat="1" x14ac:dyDescent="0.2">
      <c r="A89" s="662"/>
      <c r="B89" s="663"/>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4"/>
      <c r="BA89" s="454"/>
      <c r="BB89" s="454"/>
      <c r="BC89" s="454"/>
      <c r="BD89" s="454"/>
      <c r="BE89" s="454"/>
      <c r="BF89" s="454"/>
      <c r="BG89" s="454"/>
      <c r="BH89" s="454"/>
      <c r="BI89" s="454"/>
      <c r="BJ89" s="454"/>
      <c r="BK89" s="609"/>
      <c r="BL89" s="609"/>
      <c r="BM89" s="609"/>
      <c r="BN89" s="609"/>
      <c r="BO89" s="632"/>
      <c r="BP89" s="632"/>
      <c r="BQ89" s="632"/>
      <c r="BR89" s="632"/>
      <c r="BS89" s="632"/>
      <c r="BT89" s="632"/>
      <c r="BU89" s="632"/>
      <c r="BV89" s="632"/>
      <c r="BW89" s="632"/>
      <c r="BX89" s="632"/>
      <c r="BY89" s="632"/>
      <c r="BZ89" s="632"/>
      <c r="CA89" s="632"/>
      <c r="CB89" s="632"/>
      <c r="CC89" s="632"/>
      <c r="CD89" s="632"/>
      <c r="CE89" s="609"/>
      <c r="CF89" s="609"/>
      <c r="CG89" s="609"/>
      <c r="CH89" s="609"/>
      <c r="CI89" s="609"/>
      <c r="CJ89" s="609"/>
      <c r="CK89" s="609"/>
      <c r="CL89" s="609"/>
      <c r="CM89" s="609"/>
      <c r="CN89" s="609"/>
      <c r="CO89" s="609"/>
      <c r="CP89" s="609"/>
      <c r="CQ89" s="609"/>
      <c r="CR89" s="609"/>
      <c r="CS89" s="609"/>
      <c r="CT89" s="609"/>
      <c r="CU89" s="609"/>
      <c r="CV89" s="609"/>
      <c r="CW89" s="609"/>
      <c r="CX89" s="609"/>
      <c r="CY89" s="609"/>
      <c r="CZ89" s="609"/>
      <c r="DA89" s="609"/>
      <c r="DB89" s="609"/>
      <c r="DC89" s="609"/>
      <c r="DD89" s="609"/>
      <c r="DE89" s="609"/>
      <c r="DF89" s="609"/>
      <c r="DG89" s="609"/>
      <c r="DH89" s="609"/>
      <c r="DI89" s="464"/>
    </row>
    <row r="90" spans="1:113" s="14" customFormat="1" x14ac:dyDescent="0.2">
      <c r="A90" s="662"/>
      <c r="B90" s="663"/>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c r="AP90" s="454"/>
      <c r="AQ90" s="454"/>
      <c r="AR90" s="454"/>
      <c r="AS90" s="454"/>
      <c r="AT90" s="454"/>
      <c r="AU90" s="454"/>
      <c r="AV90" s="454"/>
      <c r="AW90" s="454"/>
      <c r="AX90" s="454"/>
      <c r="AY90" s="454"/>
      <c r="AZ90" s="454"/>
      <c r="BA90" s="454"/>
      <c r="BB90" s="454"/>
      <c r="BC90" s="454"/>
      <c r="BD90" s="454"/>
      <c r="BE90" s="454"/>
      <c r="BF90" s="454"/>
      <c r="BG90" s="454"/>
      <c r="BH90" s="454"/>
      <c r="BI90" s="454"/>
      <c r="BJ90" s="454"/>
      <c r="BK90" s="609"/>
      <c r="BL90" s="609"/>
      <c r="BM90" s="609"/>
      <c r="BN90" s="609"/>
      <c r="BO90" s="632"/>
      <c r="BP90" s="632"/>
      <c r="BQ90" s="632"/>
      <c r="BR90" s="632"/>
      <c r="BS90" s="632"/>
      <c r="BT90" s="632"/>
      <c r="BU90" s="632"/>
      <c r="BV90" s="632"/>
      <c r="BW90" s="632"/>
      <c r="BX90" s="632"/>
      <c r="BY90" s="632"/>
      <c r="BZ90" s="632"/>
      <c r="CA90" s="632"/>
      <c r="CB90" s="632"/>
      <c r="CC90" s="632"/>
      <c r="CD90" s="632"/>
      <c r="CE90" s="609"/>
      <c r="CF90" s="609"/>
      <c r="CG90" s="609"/>
      <c r="CH90" s="609"/>
      <c r="CI90" s="609"/>
      <c r="CJ90" s="609"/>
      <c r="CK90" s="609"/>
      <c r="CL90" s="609"/>
      <c r="CM90" s="609"/>
      <c r="CN90" s="609"/>
      <c r="CO90" s="609"/>
      <c r="CP90" s="609"/>
      <c r="CQ90" s="609"/>
      <c r="CR90" s="609"/>
      <c r="CS90" s="609"/>
      <c r="CT90" s="609"/>
      <c r="CU90" s="609"/>
      <c r="CV90" s="609"/>
      <c r="CW90" s="609"/>
      <c r="CX90" s="609"/>
      <c r="CY90" s="609"/>
      <c r="CZ90" s="609"/>
      <c r="DA90" s="609"/>
      <c r="DB90" s="609"/>
      <c r="DC90" s="609"/>
      <c r="DD90" s="609"/>
      <c r="DE90" s="609"/>
      <c r="DF90" s="609"/>
      <c r="DG90" s="609"/>
      <c r="DH90" s="609"/>
      <c r="DI90" s="464"/>
    </row>
    <row r="91" spans="1:113" s="14" customFormat="1" x14ac:dyDescent="0.2">
      <c r="A91" s="662"/>
      <c r="B91" s="663"/>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c r="AS91" s="454"/>
      <c r="AT91" s="454"/>
      <c r="AU91" s="454"/>
      <c r="AV91" s="454"/>
      <c r="AW91" s="454"/>
      <c r="AX91" s="454"/>
      <c r="AY91" s="454"/>
      <c r="AZ91" s="454"/>
      <c r="BA91" s="454"/>
      <c r="BB91" s="454"/>
      <c r="BC91" s="454"/>
      <c r="BD91" s="454"/>
      <c r="BE91" s="454"/>
      <c r="BF91" s="454"/>
      <c r="BG91" s="454"/>
      <c r="BH91" s="454"/>
      <c r="BI91" s="454"/>
      <c r="BJ91" s="454"/>
      <c r="BK91" s="609"/>
      <c r="BL91" s="609"/>
      <c r="BM91" s="609"/>
      <c r="BN91" s="609"/>
      <c r="BO91" s="632"/>
      <c r="BP91" s="632"/>
      <c r="BQ91" s="632"/>
      <c r="BR91" s="632"/>
      <c r="BS91" s="632"/>
      <c r="BT91" s="632"/>
      <c r="BU91" s="632"/>
      <c r="BV91" s="632"/>
      <c r="BW91" s="632"/>
      <c r="BX91" s="632"/>
      <c r="BY91" s="632"/>
      <c r="BZ91" s="632"/>
      <c r="CA91" s="632"/>
      <c r="CB91" s="632"/>
      <c r="CC91" s="632"/>
      <c r="CD91" s="632"/>
      <c r="CE91" s="609"/>
      <c r="CF91" s="609"/>
      <c r="CG91" s="609"/>
      <c r="CH91" s="609"/>
      <c r="CI91" s="609"/>
      <c r="CJ91" s="609"/>
      <c r="CK91" s="609"/>
      <c r="CL91" s="609"/>
      <c r="CM91" s="609"/>
      <c r="CN91" s="609"/>
      <c r="CO91" s="609"/>
      <c r="CP91" s="609"/>
      <c r="CQ91" s="609"/>
      <c r="CR91" s="609"/>
      <c r="CS91" s="609"/>
      <c r="CT91" s="609"/>
      <c r="CU91" s="609"/>
      <c r="CV91" s="609"/>
      <c r="CW91" s="609"/>
      <c r="CX91" s="609"/>
      <c r="CY91" s="609"/>
      <c r="CZ91" s="609"/>
      <c r="DA91" s="609"/>
      <c r="DB91" s="609"/>
      <c r="DC91" s="609"/>
      <c r="DD91" s="609"/>
      <c r="DE91" s="609"/>
      <c r="DF91" s="609"/>
      <c r="DG91" s="609"/>
      <c r="DH91" s="609"/>
      <c r="DI91" s="464"/>
    </row>
    <row r="92" spans="1:113" s="14" customFormat="1" x14ac:dyDescent="0.2">
      <c r="A92" s="662"/>
      <c r="B92" s="663"/>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609"/>
      <c r="BL92" s="609"/>
      <c r="BM92" s="609"/>
      <c r="BN92" s="609"/>
      <c r="BO92" s="632"/>
      <c r="BP92" s="632"/>
      <c r="BQ92" s="632"/>
      <c r="BR92" s="632"/>
      <c r="BS92" s="632"/>
      <c r="BT92" s="632"/>
      <c r="BU92" s="632"/>
      <c r="BV92" s="632"/>
      <c r="BW92" s="632"/>
      <c r="BX92" s="632"/>
      <c r="BY92" s="632"/>
      <c r="BZ92" s="632"/>
      <c r="CA92" s="632"/>
      <c r="CB92" s="632"/>
      <c r="CC92" s="632"/>
      <c r="CD92" s="632"/>
      <c r="CE92" s="609"/>
      <c r="CF92" s="609"/>
      <c r="CG92" s="609"/>
      <c r="CH92" s="609"/>
      <c r="CI92" s="609"/>
      <c r="CJ92" s="609"/>
      <c r="CK92" s="609"/>
      <c r="CL92" s="609"/>
      <c r="CM92" s="609"/>
      <c r="CN92" s="609"/>
      <c r="CO92" s="609"/>
      <c r="CP92" s="609"/>
      <c r="CQ92" s="609"/>
      <c r="CR92" s="609"/>
      <c r="CS92" s="609"/>
      <c r="CT92" s="609"/>
      <c r="CU92" s="609"/>
      <c r="CV92" s="609"/>
      <c r="CW92" s="609"/>
      <c r="CX92" s="609"/>
      <c r="CY92" s="609"/>
      <c r="CZ92" s="609"/>
      <c r="DA92" s="609"/>
      <c r="DB92" s="609"/>
      <c r="DC92" s="609"/>
      <c r="DD92" s="609"/>
      <c r="DE92" s="609"/>
      <c r="DF92" s="609"/>
      <c r="DG92" s="609"/>
      <c r="DH92" s="609"/>
      <c r="DI92" s="464"/>
    </row>
    <row r="93" spans="1:113" s="14" customFormat="1" x14ac:dyDescent="0.2">
      <c r="A93" s="662"/>
      <c r="B93" s="663"/>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c r="AP93" s="454"/>
      <c r="AQ93" s="454"/>
      <c r="AR93" s="454"/>
      <c r="AS93" s="454"/>
      <c r="AT93" s="454"/>
      <c r="AU93" s="454"/>
      <c r="AV93" s="454"/>
      <c r="AW93" s="454"/>
      <c r="AX93" s="454"/>
      <c r="AY93" s="454"/>
      <c r="AZ93" s="454"/>
      <c r="BA93" s="454"/>
      <c r="BB93" s="454"/>
      <c r="BC93" s="454"/>
      <c r="BD93" s="454"/>
      <c r="BE93" s="454"/>
      <c r="BF93" s="454"/>
      <c r="BG93" s="454"/>
      <c r="BH93" s="454"/>
      <c r="BI93" s="454"/>
      <c r="BJ93" s="454"/>
      <c r="BK93" s="609"/>
      <c r="BL93" s="609"/>
      <c r="BM93" s="609"/>
      <c r="BN93" s="609"/>
      <c r="BO93" s="632"/>
      <c r="BP93" s="632"/>
      <c r="BQ93" s="632"/>
      <c r="BR93" s="632"/>
      <c r="BS93" s="632"/>
      <c r="BT93" s="632"/>
      <c r="BU93" s="632"/>
      <c r="BV93" s="632"/>
      <c r="BW93" s="632"/>
      <c r="BX93" s="632"/>
      <c r="BY93" s="632"/>
      <c r="BZ93" s="632"/>
      <c r="CA93" s="632"/>
      <c r="CB93" s="632"/>
      <c r="CC93" s="632"/>
      <c r="CD93" s="632"/>
      <c r="CE93" s="609"/>
      <c r="CF93" s="609"/>
      <c r="CG93" s="609"/>
      <c r="CH93" s="609"/>
      <c r="CI93" s="609"/>
      <c r="CJ93" s="609"/>
      <c r="CK93" s="609"/>
      <c r="CL93" s="609"/>
      <c r="CM93" s="609"/>
      <c r="CN93" s="609"/>
      <c r="CO93" s="609"/>
      <c r="CP93" s="609"/>
      <c r="CQ93" s="609"/>
      <c r="CR93" s="609"/>
      <c r="CS93" s="609"/>
      <c r="CT93" s="609"/>
      <c r="CU93" s="609"/>
      <c r="CV93" s="609"/>
      <c r="CW93" s="609"/>
      <c r="CX93" s="609"/>
      <c r="CY93" s="609"/>
      <c r="CZ93" s="609"/>
      <c r="DA93" s="609"/>
      <c r="DB93" s="609"/>
      <c r="DC93" s="609"/>
      <c r="DD93" s="609"/>
      <c r="DE93" s="609"/>
      <c r="DF93" s="609"/>
      <c r="DG93" s="609"/>
      <c r="DH93" s="609"/>
      <c r="DI93" s="464"/>
    </row>
    <row r="94" spans="1:113" s="14" customFormat="1" x14ac:dyDescent="0.2">
      <c r="A94" s="662"/>
      <c r="B94" s="663"/>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c r="AP94" s="454"/>
      <c r="AQ94" s="454"/>
      <c r="AR94" s="454"/>
      <c r="AS94" s="454"/>
      <c r="AT94" s="454"/>
      <c r="AU94" s="454"/>
      <c r="AV94" s="454"/>
      <c r="AW94" s="454"/>
      <c r="AX94" s="454"/>
      <c r="AY94" s="454"/>
      <c r="AZ94" s="454"/>
      <c r="BA94" s="454"/>
      <c r="BB94" s="454"/>
      <c r="BC94" s="454"/>
      <c r="BD94" s="454"/>
      <c r="BE94" s="454"/>
      <c r="BF94" s="454"/>
      <c r="BG94" s="454"/>
      <c r="BH94" s="454"/>
      <c r="BI94" s="454"/>
      <c r="BJ94" s="454"/>
      <c r="BK94" s="609"/>
      <c r="BL94" s="609"/>
      <c r="BM94" s="609"/>
      <c r="BN94" s="609"/>
      <c r="BO94" s="632"/>
      <c r="BP94" s="632"/>
      <c r="BQ94" s="632"/>
      <c r="BR94" s="632"/>
      <c r="BS94" s="632"/>
      <c r="BT94" s="632"/>
      <c r="BU94" s="632"/>
      <c r="BV94" s="632"/>
      <c r="BW94" s="632"/>
      <c r="BX94" s="632"/>
      <c r="BY94" s="632"/>
      <c r="BZ94" s="632"/>
      <c r="CA94" s="632"/>
      <c r="CB94" s="632"/>
      <c r="CC94" s="632"/>
      <c r="CD94" s="632"/>
      <c r="CE94" s="609"/>
      <c r="CF94" s="609"/>
      <c r="CG94" s="609"/>
      <c r="CH94" s="609"/>
      <c r="CI94" s="609"/>
      <c r="CJ94" s="609"/>
      <c r="CK94" s="609"/>
      <c r="CL94" s="609"/>
      <c r="CM94" s="609"/>
      <c r="CN94" s="609"/>
      <c r="CO94" s="609"/>
      <c r="CP94" s="609"/>
      <c r="CQ94" s="609"/>
      <c r="CR94" s="609"/>
      <c r="CS94" s="609"/>
      <c r="CT94" s="609"/>
      <c r="CU94" s="609"/>
      <c r="CV94" s="609"/>
      <c r="CW94" s="609"/>
      <c r="CX94" s="609"/>
      <c r="CY94" s="609"/>
      <c r="CZ94" s="609"/>
      <c r="DA94" s="609"/>
      <c r="DB94" s="609"/>
      <c r="DC94" s="609"/>
      <c r="DD94" s="609"/>
      <c r="DE94" s="609"/>
      <c r="DF94" s="609"/>
      <c r="DG94" s="609"/>
      <c r="DH94" s="609"/>
      <c r="DI94" s="464"/>
    </row>
    <row r="95" spans="1:113" s="14" customFormat="1" x14ac:dyDescent="0.2">
      <c r="A95" s="662"/>
      <c r="B95" s="663"/>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c r="AP95" s="454"/>
      <c r="AQ95" s="454"/>
      <c r="AR95" s="454"/>
      <c r="AS95" s="454"/>
      <c r="AT95" s="454"/>
      <c r="AU95" s="454"/>
      <c r="AV95" s="454"/>
      <c r="AW95" s="454"/>
      <c r="AX95" s="454"/>
      <c r="AY95" s="454"/>
      <c r="AZ95" s="454"/>
      <c r="BA95" s="454"/>
      <c r="BB95" s="454"/>
      <c r="BC95" s="454"/>
      <c r="BD95" s="454"/>
      <c r="BE95" s="454"/>
      <c r="BF95" s="454"/>
      <c r="BG95" s="454"/>
      <c r="BH95" s="454"/>
      <c r="BI95" s="454"/>
      <c r="BJ95" s="454"/>
      <c r="BK95" s="609"/>
      <c r="BL95" s="609"/>
      <c r="BM95" s="609"/>
      <c r="BN95" s="609"/>
      <c r="BO95" s="632"/>
      <c r="BP95" s="632"/>
      <c r="BQ95" s="632"/>
      <c r="BR95" s="632"/>
      <c r="BS95" s="632"/>
      <c r="BT95" s="632"/>
      <c r="BU95" s="632"/>
      <c r="BV95" s="632"/>
      <c r="BW95" s="632"/>
      <c r="BX95" s="632"/>
      <c r="BY95" s="632"/>
      <c r="BZ95" s="632"/>
      <c r="CA95" s="632"/>
      <c r="CB95" s="632"/>
      <c r="CC95" s="632"/>
      <c r="CD95" s="632"/>
      <c r="CE95" s="609"/>
      <c r="CF95" s="609"/>
      <c r="CG95" s="609"/>
      <c r="CH95" s="609"/>
      <c r="CI95" s="609"/>
      <c r="CJ95" s="609"/>
      <c r="CK95" s="609"/>
      <c r="CL95" s="609"/>
      <c r="CM95" s="609"/>
      <c r="CN95" s="609"/>
      <c r="CO95" s="609"/>
      <c r="CP95" s="609"/>
      <c r="CQ95" s="609"/>
      <c r="CR95" s="609"/>
      <c r="CS95" s="609"/>
      <c r="CT95" s="609"/>
      <c r="CU95" s="609"/>
      <c r="CV95" s="609"/>
      <c r="CW95" s="609"/>
      <c r="CX95" s="609"/>
      <c r="CY95" s="609"/>
      <c r="CZ95" s="609"/>
      <c r="DA95" s="609"/>
      <c r="DB95" s="609"/>
      <c r="DC95" s="609"/>
      <c r="DD95" s="609"/>
      <c r="DE95" s="609"/>
      <c r="DF95" s="609"/>
      <c r="DG95" s="609"/>
      <c r="DH95" s="609"/>
      <c r="DI95" s="464"/>
    </row>
    <row r="96" spans="1:113" s="14" customFormat="1" x14ac:dyDescent="0.2">
      <c r="A96" s="662"/>
      <c r="B96" s="663"/>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c r="AP96" s="454"/>
      <c r="AQ96" s="454"/>
      <c r="AR96" s="454"/>
      <c r="AS96" s="454"/>
      <c r="AT96" s="454"/>
      <c r="AU96" s="454"/>
      <c r="AV96" s="454"/>
      <c r="AW96" s="454"/>
      <c r="AX96" s="454"/>
      <c r="AY96" s="454"/>
      <c r="AZ96" s="454"/>
      <c r="BA96" s="454"/>
      <c r="BB96" s="454"/>
      <c r="BC96" s="454"/>
      <c r="BD96" s="454"/>
      <c r="BE96" s="454"/>
      <c r="BF96" s="454"/>
      <c r="BG96" s="454"/>
      <c r="BH96" s="454"/>
      <c r="BI96" s="454"/>
      <c r="BJ96" s="454"/>
      <c r="BK96" s="609"/>
      <c r="BL96" s="609"/>
      <c r="BM96" s="609"/>
      <c r="BN96" s="609"/>
      <c r="BO96" s="632"/>
      <c r="BP96" s="632"/>
      <c r="BQ96" s="632"/>
      <c r="BR96" s="632"/>
      <c r="BS96" s="632"/>
      <c r="BT96" s="632"/>
      <c r="BU96" s="632"/>
      <c r="BV96" s="632"/>
      <c r="BW96" s="632"/>
      <c r="BX96" s="632"/>
      <c r="BY96" s="632"/>
      <c r="BZ96" s="632"/>
      <c r="CA96" s="632"/>
      <c r="CB96" s="632"/>
      <c r="CC96" s="632"/>
      <c r="CD96" s="632"/>
      <c r="CE96" s="609"/>
      <c r="CF96" s="609"/>
      <c r="CG96" s="609"/>
      <c r="CH96" s="609"/>
      <c r="CI96" s="609"/>
      <c r="CJ96" s="609"/>
      <c r="CK96" s="609"/>
      <c r="CL96" s="609"/>
      <c r="CM96" s="609"/>
      <c r="CN96" s="609"/>
      <c r="CO96" s="609"/>
      <c r="CP96" s="609"/>
      <c r="CQ96" s="609"/>
      <c r="CR96" s="609"/>
      <c r="CS96" s="609"/>
      <c r="CT96" s="609"/>
      <c r="CU96" s="609"/>
      <c r="CV96" s="609"/>
      <c r="CW96" s="609"/>
      <c r="CX96" s="609"/>
      <c r="CY96" s="609"/>
      <c r="CZ96" s="609"/>
      <c r="DA96" s="609"/>
      <c r="DB96" s="609"/>
      <c r="DC96" s="609"/>
      <c r="DD96" s="609"/>
      <c r="DE96" s="609"/>
      <c r="DF96" s="609"/>
      <c r="DG96" s="609"/>
      <c r="DH96" s="609"/>
      <c r="DI96" s="464"/>
    </row>
    <row r="97" spans="1:113" s="14" customFormat="1" x14ac:dyDescent="0.2">
      <c r="A97" s="662"/>
      <c r="B97" s="663"/>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609"/>
      <c r="BL97" s="609"/>
      <c r="BM97" s="609"/>
      <c r="BN97" s="609"/>
      <c r="BO97" s="632"/>
      <c r="BP97" s="632"/>
      <c r="BQ97" s="632"/>
      <c r="BR97" s="632"/>
      <c r="BS97" s="632"/>
      <c r="BT97" s="632"/>
      <c r="BU97" s="632"/>
      <c r="BV97" s="632"/>
      <c r="BW97" s="632"/>
      <c r="BX97" s="632"/>
      <c r="BY97" s="632"/>
      <c r="BZ97" s="632"/>
      <c r="CA97" s="632"/>
      <c r="CB97" s="632"/>
      <c r="CC97" s="632"/>
      <c r="CD97" s="632"/>
      <c r="CE97" s="609"/>
      <c r="CF97" s="609"/>
      <c r="CG97" s="609"/>
      <c r="CH97" s="609"/>
      <c r="CI97" s="609"/>
      <c r="CJ97" s="609"/>
      <c r="CK97" s="609"/>
      <c r="CL97" s="609"/>
      <c r="CM97" s="609"/>
      <c r="CN97" s="609"/>
      <c r="CO97" s="609"/>
      <c r="CP97" s="609"/>
      <c r="CQ97" s="609"/>
      <c r="CR97" s="609"/>
      <c r="CS97" s="609"/>
      <c r="CT97" s="609"/>
      <c r="CU97" s="609"/>
      <c r="CV97" s="609"/>
      <c r="CW97" s="609"/>
      <c r="CX97" s="609"/>
      <c r="CY97" s="609"/>
      <c r="CZ97" s="609"/>
      <c r="DA97" s="609"/>
      <c r="DB97" s="609"/>
      <c r="DC97" s="609"/>
      <c r="DD97" s="609"/>
      <c r="DE97" s="609"/>
      <c r="DF97" s="609"/>
      <c r="DG97" s="609"/>
      <c r="DH97" s="609"/>
      <c r="DI97" s="464"/>
    </row>
    <row r="98" spans="1:113" s="14" customFormat="1" x14ac:dyDescent="0.2">
      <c r="A98" s="662"/>
      <c r="B98" s="663"/>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c r="AS98" s="454"/>
      <c r="AT98" s="454"/>
      <c r="AU98" s="454"/>
      <c r="AV98" s="454"/>
      <c r="AW98" s="454"/>
      <c r="AX98" s="454"/>
      <c r="AY98" s="454"/>
      <c r="AZ98" s="454"/>
      <c r="BA98" s="454"/>
      <c r="BB98" s="454"/>
      <c r="BC98" s="454"/>
      <c r="BD98" s="454"/>
      <c r="BE98" s="454"/>
      <c r="BF98" s="454"/>
      <c r="BG98" s="454"/>
      <c r="BH98" s="454"/>
      <c r="BI98" s="454"/>
      <c r="BJ98" s="454"/>
      <c r="BK98" s="609"/>
      <c r="BL98" s="609"/>
      <c r="BM98" s="609"/>
      <c r="BN98" s="609"/>
      <c r="BO98" s="632"/>
      <c r="BP98" s="632"/>
      <c r="BQ98" s="632"/>
      <c r="BR98" s="632"/>
      <c r="BS98" s="632"/>
      <c r="BT98" s="632"/>
      <c r="BU98" s="632"/>
      <c r="BV98" s="632"/>
      <c r="BW98" s="632"/>
      <c r="BX98" s="632"/>
      <c r="BY98" s="632"/>
      <c r="BZ98" s="632"/>
      <c r="CA98" s="632"/>
      <c r="CB98" s="632"/>
      <c r="CC98" s="632"/>
      <c r="CD98" s="632"/>
      <c r="CE98" s="609"/>
      <c r="CF98" s="609"/>
      <c r="CG98" s="609"/>
      <c r="CH98" s="609"/>
      <c r="CI98" s="609"/>
      <c r="CJ98" s="609"/>
      <c r="CK98" s="609"/>
      <c r="CL98" s="609"/>
      <c r="CM98" s="609"/>
      <c r="CN98" s="609"/>
      <c r="CO98" s="609"/>
      <c r="CP98" s="609"/>
      <c r="CQ98" s="609"/>
      <c r="CR98" s="609"/>
      <c r="CS98" s="609"/>
      <c r="CT98" s="609"/>
      <c r="CU98" s="609"/>
      <c r="CV98" s="609"/>
      <c r="CW98" s="609"/>
      <c r="CX98" s="609"/>
      <c r="CY98" s="609"/>
      <c r="CZ98" s="609"/>
      <c r="DA98" s="609"/>
      <c r="DB98" s="609"/>
      <c r="DC98" s="609"/>
      <c r="DD98" s="609"/>
      <c r="DE98" s="609"/>
      <c r="DF98" s="609"/>
      <c r="DG98" s="609"/>
      <c r="DH98" s="609"/>
      <c r="DI98" s="464"/>
    </row>
    <row r="99" spans="1:113" s="557" customFormat="1" ht="12.75" thickBot="1" x14ac:dyDescent="0.25">
      <c r="A99" s="664"/>
      <c r="B99" s="665"/>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61"/>
      <c r="AP99" s="461"/>
      <c r="AQ99" s="461"/>
      <c r="AR99" s="461"/>
      <c r="AS99" s="461"/>
      <c r="AT99" s="461"/>
      <c r="AU99" s="461"/>
      <c r="AV99" s="461"/>
      <c r="AW99" s="461"/>
      <c r="AX99" s="461"/>
      <c r="AY99" s="461"/>
      <c r="AZ99" s="461"/>
      <c r="BA99" s="461"/>
      <c r="BB99" s="461"/>
      <c r="BC99" s="461"/>
      <c r="BD99" s="461"/>
      <c r="BE99" s="461"/>
      <c r="BF99" s="461"/>
      <c r="BG99" s="461"/>
      <c r="BH99" s="461"/>
      <c r="BI99" s="461"/>
      <c r="BJ99" s="461"/>
      <c r="BK99" s="612"/>
      <c r="BL99" s="612"/>
      <c r="BM99" s="612"/>
      <c r="BN99" s="612"/>
      <c r="BO99" s="633"/>
      <c r="BP99" s="633"/>
      <c r="BQ99" s="633"/>
      <c r="BR99" s="633"/>
      <c r="BS99" s="633"/>
      <c r="BT99" s="633"/>
      <c r="BU99" s="633"/>
      <c r="BV99" s="633"/>
      <c r="BW99" s="633"/>
      <c r="BX99" s="633"/>
      <c r="BY99" s="633"/>
      <c r="BZ99" s="633"/>
      <c r="CA99" s="633"/>
      <c r="CB99" s="633"/>
      <c r="CC99" s="633"/>
      <c r="CD99" s="633"/>
      <c r="CE99" s="612"/>
      <c r="CF99" s="612"/>
      <c r="CG99" s="612"/>
      <c r="CH99" s="612"/>
      <c r="CI99" s="612"/>
      <c r="CJ99" s="612"/>
      <c r="CK99" s="612"/>
      <c r="CL99" s="612"/>
      <c r="CM99" s="612"/>
      <c r="CN99" s="612"/>
      <c r="CO99" s="612"/>
      <c r="CP99" s="612"/>
      <c r="CQ99" s="612"/>
      <c r="CR99" s="612"/>
      <c r="CS99" s="612"/>
      <c r="CT99" s="612"/>
      <c r="CU99" s="612"/>
      <c r="CV99" s="612"/>
      <c r="CW99" s="612"/>
      <c r="CX99" s="612"/>
      <c r="CY99" s="612"/>
      <c r="CZ99" s="612"/>
      <c r="DA99" s="612"/>
      <c r="DB99" s="612"/>
      <c r="DC99" s="612"/>
      <c r="DD99" s="612"/>
      <c r="DE99" s="612"/>
      <c r="DF99" s="612"/>
      <c r="DG99" s="612"/>
      <c r="DH99" s="612"/>
      <c r="DI99" s="465"/>
    </row>
    <row r="100" spans="1:113" x14ac:dyDescent="0.2">
      <c r="A100" s="654" t="s">
        <v>261</v>
      </c>
      <c r="B100" s="655"/>
      <c r="C100" s="470"/>
      <c r="D100" s="471"/>
      <c r="E100" s="471"/>
      <c r="F100" s="471"/>
      <c r="G100" s="471"/>
      <c r="H100" s="471"/>
      <c r="I100" s="471"/>
      <c r="J100" s="471"/>
      <c r="K100" s="471"/>
      <c r="L100" s="471"/>
      <c r="M100" s="471"/>
      <c r="N100" s="472"/>
      <c r="O100" s="470"/>
      <c r="P100" s="471"/>
      <c r="Q100" s="471"/>
      <c r="R100" s="471"/>
      <c r="S100" s="471"/>
      <c r="T100" s="471"/>
      <c r="U100" s="471"/>
      <c r="V100" s="471"/>
      <c r="W100" s="471"/>
      <c r="X100" s="471"/>
      <c r="Y100" s="471"/>
      <c r="Z100" s="472"/>
      <c r="AA100" s="470"/>
      <c r="AB100" s="471"/>
      <c r="AC100" s="471"/>
      <c r="AD100" s="471"/>
      <c r="AE100" s="471"/>
      <c r="AF100" s="471"/>
      <c r="AG100" s="471"/>
      <c r="AH100" s="471"/>
      <c r="AI100" s="471"/>
      <c r="AJ100" s="471"/>
      <c r="AK100" s="471"/>
      <c r="AL100" s="471"/>
      <c r="AM100" s="472"/>
      <c r="AN100" s="471"/>
      <c r="AO100" s="471"/>
      <c r="AP100" s="471"/>
      <c r="AQ100" s="471"/>
      <c r="AR100" s="471"/>
      <c r="AS100" s="471"/>
      <c r="AT100" s="471"/>
      <c r="AU100" s="471"/>
      <c r="AV100" s="471"/>
      <c r="AW100" s="471"/>
      <c r="AX100" s="471"/>
      <c r="AY100" s="472"/>
      <c r="AZ100" s="470"/>
      <c r="BA100" s="471"/>
      <c r="BB100" s="471"/>
      <c r="BC100" s="471"/>
      <c r="BD100" s="471"/>
      <c r="BE100" s="471"/>
      <c r="BF100" s="471"/>
      <c r="BG100" s="471"/>
      <c r="BH100" s="471"/>
      <c r="BI100" s="471"/>
      <c r="BJ100" s="471"/>
      <c r="BK100" s="473"/>
      <c r="BL100" s="634"/>
      <c r="BM100" s="634"/>
      <c r="BN100" s="634"/>
      <c r="BO100" s="635"/>
      <c r="BP100" s="636"/>
      <c r="BQ100" s="636"/>
      <c r="BR100" s="636"/>
      <c r="BS100" s="636"/>
      <c r="BT100" s="636"/>
      <c r="BU100" s="636"/>
      <c r="BV100" s="636"/>
      <c r="BW100" s="636"/>
      <c r="BX100" s="636"/>
      <c r="BY100" s="636"/>
      <c r="BZ100" s="636"/>
      <c r="CA100" s="636"/>
      <c r="CB100" s="636"/>
      <c r="CC100" s="636"/>
      <c r="CD100" s="636"/>
      <c r="CE100" s="634"/>
      <c r="CF100" s="634"/>
      <c r="CG100" s="634"/>
      <c r="CH100" s="634"/>
      <c r="CI100" s="634"/>
      <c r="CJ100" s="634"/>
      <c r="CK100" s="634"/>
      <c r="CL100" s="634"/>
      <c r="CM100" s="634"/>
      <c r="CN100" s="634"/>
      <c r="CO100" s="634"/>
      <c r="CP100" s="634"/>
      <c r="CQ100" s="634"/>
      <c r="CR100" s="634"/>
      <c r="CS100" s="634"/>
      <c r="CT100" s="634"/>
      <c r="CU100" s="634"/>
      <c r="CV100" s="634"/>
      <c r="CW100" s="634"/>
      <c r="CX100" s="634"/>
      <c r="CY100" s="634"/>
      <c r="CZ100" s="634"/>
      <c r="DA100" s="634"/>
      <c r="DB100" s="634"/>
      <c r="DC100" s="634"/>
      <c r="DD100" s="634"/>
      <c r="DE100" s="634"/>
      <c r="DF100" s="634"/>
      <c r="DG100" s="634"/>
      <c r="DH100" s="634"/>
      <c r="DI100" s="634"/>
    </row>
    <row r="101" spans="1:113" x14ac:dyDescent="0.2">
      <c r="A101" s="656"/>
      <c r="B101" s="657"/>
      <c r="C101" s="470"/>
      <c r="D101" s="471"/>
      <c r="E101" s="471"/>
      <c r="F101" s="471"/>
      <c r="G101" s="471"/>
      <c r="H101" s="471"/>
      <c r="I101" s="471"/>
      <c r="J101" s="471"/>
      <c r="K101" s="471"/>
      <c r="L101" s="471"/>
      <c r="M101" s="471"/>
      <c r="N101" s="472"/>
      <c r="O101" s="470"/>
      <c r="P101" s="471"/>
      <c r="Q101" s="471"/>
      <c r="R101" s="471"/>
      <c r="S101" s="471"/>
      <c r="T101" s="471"/>
      <c r="U101" s="471"/>
      <c r="V101" s="471"/>
      <c r="W101" s="471"/>
      <c r="X101" s="471"/>
      <c r="Y101" s="471"/>
      <c r="Z101" s="472"/>
      <c r="AA101" s="470"/>
      <c r="AB101" s="471"/>
      <c r="AC101" s="471"/>
      <c r="AD101" s="471"/>
      <c r="AE101" s="471"/>
      <c r="AF101" s="471"/>
      <c r="AG101" s="471"/>
      <c r="AH101" s="471"/>
      <c r="AI101" s="471"/>
      <c r="AJ101" s="471"/>
      <c r="AK101" s="471"/>
      <c r="AL101" s="471"/>
      <c r="AM101" s="472"/>
      <c r="AN101" s="471"/>
      <c r="AO101" s="471"/>
      <c r="AP101" s="471"/>
      <c r="AQ101" s="471"/>
      <c r="AR101" s="471"/>
      <c r="AS101" s="471"/>
      <c r="AT101" s="471"/>
      <c r="AU101" s="471"/>
      <c r="AV101" s="471"/>
      <c r="AW101" s="471"/>
      <c r="AX101" s="471"/>
      <c r="AY101" s="472"/>
      <c r="AZ101" s="470"/>
      <c r="BA101" s="471"/>
      <c r="BB101" s="471"/>
      <c r="BC101" s="471"/>
      <c r="BD101" s="471"/>
      <c r="BE101" s="471"/>
      <c r="BF101" s="471"/>
      <c r="BG101" s="471"/>
      <c r="BH101" s="471"/>
      <c r="BI101" s="471"/>
      <c r="BJ101" s="471"/>
      <c r="BK101" s="473"/>
      <c r="BL101" s="634"/>
      <c r="BM101" s="634"/>
      <c r="BN101" s="634"/>
      <c r="BO101" s="635"/>
      <c r="BP101" s="636"/>
      <c r="BQ101" s="636"/>
      <c r="BR101" s="636"/>
      <c r="BS101" s="636"/>
      <c r="BT101" s="636"/>
      <c r="BU101" s="636"/>
      <c r="BV101" s="636"/>
      <c r="BW101" s="636"/>
      <c r="BX101" s="636"/>
      <c r="BY101" s="636"/>
      <c r="BZ101" s="636"/>
      <c r="CA101" s="636"/>
      <c r="CB101" s="636"/>
      <c r="CC101" s="636"/>
      <c r="CD101" s="636"/>
      <c r="CE101" s="634"/>
      <c r="CF101" s="634"/>
      <c r="CG101" s="634"/>
      <c r="CH101" s="634"/>
      <c r="CI101" s="634"/>
      <c r="CJ101" s="634"/>
      <c r="CK101" s="634"/>
      <c r="CL101" s="634"/>
      <c r="CM101" s="634"/>
      <c r="CN101" s="634"/>
      <c r="CO101" s="634"/>
      <c r="CP101" s="634"/>
      <c r="CQ101" s="634"/>
      <c r="CR101" s="634"/>
      <c r="CS101" s="634"/>
      <c r="CT101" s="634"/>
      <c r="CU101" s="634"/>
      <c r="CV101" s="634"/>
      <c r="CW101" s="634"/>
      <c r="CX101" s="634"/>
      <c r="CY101" s="634"/>
      <c r="CZ101" s="634"/>
      <c r="DA101" s="634"/>
      <c r="DB101" s="634"/>
      <c r="DC101" s="634"/>
      <c r="DD101" s="634"/>
      <c r="DE101" s="634"/>
      <c r="DF101" s="634"/>
      <c r="DG101" s="634"/>
      <c r="DH101" s="634"/>
      <c r="DI101" s="634"/>
    </row>
    <row r="102" spans="1:113" x14ac:dyDescent="0.2">
      <c r="A102" s="656"/>
      <c r="B102" s="657"/>
      <c r="C102" s="470"/>
      <c r="D102" s="471"/>
      <c r="E102" s="471"/>
      <c r="F102" s="471"/>
      <c r="G102" s="471"/>
      <c r="H102" s="471"/>
      <c r="I102" s="471"/>
      <c r="J102" s="471"/>
      <c r="K102" s="471"/>
      <c r="L102" s="471"/>
      <c r="M102" s="471"/>
      <c r="N102" s="472"/>
      <c r="O102" s="470"/>
      <c r="P102" s="471"/>
      <c r="Q102" s="471"/>
      <c r="R102" s="471"/>
      <c r="S102" s="471"/>
      <c r="T102" s="471"/>
      <c r="U102" s="471"/>
      <c r="V102" s="471"/>
      <c r="W102" s="471"/>
      <c r="X102" s="471"/>
      <c r="Y102" s="471"/>
      <c r="Z102" s="472"/>
      <c r="AA102" s="470"/>
      <c r="AB102" s="471"/>
      <c r="AC102" s="471"/>
      <c r="AD102" s="471"/>
      <c r="AE102" s="471"/>
      <c r="AF102" s="471"/>
      <c r="AG102" s="471"/>
      <c r="AH102" s="471"/>
      <c r="AI102" s="471"/>
      <c r="AJ102" s="471"/>
      <c r="AK102" s="471"/>
      <c r="AL102" s="471"/>
      <c r="AM102" s="472"/>
      <c r="AN102" s="471"/>
      <c r="AO102" s="471"/>
      <c r="AP102" s="471"/>
      <c r="AQ102" s="471"/>
      <c r="AR102" s="471"/>
      <c r="AS102" s="471"/>
      <c r="AT102" s="471"/>
      <c r="AU102" s="471"/>
      <c r="AV102" s="471"/>
      <c r="AW102" s="471"/>
      <c r="AX102" s="471"/>
      <c r="AY102" s="472"/>
      <c r="AZ102" s="470"/>
      <c r="BA102" s="471"/>
      <c r="BB102" s="471"/>
      <c r="BC102" s="471"/>
      <c r="BD102" s="471"/>
      <c r="BE102" s="471"/>
      <c r="BF102" s="471"/>
      <c r="BG102" s="471"/>
      <c r="BH102" s="471"/>
      <c r="BI102" s="471"/>
      <c r="BJ102" s="471"/>
      <c r="BK102" s="473"/>
      <c r="BL102" s="634"/>
      <c r="BM102" s="634"/>
      <c r="BN102" s="634"/>
      <c r="BO102" s="635"/>
      <c r="BP102" s="636"/>
      <c r="BQ102" s="636"/>
      <c r="BR102" s="636"/>
      <c r="BS102" s="636"/>
      <c r="BT102" s="636"/>
      <c r="BU102" s="636"/>
      <c r="BV102" s="636"/>
      <c r="BW102" s="636"/>
      <c r="BX102" s="636"/>
      <c r="BY102" s="636"/>
      <c r="BZ102" s="636"/>
      <c r="CA102" s="636"/>
      <c r="CB102" s="636"/>
      <c r="CC102" s="636"/>
      <c r="CD102" s="636"/>
      <c r="CE102" s="634"/>
      <c r="CF102" s="634"/>
      <c r="CG102" s="634"/>
      <c r="CH102" s="634"/>
      <c r="CI102" s="634"/>
      <c r="CJ102" s="634"/>
      <c r="CK102" s="634"/>
      <c r="CL102" s="634"/>
      <c r="CM102" s="634"/>
      <c r="CN102" s="634"/>
      <c r="CO102" s="634"/>
      <c r="CP102" s="634"/>
      <c r="CQ102" s="634"/>
      <c r="CR102" s="634"/>
      <c r="CS102" s="634"/>
      <c r="CT102" s="634"/>
      <c r="CU102" s="634"/>
      <c r="CV102" s="634"/>
      <c r="CW102" s="634"/>
      <c r="CX102" s="634"/>
      <c r="CY102" s="634"/>
      <c r="CZ102" s="634"/>
      <c r="DA102" s="634"/>
      <c r="DB102" s="634"/>
      <c r="DC102" s="634"/>
      <c r="DD102" s="634"/>
      <c r="DE102" s="634"/>
      <c r="DF102" s="634"/>
      <c r="DG102" s="634"/>
      <c r="DH102" s="634"/>
      <c r="DI102" s="634"/>
    </row>
    <row r="103" spans="1:113" x14ac:dyDescent="0.2">
      <c r="A103" s="656"/>
      <c r="B103" s="657"/>
      <c r="C103" s="470"/>
      <c r="D103" s="471"/>
      <c r="E103" s="471"/>
      <c r="F103" s="471"/>
      <c r="G103" s="471"/>
      <c r="H103" s="471"/>
      <c r="I103" s="471"/>
      <c r="J103" s="471"/>
      <c r="K103" s="471"/>
      <c r="L103" s="471"/>
      <c r="M103" s="471"/>
      <c r="N103" s="472"/>
      <c r="O103" s="470"/>
      <c r="P103" s="471"/>
      <c r="Q103" s="471"/>
      <c r="R103" s="471"/>
      <c r="S103" s="471"/>
      <c r="T103" s="471"/>
      <c r="U103" s="471"/>
      <c r="V103" s="471"/>
      <c r="W103" s="471"/>
      <c r="X103" s="471"/>
      <c r="Y103" s="471"/>
      <c r="Z103" s="472"/>
      <c r="AA103" s="470"/>
      <c r="AB103" s="471"/>
      <c r="AC103" s="471"/>
      <c r="AD103" s="471"/>
      <c r="AE103" s="471"/>
      <c r="AF103" s="471"/>
      <c r="AG103" s="471"/>
      <c r="AH103" s="471"/>
      <c r="AI103" s="471"/>
      <c r="AJ103" s="471"/>
      <c r="AK103" s="471"/>
      <c r="AL103" s="471"/>
      <c r="AM103" s="472"/>
      <c r="AN103" s="471"/>
      <c r="AO103" s="471"/>
      <c r="AP103" s="471"/>
      <c r="AQ103" s="471"/>
      <c r="AR103" s="471"/>
      <c r="AS103" s="471"/>
      <c r="AT103" s="471"/>
      <c r="AU103" s="471"/>
      <c r="AV103" s="471"/>
      <c r="AW103" s="471"/>
      <c r="AX103" s="471"/>
      <c r="AY103" s="472"/>
      <c r="AZ103" s="470"/>
      <c r="BA103" s="471"/>
      <c r="BB103" s="471"/>
      <c r="BC103" s="471"/>
      <c r="BD103" s="471"/>
      <c r="BE103" s="471"/>
      <c r="BF103" s="471"/>
      <c r="BG103" s="471"/>
      <c r="BH103" s="471"/>
      <c r="BI103" s="471"/>
      <c r="BJ103" s="471"/>
      <c r="BK103" s="473"/>
      <c r="BL103" s="634"/>
      <c r="BM103" s="634"/>
      <c r="BN103" s="634"/>
      <c r="BO103" s="636"/>
      <c r="BP103" s="636"/>
      <c r="BQ103" s="636"/>
      <c r="BR103" s="636"/>
      <c r="BS103" s="636"/>
      <c r="BT103" s="636"/>
      <c r="BU103" s="636"/>
      <c r="BV103" s="636"/>
      <c r="BW103" s="636"/>
      <c r="BX103" s="636"/>
      <c r="BY103" s="636"/>
      <c r="BZ103" s="636"/>
      <c r="CA103" s="636"/>
      <c r="CB103" s="636"/>
      <c r="CC103" s="636"/>
      <c r="CD103" s="636"/>
      <c r="CE103" s="634"/>
      <c r="CF103" s="634"/>
      <c r="CG103" s="634"/>
      <c r="CH103" s="634"/>
      <c r="CI103" s="634"/>
      <c r="CJ103" s="634"/>
      <c r="CK103" s="634"/>
      <c r="CL103" s="634"/>
      <c r="CM103" s="634"/>
      <c r="CN103" s="634"/>
      <c r="CO103" s="634"/>
      <c r="CP103" s="634"/>
      <c r="CQ103" s="634"/>
      <c r="CR103" s="634"/>
      <c r="CS103" s="634"/>
      <c r="CT103" s="634"/>
      <c r="CU103" s="634"/>
      <c r="CV103" s="634"/>
      <c r="CW103" s="634"/>
      <c r="CX103" s="634"/>
      <c r="CY103" s="634"/>
      <c r="CZ103" s="634"/>
      <c r="DA103" s="634"/>
      <c r="DB103" s="634"/>
      <c r="DC103" s="634"/>
      <c r="DD103" s="634"/>
      <c r="DE103" s="634"/>
      <c r="DF103" s="634"/>
      <c r="DG103" s="634"/>
      <c r="DH103" s="634"/>
      <c r="DI103" s="634"/>
    </row>
    <row r="104" spans="1:113" x14ac:dyDescent="0.2">
      <c r="A104" s="656"/>
      <c r="B104" s="657"/>
      <c r="C104" s="470"/>
      <c r="D104" s="471"/>
      <c r="E104" s="471"/>
      <c r="F104" s="471"/>
      <c r="G104" s="471"/>
      <c r="H104" s="471"/>
      <c r="I104" s="471"/>
      <c r="J104" s="471"/>
      <c r="K104" s="471"/>
      <c r="L104" s="471"/>
      <c r="M104" s="471"/>
      <c r="N104" s="472"/>
      <c r="O104" s="470"/>
      <c r="P104" s="471"/>
      <c r="Q104" s="471"/>
      <c r="R104" s="471"/>
      <c r="S104" s="471"/>
      <c r="T104" s="471"/>
      <c r="U104" s="471"/>
      <c r="V104" s="471"/>
      <c r="W104" s="471"/>
      <c r="X104" s="471"/>
      <c r="Y104" s="471"/>
      <c r="Z104" s="472"/>
      <c r="AA104" s="470"/>
      <c r="AB104" s="471"/>
      <c r="AC104" s="471"/>
      <c r="AD104" s="471"/>
      <c r="AE104" s="471"/>
      <c r="AF104" s="471"/>
      <c r="AG104" s="471"/>
      <c r="AH104" s="471"/>
      <c r="AI104" s="471"/>
      <c r="AJ104" s="471"/>
      <c r="AK104" s="471"/>
      <c r="AL104" s="471"/>
      <c r="AM104" s="472"/>
      <c r="AN104" s="471"/>
      <c r="AO104" s="471"/>
      <c r="AP104" s="471"/>
      <c r="AQ104" s="471"/>
      <c r="AR104" s="471"/>
      <c r="AS104" s="471"/>
      <c r="AT104" s="471"/>
      <c r="AU104" s="471"/>
      <c r="AV104" s="471"/>
      <c r="AW104" s="471"/>
      <c r="AX104" s="471"/>
      <c r="AY104" s="472"/>
      <c r="AZ104" s="470"/>
      <c r="BA104" s="471"/>
      <c r="BB104" s="471"/>
      <c r="BC104" s="471"/>
      <c r="BD104" s="471"/>
      <c r="BE104" s="471"/>
      <c r="BF104" s="471"/>
      <c r="BG104" s="471"/>
      <c r="BH104" s="471"/>
      <c r="BI104" s="471"/>
      <c r="BJ104" s="471"/>
      <c r="BK104" s="473"/>
      <c r="BL104" s="634"/>
      <c r="BM104" s="634"/>
      <c r="BN104" s="634"/>
      <c r="BO104" s="636"/>
      <c r="BP104" s="636"/>
      <c r="BQ104" s="636"/>
      <c r="BR104" s="636"/>
      <c r="BS104" s="636"/>
      <c r="BT104" s="636"/>
      <c r="BU104" s="636"/>
      <c r="BV104" s="636"/>
      <c r="BW104" s="636"/>
      <c r="BX104" s="636"/>
      <c r="BY104" s="636"/>
      <c r="BZ104" s="636"/>
      <c r="CA104" s="636"/>
      <c r="CB104" s="636"/>
      <c r="CC104" s="636"/>
      <c r="CD104" s="636"/>
      <c r="CE104" s="634"/>
      <c r="CF104" s="634"/>
      <c r="CG104" s="634"/>
      <c r="CH104" s="634"/>
      <c r="CI104" s="634"/>
      <c r="CJ104" s="634"/>
      <c r="CK104" s="634"/>
      <c r="CL104" s="634"/>
      <c r="CM104" s="634"/>
      <c r="CN104" s="634"/>
      <c r="CO104" s="634"/>
      <c r="CP104" s="634"/>
      <c r="CQ104" s="634"/>
      <c r="CR104" s="634"/>
      <c r="CS104" s="634"/>
      <c r="CT104" s="634"/>
      <c r="CU104" s="634"/>
      <c r="CV104" s="634"/>
      <c r="CW104" s="634"/>
      <c r="CX104" s="634"/>
      <c r="CY104" s="634"/>
      <c r="CZ104" s="634"/>
      <c r="DA104" s="634"/>
      <c r="DB104" s="634"/>
      <c r="DC104" s="634"/>
      <c r="DD104" s="634"/>
      <c r="DE104" s="634"/>
      <c r="DF104" s="634"/>
      <c r="DG104" s="634"/>
      <c r="DH104" s="634"/>
      <c r="DI104" s="634"/>
    </row>
    <row r="105" spans="1:113" x14ac:dyDescent="0.2">
      <c r="A105" s="656"/>
      <c r="B105" s="657"/>
      <c r="C105" s="470"/>
      <c r="D105" s="471"/>
      <c r="E105" s="471"/>
      <c r="F105" s="471"/>
      <c r="G105" s="471"/>
      <c r="H105" s="471"/>
      <c r="I105" s="471"/>
      <c r="J105" s="471"/>
      <c r="K105" s="471"/>
      <c r="L105" s="471"/>
      <c r="M105" s="471"/>
      <c r="N105" s="472"/>
      <c r="O105" s="470"/>
      <c r="P105" s="471"/>
      <c r="Q105" s="471"/>
      <c r="R105" s="471"/>
      <c r="S105" s="471"/>
      <c r="T105" s="471"/>
      <c r="U105" s="471"/>
      <c r="V105" s="471"/>
      <c r="W105" s="471"/>
      <c r="X105" s="471"/>
      <c r="Y105" s="471"/>
      <c r="Z105" s="472"/>
      <c r="AA105" s="470"/>
      <c r="AB105" s="471"/>
      <c r="AC105" s="471"/>
      <c r="AD105" s="471"/>
      <c r="AE105" s="471"/>
      <c r="AF105" s="471"/>
      <c r="AG105" s="471"/>
      <c r="AH105" s="471"/>
      <c r="AI105" s="471"/>
      <c r="AJ105" s="471"/>
      <c r="AK105" s="471"/>
      <c r="AL105" s="471"/>
      <c r="AM105" s="472"/>
      <c r="AN105" s="471"/>
      <c r="AO105" s="471"/>
      <c r="AP105" s="471"/>
      <c r="AQ105" s="471"/>
      <c r="AR105" s="471"/>
      <c r="AS105" s="471"/>
      <c r="AT105" s="471"/>
      <c r="AU105" s="471"/>
      <c r="AV105" s="471"/>
      <c r="AW105" s="471"/>
      <c r="AX105" s="471"/>
      <c r="AY105" s="472"/>
      <c r="AZ105" s="470"/>
      <c r="BA105" s="471"/>
      <c r="BB105" s="471"/>
      <c r="BC105" s="471"/>
      <c r="BD105" s="471"/>
      <c r="BE105" s="471"/>
      <c r="BF105" s="471"/>
      <c r="BG105" s="471"/>
      <c r="BH105" s="471"/>
      <c r="BI105" s="471"/>
      <c r="BJ105" s="471"/>
      <c r="BK105" s="473"/>
      <c r="BL105" s="634"/>
      <c r="BM105" s="634"/>
      <c r="BN105" s="634"/>
      <c r="BO105" s="636"/>
      <c r="BP105" s="636"/>
      <c r="BQ105" s="636"/>
      <c r="BR105" s="636"/>
      <c r="BS105" s="636"/>
      <c r="BT105" s="636"/>
      <c r="BU105" s="636"/>
      <c r="BV105" s="636"/>
      <c r="BW105" s="636"/>
      <c r="BX105" s="636"/>
      <c r="BY105" s="636"/>
      <c r="BZ105" s="636"/>
      <c r="CA105" s="636"/>
      <c r="CB105" s="636"/>
      <c r="CC105" s="636"/>
      <c r="CD105" s="636"/>
      <c r="CE105" s="634"/>
      <c r="CF105" s="634"/>
      <c r="CG105" s="634"/>
      <c r="CH105" s="634"/>
      <c r="CI105" s="634"/>
      <c r="CJ105" s="634"/>
      <c r="CK105" s="634"/>
      <c r="CL105" s="634"/>
      <c r="CM105" s="634"/>
      <c r="CN105" s="634"/>
      <c r="CO105" s="634"/>
      <c r="CP105" s="634"/>
      <c r="CQ105" s="634"/>
      <c r="CR105" s="634"/>
      <c r="CS105" s="634"/>
      <c r="CT105" s="634"/>
      <c r="CU105" s="634"/>
      <c r="CV105" s="634"/>
      <c r="CW105" s="634"/>
      <c r="CX105" s="634"/>
      <c r="CY105" s="634"/>
      <c r="CZ105" s="634"/>
      <c r="DA105" s="634"/>
      <c r="DB105" s="634"/>
      <c r="DC105" s="634"/>
      <c r="DD105" s="634"/>
      <c r="DE105" s="634"/>
      <c r="DF105" s="634"/>
      <c r="DG105" s="634"/>
      <c r="DH105" s="634"/>
      <c r="DI105" s="634"/>
    </row>
    <row r="106" spans="1:113" x14ac:dyDescent="0.2">
      <c r="A106" s="656"/>
      <c r="B106" s="657"/>
      <c r="C106" s="470"/>
      <c r="D106" s="471"/>
      <c r="E106" s="471"/>
      <c r="F106" s="471"/>
      <c r="G106" s="471"/>
      <c r="H106" s="471"/>
      <c r="I106" s="471"/>
      <c r="J106" s="471"/>
      <c r="K106" s="471"/>
      <c r="L106" s="471"/>
      <c r="M106" s="471"/>
      <c r="N106" s="472"/>
      <c r="O106" s="470"/>
      <c r="P106" s="471"/>
      <c r="Q106" s="471"/>
      <c r="R106" s="471"/>
      <c r="S106" s="471"/>
      <c r="T106" s="471"/>
      <c r="U106" s="471"/>
      <c r="V106" s="471"/>
      <c r="W106" s="471"/>
      <c r="X106" s="471"/>
      <c r="Y106" s="471"/>
      <c r="Z106" s="472"/>
      <c r="AA106" s="470"/>
      <c r="AB106" s="471"/>
      <c r="AC106" s="471"/>
      <c r="AD106" s="471"/>
      <c r="AE106" s="471"/>
      <c r="AF106" s="471"/>
      <c r="AG106" s="471"/>
      <c r="AH106" s="471"/>
      <c r="AI106" s="471"/>
      <c r="AJ106" s="471"/>
      <c r="AK106" s="471"/>
      <c r="AL106" s="471"/>
      <c r="AM106" s="472"/>
      <c r="AN106" s="471"/>
      <c r="AO106" s="471"/>
      <c r="AP106" s="471"/>
      <c r="AQ106" s="471"/>
      <c r="AR106" s="471"/>
      <c r="AS106" s="471"/>
      <c r="AT106" s="471"/>
      <c r="AU106" s="471"/>
      <c r="AV106" s="471"/>
      <c r="AW106" s="471"/>
      <c r="AX106" s="471"/>
      <c r="AY106" s="472"/>
      <c r="AZ106" s="470"/>
      <c r="BA106" s="471"/>
      <c r="BB106" s="471"/>
      <c r="BC106" s="471"/>
      <c r="BD106" s="471"/>
      <c r="BE106" s="471"/>
      <c r="BF106" s="471"/>
      <c r="BG106" s="471"/>
      <c r="BH106" s="471"/>
      <c r="BI106" s="471"/>
      <c r="BJ106" s="471"/>
      <c r="BK106" s="473"/>
      <c r="BL106" s="634"/>
      <c r="BM106" s="634"/>
      <c r="BN106" s="634"/>
      <c r="BO106" s="636"/>
      <c r="BP106" s="636"/>
      <c r="BQ106" s="636"/>
      <c r="BR106" s="636"/>
      <c r="BS106" s="636"/>
      <c r="BT106" s="636"/>
      <c r="BU106" s="636"/>
      <c r="BV106" s="636"/>
      <c r="BW106" s="636"/>
      <c r="BX106" s="636"/>
      <c r="BY106" s="636"/>
      <c r="BZ106" s="636"/>
      <c r="CA106" s="636"/>
      <c r="CB106" s="636"/>
      <c r="CC106" s="636"/>
      <c r="CD106" s="636"/>
      <c r="CE106" s="634"/>
      <c r="CF106" s="634"/>
      <c r="CG106" s="634"/>
      <c r="CH106" s="634"/>
      <c r="CI106" s="634"/>
      <c r="CJ106" s="634"/>
      <c r="CK106" s="634"/>
      <c r="CL106" s="634"/>
      <c r="CM106" s="634"/>
      <c r="CN106" s="634"/>
      <c r="CO106" s="634"/>
      <c r="CP106" s="634"/>
      <c r="CQ106" s="634"/>
      <c r="CR106" s="634"/>
      <c r="CS106" s="634"/>
      <c r="CT106" s="634"/>
      <c r="CU106" s="634"/>
      <c r="CV106" s="634"/>
      <c r="CW106" s="634"/>
      <c r="CX106" s="634"/>
      <c r="CY106" s="634"/>
      <c r="CZ106" s="634"/>
      <c r="DA106" s="634"/>
      <c r="DB106" s="634"/>
      <c r="DC106" s="634"/>
      <c r="DD106" s="634"/>
      <c r="DE106" s="634"/>
      <c r="DF106" s="634"/>
      <c r="DG106" s="634"/>
      <c r="DH106" s="634"/>
      <c r="DI106" s="634"/>
    </row>
    <row r="107" spans="1:113" x14ac:dyDescent="0.2">
      <c r="A107" s="656"/>
      <c r="B107" s="657"/>
      <c r="C107" s="470"/>
      <c r="D107" s="471"/>
      <c r="E107" s="471"/>
      <c r="F107" s="471"/>
      <c r="G107" s="471"/>
      <c r="H107" s="471"/>
      <c r="I107" s="471"/>
      <c r="J107" s="471"/>
      <c r="K107" s="471"/>
      <c r="L107" s="471"/>
      <c r="M107" s="471"/>
      <c r="N107" s="472"/>
      <c r="O107" s="470"/>
      <c r="P107" s="471"/>
      <c r="Q107" s="471"/>
      <c r="R107" s="471"/>
      <c r="S107" s="471"/>
      <c r="T107" s="471"/>
      <c r="U107" s="471"/>
      <c r="V107" s="471"/>
      <c r="W107" s="471"/>
      <c r="X107" s="471"/>
      <c r="Y107" s="471"/>
      <c r="Z107" s="472"/>
      <c r="AA107" s="470"/>
      <c r="AB107" s="471"/>
      <c r="AC107" s="471"/>
      <c r="AD107" s="471"/>
      <c r="AE107" s="471"/>
      <c r="AF107" s="471"/>
      <c r="AG107" s="471"/>
      <c r="AH107" s="471"/>
      <c r="AI107" s="471"/>
      <c r="AJ107" s="471"/>
      <c r="AK107" s="471"/>
      <c r="AL107" s="471"/>
      <c r="AM107" s="472"/>
      <c r="AN107" s="471"/>
      <c r="AO107" s="471"/>
      <c r="AP107" s="471"/>
      <c r="AQ107" s="471"/>
      <c r="AR107" s="471"/>
      <c r="AS107" s="471"/>
      <c r="AT107" s="471"/>
      <c r="AU107" s="471"/>
      <c r="AV107" s="471"/>
      <c r="AW107" s="471"/>
      <c r="AX107" s="471"/>
      <c r="AY107" s="472"/>
      <c r="AZ107" s="470"/>
      <c r="BA107" s="471"/>
      <c r="BB107" s="471"/>
      <c r="BC107" s="471"/>
      <c r="BD107" s="471"/>
      <c r="BE107" s="471"/>
      <c r="BF107" s="471"/>
      <c r="BG107" s="471"/>
      <c r="BH107" s="471"/>
      <c r="BI107" s="471"/>
      <c r="BJ107" s="471"/>
      <c r="BK107" s="473"/>
      <c r="BL107" s="634"/>
      <c r="BM107" s="634"/>
      <c r="BN107" s="634"/>
      <c r="BO107" s="636"/>
      <c r="BP107" s="636"/>
      <c r="BQ107" s="636"/>
      <c r="BR107" s="636"/>
      <c r="BS107" s="636"/>
      <c r="BT107" s="636"/>
      <c r="BU107" s="636"/>
      <c r="BV107" s="636"/>
      <c r="BW107" s="636"/>
      <c r="BX107" s="636"/>
      <c r="BY107" s="636"/>
      <c r="BZ107" s="636"/>
      <c r="CA107" s="636"/>
      <c r="CB107" s="636"/>
      <c r="CC107" s="636"/>
      <c r="CD107" s="636"/>
      <c r="CE107" s="634"/>
      <c r="CF107" s="634"/>
      <c r="CG107" s="634"/>
      <c r="CH107" s="634"/>
      <c r="CI107" s="634"/>
      <c r="CJ107" s="634"/>
      <c r="CK107" s="634"/>
      <c r="CL107" s="634"/>
      <c r="CM107" s="634"/>
      <c r="CN107" s="634"/>
      <c r="CO107" s="634"/>
      <c r="CP107" s="634"/>
      <c r="CQ107" s="634"/>
      <c r="CR107" s="634"/>
      <c r="CS107" s="634"/>
      <c r="CT107" s="634"/>
      <c r="CU107" s="634"/>
      <c r="CV107" s="634"/>
      <c r="CW107" s="634"/>
      <c r="CX107" s="634"/>
      <c r="CY107" s="634"/>
      <c r="CZ107" s="634"/>
      <c r="DA107" s="634"/>
      <c r="DB107" s="634"/>
      <c r="DC107" s="634"/>
      <c r="DD107" s="634"/>
      <c r="DE107" s="634"/>
      <c r="DF107" s="634"/>
      <c r="DG107" s="634"/>
      <c r="DH107" s="634"/>
      <c r="DI107" s="634"/>
    </row>
    <row r="108" spans="1:113" x14ac:dyDescent="0.2">
      <c r="A108" s="656"/>
      <c r="B108" s="657"/>
      <c r="C108" s="470"/>
      <c r="D108" s="471"/>
      <c r="E108" s="471"/>
      <c r="F108" s="471"/>
      <c r="G108" s="471"/>
      <c r="H108" s="471"/>
      <c r="I108" s="471"/>
      <c r="J108" s="471"/>
      <c r="K108" s="471"/>
      <c r="L108" s="471"/>
      <c r="M108" s="471"/>
      <c r="N108" s="472"/>
      <c r="O108" s="470"/>
      <c r="P108" s="471"/>
      <c r="Q108" s="471"/>
      <c r="R108" s="471"/>
      <c r="S108" s="471"/>
      <c r="T108" s="471"/>
      <c r="U108" s="471"/>
      <c r="V108" s="471"/>
      <c r="W108" s="471"/>
      <c r="X108" s="471"/>
      <c r="Y108" s="471"/>
      <c r="Z108" s="472"/>
      <c r="AA108" s="470"/>
      <c r="AB108" s="471"/>
      <c r="AC108" s="471"/>
      <c r="AD108" s="471"/>
      <c r="AE108" s="471"/>
      <c r="AF108" s="471"/>
      <c r="AG108" s="471"/>
      <c r="AH108" s="471"/>
      <c r="AI108" s="471"/>
      <c r="AJ108" s="471"/>
      <c r="AK108" s="471"/>
      <c r="AL108" s="471"/>
      <c r="AM108" s="472"/>
      <c r="AN108" s="471"/>
      <c r="AO108" s="471"/>
      <c r="AP108" s="471"/>
      <c r="AQ108" s="471"/>
      <c r="AR108" s="471"/>
      <c r="AS108" s="471"/>
      <c r="AT108" s="471"/>
      <c r="AU108" s="471"/>
      <c r="AV108" s="471"/>
      <c r="AW108" s="471"/>
      <c r="AX108" s="471"/>
      <c r="AY108" s="472"/>
      <c r="AZ108" s="470"/>
      <c r="BA108" s="471"/>
      <c r="BB108" s="471"/>
      <c r="BC108" s="471"/>
      <c r="BD108" s="471"/>
      <c r="BE108" s="471"/>
      <c r="BF108" s="471"/>
      <c r="BG108" s="471"/>
      <c r="BH108" s="471"/>
      <c r="BI108" s="471"/>
      <c r="BJ108" s="471"/>
      <c r="BK108" s="473"/>
      <c r="BL108" s="634"/>
      <c r="BM108" s="634"/>
      <c r="BN108" s="634"/>
      <c r="BO108" s="636"/>
      <c r="BP108" s="636"/>
      <c r="BQ108" s="636"/>
      <c r="BR108" s="636"/>
      <c r="BS108" s="636"/>
      <c r="BT108" s="636"/>
      <c r="BU108" s="636"/>
      <c r="BV108" s="636"/>
      <c r="BW108" s="636"/>
      <c r="BX108" s="636"/>
      <c r="BY108" s="636"/>
      <c r="BZ108" s="636"/>
      <c r="CA108" s="636"/>
      <c r="CB108" s="636"/>
      <c r="CC108" s="636"/>
      <c r="CD108" s="636"/>
      <c r="CE108" s="634"/>
      <c r="CF108" s="634"/>
      <c r="CG108" s="634"/>
      <c r="CH108" s="634"/>
      <c r="CI108" s="634"/>
      <c r="CJ108" s="634"/>
      <c r="CK108" s="634"/>
      <c r="CL108" s="634"/>
      <c r="CM108" s="634"/>
      <c r="CN108" s="634"/>
      <c r="CO108" s="634"/>
      <c r="CP108" s="634"/>
      <c r="CQ108" s="634"/>
      <c r="CR108" s="634"/>
      <c r="CS108" s="634"/>
      <c r="CT108" s="634"/>
      <c r="CU108" s="634"/>
      <c r="CV108" s="634"/>
      <c r="CW108" s="634"/>
      <c r="CX108" s="634"/>
      <c r="CY108" s="634"/>
      <c r="CZ108" s="634"/>
      <c r="DA108" s="634"/>
      <c r="DB108" s="634"/>
      <c r="DC108" s="634"/>
      <c r="DD108" s="634"/>
      <c r="DE108" s="634"/>
      <c r="DF108" s="634"/>
      <c r="DG108" s="634"/>
      <c r="DH108" s="634"/>
      <c r="DI108" s="634"/>
    </row>
    <row r="109" spans="1:113" x14ac:dyDescent="0.2">
      <c r="A109" s="656"/>
      <c r="B109" s="657"/>
      <c r="C109" s="470"/>
      <c r="D109" s="471"/>
      <c r="E109" s="471"/>
      <c r="F109" s="471"/>
      <c r="G109" s="471"/>
      <c r="H109" s="471"/>
      <c r="I109" s="471"/>
      <c r="J109" s="471"/>
      <c r="K109" s="471"/>
      <c r="L109" s="471"/>
      <c r="M109" s="471"/>
      <c r="N109" s="472"/>
      <c r="O109" s="470"/>
      <c r="P109" s="471"/>
      <c r="Q109" s="471"/>
      <c r="R109" s="471"/>
      <c r="S109" s="471"/>
      <c r="T109" s="471"/>
      <c r="U109" s="471"/>
      <c r="V109" s="471"/>
      <c r="W109" s="471"/>
      <c r="X109" s="471"/>
      <c r="Y109" s="471"/>
      <c r="Z109" s="472"/>
      <c r="AA109" s="470"/>
      <c r="AB109" s="471"/>
      <c r="AC109" s="471"/>
      <c r="AD109" s="471"/>
      <c r="AE109" s="471"/>
      <c r="AF109" s="471"/>
      <c r="AG109" s="471"/>
      <c r="AH109" s="471"/>
      <c r="AI109" s="471"/>
      <c r="AJ109" s="471"/>
      <c r="AK109" s="471"/>
      <c r="AL109" s="471"/>
      <c r="AM109" s="472"/>
      <c r="AN109" s="471"/>
      <c r="AO109" s="471"/>
      <c r="AP109" s="471"/>
      <c r="AQ109" s="471"/>
      <c r="AR109" s="471"/>
      <c r="AS109" s="471"/>
      <c r="AT109" s="471"/>
      <c r="AU109" s="471"/>
      <c r="AV109" s="471"/>
      <c r="AW109" s="471"/>
      <c r="AX109" s="471"/>
      <c r="AY109" s="472"/>
      <c r="AZ109" s="470"/>
      <c r="BA109" s="471"/>
      <c r="BB109" s="471"/>
      <c r="BC109" s="471"/>
      <c r="BD109" s="471"/>
      <c r="BE109" s="471"/>
      <c r="BF109" s="471"/>
      <c r="BG109" s="471"/>
      <c r="BH109" s="471"/>
      <c r="BI109" s="471"/>
      <c r="BJ109" s="471"/>
      <c r="BK109" s="473"/>
      <c r="BL109" s="634"/>
      <c r="BM109" s="634"/>
      <c r="BN109" s="634"/>
      <c r="BO109" s="636"/>
      <c r="BP109" s="636"/>
      <c r="BQ109" s="636"/>
      <c r="BR109" s="636"/>
      <c r="BS109" s="636"/>
      <c r="BT109" s="636"/>
      <c r="BU109" s="636"/>
      <c r="BV109" s="636"/>
      <c r="BW109" s="636"/>
      <c r="BX109" s="636"/>
      <c r="BY109" s="636"/>
      <c r="BZ109" s="636"/>
      <c r="CA109" s="636"/>
      <c r="CB109" s="636"/>
      <c r="CC109" s="636"/>
      <c r="CD109" s="636"/>
      <c r="CE109" s="634"/>
      <c r="CF109" s="634"/>
      <c r="CG109" s="634"/>
      <c r="CH109" s="634"/>
      <c r="CI109" s="634"/>
      <c r="CJ109" s="634"/>
      <c r="CK109" s="634"/>
      <c r="CL109" s="634"/>
      <c r="CM109" s="634"/>
      <c r="CN109" s="634"/>
      <c r="CO109" s="634"/>
      <c r="CP109" s="634"/>
      <c r="CQ109" s="634"/>
      <c r="CR109" s="634"/>
      <c r="CS109" s="634"/>
      <c r="CT109" s="634"/>
      <c r="CU109" s="634"/>
      <c r="CV109" s="634"/>
      <c r="CW109" s="634"/>
      <c r="CX109" s="634"/>
      <c r="CY109" s="634"/>
      <c r="CZ109" s="634"/>
      <c r="DA109" s="634"/>
      <c r="DB109" s="634"/>
      <c r="DC109" s="634"/>
      <c r="DD109" s="634"/>
      <c r="DE109" s="634"/>
      <c r="DF109" s="634"/>
      <c r="DG109" s="634"/>
      <c r="DH109" s="634"/>
      <c r="DI109" s="634"/>
    </row>
    <row r="110" spans="1:113" x14ac:dyDescent="0.2">
      <c r="A110" s="656"/>
      <c r="B110" s="657"/>
      <c r="C110" s="470"/>
      <c r="D110" s="471"/>
      <c r="E110" s="471"/>
      <c r="F110" s="471"/>
      <c r="G110" s="471"/>
      <c r="H110" s="471"/>
      <c r="I110" s="471"/>
      <c r="J110" s="471"/>
      <c r="K110" s="471"/>
      <c r="L110" s="471"/>
      <c r="M110" s="471"/>
      <c r="N110" s="472"/>
      <c r="O110" s="470"/>
      <c r="P110" s="471"/>
      <c r="Q110" s="471"/>
      <c r="R110" s="471"/>
      <c r="S110" s="471"/>
      <c r="T110" s="471"/>
      <c r="U110" s="471"/>
      <c r="V110" s="471"/>
      <c r="W110" s="471"/>
      <c r="X110" s="471"/>
      <c r="Y110" s="471"/>
      <c r="Z110" s="472"/>
      <c r="AA110" s="470"/>
      <c r="AB110" s="471"/>
      <c r="AC110" s="471"/>
      <c r="AD110" s="471"/>
      <c r="AE110" s="471"/>
      <c r="AF110" s="471"/>
      <c r="AG110" s="471"/>
      <c r="AH110" s="471"/>
      <c r="AI110" s="471"/>
      <c r="AJ110" s="471"/>
      <c r="AK110" s="471"/>
      <c r="AL110" s="471"/>
      <c r="AM110" s="472"/>
      <c r="AN110" s="471"/>
      <c r="AO110" s="471"/>
      <c r="AP110" s="471"/>
      <c r="AQ110" s="471"/>
      <c r="AR110" s="471"/>
      <c r="AS110" s="471"/>
      <c r="AT110" s="471"/>
      <c r="AU110" s="471"/>
      <c r="AV110" s="471"/>
      <c r="AW110" s="471"/>
      <c r="AX110" s="471"/>
      <c r="AY110" s="472"/>
      <c r="AZ110" s="470"/>
      <c r="BA110" s="471"/>
      <c r="BB110" s="471"/>
      <c r="BC110" s="471"/>
      <c r="BD110" s="471"/>
      <c r="BE110" s="471"/>
      <c r="BF110" s="471"/>
      <c r="BG110" s="471"/>
      <c r="BH110" s="471"/>
      <c r="BI110" s="471"/>
      <c r="BJ110" s="471"/>
      <c r="BK110" s="473"/>
      <c r="BL110" s="634"/>
      <c r="BM110" s="634"/>
      <c r="BN110" s="634"/>
      <c r="BO110" s="636"/>
      <c r="BP110" s="636"/>
      <c r="BQ110" s="636"/>
      <c r="BR110" s="636"/>
      <c r="BS110" s="636"/>
      <c r="BT110" s="636"/>
      <c r="BU110" s="636"/>
      <c r="BV110" s="636"/>
      <c r="BW110" s="636"/>
      <c r="BX110" s="636"/>
      <c r="BY110" s="636"/>
      <c r="BZ110" s="636"/>
      <c r="CA110" s="636"/>
      <c r="CB110" s="636"/>
      <c r="CC110" s="636"/>
      <c r="CD110" s="636"/>
      <c r="CE110" s="634"/>
      <c r="CF110" s="634"/>
      <c r="CG110" s="634"/>
      <c r="CH110" s="634"/>
      <c r="CI110" s="634"/>
      <c r="CJ110" s="634"/>
      <c r="CK110" s="634"/>
      <c r="CL110" s="634"/>
      <c r="CM110" s="634"/>
      <c r="CN110" s="634"/>
      <c r="CO110" s="634"/>
      <c r="CP110" s="634"/>
      <c r="CQ110" s="634"/>
      <c r="CR110" s="634"/>
      <c r="CS110" s="634"/>
      <c r="CT110" s="634"/>
      <c r="CU110" s="634"/>
      <c r="CV110" s="634"/>
      <c r="CW110" s="634"/>
      <c r="CX110" s="634"/>
      <c r="CY110" s="634"/>
      <c r="CZ110" s="634"/>
      <c r="DA110" s="634"/>
      <c r="DB110" s="634"/>
      <c r="DC110" s="634"/>
      <c r="DD110" s="634"/>
      <c r="DE110" s="634"/>
      <c r="DF110" s="634"/>
      <c r="DG110" s="634"/>
      <c r="DH110" s="634"/>
      <c r="DI110" s="634"/>
    </row>
    <row r="111" spans="1:113" x14ac:dyDescent="0.2">
      <c r="A111" s="656"/>
      <c r="B111" s="657"/>
      <c r="C111" s="470"/>
      <c r="D111" s="471"/>
      <c r="E111" s="471"/>
      <c r="F111" s="471"/>
      <c r="G111" s="471"/>
      <c r="H111" s="471"/>
      <c r="I111" s="471"/>
      <c r="J111" s="471"/>
      <c r="K111" s="471"/>
      <c r="L111" s="471"/>
      <c r="M111" s="471"/>
      <c r="N111" s="472"/>
      <c r="O111" s="470"/>
      <c r="P111" s="471"/>
      <c r="Q111" s="471"/>
      <c r="R111" s="471"/>
      <c r="S111" s="471"/>
      <c r="T111" s="471"/>
      <c r="U111" s="471"/>
      <c r="V111" s="471"/>
      <c r="W111" s="471"/>
      <c r="X111" s="471"/>
      <c r="Y111" s="471"/>
      <c r="Z111" s="472"/>
      <c r="AA111" s="470"/>
      <c r="AB111" s="471"/>
      <c r="AC111" s="471"/>
      <c r="AD111" s="471"/>
      <c r="AE111" s="471"/>
      <c r="AF111" s="471"/>
      <c r="AG111" s="471"/>
      <c r="AH111" s="471"/>
      <c r="AI111" s="471"/>
      <c r="AJ111" s="471"/>
      <c r="AK111" s="471"/>
      <c r="AL111" s="471"/>
      <c r="AM111" s="472"/>
      <c r="AN111" s="471"/>
      <c r="AO111" s="471"/>
      <c r="AP111" s="471"/>
      <c r="AQ111" s="471"/>
      <c r="AR111" s="471"/>
      <c r="AS111" s="471"/>
      <c r="AT111" s="471"/>
      <c r="AU111" s="471"/>
      <c r="AV111" s="471"/>
      <c r="AW111" s="471"/>
      <c r="AX111" s="471"/>
      <c r="AY111" s="472"/>
      <c r="AZ111" s="470"/>
      <c r="BA111" s="471"/>
      <c r="BB111" s="471"/>
      <c r="BC111" s="471"/>
      <c r="BD111" s="471"/>
      <c r="BE111" s="471"/>
      <c r="BF111" s="471"/>
      <c r="BG111" s="471"/>
      <c r="BH111" s="471"/>
      <c r="BI111" s="471"/>
      <c r="BJ111" s="471"/>
      <c r="BK111" s="473"/>
      <c r="BL111" s="634"/>
      <c r="BM111" s="634"/>
      <c r="BN111" s="634"/>
      <c r="BO111" s="636"/>
      <c r="BP111" s="636"/>
      <c r="BQ111" s="636"/>
      <c r="BR111" s="636"/>
      <c r="BS111" s="636"/>
      <c r="BT111" s="636"/>
      <c r="BU111" s="636"/>
      <c r="BV111" s="636"/>
      <c r="BW111" s="636"/>
      <c r="BX111" s="636"/>
      <c r="BY111" s="636"/>
      <c r="BZ111" s="636"/>
      <c r="CA111" s="636"/>
      <c r="CB111" s="636"/>
      <c r="CC111" s="636"/>
      <c r="CD111" s="636"/>
      <c r="CE111" s="634"/>
      <c r="CF111" s="634"/>
      <c r="CG111" s="634"/>
      <c r="CH111" s="634"/>
      <c r="CI111" s="634"/>
      <c r="CJ111" s="634"/>
      <c r="CK111" s="634"/>
      <c r="CL111" s="634"/>
      <c r="CM111" s="634"/>
      <c r="CN111" s="634"/>
      <c r="CO111" s="634"/>
      <c r="CP111" s="634"/>
      <c r="CQ111" s="634"/>
      <c r="CR111" s="634"/>
      <c r="CS111" s="634"/>
      <c r="CT111" s="634"/>
      <c r="CU111" s="634"/>
      <c r="CV111" s="634"/>
      <c r="CW111" s="634"/>
      <c r="CX111" s="634"/>
      <c r="CY111" s="634"/>
      <c r="CZ111" s="634"/>
      <c r="DA111" s="634"/>
      <c r="DB111" s="634"/>
      <c r="DC111" s="634"/>
      <c r="DD111" s="634"/>
      <c r="DE111" s="634"/>
      <c r="DF111" s="634"/>
      <c r="DG111" s="634"/>
      <c r="DH111" s="634"/>
      <c r="DI111" s="634"/>
    </row>
    <row r="112" spans="1:113" x14ac:dyDescent="0.2">
      <c r="A112" s="656"/>
      <c r="B112" s="657"/>
      <c r="C112" s="470"/>
      <c r="D112" s="471"/>
      <c r="E112" s="471"/>
      <c r="F112" s="471"/>
      <c r="G112" s="471"/>
      <c r="H112" s="471"/>
      <c r="I112" s="471"/>
      <c r="J112" s="471"/>
      <c r="K112" s="471"/>
      <c r="L112" s="471"/>
      <c r="M112" s="471"/>
      <c r="N112" s="472"/>
      <c r="O112" s="470"/>
      <c r="P112" s="471"/>
      <c r="Q112" s="471"/>
      <c r="R112" s="471"/>
      <c r="S112" s="471"/>
      <c r="T112" s="471"/>
      <c r="U112" s="471"/>
      <c r="V112" s="471"/>
      <c r="W112" s="471"/>
      <c r="X112" s="471"/>
      <c r="Y112" s="471"/>
      <c r="Z112" s="472"/>
      <c r="AA112" s="470"/>
      <c r="AB112" s="471"/>
      <c r="AC112" s="471"/>
      <c r="AD112" s="471"/>
      <c r="AE112" s="471"/>
      <c r="AF112" s="471"/>
      <c r="AG112" s="471"/>
      <c r="AH112" s="471"/>
      <c r="AI112" s="471"/>
      <c r="AJ112" s="471"/>
      <c r="AK112" s="471"/>
      <c r="AL112" s="471"/>
      <c r="AM112" s="472"/>
      <c r="AN112" s="471"/>
      <c r="AO112" s="471"/>
      <c r="AP112" s="471"/>
      <c r="AQ112" s="471"/>
      <c r="AR112" s="471"/>
      <c r="AS112" s="471"/>
      <c r="AT112" s="471"/>
      <c r="AU112" s="471"/>
      <c r="AV112" s="471"/>
      <c r="AW112" s="471"/>
      <c r="AX112" s="471"/>
      <c r="AY112" s="472"/>
      <c r="AZ112" s="470"/>
      <c r="BA112" s="471"/>
      <c r="BB112" s="471"/>
      <c r="BC112" s="471"/>
      <c r="BD112" s="471"/>
      <c r="BE112" s="471"/>
      <c r="BF112" s="471"/>
      <c r="BG112" s="471"/>
      <c r="BH112" s="471"/>
      <c r="BI112" s="471"/>
      <c r="BJ112" s="471"/>
      <c r="BK112" s="473"/>
      <c r="BL112" s="634"/>
      <c r="BM112" s="634"/>
      <c r="BN112" s="634"/>
      <c r="BO112" s="636"/>
      <c r="BP112" s="636"/>
      <c r="BQ112" s="636"/>
      <c r="BR112" s="636"/>
      <c r="BS112" s="636"/>
      <c r="BT112" s="636"/>
      <c r="BU112" s="636"/>
      <c r="BV112" s="636"/>
      <c r="BW112" s="636"/>
      <c r="BX112" s="636"/>
      <c r="BY112" s="636"/>
      <c r="BZ112" s="636"/>
      <c r="CA112" s="636"/>
      <c r="CB112" s="636"/>
      <c r="CC112" s="636"/>
      <c r="CD112" s="636"/>
      <c r="CE112" s="634"/>
      <c r="CF112" s="634"/>
      <c r="CG112" s="634"/>
      <c r="CH112" s="634"/>
      <c r="CI112" s="634"/>
      <c r="CJ112" s="634"/>
      <c r="CK112" s="634"/>
      <c r="CL112" s="634"/>
      <c r="CM112" s="634"/>
      <c r="CN112" s="634"/>
      <c r="CO112" s="634"/>
      <c r="CP112" s="634"/>
      <c r="CQ112" s="634"/>
      <c r="CR112" s="634"/>
      <c r="CS112" s="634"/>
      <c r="CT112" s="634"/>
      <c r="CU112" s="634"/>
      <c r="CV112" s="634"/>
      <c r="CW112" s="634"/>
      <c r="CX112" s="634"/>
      <c r="CY112" s="634"/>
      <c r="CZ112" s="634"/>
      <c r="DA112" s="634"/>
      <c r="DB112" s="634"/>
      <c r="DC112" s="634"/>
      <c r="DD112" s="634"/>
      <c r="DE112" s="634"/>
      <c r="DF112" s="634"/>
      <c r="DG112" s="634"/>
      <c r="DH112" s="634"/>
      <c r="DI112" s="634"/>
    </row>
    <row r="113" spans="1:113" x14ac:dyDescent="0.2">
      <c r="A113" s="656"/>
      <c r="B113" s="657"/>
      <c r="C113" s="470"/>
      <c r="D113" s="471"/>
      <c r="E113" s="471"/>
      <c r="F113" s="471"/>
      <c r="G113" s="471"/>
      <c r="H113" s="471"/>
      <c r="I113" s="471"/>
      <c r="J113" s="471"/>
      <c r="K113" s="471"/>
      <c r="L113" s="471"/>
      <c r="M113" s="471"/>
      <c r="N113" s="472"/>
      <c r="O113" s="470"/>
      <c r="P113" s="471"/>
      <c r="Q113" s="471"/>
      <c r="R113" s="471"/>
      <c r="S113" s="471"/>
      <c r="T113" s="471"/>
      <c r="U113" s="471"/>
      <c r="V113" s="471"/>
      <c r="W113" s="471"/>
      <c r="X113" s="471"/>
      <c r="Y113" s="471"/>
      <c r="Z113" s="472"/>
      <c r="AA113" s="470"/>
      <c r="AB113" s="471"/>
      <c r="AC113" s="471"/>
      <c r="AD113" s="471"/>
      <c r="AE113" s="471"/>
      <c r="AF113" s="471"/>
      <c r="AG113" s="471"/>
      <c r="AH113" s="471"/>
      <c r="AI113" s="471"/>
      <c r="AJ113" s="471"/>
      <c r="AK113" s="471"/>
      <c r="AL113" s="471"/>
      <c r="AM113" s="472"/>
      <c r="AN113" s="471"/>
      <c r="AO113" s="471"/>
      <c r="AP113" s="471"/>
      <c r="AQ113" s="471"/>
      <c r="AR113" s="471"/>
      <c r="AS113" s="471"/>
      <c r="AT113" s="471"/>
      <c r="AU113" s="471"/>
      <c r="AV113" s="471"/>
      <c r="AW113" s="471"/>
      <c r="AX113" s="471"/>
      <c r="AY113" s="472"/>
      <c r="AZ113" s="470"/>
      <c r="BA113" s="471"/>
      <c r="BB113" s="471"/>
      <c r="BC113" s="471"/>
      <c r="BD113" s="471"/>
      <c r="BE113" s="471"/>
      <c r="BF113" s="471"/>
      <c r="BG113" s="471"/>
      <c r="BH113" s="471"/>
      <c r="BI113" s="471"/>
      <c r="BJ113" s="471"/>
      <c r="BK113" s="473"/>
      <c r="BL113" s="634"/>
      <c r="BM113" s="634"/>
      <c r="BN113" s="634"/>
      <c r="BO113" s="636"/>
      <c r="BP113" s="636"/>
      <c r="BQ113" s="636"/>
      <c r="BR113" s="636"/>
      <c r="BS113" s="636"/>
      <c r="BT113" s="636"/>
      <c r="BU113" s="636"/>
      <c r="BV113" s="636"/>
      <c r="BW113" s="636"/>
      <c r="BX113" s="636"/>
      <c r="BY113" s="636"/>
      <c r="BZ113" s="636"/>
      <c r="CA113" s="636"/>
      <c r="CB113" s="636"/>
      <c r="CC113" s="636"/>
      <c r="CD113" s="636"/>
      <c r="CE113" s="634"/>
      <c r="CF113" s="634"/>
      <c r="CG113" s="634"/>
      <c r="CH113" s="634"/>
      <c r="CI113" s="634"/>
      <c r="CJ113" s="634"/>
      <c r="CK113" s="634"/>
      <c r="CL113" s="634"/>
      <c r="CM113" s="634"/>
      <c r="CN113" s="634"/>
      <c r="CO113" s="634"/>
      <c r="CP113" s="634"/>
      <c r="CQ113" s="634"/>
      <c r="CR113" s="634"/>
      <c r="CS113" s="634"/>
      <c r="CT113" s="634"/>
      <c r="CU113" s="634"/>
      <c r="CV113" s="634"/>
      <c r="CW113" s="634"/>
      <c r="CX113" s="634"/>
      <c r="CY113" s="634"/>
      <c r="CZ113" s="634"/>
      <c r="DA113" s="634"/>
      <c r="DB113" s="634"/>
      <c r="DC113" s="634"/>
      <c r="DD113" s="634"/>
      <c r="DE113" s="634"/>
      <c r="DF113" s="634"/>
      <c r="DG113" s="634"/>
      <c r="DH113" s="634"/>
      <c r="DI113" s="634"/>
    </row>
    <row r="114" spans="1:113" x14ac:dyDescent="0.2">
      <c r="A114" s="656"/>
      <c r="B114" s="657"/>
      <c r="C114" s="470"/>
      <c r="D114" s="471"/>
      <c r="E114" s="471"/>
      <c r="F114" s="471"/>
      <c r="G114" s="471"/>
      <c r="H114" s="471"/>
      <c r="I114" s="471"/>
      <c r="J114" s="471"/>
      <c r="K114" s="471"/>
      <c r="L114" s="471"/>
      <c r="M114" s="471"/>
      <c r="N114" s="472"/>
      <c r="O114" s="470"/>
      <c r="P114" s="471"/>
      <c r="Q114" s="471"/>
      <c r="R114" s="471"/>
      <c r="S114" s="471"/>
      <c r="T114" s="471"/>
      <c r="U114" s="471"/>
      <c r="V114" s="471"/>
      <c r="W114" s="471"/>
      <c r="X114" s="471"/>
      <c r="Y114" s="471"/>
      <c r="Z114" s="472"/>
      <c r="AA114" s="470"/>
      <c r="AB114" s="471"/>
      <c r="AC114" s="471"/>
      <c r="AD114" s="471"/>
      <c r="AE114" s="471"/>
      <c r="AF114" s="471"/>
      <c r="AG114" s="471"/>
      <c r="AH114" s="471"/>
      <c r="AI114" s="471"/>
      <c r="AJ114" s="471"/>
      <c r="AK114" s="471"/>
      <c r="AL114" s="471"/>
      <c r="AM114" s="472"/>
      <c r="AN114" s="471"/>
      <c r="AO114" s="471"/>
      <c r="AP114" s="471"/>
      <c r="AQ114" s="471"/>
      <c r="AR114" s="471"/>
      <c r="AS114" s="471"/>
      <c r="AT114" s="471"/>
      <c r="AU114" s="471"/>
      <c r="AV114" s="471"/>
      <c r="AW114" s="471"/>
      <c r="AX114" s="471"/>
      <c r="AY114" s="472"/>
      <c r="AZ114" s="470"/>
      <c r="BA114" s="471"/>
      <c r="BB114" s="471"/>
      <c r="BC114" s="471"/>
      <c r="BD114" s="471"/>
      <c r="BE114" s="471"/>
      <c r="BF114" s="471"/>
      <c r="BG114" s="471"/>
      <c r="BH114" s="471"/>
      <c r="BI114" s="471"/>
      <c r="BJ114" s="471"/>
      <c r="BK114" s="473"/>
      <c r="BL114" s="634"/>
      <c r="BM114" s="634"/>
      <c r="BN114" s="634"/>
      <c r="BO114" s="636"/>
      <c r="BP114" s="636"/>
      <c r="BQ114" s="636"/>
      <c r="BR114" s="636"/>
      <c r="BS114" s="636"/>
      <c r="BT114" s="636"/>
      <c r="BU114" s="636"/>
      <c r="BV114" s="636"/>
      <c r="BW114" s="636"/>
      <c r="BX114" s="636"/>
      <c r="BY114" s="636"/>
      <c r="BZ114" s="636"/>
      <c r="CA114" s="636"/>
      <c r="CB114" s="636"/>
      <c r="CC114" s="636"/>
      <c r="CD114" s="636"/>
      <c r="CE114" s="634"/>
      <c r="CF114" s="634"/>
      <c r="CG114" s="634"/>
      <c r="CH114" s="634"/>
      <c r="CI114" s="634"/>
      <c r="CJ114" s="634"/>
      <c r="CK114" s="634"/>
      <c r="CL114" s="634"/>
      <c r="CM114" s="634"/>
      <c r="CN114" s="634"/>
      <c r="CO114" s="634"/>
      <c r="CP114" s="634"/>
      <c r="CQ114" s="634"/>
      <c r="CR114" s="634"/>
      <c r="CS114" s="634"/>
      <c r="CT114" s="634"/>
      <c r="CU114" s="634"/>
      <c r="CV114" s="634"/>
      <c r="CW114" s="634"/>
      <c r="CX114" s="634"/>
      <c r="CY114" s="634"/>
      <c r="CZ114" s="634"/>
      <c r="DA114" s="634"/>
      <c r="DB114" s="634"/>
      <c r="DC114" s="634"/>
      <c r="DD114" s="634"/>
      <c r="DE114" s="634"/>
      <c r="DF114" s="634"/>
      <c r="DG114" s="634"/>
      <c r="DH114" s="634"/>
      <c r="DI114" s="634"/>
    </row>
    <row r="115" spans="1:113" x14ac:dyDescent="0.2">
      <c r="A115" s="656"/>
      <c r="B115" s="657"/>
      <c r="C115" s="470"/>
      <c r="D115" s="471"/>
      <c r="E115" s="471"/>
      <c r="F115" s="471"/>
      <c r="G115" s="471"/>
      <c r="H115" s="471"/>
      <c r="I115" s="471"/>
      <c r="J115" s="471"/>
      <c r="K115" s="471"/>
      <c r="L115" s="471"/>
      <c r="M115" s="471"/>
      <c r="N115" s="472"/>
      <c r="O115" s="470"/>
      <c r="P115" s="471"/>
      <c r="Q115" s="471"/>
      <c r="R115" s="471"/>
      <c r="S115" s="471"/>
      <c r="T115" s="471"/>
      <c r="U115" s="471"/>
      <c r="V115" s="471"/>
      <c r="W115" s="471"/>
      <c r="X115" s="471"/>
      <c r="Y115" s="471"/>
      <c r="Z115" s="472"/>
      <c r="AA115" s="470"/>
      <c r="AB115" s="471"/>
      <c r="AC115" s="471"/>
      <c r="AD115" s="471"/>
      <c r="AE115" s="471"/>
      <c r="AF115" s="471"/>
      <c r="AG115" s="471"/>
      <c r="AH115" s="471"/>
      <c r="AI115" s="471"/>
      <c r="AJ115" s="471"/>
      <c r="AK115" s="471"/>
      <c r="AL115" s="471"/>
      <c r="AM115" s="472"/>
      <c r="AN115" s="471"/>
      <c r="AO115" s="471"/>
      <c r="AP115" s="471"/>
      <c r="AQ115" s="471"/>
      <c r="AR115" s="471"/>
      <c r="AS115" s="471"/>
      <c r="AT115" s="471"/>
      <c r="AU115" s="471"/>
      <c r="AV115" s="471"/>
      <c r="AW115" s="471"/>
      <c r="AX115" s="471"/>
      <c r="AY115" s="472"/>
      <c r="AZ115" s="470"/>
      <c r="BA115" s="471"/>
      <c r="BB115" s="471"/>
      <c r="BC115" s="471"/>
      <c r="BD115" s="471"/>
      <c r="BE115" s="471"/>
      <c r="BF115" s="471"/>
      <c r="BG115" s="471"/>
      <c r="BH115" s="471"/>
      <c r="BI115" s="471"/>
      <c r="BJ115" s="471"/>
      <c r="BK115" s="473"/>
      <c r="BL115" s="634"/>
      <c r="BM115" s="634"/>
      <c r="BN115" s="634"/>
      <c r="BO115" s="636"/>
      <c r="BP115" s="636"/>
      <c r="BQ115" s="636"/>
      <c r="BR115" s="636"/>
      <c r="BS115" s="636"/>
      <c r="BT115" s="636"/>
      <c r="BU115" s="636"/>
      <c r="BV115" s="636"/>
      <c r="BW115" s="636"/>
      <c r="BX115" s="636"/>
      <c r="BY115" s="636"/>
      <c r="BZ115" s="636"/>
      <c r="CA115" s="636"/>
      <c r="CB115" s="636"/>
      <c r="CC115" s="636"/>
      <c r="CD115" s="636"/>
      <c r="CE115" s="634"/>
      <c r="CF115" s="634"/>
      <c r="CG115" s="634"/>
      <c r="CH115" s="634"/>
      <c r="CI115" s="634"/>
      <c r="CJ115" s="634"/>
      <c r="CK115" s="634"/>
      <c r="CL115" s="634"/>
      <c r="CM115" s="634"/>
      <c r="CN115" s="634"/>
      <c r="CO115" s="634"/>
      <c r="CP115" s="634"/>
      <c r="CQ115" s="634"/>
      <c r="CR115" s="634"/>
      <c r="CS115" s="634"/>
      <c r="CT115" s="634"/>
      <c r="CU115" s="634"/>
      <c r="CV115" s="634"/>
      <c r="CW115" s="634"/>
      <c r="CX115" s="634"/>
      <c r="CY115" s="634"/>
      <c r="CZ115" s="634"/>
      <c r="DA115" s="634"/>
      <c r="DB115" s="634"/>
      <c r="DC115" s="634"/>
      <c r="DD115" s="634"/>
      <c r="DE115" s="634"/>
      <c r="DF115" s="634"/>
      <c r="DG115" s="634"/>
      <c r="DH115" s="634"/>
      <c r="DI115" s="634"/>
    </row>
    <row r="116" spans="1:113" x14ac:dyDescent="0.2">
      <c r="A116" s="656"/>
      <c r="B116" s="657"/>
      <c r="C116" s="470"/>
      <c r="D116" s="471"/>
      <c r="E116" s="471"/>
      <c r="F116" s="471"/>
      <c r="G116" s="471"/>
      <c r="H116" s="471"/>
      <c r="I116" s="471"/>
      <c r="J116" s="471"/>
      <c r="K116" s="471"/>
      <c r="L116" s="471"/>
      <c r="M116" s="471"/>
      <c r="N116" s="472"/>
      <c r="O116" s="470"/>
      <c r="P116" s="471"/>
      <c r="Q116" s="471"/>
      <c r="R116" s="471"/>
      <c r="S116" s="471"/>
      <c r="T116" s="471"/>
      <c r="U116" s="471"/>
      <c r="V116" s="471"/>
      <c r="W116" s="471"/>
      <c r="X116" s="471"/>
      <c r="Y116" s="471"/>
      <c r="Z116" s="472"/>
      <c r="AA116" s="470"/>
      <c r="AB116" s="471"/>
      <c r="AC116" s="471"/>
      <c r="AD116" s="471"/>
      <c r="AE116" s="471"/>
      <c r="AF116" s="471"/>
      <c r="AG116" s="471"/>
      <c r="AH116" s="471"/>
      <c r="AI116" s="471"/>
      <c r="AJ116" s="471"/>
      <c r="AK116" s="471"/>
      <c r="AL116" s="471"/>
      <c r="AM116" s="472"/>
      <c r="AN116" s="471"/>
      <c r="AO116" s="471"/>
      <c r="AP116" s="471"/>
      <c r="AQ116" s="471"/>
      <c r="AR116" s="471"/>
      <c r="AS116" s="471"/>
      <c r="AT116" s="471"/>
      <c r="AU116" s="471"/>
      <c r="AV116" s="471"/>
      <c r="AW116" s="471"/>
      <c r="AX116" s="471"/>
      <c r="AY116" s="472"/>
      <c r="AZ116" s="470"/>
      <c r="BA116" s="471"/>
      <c r="BB116" s="471"/>
      <c r="BC116" s="471"/>
      <c r="BD116" s="471"/>
      <c r="BE116" s="471"/>
      <c r="BF116" s="471"/>
      <c r="BG116" s="471"/>
      <c r="BH116" s="471"/>
      <c r="BI116" s="471"/>
      <c r="BJ116" s="471"/>
      <c r="BK116" s="473"/>
      <c r="BL116" s="634"/>
      <c r="BM116" s="634"/>
      <c r="BN116" s="634"/>
      <c r="BO116" s="636"/>
      <c r="BP116" s="636"/>
      <c r="BQ116" s="636"/>
      <c r="BR116" s="636"/>
      <c r="BS116" s="636"/>
      <c r="BT116" s="636"/>
      <c r="BU116" s="636"/>
      <c r="BV116" s="636"/>
      <c r="BW116" s="636"/>
      <c r="BX116" s="636"/>
      <c r="BY116" s="636"/>
      <c r="BZ116" s="636"/>
      <c r="CA116" s="636"/>
      <c r="CB116" s="636"/>
      <c r="CC116" s="636"/>
      <c r="CD116" s="636"/>
      <c r="CE116" s="634"/>
      <c r="CF116" s="634"/>
      <c r="CG116" s="634"/>
      <c r="CH116" s="634"/>
      <c r="CI116" s="634"/>
      <c r="CJ116" s="634"/>
      <c r="CK116" s="634"/>
      <c r="CL116" s="634"/>
      <c r="CM116" s="634"/>
      <c r="CN116" s="634"/>
      <c r="CO116" s="634"/>
      <c r="CP116" s="634"/>
      <c r="CQ116" s="634"/>
      <c r="CR116" s="634"/>
      <c r="CS116" s="634"/>
      <c r="CT116" s="634"/>
      <c r="CU116" s="634"/>
      <c r="CV116" s="634"/>
      <c r="CW116" s="634"/>
      <c r="CX116" s="634"/>
      <c r="CY116" s="634"/>
      <c r="CZ116" s="634"/>
      <c r="DA116" s="634"/>
      <c r="DB116" s="634"/>
      <c r="DC116" s="634"/>
      <c r="DD116" s="634"/>
      <c r="DE116" s="634"/>
      <c r="DF116" s="634"/>
      <c r="DG116" s="634"/>
      <c r="DH116" s="634"/>
      <c r="DI116" s="634"/>
    </row>
    <row r="117" spans="1:113" x14ac:dyDescent="0.2">
      <c r="A117" s="656"/>
      <c r="B117" s="657"/>
      <c r="C117" s="470"/>
      <c r="D117" s="471"/>
      <c r="E117" s="471"/>
      <c r="F117" s="471"/>
      <c r="G117" s="471"/>
      <c r="H117" s="471"/>
      <c r="I117" s="471"/>
      <c r="J117" s="471"/>
      <c r="K117" s="471"/>
      <c r="L117" s="471"/>
      <c r="M117" s="471"/>
      <c r="N117" s="472"/>
      <c r="O117" s="470"/>
      <c r="P117" s="471"/>
      <c r="Q117" s="471"/>
      <c r="R117" s="471"/>
      <c r="S117" s="471"/>
      <c r="T117" s="471"/>
      <c r="U117" s="471"/>
      <c r="V117" s="471"/>
      <c r="W117" s="471"/>
      <c r="X117" s="471"/>
      <c r="Y117" s="471"/>
      <c r="Z117" s="472"/>
      <c r="AA117" s="470"/>
      <c r="AB117" s="471"/>
      <c r="AC117" s="471"/>
      <c r="AD117" s="471"/>
      <c r="AE117" s="471"/>
      <c r="AF117" s="471"/>
      <c r="AG117" s="471"/>
      <c r="AH117" s="471"/>
      <c r="AI117" s="471"/>
      <c r="AJ117" s="471"/>
      <c r="AK117" s="471"/>
      <c r="AL117" s="471"/>
      <c r="AM117" s="472"/>
      <c r="AN117" s="471"/>
      <c r="AO117" s="471"/>
      <c r="AP117" s="471"/>
      <c r="AQ117" s="471"/>
      <c r="AR117" s="471"/>
      <c r="AS117" s="471"/>
      <c r="AT117" s="471"/>
      <c r="AU117" s="471"/>
      <c r="AV117" s="471"/>
      <c r="AW117" s="471"/>
      <c r="AX117" s="471"/>
      <c r="AY117" s="472"/>
      <c r="AZ117" s="470"/>
      <c r="BA117" s="471"/>
      <c r="BB117" s="471"/>
      <c r="BC117" s="471"/>
      <c r="BD117" s="471"/>
      <c r="BE117" s="471"/>
      <c r="BF117" s="471"/>
      <c r="BG117" s="471"/>
      <c r="BH117" s="471"/>
      <c r="BI117" s="471"/>
      <c r="BJ117" s="471"/>
      <c r="BK117" s="473"/>
      <c r="BL117" s="634"/>
      <c r="BM117" s="634"/>
      <c r="BN117" s="634"/>
      <c r="BO117" s="636"/>
      <c r="BP117" s="636"/>
      <c r="BQ117" s="636"/>
      <c r="BR117" s="636"/>
      <c r="BS117" s="636"/>
      <c r="BT117" s="636"/>
      <c r="BU117" s="636"/>
      <c r="BV117" s="636"/>
      <c r="BW117" s="636"/>
      <c r="BX117" s="636"/>
      <c r="BY117" s="636"/>
      <c r="BZ117" s="636"/>
      <c r="CA117" s="636"/>
      <c r="CB117" s="636"/>
      <c r="CC117" s="636"/>
      <c r="CD117" s="636"/>
      <c r="CE117" s="634"/>
      <c r="CF117" s="634"/>
      <c r="CG117" s="634"/>
      <c r="CH117" s="634"/>
      <c r="CI117" s="634"/>
      <c r="CJ117" s="634"/>
      <c r="CK117" s="634"/>
      <c r="CL117" s="634"/>
      <c r="CM117" s="634"/>
      <c r="CN117" s="634"/>
      <c r="CO117" s="634"/>
      <c r="CP117" s="634"/>
      <c r="CQ117" s="634"/>
      <c r="CR117" s="634"/>
      <c r="CS117" s="634"/>
      <c r="CT117" s="634"/>
      <c r="CU117" s="634"/>
      <c r="CV117" s="634"/>
      <c r="CW117" s="634"/>
      <c r="CX117" s="634"/>
      <c r="CY117" s="634"/>
      <c r="CZ117" s="634"/>
      <c r="DA117" s="634"/>
      <c r="DB117" s="634"/>
      <c r="DC117" s="634"/>
      <c r="DD117" s="634"/>
      <c r="DE117" s="634"/>
      <c r="DF117" s="634"/>
      <c r="DG117" s="634"/>
      <c r="DH117" s="634"/>
      <c r="DI117" s="634"/>
    </row>
    <row r="118" spans="1:113" x14ac:dyDescent="0.2">
      <c r="A118" s="656"/>
      <c r="B118" s="657"/>
      <c r="C118" s="470"/>
      <c r="D118" s="471"/>
      <c r="E118" s="471"/>
      <c r="F118" s="471"/>
      <c r="G118" s="471"/>
      <c r="H118" s="471"/>
      <c r="I118" s="471"/>
      <c r="J118" s="471"/>
      <c r="K118" s="471"/>
      <c r="L118" s="471"/>
      <c r="M118" s="471"/>
      <c r="N118" s="472"/>
      <c r="O118" s="470"/>
      <c r="P118" s="471"/>
      <c r="Q118" s="471"/>
      <c r="R118" s="471"/>
      <c r="S118" s="471"/>
      <c r="T118" s="471"/>
      <c r="U118" s="471"/>
      <c r="V118" s="471"/>
      <c r="W118" s="471"/>
      <c r="X118" s="471"/>
      <c r="Y118" s="471"/>
      <c r="Z118" s="472"/>
      <c r="AA118" s="470"/>
      <c r="AB118" s="471"/>
      <c r="AC118" s="471"/>
      <c r="AD118" s="471"/>
      <c r="AE118" s="471"/>
      <c r="AF118" s="471"/>
      <c r="AG118" s="471"/>
      <c r="AH118" s="471"/>
      <c r="AI118" s="471"/>
      <c r="AJ118" s="471"/>
      <c r="AK118" s="471"/>
      <c r="AL118" s="471"/>
      <c r="AM118" s="472"/>
      <c r="AN118" s="471"/>
      <c r="AO118" s="471"/>
      <c r="AP118" s="471"/>
      <c r="AQ118" s="471"/>
      <c r="AR118" s="471"/>
      <c r="AS118" s="471"/>
      <c r="AT118" s="471"/>
      <c r="AU118" s="471"/>
      <c r="AV118" s="471"/>
      <c r="AW118" s="471"/>
      <c r="AX118" s="471"/>
      <c r="AY118" s="472"/>
      <c r="AZ118" s="470"/>
      <c r="BA118" s="471"/>
      <c r="BB118" s="471"/>
      <c r="BC118" s="471"/>
      <c r="BD118" s="471"/>
      <c r="BE118" s="471"/>
      <c r="BF118" s="471"/>
      <c r="BG118" s="471"/>
      <c r="BH118" s="471"/>
      <c r="BI118" s="471"/>
      <c r="BJ118" s="471"/>
      <c r="BK118" s="473"/>
      <c r="BL118" s="634"/>
      <c r="BM118" s="634"/>
      <c r="BN118" s="634"/>
      <c r="BO118" s="636"/>
      <c r="BP118" s="636"/>
      <c r="BQ118" s="636"/>
      <c r="BR118" s="636"/>
      <c r="BS118" s="636"/>
      <c r="BT118" s="636"/>
      <c r="BU118" s="636"/>
      <c r="BV118" s="636"/>
      <c r="BW118" s="636"/>
      <c r="BX118" s="636"/>
      <c r="BY118" s="636"/>
      <c r="BZ118" s="636"/>
      <c r="CA118" s="636"/>
      <c r="CB118" s="636"/>
      <c r="CC118" s="636"/>
      <c r="CD118" s="636"/>
      <c r="CE118" s="634"/>
      <c r="CF118" s="634"/>
      <c r="CG118" s="634"/>
      <c r="CH118" s="634"/>
      <c r="CI118" s="634"/>
      <c r="CJ118" s="634"/>
      <c r="CK118" s="634"/>
      <c r="CL118" s="634"/>
      <c r="CM118" s="634"/>
      <c r="CN118" s="634"/>
      <c r="CO118" s="634"/>
      <c r="CP118" s="634"/>
      <c r="CQ118" s="634"/>
      <c r="CR118" s="634"/>
      <c r="CS118" s="634"/>
      <c r="CT118" s="634"/>
      <c r="CU118" s="634"/>
      <c r="CV118" s="634"/>
      <c r="CW118" s="634"/>
      <c r="CX118" s="634"/>
      <c r="CY118" s="634"/>
      <c r="CZ118" s="634"/>
      <c r="DA118" s="634"/>
      <c r="DB118" s="634"/>
      <c r="DC118" s="634"/>
      <c r="DD118" s="634"/>
      <c r="DE118" s="634"/>
      <c r="DF118" s="634"/>
      <c r="DG118" s="634"/>
      <c r="DH118" s="634"/>
      <c r="DI118" s="634"/>
    </row>
    <row r="119" spans="1:113" x14ac:dyDescent="0.2">
      <c r="A119" s="656"/>
      <c r="B119" s="657"/>
      <c r="C119" s="470"/>
      <c r="D119" s="471"/>
      <c r="E119" s="471"/>
      <c r="F119" s="471"/>
      <c r="G119" s="471"/>
      <c r="H119" s="471"/>
      <c r="I119" s="471"/>
      <c r="J119" s="471"/>
      <c r="K119" s="471"/>
      <c r="L119" s="471"/>
      <c r="M119" s="471"/>
      <c r="N119" s="472"/>
      <c r="O119" s="470"/>
      <c r="P119" s="471"/>
      <c r="Q119" s="471"/>
      <c r="R119" s="471"/>
      <c r="S119" s="471"/>
      <c r="T119" s="471"/>
      <c r="U119" s="471"/>
      <c r="V119" s="471"/>
      <c r="W119" s="471"/>
      <c r="X119" s="471"/>
      <c r="Y119" s="471"/>
      <c r="Z119" s="472"/>
      <c r="AA119" s="470"/>
      <c r="AB119" s="471"/>
      <c r="AC119" s="471"/>
      <c r="AD119" s="471"/>
      <c r="AE119" s="471"/>
      <c r="AF119" s="471"/>
      <c r="AG119" s="471"/>
      <c r="AH119" s="471"/>
      <c r="AI119" s="471"/>
      <c r="AJ119" s="471"/>
      <c r="AK119" s="471"/>
      <c r="AL119" s="471"/>
      <c r="AM119" s="472"/>
      <c r="AN119" s="471"/>
      <c r="AO119" s="471"/>
      <c r="AP119" s="471"/>
      <c r="AQ119" s="471"/>
      <c r="AR119" s="471"/>
      <c r="AS119" s="471"/>
      <c r="AT119" s="471"/>
      <c r="AU119" s="471"/>
      <c r="AV119" s="471"/>
      <c r="AW119" s="471"/>
      <c r="AX119" s="471"/>
      <c r="AY119" s="472"/>
      <c r="AZ119" s="470"/>
      <c r="BA119" s="471"/>
      <c r="BB119" s="471"/>
      <c r="BC119" s="471"/>
      <c r="BD119" s="471"/>
      <c r="BE119" s="471"/>
      <c r="BF119" s="471"/>
      <c r="BG119" s="471"/>
      <c r="BH119" s="471"/>
      <c r="BI119" s="471"/>
      <c r="BJ119" s="471"/>
      <c r="BK119" s="473"/>
      <c r="BL119" s="634"/>
      <c r="BM119" s="634"/>
      <c r="BN119" s="634"/>
      <c r="BO119" s="636"/>
      <c r="BP119" s="636"/>
      <c r="BQ119" s="636"/>
      <c r="BR119" s="636"/>
      <c r="BS119" s="636"/>
      <c r="BT119" s="636"/>
      <c r="BU119" s="636"/>
      <c r="BV119" s="636"/>
      <c r="BW119" s="636"/>
      <c r="BX119" s="636"/>
      <c r="BY119" s="636"/>
      <c r="BZ119" s="636"/>
      <c r="CA119" s="636"/>
      <c r="CB119" s="636"/>
      <c r="CC119" s="636"/>
      <c r="CD119" s="636"/>
      <c r="CE119" s="634"/>
      <c r="CF119" s="634"/>
      <c r="CG119" s="634"/>
      <c r="CH119" s="634"/>
      <c r="CI119" s="634"/>
      <c r="CJ119" s="634"/>
      <c r="CK119" s="634"/>
      <c r="CL119" s="634"/>
      <c r="CM119" s="634"/>
      <c r="CN119" s="634"/>
      <c r="CO119" s="634"/>
      <c r="CP119" s="634"/>
      <c r="CQ119" s="634"/>
      <c r="CR119" s="634"/>
      <c r="CS119" s="634"/>
      <c r="CT119" s="634"/>
      <c r="CU119" s="634"/>
      <c r="CV119" s="634"/>
      <c r="CW119" s="634"/>
      <c r="CX119" s="634"/>
      <c r="CY119" s="634"/>
      <c r="CZ119" s="634"/>
      <c r="DA119" s="634"/>
      <c r="DB119" s="634"/>
      <c r="DC119" s="634"/>
      <c r="DD119" s="634"/>
      <c r="DE119" s="634"/>
      <c r="DF119" s="634"/>
      <c r="DG119" s="634"/>
      <c r="DH119" s="634"/>
      <c r="DI119" s="634"/>
    </row>
    <row r="120" spans="1:113" x14ac:dyDescent="0.2">
      <c r="A120" s="656"/>
      <c r="B120" s="657"/>
      <c r="C120" s="470"/>
      <c r="D120" s="471"/>
      <c r="E120" s="471"/>
      <c r="F120" s="471"/>
      <c r="G120" s="471"/>
      <c r="H120" s="471"/>
      <c r="I120" s="471"/>
      <c r="J120" s="471"/>
      <c r="K120" s="471"/>
      <c r="L120" s="471"/>
      <c r="M120" s="471"/>
      <c r="N120" s="472"/>
      <c r="O120" s="470"/>
      <c r="P120" s="471"/>
      <c r="Q120" s="471"/>
      <c r="R120" s="471"/>
      <c r="S120" s="471"/>
      <c r="T120" s="471"/>
      <c r="U120" s="471"/>
      <c r="V120" s="471"/>
      <c r="W120" s="471"/>
      <c r="X120" s="471"/>
      <c r="Y120" s="471"/>
      <c r="Z120" s="472"/>
      <c r="AA120" s="470"/>
      <c r="AB120" s="471"/>
      <c r="AC120" s="471"/>
      <c r="AD120" s="471"/>
      <c r="AE120" s="471"/>
      <c r="AF120" s="471"/>
      <c r="AG120" s="471"/>
      <c r="AH120" s="471"/>
      <c r="AI120" s="471"/>
      <c r="AJ120" s="471"/>
      <c r="AK120" s="471"/>
      <c r="AL120" s="471"/>
      <c r="AM120" s="472"/>
      <c r="AN120" s="471"/>
      <c r="AO120" s="471"/>
      <c r="AP120" s="471"/>
      <c r="AQ120" s="471"/>
      <c r="AR120" s="471"/>
      <c r="AS120" s="471"/>
      <c r="AT120" s="471"/>
      <c r="AU120" s="471"/>
      <c r="AV120" s="471"/>
      <c r="AW120" s="471"/>
      <c r="AX120" s="471"/>
      <c r="AY120" s="472"/>
      <c r="AZ120" s="470"/>
      <c r="BA120" s="471"/>
      <c r="BB120" s="471"/>
      <c r="BC120" s="471"/>
      <c r="BD120" s="471"/>
      <c r="BE120" s="471"/>
      <c r="BF120" s="471"/>
      <c r="BG120" s="471"/>
      <c r="BH120" s="471"/>
      <c r="BI120" s="471"/>
      <c r="BJ120" s="471"/>
      <c r="BK120" s="473"/>
      <c r="BL120" s="634"/>
      <c r="BM120" s="634"/>
      <c r="BN120" s="634"/>
      <c r="BO120" s="636"/>
      <c r="BP120" s="636"/>
      <c r="BQ120" s="636"/>
      <c r="BR120" s="636"/>
      <c r="BS120" s="636"/>
      <c r="BT120" s="636"/>
      <c r="BU120" s="636"/>
      <c r="BV120" s="636"/>
      <c r="BW120" s="636"/>
      <c r="BX120" s="636"/>
      <c r="BY120" s="636"/>
      <c r="BZ120" s="636"/>
      <c r="CA120" s="636"/>
      <c r="CB120" s="636"/>
      <c r="CC120" s="636"/>
      <c r="CD120" s="636"/>
      <c r="CE120" s="634"/>
      <c r="CF120" s="634"/>
      <c r="CG120" s="634"/>
      <c r="CH120" s="634"/>
      <c r="CI120" s="634"/>
      <c r="CJ120" s="634"/>
      <c r="CK120" s="634"/>
      <c r="CL120" s="634"/>
      <c r="CM120" s="634"/>
      <c r="CN120" s="634"/>
      <c r="CO120" s="634"/>
      <c r="CP120" s="634"/>
      <c r="CQ120" s="634"/>
      <c r="CR120" s="634"/>
      <c r="CS120" s="634"/>
      <c r="CT120" s="634"/>
      <c r="CU120" s="634"/>
      <c r="CV120" s="634"/>
      <c r="CW120" s="634"/>
      <c r="CX120" s="634"/>
      <c r="CY120" s="634"/>
      <c r="CZ120" s="634"/>
      <c r="DA120" s="634"/>
      <c r="DB120" s="634"/>
      <c r="DC120" s="634"/>
      <c r="DD120" s="634"/>
      <c r="DE120" s="634"/>
      <c r="DF120" s="634"/>
      <c r="DG120" s="634"/>
      <c r="DH120" s="634"/>
      <c r="DI120" s="634"/>
    </row>
    <row r="121" spans="1:113" x14ac:dyDescent="0.2">
      <c r="A121" s="656"/>
      <c r="B121" s="657"/>
      <c r="C121" s="470"/>
      <c r="D121" s="471"/>
      <c r="E121" s="471"/>
      <c r="F121" s="471"/>
      <c r="G121" s="471"/>
      <c r="H121" s="471"/>
      <c r="I121" s="471"/>
      <c r="J121" s="471"/>
      <c r="K121" s="471"/>
      <c r="L121" s="471"/>
      <c r="M121" s="471"/>
      <c r="N121" s="472"/>
      <c r="O121" s="470"/>
      <c r="P121" s="471"/>
      <c r="Q121" s="471"/>
      <c r="R121" s="471"/>
      <c r="S121" s="471"/>
      <c r="T121" s="471"/>
      <c r="U121" s="471"/>
      <c r="V121" s="471"/>
      <c r="W121" s="471"/>
      <c r="X121" s="471"/>
      <c r="Y121" s="471"/>
      <c r="Z121" s="472"/>
      <c r="AA121" s="470"/>
      <c r="AB121" s="471"/>
      <c r="AC121" s="471"/>
      <c r="AD121" s="471"/>
      <c r="AE121" s="471"/>
      <c r="AF121" s="471"/>
      <c r="AG121" s="471"/>
      <c r="AH121" s="471"/>
      <c r="AI121" s="471"/>
      <c r="AJ121" s="471"/>
      <c r="AK121" s="471"/>
      <c r="AL121" s="471"/>
      <c r="AM121" s="472"/>
      <c r="AN121" s="471"/>
      <c r="AO121" s="471"/>
      <c r="AP121" s="471"/>
      <c r="AQ121" s="471"/>
      <c r="AR121" s="471"/>
      <c r="AS121" s="471"/>
      <c r="AT121" s="471"/>
      <c r="AU121" s="471"/>
      <c r="AV121" s="471"/>
      <c r="AW121" s="471"/>
      <c r="AX121" s="471"/>
      <c r="AY121" s="472"/>
      <c r="AZ121" s="470"/>
      <c r="BA121" s="471"/>
      <c r="BB121" s="471"/>
      <c r="BC121" s="471"/>
      <c r="BD121" s="471"/>
      <c r="BE121" s="471"/>
      <c r="BF121" s="471"/>
      <c r="BG121" s="471"/>
      <c r="BH121" s="471"/>
      <c r="BI121" s="471"/>
      <c r="BJ121" s="471"/>
      <c r="BK121" s="473"/>
      <c r="BL121" s="634"/>
      <c r="BM121" s="634"/>
      <c r="BN121" s="634"/>
      <c r="BO121" s="636"/>
      <c r="BP121" s="636"/>
      <c r="BQ121" s="636"/>
      <c r="BR121" s="636"/>
      <c r="BS121" s="636"/>
      <c r="BT121" s="636"/>
      <c r="BU121" s="636"/>
      <c r="BV121" s="636"/>
      <c r="BW121" s="636"/>
      <c r="BX121" s="636"/>
      <c r="BY121" s="636"/>
      <c r="BZ121" s="636"/>
      <c r="CA121" s="636"/>
      <c r="CB121" s="636"/>
      <c r="CC121" s="636"/>
      <c r="CD121" s="636"/>
      <c r="CE121" s="634"/>
      <c r="CF121" s="634"/>
      <c r="CG121" s="634"/>
      <c r="CH121" s="634"/>
      <c r="CI121" s="634"/>
      <c r="CJ121" s="634"/>
      <c r="CK121" s="634"/>
      <c r="CL121" s="634"/>
      <c r="CM121" s="634"/>
      <c r="CN121" s="634"/>
      <c r="CO121" s="634"/>
      <c r="CP121" s="634"/>
      <c r="CQ121" s="634"/>
      <c r="CR121" s="634"/>
      <c r="CS121" s="634"/>
      <c r="CT121" s="634"/>
      <c r="CU121" s="634"/>
      <c r="CV121" s="634"/>
      <c r="CW121" s="634"/>
      <c r="CX121" s="634"/>
      <c r="CY121" s="634"/>
      <c r="CZ121" s="634"/>
      <c r="DA121" s="634"/>
      <c r="DB121" s="634"/>
      <c r="DC121" s="634"/>
      <c r="DD121" s="634"/>
      <c r="DE121" s="634"/>
      <c r="DF121" s="634"/>
      <c r="DG121" s="634"/>
      <c r="DH121" s="634"/>
      <c r="DI121" s="634"/>
    </row>
    <row r="122" spans="1:113" x14ac:dyDescent="0.2">
      <c r="A122" s="656"/>
      <c r="B122" s="657"/>
      <c r="C122" s="470"/>
      <c r="D122" s="471"/>
      <c r="E122" s="471"/>
      <c r="F122" s="471"/>
      <c r="G122" s="471"/>
      <c r="H122" s="471"/>
      <c r="I122" s="471"/>
      <c r="J122" s="471"/>
      <c r="K122" s="471"/>
      <c r="L122" s="471"/>
      <c r="M122" s="471"/>
      <c r="N122" s="472"/>
      <c r="O122" s="470"/>
      <c r="P122" s="471"/>
      <c r="Q122" s="471"/>
      <c r="R122" s="471"/>
      <c r="S122" s="471"/>
      <c r="T122" s="471"/>
      <c r="U122" s="471"/>
      <c r="V122" s="471"/>
      <c r="W122" s="471"/>
      <c r="X122" s="471"/>
      <c r="Y122" s="471"/>
      <c r="Z122" s="472"/>
      <c r="AA122" s="470"/>
      <c r="AB122" s="471"/>
      <c r="AC122" s="471"/>
      <c r="AD122" s="471"/>
      <c r="AE122" s="471"/>
      <c r="AF122" s="471"/>
      <c r="AG122" s="471"/>
      <c r="AH122" s="471"/>
      <c r="AI122" s="471"/>
      <c r="AJ122" s="471"/>
      <c r="AK122" s="471"/>
      <c r="AL122" s="471"/>
      <c r="AM122" s="472"/>
      <c r="AN122" s="471"/>
      <c r="AO122" s="471"/>
      <c r="AP122" s="471"/>
      <c r="AQ122" s="471"/>
      <c r="AR122" s="471"/>
      <c r="AS122" s="471"/>
      <c r="AT122" s="471"/>
      <c r="AU122" s="471"/>
      <c r="AV122" s="471"/>
      <c r="AW122" s="471"/>
      <c r="AX122" s="471"/>
      <c r="AY122" s="472"/>
      <c r="AZ122" s="470"/>
      <c r="BA122" s="471"/>
      <c r="BB122" s="471"/>
      <c r="BC122" s="471"/>
      <c r="BD122" s="471"/>
      <c r="BE122" s="471"/>
      <c r="BF122" s="471"/>
      <c r="BG122" s="471"/>
      <c r="BH122" s="471"/>
      <c r="BI122" s="471"/>
      <c r="BJ122" s="471"/>
      <c r="BK122" s="473"/>
      <c r="BL122" s="634"/>
      <c r="BM122" s="634"/>
      <c r="BN122" s="634"/>
      <c r="BO122" s="636"/>
      <c r="BP122" s="636"/>
      <c r="BQ122" s="636"/>
      <c r="BR122" s="636"/>
      <c r="BS122" s="636"/>
      <c r="BT122" s="636"/>
      <c r="BU122" s="636"/>
      <c r="BV122" s="636"/>
      <c r="BW122" s="636"/>
      <c r="BX122" s="636"/>
      <c r="BY122" s="636"/>
      <c r="BZ122" s="636"/>
      <c r="CA122" s="636"/>
      <c r="CB122" s="636"/>
      <c r="CC122" s="636"/>
      <c r="CD122" s="636"/>
      <c r="CE122" s="634"/>
      <c r="CF122" s="634"/>
      <c r="CG122" s="634"/>
      <c r="CH122" s="634"/>
      <c r="CI122" s="634"/>
      <c r="CJ122" s="634"/>
      <c r="CK122" s="634"/>
      <c r="CL122" s="634"/>
      <c r="CM122" s="634"/>
      <c r="CN122" s="634"/>
      <c r="CO122" s="634"/>
      <c r="CP122" s="634"/>
      <c r="CQ122" s="634"/>
      <c r="CR122" s="634"/>
      <c r="CS122" s="634"/>
      <c r="CT122" s="634"/>
      <c r="CU122" s="634"/>
      <c r="CV122" s="634"/>
      <c r="CW122" s="634"/>
      <c r="CX122" s="634"/>
      <c r="CY122" s="634"/>
      <c r="CZ122" s="634"/>
      <c r="DA122" s="634"/>
      <c r="DB122" s="634"/>
      <c r="DC122" s="634"/>
      <c r="DD122" s="634"/>
      <c r="DE122" s="634"/>
      <c r="DF122" s="634"/>
      <c r="DG122" s="634"/>
      <c r="DH122" s="634"/>
      <c r="DI122" s="634"/>
    </row>
    <row r="123" spans="1:113" x14ac:dyDescent="0.2">
      <c r="A123" s="656"/>
      <c r="B123" s="657"/>
      <c r="C123" s="470"/>
      <c r="D123" s="471"/>
      <c r="E123" s="471"/>
      <c r="F123" s="471"/>
      <c r="G123" s="471"/>
      <c r="H123" s="471"/>
      <c r="I123" s="471"/>
      <c r="J123" s="471"/>
      <c r="K123" s="471"/>
      <c r="L123" s="471"/>
      <c r="M123" s="471"/>
      <c r="N123" s="472"/>
      <c r="O123" s="470"/>
      <c r="P123" s="471"/>
      <c r="Q123" s="471"/>
      <c r="R123" s="471"/>
      <c r="S123" s="471"/>
      <c r="T123" s="471"/>
      <c r="U123" s="471"/>
      <c r="V123" s="471"/>
      <c r="W123" s="471"/>
      <c r="X123" s="471"/>
      <c r="Y123" s="471"/>
      <c r="Z123" s="472"/>
      <c r="AA123" s="470"/>
      <c r="AB123" s="471"/>
      <c r="AC123" s="471"/>
      <c r="AD123" s="471"/>
      <c r="AE123" s="471"/>
      <c r="AF123" s="471"/>
      <c r="AG123" s="471"/>
      <c r="AH123" s="471"/>
      <c r="AI123" s="471"/>
      <c r="AJ123" s="471"/>
      <c r="AK123" s="471"/>
      <c r="AL123" s="471"/>
      <c r="AM123" s="472"/>
      <c r="AN123" s="471"/>
      <c r="AO123" s="471"/>
      <c r="AP123" s="471"/>
      <c r="AQ123" s="471"/>
      <c r="AR123" s="471"/>
      <c r="AS123" s="471"/>
      <c r="AT123" s="471"/>
      <c r="AU123" s="471"/>
      <c r="AV123" s="471"/>
      <c r="AW123" s="471"/>
      <c r="AX123" s="471"/>
      <c r="AY123" s="472"/>
      <c r="AZ123" s="470"/>
      <c r="BA123" s="471"/>
      <c r="BB123" s="471"/>
      <c r="BC123" s="471"/>
      <c r="BD123" s="471"/>
      <c r="BE123" s="471"/>
      <c r="BF123" s="471"/>
      <c r="BG123" s="471"/>
      <c r="BH123" s="471"/>
      <c r="BI123" s="471"/>
      <c r="BJ123" s="471"/>
      <c r="BK123" s="473"/>
      <c r="BL123" s="634"/>
      <c r="BM123" s="634"/>
      <c r="BN123" s="634"/>
      <c r="BO123" s="636"/>
      <c r="BP123" s="636"/>
      <c r="BQ123" s="636"/>
      <c r="BR123" s="636"/>
      <c r="BS123" s="636"/>
      <c r="BT123" s="636"/>
      <c r="BU123" s="636"/>
      <c r="BV123" s="636"/>
      <c r="BW123" s="636"/>
      <c r="BX123" s="636"/>
      <c r="BY123" s="636"/>
      <c r="BZ123" s="636"/>
      <c r="CA123" s="636"/>
      <c r="CB123" s="636"/>
      <c r="CC123" s="636"/>
      <c r="CD123" s="636"/>
      <c r="CE123" s="634"/>
      <c r="CF123" s="634"/>
      <c r="CG123" s="634"/>
      <c r="CH123" s="634"/>
      <c r="CI123" s="634"/>
      <c r="CJ123" s="634"/>
      <c r="CK123" s="634"/>
      <c r="CL123" s="634"/>
      <c r="CM123" s="634"/>
      <c r="CN123" s="634"/>
      <c r="CO123" s="634"/>
      <c r="CP123" s="634"/>
      <c r="CQ123" s="634"/>
      <c r="CR123" s="634"/>
      <c r="CS123" s="634"/>
      <c r="CT123" s="634"/>
      <c r="CU123" s="634"/>
      <c r="CV123" s="634"/>
      <c r="CW123" s="634"/>
      <c r="CX123" s="634"/>
      <c r="CY123" s="634"/>
      <c r="CZ123" s="634"/>
      <c r="DA123" s="634"/>
      <c r="DB123" s="634"/>
      <c r="DC123" s="634"/>
      <c r="DD123" s="634"/>
      <c r="DE123" s="634"/>
      <c r="DF123" s="634"/>
      <c r="DG123" s="634"/>
      <c r="DH123" s="634"/>
      <c r="DI123" s="634"/>
    </row>
    <row r="124" spans="1:113" ht="12.75" thickBot="1" x14ac:dyDescent="0.25">
      <c r="A124" s="658"/>
      <c r="B124" s="659"/>
      <c r="C124" s="474"/>
      <c r="D124" s="475"/>
      <c r="E124" s="475"/>
      <c r="F124" s="475"/>
      <c r="G124" s="475"/>
      <c r="H124" s="475"/>
      <c r="I124" s="475"/>
      <c r="J124" s="475"/>
      <c r="K124" s="475"/>
      <c r="L124" s="475"/>
      <c r="M124" s="475"/>
      <c r="N124" s="476"/>
      <c r="O124" s="474"/>
      <c r="P124" s="475"/>
      <c r="Q124" s="475"/>
      <c r="R124" s="475"/>
      <c r="S124" s="475"/>
      <c r="T124" s="475"/>
      <c r="U124" s="475"/>
      <c r="V124" s="475"/>
      <c r="W124" s="475"/>
      <c r="X124" s="475"/>
      <c r="Y124" s="475"/>
      <c r="Z124" s="476"/>
      <c r="AA124" s="474"/>
      <c r="AB124" s="475"/>
      <c r="AC124" s="475"/>
      <c r="AD124" s="475"/>
      <c r="AE124" s="475"/>
      <c r="AF124" s="475"/>
      <c r="AG124" s="475"/>
      <c r="AH124" s="475"/>
      <c r="AI124" s="475"/>
      <c r="AJ124" s="475"/>
      <c r="AK124" s="475"/>
      <c r="AL124" s="475"/>
      <c r="AM124" s="476"/>
      <c r="AN124" s="475"/>
      <c r="AO124" s="475"/>
      <c r="AP124" s="475"/>
      <c r="AQ124" s="475"/>
      <c r="AR124" s="475"/>
      <c r="AS124" s="475"/>
      <c r="AT124" s="475"/>
      <c r="AU124" s="475"/>
      <c r="AV124" s="475"/>
      <c r="AW124" s="475"/>
      <c r="AX124" s="475"/>
      <c r="AY124" s="476"/>
      <c r="AZ124" s="474"/>
      <c r="BA124" s="475"/>
      <c r="BB124" s="475"/>
      <c r="BC124" s="475"/>
      <c r="BD124" s="475"/>
      <c r="BE124" s="475"/>
      <c r="BF124" s="475"/>
      <c r="BG124" s="475"/>
      <c r="BH124" s="475"/>
      <c r="BI124" s="475"/>
      <c r="BJ124" s="475"/>
      <c r="BK124" s="477"/>
      <c r="BL124" s="634"/>
      <c r="BM124" s="634"/>
      <c r="BN124" s="634"/>
      <c r="BO124" s="636"/>
      <c r="BP124" s="636"/>
      <c r="BQ124" s="636"/>
      <c r="BR124" s="636"/>
      <c r="BS124" s="636"/>
      <c r="BT124" s="636"/>
      <c r="BU124" s="636"/>
      <c r="BV124" s="636"/>
      <c r="BW124" s="636"/>
      <c r="BX124" s="636"/>
      <c r="BY124" s="636"/>
      <c r="BZ124" s="636"/>
      <c r="CA124" s="636"/>
      <c r="CB124" s="636"/>
      <c r="CC124" s="636"/>
      <c r="CD124" s="636"/>
      <c r="CE124" s="634"/>
      <c r="CF124" s="634"/>
      <c r="CG124" s="634"/>
      <c r="CH124" s="634"/>
      <c r="CI124" s="634"/>
      <c r="CJ124" s="634"/>
      <c r="CK124" s="634"/>
      <c r="CL124" s="634"/>
      <c r="CM124" s="634"/>
      <c r="CN124" s="634"/>
      <c r="CO124" s="634"/>
      <c r="CP124" s="634"/>
      <c r="CQ124" s="634"/>
      <c r="CR124" s="634"/>
      <c r="CS124" s="634"/>
      <c r="CT124" s="634"/>
      <c r="CU124" s="634"/>
      <c r="CV124" s="634"/>
      <c r="CW124" s="634"/>
      <c r="CX124" s="634"/>
      <c r="CY124" s="634"/>
      <c r="CZ124" s="634"/>
      <c r="DA124" s="634"/>
      <c r="DB124" s="634"/>
      <c r="DC124" s="634"/>
      <c r="DD124" s="634"/>
      <c r="DE124" s="634"/>
      <c r="DF124" s="634"/>
      <c r="DG124" s="634"/>
      <c r="DH124" s="634"/>
      <c r="DI124" s="634"/>
    </row>
    <row r="125" spans="1:113" x14ac:dyDescent="0.2">
      <c r="A125" s="660" t="s">
        <v>271</v>
      </c>
      <c r="B125" s="661"/>
      <c r="C125" s="455"/>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7"/>
      <c r="AV125" s="565"/>
      <c r="AW125" s="565"/>
      <c r="AX125" s="565"/>
      <c r="AY125" s="565"/>
      <c r="AZ125" s="565"/>
      <c r="BA125" s="565"/>
      <c r="BB125" s="565"/>
      <c r="BC125" s="565"/>
      <c r="BD125" s="565"/>
      <c r="BE125" s="565"/>
      <c r="BF125" s="565"/>
      <c r="BG125" s="565"/>
      <c r="BH125" s="565"/>
      <c r="BI125" s="565"/>
      <c r="BJ125" s="565"/>
      <c r="BK125" s="565"/>
      <c r="BO125" s="394"/>
    </row>
    <row r="126" spans="1:113" x14ac:dyDescent="0.2">
      <c r="A126" s="662"/>
      <c r="B126" s="663"/>
      <c r="C126" s="738" t="s">
        <v>282</v>
      </c>
      <c r="D126" s="739"/>
      <c r="E126" s="739"/>
      <c r="F126" s="739"/>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9"/>
      <c r="AV126" s="565"/>
      <c r="AW126" s="565"/>
      <c r="AX126" s="565"/>
      <c r="AY126" s="565"/>
      <c r="AZ126" s="565"/>
      <c r="BA126" s="565"/>
      <c r="BB126" s="565"/>
      <c r="BC126" s="565"/>
      <c r="BD126" s="565"/>
      <c r="BE126" s="565"/>
      <c r="BF126" s="565"/>
      <c r="BG126" s="565"/>
      <c r="BH126" s="565"/>
      <c r="BI126" s="565"/>
      <c r="BJ126" s="565"/>
      <c r="BK126" s="565"/>
      <c r="BO126" s="394"/>
    </row>
    <row r="127" spans="1:113" x14ac:dyDescent="0.2">
      <c r="A127" s="662"/>
      <c r="B127" s="663"/>
      <c r="C127" s="740"/>
      <c r="D127" s="739"/>
      <c r="E127" s="739"/>
      <c r="F127" s="739"/>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9"/>
      <c r="AV127" s="565"/>
      <c r="AW127" s="565"/>
      <c r="AX127" s="565"/>
      <c r="AY127" s="565"/>
      <c r="AZ127" s="565"/>
      <c r="BA127" s="565"/>
      <c r="BB127" s="565"/>
      <c r="BC127" s="565"/>
      <c r="BD127" s="565"/>
      <c r="BE127" s="565"/>
      <c r="BF127" s="565"/>
      <c r="BG127" s="565"/>
      <c r="BH127" s="565"/>
      <c r="BI127" s="565"/>
      <c r="BJ127" s="565"/>
      <c r="BK127" s="565"/>
      <c r="BO127" s="394"/>
    </row>
    <row r="128" spans="1:113" x14ac:dyDescent="0.2">
      <c r="A128" s="662"/>
      <c r="B128" s="663"/>
      <c r="C128" s="740"/>
      <c r="D128" s="739"/>
      <c r="E128" s="739"/>
      <c r="F128" s="739"/>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c r="AP128" s="454"/>
      <c r="AQ128" s="454"/>
      <c r="AR128" s="454"/>
      <c r="AS128" s="454"/>
      <c r="AT128" s="454"/>
      <c r="AU128" s="459"/>
      <c r="AV128" s="565"/>
      <c r="AW128" s="565"/>
      <c r="AX128" s="565"/>
      <c r="AY128" s="565"/>
      <c r="AZ128" s="565"/>
      <c r="BA128" s="565"/>
      <c r="BB128" s="565"/>
      <c r="BC128" s="565"/>
      <c r="BD128" s="565"/>
      <c r="BE128" s="565"/>
      <c r="BF128" s="565"/>
      <c r="BG128" s="565"/>
      <c r="BH128" s="565"/>
      <c r="BI128" s="565"/>
      <c r="BJ128" s="565"/>
      <c r="BK128" s="565"/>
    </row>
    <row r="129" spans="1:63" x14ac:dyDescent="0.2">
      <c r="A129" s="662"/>
      <c r="B129" s="663"/>
      <c r="C129" s="740"/>
      <c r="D129" s="739"/>
      <c r="E129" s="739"/>
      <c r="F129" s="739"/>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c r="AP129" s="454"/>
      <c r="AQ129" s="454"/>
      <c r="AR129" s="454"/>
      <c r="AS129" s="454"/>
      <c r="AT129" s="454"/>
      <c r="AU129" s="459"/>
      <c r="AV129" s="565"/>
      <c r="AW129" s="565"/>
      <c r="AX129" s="565"/>
      <c r="AY129" s="565"/>
      <c r="AZ129" s="565"/>
      <c r="BA129" s="565"/>
      <c r="BB129" s="565"/>
      <c r="BC129" s="565"/>
      <c r="BD129" s="565"/>
      <c r="BE129" s="565"/>
      <c r="BF129" s="565"/>
      <c r="BG129" s="565"/>
      <c r="BH129" s="565"/>
      <c r="BI129" s="565"/>
      <c r="BJ129" s="565"/>
      <c r="BK129" s="565"/>
    </row>
    <row r="130" spans="1:63" x14ac:dyDescent="0.2">
      <c r="A130" s="662"/>
      <c r="B130" s="663"/>
      <c r="C130" s="740"/>
      <c r="D130" s="739"/>
      <c r="E130" s="739"/>
      <c r="F130" s="739"/>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c r="AP130" s="454"/>
      <c r="AQ130" s="454"/>
      <c r="AR130" s="454"/>
      <c r="AS130" s="454"/>
      <c r="AT130" s="454"/>
      <c r="AU130" s="459"/>
      <c r="AV130" s="565"/>
      <c r="AW130" s="565"/>
      <c r="AX130" s="565"/>
      <c r="AY130" s="565"/>
      <c r="AZ130" s="565"/>
      <c r="BA130" s="565"/>
      <c r="BB130" s="565"/>
      <c r="BC130" s="565"/>
      <c r="BD130" s="565"/>
      <c r="BE130" s="565"/>
      <c r="BF130" s="565"/>
      <c r="BG130" s="565"/>
      <c r="BH130" s="565"/>
      <c r="BI130" s="565"/>
      <c r="BJ130" s="565"/>
      <c r="BK130" s="565"/>
    </row>
    <row r="131" spans="1:63" x14ac:dyDescent="0.2">
      <c r="A131" s="662"/>
      <c r="B131" s="663"/>
      <c r="C131" s="740"/>
      <c r="D131" s="739"/>
      <c r="E131" s="739"/>
      <c r="F131" s="739"/>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c r="AP131" s="454"/>
      <c r="AQ131" s="454"/>
      <c r="AR131" s="454"/>
      <c r="AS131" s="454"/>
      <c r="AT131" s="454"/>
      <c r="AU131" s="459"/>
      <c r="AV131" s="565"/>
      <c r="AW131" s="565"/>
      <c r="AX131" s="565"/>
      <c r="AY131" s="565"/>
      <c r="AZ131" s="565"/>
      <c r="BA131" s="565"/>
      <c r="BB131" s="565"/>
      <c r="BC131" s="565"/>
      <c r="BD131" s="565"/>
      <c r="BE131" s="565"/>
      <c r="BF131" s="565"/>
      <c r="BG131" s="565"/>
      <c r="BH131" s="565"/>
      <c r="BI131" s="565"/>
      <c r="BJ131" s="565"/>
      <c r="BK131" s="565"/>
    </row>
    <row r="132" spans="1:63" x14ac:dyDescent="0.2">
      <c r="A132" s="662"/>
      <c r="B132" s="663"/>
      <c r="C132" s="740"/>
      <c r="D132" s="739"/>
      <c r="E132" s="739"/>
      <c r="F132" s="739"/>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c r="AP132" s="454"/>
      <c r="AQ132" s="454"/>
      <c r="AR132" s="454"/>
      <c r="AS132" s="454"/>
      <c r="AT132" s="454"/>
      <c r="AU132" s="459"/>
      <c r="AV132" s="565"/>
      <c r="AW132" s="565"/>
      <c r="AX132" s="565"/>
      <c r="AY132" s="565"/>
      <c r="AZ132" s="565"/>
      <c r="BA132" s="565"/>
      <c r="BB132" s="565"/>
      <c r="BC132" s="565"/>
      <c r="BD132" s="565"/>
      <c r="BE132" s="565"/>
      <c r="BF132" s="565"/>
      <c r="BG132" s="565"/>
      <c r="BH132" s="565"/>
      <c r="BI132" s="565"/>
      <c r="BJ132" s="565"/>
      <c r="BK132" s="565"/>
    </row>
    <row r="133" spans="1:63" x14ac:dyDescent="0.2">
      <c r="A133" s="662"/>
      <c r="B133" s="663"/>
      <c r="C133" s="740"/>
      <c r="D133" s="739"/>
      <c r="E133" s="739"/>
      <c r="F133" s="739"/>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c r="AP133" s="454"/>
      <c r="AQ133" s="454"/>
      <c r="AR133" s="454"/>
      <c r="AS133" s="454"/>
      <c r="AT133" s="454"/>
      <c r="AU133" s="459"/>
      <c r="AV133" s="565"/>
      <c r="AW133" s="565"/>
      <c r="AX133" s="565"/>
      <c r="AY133" s="565"/>
      <c r="AZ133" s="565"/>
      <c r="BA133" s="565"/>
      <c r="BB133" s="565"/>
      <c r="BC133" s="565"/>
      <c r="BD133" s="565"/>
      <c r="BE133" s="565"/>
      <c r="BF133" s="565"/>
      <c r="BG133" s="565"/>
      <c r="BH133" s="565"/>
      <c r="BI133" s="565"/>
      <c r="BJ133" s="565"/>
      <c r="BK133" s="565"/>
    </row>
    <row r="134" spans="1:63" x14ac:dyDescent="0.2">
      <c r="A134" s="662"/>
      <c r="B134" s="663"/>
      <c r="C134" s="740"/>
      <c r="D134" s="739"/>
      <c r="E134" s="739"/>
      <c r="F134" s="739"/>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c r="AP134" s="454"/>
      <c r="AQ134" s="454"/>
      <c r="AR134" s="454"/>
      <c r="AS134" s="454"/>
      <c r="AT134" s="454"/>
      <c r="AU134" s="459"/>
      <c r="AV134" s="565"/>
      <c r="AW134" s="565"/>
      <c r="AX134" s="565"/>
      <c r="AY134" s="565"/>
      <c r="AZ134" s="565"/>
      <c r="BA134" s="565"/>
      <c r="BB134" s="565"/>
      <c r="BC134" s="565"/>
      <c r="BD134" s="565"/>
      <c r="BE134" s="565"/>
      <c r="BF134" s="565"/>
      <c r="BG134" s="565"/>
      <c r="BH134" s="565"/>
      <c r="BI134" s="565"/>
      <c r="BJ134" s="565"/>
      <c r="BK134" s="565"/>
    </row>
    <row r="135" spans="1:63" x14ac:dyDescent="0.2">
      <c r="A135" s="662"/>
      <c r="B135" s="663"/>
      <c r="C135" s="740"/>
      <c r="D135" s="739"/>
      <c r="E135" s="739"/>
      <c r="F135" s="739"/>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c r="AP135" s="454"/>
      <c r="AQ135" s="454"/>
      <c r="AR135" s="454"/>
      <c r="AS135" s="454"/>
      <c r="AT135" s="454"/>
      <c r="AU135" s="459"/>
      <c r="AV135" s="565"/>
      <c r="AW135" s="565"/>
      <c r="AX135" s="565"/>
      <c r="AY135" s="565"/>
      <c r="AZ135" s="565"/>
      <c r="BA135" s="565"/>
      <c r="BB135" s="565"/>
      <c r="BC135" s="565"/>
      <c r="BD135" s="565"/>
      <c r="BE135" s="565"/>
      <c r="BF135" s="565"/>
      <c r="BG135" s="565"/>
      <c r="BH135" s="565"/>
      <c r="BI135" s="565"/>
      <c r="BJ135" s="565"/>
      <c r="BK135" s="565"/>
    </row>
    <row r="136" spans="1:63" x14ac:dyDescent="0.2">
      <c r="A136" s="662"/>
      <c r="B136" s="663"/>
      <c r="C136" s="740"/>
      <c r="D136" s="739"/>
      <c r="E136" s="739"/>
      <c r="F136" s="739"/>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c r="AP136" s="454"/>
      <c r="AQ136" s="454"/>
      <c r="AR136" s="454"/>
      <c r="AS136" s="454"/>
      <c r="AT136" s="454"/>
      <c r="AU136" s="459"/>
      <c r="AV136" s="565"/>
      <c r="AW136" s="565"/>
      <c r="AX136" s="565"/>
      <c r="AY136" s="565"/>
      <c r="AZ136" s="565"/>
      <c r="BA136" s="565"/>
      <c r="BB136" s="565"/>
      <c r="BC136" s="565"/>
      <c r="BD136" s="565"/>
      <c r="BE136" s="565"/>
      <c r="BF136" s="565"/>
      <c r="BG136" s="565"/>
      <c r="BH136" s="565"/>
      <c r="BI136" s="565"/>
      <c r="BJ136" s="565"/>
      <c r="BK136" s="565"/>
    </row>
    <row r="137" spans="1:63" x14ac:dyDescent="0.2">
      <c r="A137" s="662"/>
      <c r="B137" s="663"/>
      <c r="C137" s="740"/>
      <c r="D137" s="739"/>
      <c r="E137" s="739"/>
      <c r="F137" s="739"/>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c r="AP137" s="454"/>
      <c r="AQ137" s="454"/>
      <c r="AR137" s="454"/>
      <c r="AS137" s="454"/>
      <c r="AT137" s="454"/>
      <c r="AU137" s="459"/>
      <c r="AV137" s="565"/>
      <c r="AW137" s="565"/>
      <c r="AX137" s="565"/>
      <c r="AY137" s="565"/>
      <c r="AZ137" s="565"/>
      <c r="BA137" s="565"/>
      <c r="BB137" s="565"/>
      <c r="BC137" s="565"/>
      <c r="BD137" s="565"/>
      <c r="BE137" s="565"/>
      <c r="BF137" s="565"/>
      <c r="BG137" s="565"/>
      <c r="BH137" s="565"/>
      <c r="BI137" s="565"/>
      <c r="BJ137" s="565"/>
      <c r="BK137" s="565"/>
    </row>
    <row r="138" spans="1:63" x14ac:dyDescent="0.2">
      <c r="A138" s="662"/>
      <c r="B138" s="663"/>
      <c r="C138" s="740"/>
      <c r="D138" s="739"/>
      <c r="E138" s="739"/>
      <c r="F138" s="739"/>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c r="AP138" s="454"/>
      <c r="AQ138" s="454"/>
      <c r="AR138" s="454"/>
      <c r="AS138" s="454"/>
      <c r="AT138" s="454"/>
      <c r="AU138" s="459"/>
      <c r="AV138" s="565"/>
      <c r="AW138" s="565"/>
      <c r="AX138" s="565"/>
      <c r="AY138" s="565"/>
      <c r="AZ138" s="565"/>
      <c r="BA138" s="565"/>
      <c r="BB138" s="565"/>
      <c r="BC138" s="565"/>
      <c r="BD138" s="565"/>
      <c r="BE138" s="565"/>
      <c r="BF138" s="565"/>
      <c r="BG138" s="565"/>
      <c r="BH138" s="565"/>
      <c r="BI138" s="565"/>
      <c r="BJ138" s="565"/>
      <c r="BK138" s="565"/>
    </row>
    <row r="139" spans="1:63" x14ac:dyDescent="0.2">
      <c r="A139" s="662"/>
      <c r="B139" s="663"/>
      <c r="C139" s="740"/>
      <c r="D139" s="739"/>
      <c r="E139" s="739"/>
      <c r="F139" s="739"/>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c r="AP139" s="454"/>
      <c r="AQ139" s="454"/>
      <c r="AR139" s="454"/>
      <c r="AS139" s="454"/>
      <c r="AT139" s="454"/>
      <c r="AU139" s="459"/>
      <c r="AV139" s="565"/>
      <c r="AW139" s="565"/>
      <c r="AX139" s="565"/>
      <c r="AY139" s="565"/>
      <c r="AZ139" s="565"/>
      <c r="BA139" s="565"/>
      <c r="BB139" s="565"/>
      <c r="BC139" s="565"/>
      <c r="BD139" s="565"/>
      <c r="BE139" s="565"/>
      <c r="BF139" s="565"/>
      <c r="BG139" s="565"/>
      <c r="BH139" s="565"/>
      <c r="BI139" s="565"/>
      <c r="BJ139" s="565"/>
      <c r="BK139" s="565"/>
    </row>
    <row r="140" spans="1:63" x14ac:dyDescent="0.2">
      <c r="A140" s="662"/>
      <c r="B140" s="663"/>
      <c r="C140" s="740"/>
      <c r="D140" s="739"/>
      <c r="E140" s="739"/>
      <c r="F140" s="739"/>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c r="AP140" s="454"/>
      <c r="AQ140" s="454"/>
      <c r="AR140" s="454"/>
      <c r="AS140" s="454"/>
      <c r="AT140" s="454"/>
      <c r="AU140" s="459"/>
      <c r="AV140" s="565"/>
      <c r="AW140" s="565"/>
      <c r="AX140" s="565"/>
      <c r="AY140" s="565"/>
      <c r="AZ140" s="565"/>
      <c r="BA140" s="565"/>
      <c r="BB140" s="565"/>
      <c r="BC140" s="565"/>
      <c r="BD140" s="565"/>
      <c r="BE140" s="565"/>
      <c r="BF140" s="565"/>
      <c r="BG140" s="565"/>
      <c r="BH140" s="565"/>
      <c r="BI140" s="565"/>
      <c r="BJ140" s="565"/>
      <c r="BK140" s="565"/>
    </row>
    <row r="141" spans="1:63" x14ac:dyDescent="0.2">
      <c r="A141" s="662"/>
      <c r="B141" s="663"/>
      <c r="C141" s="740"/>
      <c r="D141" s="739"/>
      <c r="E141" s="739"/>
      <c r="F141" s="739"/>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c r="AP141" s="454"/>
      <c r="AQ141" s="454"/>
      <c r="AR141" s="454"/>
      <c r="AS141" s="454"/>
      <c r="AT141" s="454"/>
      <c r="AU141" s="459"/>
      <c r="AV141" s="565"/>
      <c r="AW141" s="565"/>
      <c r="AX141" s="565"/>
      <c r="AY141" s="565"/>
      <c r="AZ141" s="565"/>
      <c r="BA141" s="565"/>
      <c r="BB141" s="565"/>
      <c r="BC141" s="565"/>
      <c r="BD141" s="565"/>
      <c r="BE141" s="565"/>
      <c r="BF141" s="565"/>
      <c r="BG141" s="565"/>
      <c r="BH141" s="565"/>
      <c r="BI141" s="565"/>
      <c r="BJ141" s="565"/>
      <c r="BK141" s="565"/>
    </row>
    <row r="142" spans="1:63" x14ac:dyDescent="0.2">
      <c r="A142" s="662"/>
      <c r="B142" s="663"/>
      <c r="C142" s="740"/>
      <c r="D142" s="739"/>
      <c r="E142" s="739"/>
      <c r="F142" s="739"/>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c r="AP142" s="454"/>
      <c r="AQ142" s="454"/>
      <c r="AR142" s="454"/>
      <c r="AS142" s="454"/>
      <c r="AT142" s="454"/>
      <c r="AU142" s="459"/>
      <c r="AV142" s="565"/>
      <c r="AW142" s="565"/>
      <c r="AX142" s="565"/>
      <c r="AY142" s="565"/>
      <c r="AZ142" s="565"/>
      <c r="BA142" s="565"/>
      <c r="BB142" s="565"/>
      <c r="BC142" s="565"/>
      <c r="BD142" s="565"/>
      <c r="BE142" s="565"/>
      <c r="BF142" s="565"/>
      <c r="BG142" s="565"/>
      <c r="BH142" s="565"/>
      <c r="BI142" s="565"/>
      <c r="BJ142" s="565"/>
      <c r="BK142" s="565"/>
    </row>
    <row r="143" spans="1:63" x14ac:dyDescent="0.2">
      <c r="A143" s="662"/>
      <c r="B143" s="663"/>
      <c r="C143" s="740"/>
      <c r="D143" s="739"/>
      <c r="E143" s="739"/>
      <c r="F143" s="739"/>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c r="AP143" s="454"/>
      <c r="AQ143" s="454"/>
      <c r="AR143" s="454"/>
      <c r="AS143" s="454"/>
      <c r="AT143" s="454"/>
      <c r="AU143" s="459"/>
      <c r="AV143" s="565"/>
      <c r="AW143" s="565"/>
      <c r="AX143" s="565"/>
      <c r="AY143" s="565"/>
      <c r="AZ143" s="565"/>
      <c r="BA143" s="565"/>
      <c r="BB143" s="565"/>
      <c r="BC143" s="565"/>
      <c r="BD143" s="565"/>
      <c r="BE143" s="565"/>
      <c r="BF143" s="565"/>
      <c r="BG143" s="565"/>
      <c r="BH143" s="565"/>
      <c r="BI143" s="565"/>
      <c r="BJ143" s="565"/>
      <c r="BK143" s="565"/>
    </row>
    <row r="144" spans="1:63" x14ac:dyDescent="0.2">
      <c r="A144" s="662"/>
      <c r="B144" s="663"/>
      <c r="C144" s="740"/>
      <c r="D144" s="739"/>
      <c r="E144" s="739"/>
      <c r="F144" s="739"/>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c r="AP144" s="454"/>
      <c r="AQ144" s="454"/>
      <c r="AR144" s="454"/>
      <c r="AS144" s="454"/>
      <c r="AT144" s="454"/>
      <c r="AU144" s="459"/>
      <c r="AV144" s="565"/>
      <c r="AW144" s="565"/>
      <c r="AX144" s="565"/>
      <c r="AY144" s="565"/>
      <c r="AZ144" s="565"/>
      <c r="BA144" s="565"/>
      <c r="BB144" s="565"/>
      <c r="BC144" s="565"/>
      <c r="BD144" s="565"/>
      <c r="BE144" s="565"/>
      <c r="BF144" s="565"/>
      <c r="BG144" s="565"/>
      <c r="BH144" s="565"/>
      <c r="BI144" s="565"/>
      <c r="BJ144" s="565"/>
      <c r="BK144" s="565"/>
    </row>
    <row r="145" spans="1:63" x14ac:dyDescent="0.2">
      <c r="A145" s="662"/>
      <c r="B145" s="663"/>
      <c r="C145" s="740"/>
      <c r="D145" s="739"/>
      <c r="E145" s="739"/>
      <c r="F145" s="739"/>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c r="AP145" s="454"/>
      <c r="AQ145" s="454"/>
      <c r="AR145" s="454"/>
      <c r="AS145" s="454"/>
      <c r="AT145" s="454"/>
      <c r="AU145" s="459"/>
      <c r="AV145" s="565"/>
      <c r="AW145" s="565"/>
      <c r="AX145" s="565"/>
      <c r="AY145" s="565"/>
      <c r="AZ145" s="565"/>
      <c r="BA145" s="565"/>
      <c r="BB145" s="565"/>
      <c r="BC145" s="565"/>
      <c r="BD145" s="565"/>
      <c r="BE145" s="565"/>
      <c r="BF145" s="565"/>
      <c r="BG145" s="565"/>
      <c r="BH145" s="565"/>
      <c r="BI145" s="565"/>
      <c r="BJ145" s="565"/>
      <c r="BK145" s="565"/>
    </row>
    <row r="146" spans="1:63" x14ac:dyDescent="0.2">
      <c r="A146" s="662"/>
      <c r="B146" s="663"/>
      <c r="C146" s="740"/>
      <c r="D146" s="739"/>
      <c r="E146" s="739"/>
      <c r="F146" s="739"/>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c r="AP146" s="454"/>
      <c r="AQ146" s="454"/>
      <c r="AR146" s="454"/>
      <c r="AS146" s="454"/>
      <c r="AT146" s="454"/>
      <c r="AU146" s="459"/>
      <c r="AV146" s="565"/>
      <c r="AW146" s="565"/>
      <c r="AX146" s="565"/>
      <c r="AY146" s="565"/>
      <c r="AZ146" s="565"/>
      <c r="BA146" s="565"/>
      <c r="BB146" s="565"/>
      <c r="BC146" s="565"/>
      <c r="BD146" s="565"/>
      <c r="BE146" s="565"/>
      <c r="BF146" s="565"/>
      <c r="BG146" s="565"/>
      <c r="BH146" s="565"/>
      <c r="BI146" s="565"/>
      <c r="BJ146" s="565"/>
      <c r="BK146" s="565"/>
    </row>
    <row r="147" spans="1:63" x14ac:dyDescent="0.2">
      <c r="A147" s="662"/>
      <c r="B147" s="663"/>
      <c r="C147" s="740"/>
      <c r="D147" s="739"/>
      <c r="E147" s="739"/>
      <c r="F147" s="739"/>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c r="AP147" s="454"/>
      <c r="AQ147" s="454"/>
      <c r="AR147" s="454"/>
      <c r="AS147" s="454"/>
      <c r="AT147" s="454"/>
      <c r="AU147" s="459"/>
      <c r="AV147" s="565"/>
      <c r="AW147" s="565"/>
      <c r="AX147" s="565"/>
      <c r="AY147" s="565"/>
      <c r="AZ147" s="565"/>
      <c r="BA147" s="565"/>
      <c r="BB147" s="565"/>
      <c r="BC147" s="565"/>
      <c r="BD147" s="565"/>
      <c r="BE147" s="565"/>
      <c r="BF147" s="565"/>
      <c r="BG147" s="565"/>
      <c r="BH147" s="565"/>
      <c r="BI147" s="565"/>
      <c r="BJ147" s="565"/>
      <c r="BK147" s="565"/>
    </row>
    <row r="148" spans="1:63" x14ac:dyDescent="0.2">
      <c r="A148" s="662"/>
      <c r="B148" s="663"/>
      <c r="C148" s="740"/>
      <c r="D148" s="739"/>
      <c r="E148" s="739"/>
      <c r="F148" s="739"/>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c r="AP148" s="454"/>
      <c r="AQ148" s="454"/>
      <c r="AR148" s="454"/>
      <c r="AS148" s="454"/>
      <c r="AT148" s="454"/>
      <c r="AU148" s="459"/>
      <c r="AV148" s="565"/>
      <c r="AW148" s="565"/>
      <c r="AX148" s="565"/>
      <c r="AY148" s="565"/>
      <c r="AZ148" s="565"/>
      <c r="BA148" s="565"/>
      <c r="BB148" s="565"/>
      <c r="BC148" s="565"/>
      <c r="BD148" s="565"/>
      <c r="BE148" s="565"/>
      <c r="BF148" s="565"/>
      <c r="BG148" s="565"/>
      <c r="BH148" s="565"/>
      <c r="BI148" s="565"/>
      <c r="BJ148" s="565"/>
      <c r="BK148" s="565"/>
    </row>
    <row r="149" spans="1:63" ht="12.75" thickBot="1" x14ac:dyDescent="0.25">
      <c r="A149" s="664"/>
      <c r="B149" s="665"/>
      <c r="C149" s="460"/>
      <c r="D149" s="461"/>
      <c r="E149" s="461"/>
      <c r="F149" s="461"/>
      <c r="G149" s="461"/>
      <c r="H149" s="461"/>
      <c r="I149" s="461"/>
      <c r="J149" s="461"/>
      <c r="K149" s="461"/>
      <c r="L149" s="461"/>
      <c r="M149" s="461"/>
      <c r="N149" s="461"/>
      <c r="O149" s="461"/>
      <c r="P149" s="461"/>
      <c r="Q149" s="461"/>
      <c r="R149" s="461"/>
      <c r="S149" s="461"/>
      <c r="T149" s="461"/>
      <c r="U149" s="461"/>
      <c r="V149" s="461"/>
      <c r="W149" s="461"/>
      <c r="X149" s="461"/>
      <c r="Y149" s="461"/>
      <c r="Z149" s="461"/>
      <c r="AA149" s="461"/>
      <c r="AB149" s="461"/>
      <c r="AC149" s="461"/>
      <c r="AD149" s="461"/>
      <c r="AE149" s="461"/>
      <c r="AF149" s="461"/>
      <c r="AG149" s="461"/>
      <c r="AH149" s="461"/>
      <c r="AI149" s="461"/>
      <c r="AJ149" s="461"/>
      <c r="AK149" s="461"/>
      <c r="AL149" s="461"/>
      <c r="AM149" s="461"/>
      <c r="AN149" s="461"/>
      <c r="AO149" s="461"/>
      <c r="AP149" s="461"/>
      <c r="AQ149" s="461"/>
      <c r="AR149" s="461"/>
      <c r="AS149" s="461"/>
      <c r="AT149" s="461"/>
      <c r="AU149" s="462"/>
      <c r="AV149" s="565"/>
      <c r="AW149" s="565"/>
      <c r="AX149" s="565"/>
      <c r="AY149" s="565"/>
      <c r="AZ149" s="565"/>
      <c r="BA149" s="565"/>
      <c r="BB149" s="565"/>
      <c r="BC149" s="565"/>
      <c r="BD149" s="565"/>
      <c r="BE149" s="565"/>
      <c r="BF149" s="565"/>
      <c r="BG149" s="565"/>
      <c r="BH149" s="565"/>
      <c r="BI149" s="565"/>
      <c r="BJ149" s="565"/>
      <c r="BK149" s="565"/>
    </row>
  </sheetData>
  <mergeCells count="8">
    <mergeCell ref="A2:N2"/>
    <mergeCell ref="A3:N3"/>
    <mergeCell ref="C5:N5"/>
    <mergeCell ref="C126:F148"/>
    <mergeCell ref="A100:B124"/>
    <mergeCell ref="A125:B149"/>
    <mergeCell ref="A75:B99"/>
    <mergeCell ref="A5:B7"/>
  </mergeCells>
  <pageMargins left="0.15748031496062992" right="0.15748031496062992" top="0.98425196850393704" bottom="0.98425196850393704" header="0.51181102362204722" footer="0.51181102362204722"/>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00000"/>
  </sheetPr>
  <dimension ref="A1:E9"/>
  <sheetViews>
    <sheetView showGridLines="0" workbookViewId="0">
      <pane ySplit="2" topLeftCell="A3" activePane="bottomLeft" state="frozen"/>
      <selection pane="bottomLeft" activeCell="L27" sqref="L27"/>
    </sheetView>
  </sheetViews>
  <sheetFormatPr defaultRowHeight="12" x14ac:dyDescent="0.2"/>
  <cols>
    <col min="1" max="1" width="8.140625" style="224" customWidth="1"/>
    <col min="2" max="2" width="49.5703125" style="225" customWidth="1"/>
    <col min="3" max="4" width="11.28515625" style="226" customWidth="1"/>
    <col min="5" max="5" width="35.28515625" style="62" customWidth="1"/>
    <col min="6" max="16384" width="9.140625" style="62"/>
  </cols>
  <sheetData>
    <row r="1" spans="1:5" ht="24.75" customHeight="1" x14ac:dyDescent="0.2">
      <c r="A1" s="227" t="s">
        <v>83</v>
      </c>
      <c r="B1" s="227"/>
      <c r="C1" s="227"/>
      <c r="D1" s="227"/>
      <c r="E1" s="227"/>
    </row>
    <row r="2" spans="1:5" s="10" customFormat="1" ht="24.75" customHeight="1" x14ac:dyDescent="0.2">
      <c r="A2" s="228" t="s">
        <v>82</v>
      </c>
      <c r="B2" s="228" t="s">
        <v>78</v>
      </c>
      <c r="C2" s="228" t="s">
        <v>79</v>
      </c>
      <c r="D2" s="228" t="s">
        <v>77</v>
      </c>
      <c r="E2" s="228" t="s">
        <v>80</v>
      </c>
    </row>
    <row r="3" spans="1:5" ht="49.5" customHeight="1" x14ac:dyDescent="0.2">
      <c r="A3" s="229">
        <v>1.2</v>
      </c>
      <c r="B3" s="230" t="s">
        <v>84</v>
      </c>
      <c r="C3" s="231" t="s">
        <v>81</v>
      </c>
      <c r="D3" s="232">
        <v>39561</v>
      </c>
      <c r="E3" s="230"/>
    </row>
    <row r="4" spans="1:5" ht="29.25" customHeight="1" x14ac:dyDescent="0.2">
      <c r="A4" s="229">
        <v>1.3</v>
      </c>
      <c r="B4" s="230" t="s">
        <v>85</v>
      </c>
      <c r="C4" s="231" t="s">
        <v>81</v>
      </c>
      <c r="D4" s="232">
        <v>39567</v>
      </c>
      <c r="E4" s="230"/>
    </row>
    <row r="5" spans="1:5" ht="24.75" customHeight="1" x14ac:dyDescent="0.2">
      <c r="A5" s="233">
        <v>1.4</v>
      </c>
      <c r="B5" s="234" t="s">
        <v>86</v>
      </c>
      <c r="C5" s="231" t="s">
        <v>81</v>
      </c>
      <c r="D5" s="235">
        <v>39608</v>
      </c>
      <c r="E5" s="234"/>
    </row>
    <row r="6" spans="1:5" ht="24.75" customHeight="1" x14ac:dyDescent="0.2">
      <c r="A6" s="233">
        <v>1.5</v>
      </c>
      <c r="B6" s="234" t="s">
        <v>90</v>
      </c>
      <c r="C6" s="236" t="s">
        <v>89</v>
      </c>
      <c r="D6" s="235">
        <v>40275</v>
      </c>
      <c r="E6" s="234"/>
    </row>
    <row r="7" spans="1:5" ht="36" x14ac:dyDescent="0.2">
      <c r="A7" s="233">
        <v>2</v>
      </c>
      <c r="B7" s="234" t="s">
        <v>255</v>
      </c>
      <c r="C7" s="231" t="s">
        <v>124</v>
      </c>
      <c r="D7" s="235">
        <v>41158</v>
      </c>
      <c r="E7" s="234" t="s">
        <v>125</v>
      </c>
    </row>
    <row r="8" spans="1:5" ht="24.75" customHeight="1" x14ac:dyDescent="0.2">
      <c r="A8" s="233">
        <v>3</v>
      </c>
      <c r="B8" s="234" t="s">
        <v>281</v>
      </c>
      <c r="C8" s="236" t="s">
        <v>124</v>
      </c>
      <c r="D8" s="235">
        <v>41199</v>
      </c>
      <c r="E8" s="234" t="s">
        <v>284</v>
      </c>
    </row>
    <row r="9" spans="1:5" ht="24.75" customHeight="1" x14ac:dyDescent="0.2">
      <c r="A9" s="233"/>
      <c r="B9" s="234"/>
      <c r="C9" s="236"/>
      <c r="D9" s="236"/>
      <c r="E9" s="234"/>
    </row>
  </sheetData>
  <phoneticPr fontId="2"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3"/>
  </sheetPr>
  <dimension ref="A1:BO223"/>
  <sheetViews>
    <sheetView showGridLines="0" zoomScaleNormal="100" workbookViewId="0">
      <pane xSplit="2" ySplit="6" topLeftCell="C7" activePane="bottomRight" state="frozen"/>
      <selection activeCell="D42" sqref="D42:G43"/>
      <selection pane="topRight" activeCell="D42" sqref="D42:G43"/>
      <selection pane="bottomLeft" activeCell="D42" sqref="D42:G43"/>
      <selection pane="bottomRight" activeCell="C7" sqref="C7"/>
    </sheetView>
  </sheetViews>
  <sheetFormatPr defaultRowHeight="12" x14ac:dyDescent="0.2"/>
  <cols>
    <col min="1" max="2" width="5.42578125" style="389" customWidth="1"/>
    <col min="3" max="32" width="8.5703125" style="389" customWidth="1"/>
    <col min="33" max="33" width="8.5703125" style="10" customWidth="1"/>
    <col min="34" max="34" width="6.7109375" style="10" customWidth="1"/>
    <col min="35" max="36" width="30" style="10" customWidth="1"/>
    <col min="37" max="37" width="9.140625" style="392"/>
    <col min="38" max="40" width="9.28515625" style="392" bestFit="1" customWidth="1"/>
    <col min="41" max="45" width="9.85546875" style="392" bestFit="1" customWidth="1"/>
    <col min="46" max="46" width="9.28515625" style="392" bestFit="1" customWidth="1"/>
    <col min="47" max="48" width="9.140625" style="392"/>
    <col min="49" max="56" width="9.140625" style="10"/>
    <col min="57" max="57" width="11.28515625" style="10" bestFit="1" customWidth="1"/>
    <col min="58" max="16384" width="9.140625" style="10"/>
  </cols>
  <sheetData>
    <row r="1" spans="1:67" ht="51.75" customHeight="1" x14ac:dyDescent="0.2">
      <c r="E1" s="4" t="s">
        <v>88</v>
      </c>
      <c r="F1" s="446" t="s">
        <v>251</v>
      </c>
      <c r="G1" s="4"/>
      <c r="H1" s="4"/>
      <c r="I1" s="4"/>
      <c r="J1" s="446"/>
      <c r="K1" s="446"/>
      <c r="L1" s="446"/>
      <c r="M1" s="446"/>
      <c r="N1" s="446"/>
      <c r="O1" s="446"/>
      <c r="P1" s="446"/>
      <c r="Q1" s="446"/>
      <c r="R1" s="446"/>
      <c r="S1" s="446"/>
      <c r="T1" s="446"/>
      <c r="U1" s="446"/>
      <c r="V1" s="446"/>
      <c r="W1" s="446"/>
      <c r="Z1" s="390"/>
      <c r="AA1" s="390"/>
      <c r="AB1" s="390"/>
      <c r="AC1" s="390"/>
      <c r="AD1" s="390"/>
      <c r="AE1" s="390"/>
      <c r="AG1" s="391"/>
    </row>
    <row r="2" spans="1:67" ht="15" customHeight="1" x14ac:dyDescent="0.2">
      <c r="D2" s="10"/>
      <c r="E2" s="10"/>
      <c r="F2" s="10"/>
      <c r="G2" s="10"/>
      <c r="H2" s="10"/>
      <c r="I2" s="10"/>
      <c r="J2" s="10"/>
      <c r="K2" s="10"/>
      <c r="L2" s="10"/>
      <c r="M2" s="10"/>
      <c r="N2" s="10"/>
      <c r="O2" s="10"/>
      <c r="P2" s="10"/>
      <c r="Q2" s="10"/>
      <c r="R2" s="10"/>
      <c r="S2" s="10"/>
      <c r="T2" s="10"/>
      <c r="U2" s="10"/>
      <c r="V2" s="10"/>
      <c r="W2" s="10"/>
      <c r="Z2" s="390"/>
      <c r="AA2" s="390"/>
      <c r="AB2" s="390"/>
      <c r="AC2" s="390"/>
      <c r="AD2" s="390"/>
      <c r="AE2" s="390"/>
      <c r="AG2" s="391"/>
    </row>
    <row r="3" spans="1:67" ht="2.25" customHeight="1" thickBot="1" x14ac:dyDescent="0.25">
      <c r="E3" s="10"/>
      <c r="F3" s="10"/>
      <c r="G3" s="10"/>
      <c r="H3" s="10"/>
      <c r="I3" s="10"/>
      <c r="J3" s="666"/>
      <c r="K3" s="666"/>
      <c r="L3" s="666"/>
      <c r="M3" s="666"/>
      <c r="N3" s="666"/>
      <c r="O3" s="666"/>
      <c r="P3" s="666"/>
      <c r="Q3" s="666"/>
      <c r="R3" s="666"/>
      <c r="S3" s="666"/>
      <c r="T3" s="666"/>
      <c r="U3" s="666"/>
      <c r="V3" s="666"/>
      <c r="W3" s="666"/>
      <c r="Z3" s="390"/>
      <c r="AA3" s="390"/>
      <c r="AB3" s="390"/>
      <c r="AC3" s="390"/>
      <c r="AD3" s="390"/>
      <c r="AE3" s="390"/>
      <c r="AG3" s="391"/>
    </row>
    <row r="4" spans="1:67" s="393" customFormat="1" ht="16.5" customHeight="1" x14ac:dyDescent="0.2">
      <c r="A4" s="667" t="s">
        <v>105</v>
      </c>
      <c r="B4" s="668"/>
      <c r="C4" s="421" t="s">
        <v>62</v>
      </c>
      <c r="D4" s="113"/>
      <c r="E4" s="113"/>
      <c r="F4" s="113"/>
      <c r="G4" s="113"/>
      <c r="H4" s="113"/>
      <c r="I4" s="113"/>
      <c r="J4" s="113"/>
      <c r="K4" s="113"/>
      <c r="L4" s="430"/>
      <c r="M4" s="426" t="s">
        <v>61</v>
      </c>
      <c r="N4" s="113"/>
      <c r="O4" s="113"/>
      <c r="P4" s="113"/>
      <c r="Q4" s="113"/>
      <c r="R4" s="113"/>
      <c r="S4" s="113"/>
      <c r="T4" s="113"/>
      <c r="U4" s="113"/>
      <c r="V4" s="430"/>
      <c r="W4" s="426" t="s">
        <v>51</v>
      </c>
      <c r="X4" s="113"/>
      <c r="Y4" s="113"/>
      <c r="Z4" s="113"/>
      <c r="AA4" s="113"/>
      <c r="AB4" s="113"/>
      <c r="AC4" s="113"/>
      <c r="AD4" s="113"/>
      <c r="AE4" s="113"/>
      <c r="AF4" s="113"/>
      <c r="AG4" s="114"/>
      <c r="AK4" s="394"/>
      <c r="AL4" s="394"/>
      <c r="AM4" s="394"/>
      <c r="AN4" s="394"/>
      <c r="AO4" s="394"/>
      <c r="AP4" s="394"/>
      <c r="AQ4" s="394"/>
      <c r="AR4" s="394"/>
      <c r="AS4" s="394"/>
      <c r="AT4" s="394"/>
      <c r="AU4" s="394"/>
      <c r="AV4" s="394"/>
    </row>
    <row r="5" spans="1:67" s="395" customFormat="1" ht="48" x14ac:dyDescent="0.2">
      <c r="A5" s="669"/>
      <c r="B5" s="670"/>
      <c r="C5" s="65" t="s">
        <v>44</v>
      </c>
      <c r="D5" s="65" t="s">
        <v>45</v>
      </c>
      <c r="E5" s="65" t="s">
        <v>46</v>
      </c>
      <c r="F5" s="65" t="s">
        <v>43</v>
      </c>
      <c r="G5" s="65" t="s">
        <v>252</v>
      </c>
      <c r="H5" s="65" t="s">
        <v>253</v>
      </c>
      <c r="I5" s="65" t="s">
        <v>136</v>
      </c>
      <c r="J5" s="65" t="s">
        <v>121</v>
      </c>
      <c r="K5" s="410">
        <f>'Other Fuels'!D4</f>
        <v>0</v>
      </c>
      <c r="L5" s="431" t="s">
        <v>24</v>
      </c>
      <c r="M5" s="338" t="s">
        <v>44</v>
      </c>
      <c r="N5" s="65" t="s">
        <v>45</v>
      </c>
      <c r="O5" s="65" t="s">
        <v>46</v>
      </c>
      <c r="P5" s="65" t="s">
        <v>43</v>
      </c>
      <c r="Q5" s="65" t="s">
        <v>252</v>
      </c>
      <c r="R5" s="65" t="s">
        <v>253</v>
      </c>
      <c r="S5" s="65" t="s">
        <v>136</v>
      </c>
      <c r="T5" s="65" t="s">
        <v>121</v>
      </c>
      <c r="U5" s="410">
        <f>K5</f>
        <v>0</v>
      </c>
      <c r="V5" s="431" t="s">
        <v>50</v>
      </c>
      <c r="W5" s="338" t="s">
        <v>44</v>
      </c>
      <c r="X5" s="65" t="s">
        <v>45</v>
      </c>
      <c r="Y5" s="65" t="s">
        <v>46</v>
      </c>
      <c r="Z5" s="65" t="s">
        <v>43</v>
      </c>
      <c r="AA5" s="65" t="s">
        <v>252</v>
      </c>
      <c r="AB5" s="65" t="s">
        <v>253</v>
      </c>
      <c r="AC5" s="65" t="s">
        <v>136</v>
      </c>
      <c r="AD5" s="65" t="s">
        <v>121</v>
      </c>
      <c r="AE5" s="410">
        <f>K5</f>
        <v>0</v>
      </c>
      <c r="AF5" s="65" t="s">
        <v>266</v>
      </c>
      <c r="AG5" s="115" t="s">
        <v>50</v>
      </c>
      <c r="AK5" s="479"/>
      <c r="AL5" s="653" t="s">
        <v>254</v>
      </c>
      <c r="AM5" s="653"/>
      <c r="AN5" s="653"/>
      <c r="AO5" s="653" t="s">
        <v>254</v>
      </c>
      <c r="AP5" s="653"/>
      <c r="AQ5" s="653"/>
      <c r="AR5" s="653" t="s">
        <v>254</v>
      </c>
      <c r="AS5" s="653"/>
      <c r="AT5" s="653"/>
      <c r="AU5" s="653" t="s">
        <v>254</v>
      </c>
      <c r="AV5" s="653"/>
      <c r="AW5" s="653"/>
      <c r="AX5" s="653" t="s">
        <v>254</v>
      </c>
      <c r="AY5" s="653"/>
      <c r="AZ5" s="653"/>
      <c r="BA5" s="653" t="s">
        <v>254</v>
      </c>
      <c r="BB5" s="653"/>
      <c r="BC5" s="653"/>
      <c r="BD5" s="653" t="s">
        <v>254</v>
      </c>
      <c r="BE5" s="653"/>
      <c r="BF5" s="653"/>
      <c r="BG5" s="653" t="s">
        <v>254</v>
      </c>
      <c r="BH5" s="653"/>
      <c r="BI5" s="653"/>
      <c r="BJ5" s="653" t="s">
        <v>254</v>
      </c>
      <c r="BK5" s="653"/>
      <c r="BL5" s="653"/>
      <c r="BM5" s="478"/>
      <c r="BN5" s="478"/>
    </row>
    <row r="6" spans="1:67" s="389" customFormat="1" ht="14.25" customHeight="1" thickBot="1" x14ac:dyDescent="0.25">
      <c r="A6" s="671"/>
      <c r="B6" s="672"/>
      <c r="C6" s="408" t="s">
        <v>14</v>
      </c>
      <c r="D6" s="408" t="s">
        <v>14</v>
      </c>
      <c r="E6" s="408" t="s">
        <v>14</v>
      </c>
      <c r="F6" s="408" t="s">
        <v>14</v>
      </c>
      <c r="G6" s="408" t="s">
        <v>14</v>
      </c>
      <c r="H6" s="408" t="s">
        <v>14</v>
      </c>
      <c r="I6" s="408" t="s">
        <v>14</v>
      </c>
      <c r="J6" s="408" t="s">
        <v>14</v>
      </c>
      <c r="K6" s="408" t="s">
        <v>14</v>
      </c>
      <c r="L6" s="432" t="s">
        <v>14</v>
      </c>
      <c r="M6" s="409" t="s">
        <v>15</v>
      </c>
      <c r="N6" s="408" t="s">
        <v>15</v>
      </c>
      <c r="O6" s="408" t="s">
        <v>15</v>
      </c>
      <c r="P6" s="408" t="s">
        <v>15</v>
      </c>
      <c r="Q6" s="408" t="s">
        <v>15</v>
      </c>
      <c r="R6" s="408" t="s">
        <v>15</v>
      </c>
      <c r="S6" s="408" t="s">
        <v>15</v>
      </c>
      <c r="T6" s="408" t="s">
        <v>15</v>
      </c>
      <c r="U6" s="408" t="s">
        <v>15</v>
      </c>
      <c r="V6" s="432" t="s">
        <v>15</v>
      </c>
      <c r="W6" s="409" t="s">
        <v>48</v>
      </c>
      <c r="X6" s="408" t="s">
        <v>48</v>
      </c>
      <c r="Y6" s="408" t="s">
        <v>48</v>
      </c>
      <c r="Z6" s="408" t="s">
        <v>48</v>
      </c>
      <c r="AA6" s="408" t="s">
        <v>48</v>
      </c>
      <c r="AB6" s="408" t="s">
        <v>48</v>
      </c>
      <c r="AC6" s="408" t="s">
        <v>48</v>
      </c>
      <c r="AD6" s="408" t="s">
        <v>48</v>
      </c>
      <c r="AE6" s="408" t="s">
        <v>48</v>
      </c>
      <c r="AF6" s="408" t="s">
        <v>48</v>
      </c>
      <c r="AG6" s="422" t="s">
        <v>48</v>
      </c>
      <c r="AK6" s="479"/>
      <c r="AL6" s="448" t="str">
        <f>C5</f>
        <v>Electricity</v>
      </c>
      <c r="AM6" s="448" t="str">
        <f t="shared" ref="AM6:AS6" si="0">D5</f>
        <v>Natural Gas</v>
      </c>
      <c r="AN6" s="448" t="str">
        <f t="shared" si="0"/>
        <v>LPG</v>
      </c>
      <c r="AO6" s="448" t="str">
        <f t="shared" si="0"/>
        <v>Kerosene</v>
      </c>
      <c r="AP6" s="448" t="str">
        <f t="shared" si="0"/>
        <v>Marked Gasoil</v>
      </c>
      <c r="AQ6" s="448" t="str">
        <f t="shared" si="0"/>
        <v>Fuel Oils</v>
      </c>
      <c r="AR6" s="448" t="str">
        <f t="shared" si="0"/>
        <v>Road Diesel</v>
      </c>
      <c r="AS6" s="448" t="str">
        <f t="shared" si="0"/>
        <v>Petrol</v>
      </c>
      <c r="AT6" s="448">
        <f>K5</f>
        <v>0</v>
      </c>
      <c r="AU6" s="448"/>
      <c r="AV6" s="448" t="str">
        <f t="shared" ref="AV6" si="1">M5</f>
        <v>Electricity</v>
      </c>
      <c r="AW6" s="448" t="str">
        <f t="shared" ref="AW6" si="2">N5</f>
        <v>Natural Gas</v>
      </c>
      <c r="AX6" s="448" t="str">
        <f t="shared" ref="AX6" si="3">O5</f>
        <v>LPG</v>
      </c>
      <c r="AY6" s="448" t="str">
        <f t="shared" ref="AY6" si="4">P5</f>
        <v>Kerosene</v>
      </c>
      <c r="AZ6" s="448" t="str">
        <f t="shared" ref="AZ6" si="5">Q5</f>
        <v>Marked Gasoil</v>
      </c>
      <c r="BA6" s="448" t="str">
        <f t="shared" ref="BA6" si="6">R5</f>
        <v>Fuel Oils</v>
      </c>
      <c r="BB6" s="448" t="str">
        <f t="shared" ref="BB6:BD6" si="7">S5</f>
        <v>Road Diesel</v>
      </c>
      <c r="BC6" s="448" t="str">
        <f t="shared" si="7"/>
        <v>Petrol</v>
      </c>
      <c r="BD6" s="448">
        <f t="shared" si="7"/>
        <v>0</v>
      </c>
      <c r="BE6" s="448"/>
      <c r="BF6" s="448" t="str">
        <f t="shared" ref="BF6" si="8">W5</f>
        <v>Electricity</v>
      </c>
      <c r="BG6" s="448" t="str">
        <f t="shared" ref="BG6" si="9">X5</f>
        <v>Natural Gas</v>
      </c>
      <c r="BH6" s="448" t="str">
        <f t="shared" ref="BH6" si="10">Y5</f>
        <v>LPG</v>
      </c>
      <c r="BI6" s="448" t="str">
        <f t="shared" ref="BI6" si="11">Z5</f>
        <v>Kerosene</v>
      </c>
      <c r="BJ6" s="448" t="str">
        <f t="shared" ref="BJ6" si="12">AA5</f>
        <v>Marked Gasoil</v>
      </c>
      <c r="BK6" s="448" t="str">
        <f t="shared" ref="BK6" si="13">AB5</f>
        <v>Fuel Oils</v>
      </c>
      <c r="BL6" s="448" t="str">
        <f t="shared" ref="BL6" si="14">AC5</f>
        <v>Road Diesel</v>
      </c>
      <c r="BM6" s="448" t="str">
        <f t="shared" ref="BM6" si="15">AD5</f>
        <v>Petrol</v>
      </c>
      <c r="BN6" s="448">
        <f t="shared" ref="BN6" si="16">AE5</f>
        <v>0</v>
      </c>
      <c r="BO6" s="395"/>
    </row>
    <row r="7" spans="1:67" ht="14.25" customHeight="1" x14ac:dyDescent="0.2">
      <c r="A7" s="423" t="s">
        <v>0</v>
      </c>
      <c r="B7" s="411">
        <f t="shared" ref="B7:B18" si="17">Year1</f>
        <v>0</v>
      </c>
      <c r="C7" s="412">
        <f>Electricity!D10</f>
        <v>0</v>
      </c>
      <c r="D7" s="413">
        <f>NG!D10</f>
        <v>0</v>
      </c>
      <c r="E7" s="413">
        <f>LPG!E10</f>
        <v>0</v>
      </c>
      <c r="F7" s="413">
        <f>Kerosene!E10</f>
        <v>0</v>
      </c>
      <c r="G7" s="413">
        <f>'Marked Gasoil'!E10</f>
        <v>0</v>
      </c>
      <c r="H7" s="413">
        <f>'Light, Medium &amp; Heavy Fuel Oils'!E10</f>
        <v>0</v>
      </c>
      <c r="I7" s="413">
        <f>'Road Diesel'!E10</f>
        <v>0</v>
      </c>
      <c r="J7" s="413">
        <f>Petrol!E10</f>
        <v>0</v>
      </c>
      <c r="K7" s="413">
        <f>'Other Fuels'!E10</f>
        <v>0</v>
      </c>
      <c r="L7" s="480">
        <f>SUM(C7:K7)</f>
        <v>0</v>
      </c>
      <c r="M7" s="427">
        <f>Electricity!H10</f>
        <v>0</v>
      </c>
      <c r="N7" s="414">
        <f>NG!H10</f>
        <v>0</v>
      </c>
      <c r="O7" s="414">
        <f>LPG!F10</f>
        <v>0</v>
      </c>
      <c r="P7" s="414">
        <f>Kerosene!F10</f>
        <v>0</v>
      </c>
      <c r="Q7" s="414">
        <f>'Marked Gasoil'!F10</f>
        <v>0</v>
      </c>
      <c r="R7" s="414">
        <f>'Light, Medium &amp; Heavy Fuel Oils'!F10</f>
        <v>0</v>
      </c>
      <c r="S7" s="414">
        <f>'Road Diesel'!F10</f>
        <v>0</v>
      </c>
      <c r="T7" s="414">
        <f>Petrol!F10</f>
        <v>0</v>
      </c>
      <c r="U7" s="414">
        <f>'Other Fuels'!F10</f>
        <v>0</v>
      </c>
      <c r="V7" s="483">
        <f>SUM(M7:U7)</f>
        <v>0</v>
      </c>
      <c r="W7" s="433" t="e">
        <f>Electricity!J10</f>
        <v>#N/A</v>
      </c>
      <c r="X7" s="415" t="e">
        <f>NG!J10</f>
        <v>#N/A</v>
      </c>
      <c r="Y7" s="415" t="e">
        <f>LPG!I10</f>
        <v>#N/A</v>
      </c>
      <c r="Z7" s="415" t="e">
        <f>Kerosene!I10</f>
        <v>#N/A</v>
      </c>
      <c r="AA7" s="415" t="e">
        <f>'Marked Gasoil'!I10</f>
        <v>#N/A</v>
      </c>
      <c r="AB7" s="415" t="e">
        <f>'Light, Medium &amp; Heavy Fuel Oils'!I10</f>
        <v>#N/A</v>
      </c>
      <c r="AC7" s="415" t="e">
        <f>'Road Diesel'!I10</f>
        <v>#N/A</v>
      </c>
      <c r="AD7" s="415" t="e">
        <f>Petrol!I10</f>
        <v>#N/A</v>
      </c>
      <c r="AE7" s="415">
        <f>'Other Fuels'!I10</f>
        <v>0</v>
      </c>
      <c r="AF7" s="486" t="e">
        <f>SUM(X7:AE7)</f>
        <v>#N/A</v>
      </c>
      <c r="AG7" s="487" t="e">
        <f>SUM(W7,AF7)</f>
        <v>#N/A</v>
      </c>
      <c r="AK7" s="447" t="str">
        <f>A7&amp;"-"&amp;B7</f>
        <v>Jan-0</v>
      </c>
      <c r="AL7" s="449">
        <f>C7</f>
        <v>0</v>
      </c>
      <c r="AM7" s="449">
        <f t="shared" ref="AM7:AS7" si="18">D7</f>
        <v>0</v>
      </c>
      <c r="AN7" s="449">
        <f t="shared" si="18"/>
        <v>0</v>
      </c>
      <c r="AO7" s="449">
        <f t="shared" si="18"/>
        <v>0</v>
      </c>
      <c r="AP7" s="449">
        <f t="shared" si="18"/>
        <v>0</v>
      </c>
      <c r="AQ7" s="449">
        <f t="shared" si="18"/>
        <v>0</v>
      </c>
      <c r="AR7" s="449">
        <f t="shared" si="18"/>
        <v>0</v>
      </c>
      <c r="AS7" s="449">
        <f t="shared" si="18"/>
        <v>0</v>
      </c>
      <c r="AT7" s="449">
        <f>K7</f>
        <v>0</v>
      </c>
      <c r="AU7" s="450" t="str">
        <f>AK7</f>
        <v>Jan-0</v>
      </c>
      <c r="AV7" s="451">
        <f t="shared" ref="AV7" si="19">M7</f>
        <v>0</v>
      </c>
      <c r="AW7" s="451">
        <f t="shared" ref="AW7" si="20">N7</f>
        <v>0</v>
      </c>
      <c r="AX7" s="451">
        <f t="shared" ref="AX7" si="21">O7</f>
        <v>0</v>
      </c>
      <c r="AY7" s="451">
        <f t="shared" ref="AY7" si="22">P7</f>
        <v>0</v>
      </c>
      <c r="AZ7" s="451">
        <f t="shared" ref="AZ7" si="23">Q7</f>
        <v>0</v>
      </c>
      <c r="BA7" s="451">
        <f t="shared" ref="BA7" si="24">R7</f>
        <v>0</v>
      </c>
      <c r="BB7" s="451">
        <f t="shared" ref="BB7:BD7" si="25">S7</f>
        <v>0</v>
      </c>
      <c r="BC7" s="451">
        <f t="shared" si="25"/>
        <v>0</v>
      </c>
      <c r="BD7" s="451">
        <f t="shared" si="25"/>
        <v>0</v>
      </c>
      <c r="BE7" s="452" t="str">
        <f>AU7</f>
        <v>Jan-0</v>
      </c>
      <c r="BF7" s="453" t="e">
        <f t="shared" ref="BF7" si="26">W7</f>
        <v>#N/A</v>
      </c>
      <c r="BG7" s="453" t="e">
        <f t="shared" ref="BG7" si="27">X7</f>
        <v>#N/A</v>
      </c>
      <c r="BH7" s="453" t="e">
        <f t="shared" ref="BH7" si="28">Y7</f>
        <v>#N/A</v>
      </c>
      <c r="BI7" s="453" t="e">
        <f t="shared" ref="BI7" si="29">Z7</f>
        <v>#N/A</v>
      </c>
      <c r="BJ7" s="453" t="e">
        <f t="shared" ref="BJ7" si="30">AA7</f>
        <v>#N/A</v>
      </c>
      <c r="BK7" s="453" t="e">
        <f t="shared" ref="BK7" si="31">AB7</f>
        <v>#N/A</v>
      </c>
      <c r="BL7" s="453" t="e">
        <f t="shared" ref="BL7" si="32">AC7</f>
        <v>#N/A</v>
      </c>
      <c r="BM7" s="453" t="e">
        <f t="shared" ref="BM7" si="33">AD7</f>
        <v>#N/A</v>
      </c>
      <c r="BN7" s="453">
        <f t="shared" ref="BN7:BN66" si="34">AE7</f>
        <v>0</v>
      </c>
      <c r="BO7" s="395"/>
    </row>
    <row r="8" spans="1:67" ht="14.25" customHeight="1" x14ac:dyDescent="0.2">
      <c r="A8" s="423" t="s">
        <v>1</v>
      </c>
      <c r="B8" s="411">
        <f t="shared" si="17"/>
        <v>0</v>
      </c>
      <c r="C8" s="416">
        <f>Electricity!D11</f>
        <v>0</v>
      </c>
      <c r="D8" s="405">
        <f>NG!D11</f>
        <v>0</v>
      </c>
      <c r="E8" s="405">
        <f>LPG!E11</f>
        <v>0</v>
      </c>
      <c r="F8" s="405">
        <f>Kerosene!E11</f>
        <v>0</v>
      </c>
      <c r="G8" s="405">
        <f>'Marked Gasoil'!E11</f>
        <v>0</v>
      </c>
      <c r="H8" s="405">
        <f>'Light, Medium &amp; Heavy Fuel Oils'!E11</f>
        <v>0</v>
      </c>
      <c r="I8" s="405">
        <f>'Road Diesel'!E11</f>
        <v>0</v>
      </c>
      <c r="J8" s="405">
        <f>Petrol!E11</f>
        <v>0</v>
      </c>
      <c r="K8" s="405">
        <f>'Other Fuels'!E11</f>
        <v>0</v>
      </c>
      <c r="L8" s="481">
        <f t="shared" ref="L8:L66" si="35">SUM(C8:K8)</f>
        <v>0</v>
      </c>
      <c r="M8" s="428">
        <f>Electricity!H11</f>
        <v>0</v>
      </c>
      <c r="N8" s="406">
        <f>NG!H11</f>
        <v>0</v>
      </c>
      <c r="O8" s="406">
        <f>LPG!F11</f>
        <v>0</v>
      </c>
      <c r="P8" s="406">
        <f>Kerosene!F11</f>
        <v>0</v>
      </c>
      <c r="Q8" s="406">
        <f>'Marked Gasoil'!F11</f>
        <v>0</v>
      </c>
      <c r="R8" s="406">
        <f>'Light, Medium &amp; Heavy Fuel Oils'!F11</f>
        <v>0</v>
      </c>
      <c r="S8" s="406">
        <f>'Road Diesel'!F11</f>
        <v>0</v>
      </c>
      <c r="T8" s="406">
        <f>Petrol!F11</f>
        <v>0</v>
      </c>
      <c r="U8" s="406">
        <f>'Other Fuels'!F11</f>
        <v>0</v>
      </c>
      <c r="V8" s="484">
        <f t="shared" ref="V8:V66" si="36">SUM(M8:U8)</f>
        <v>0</v>
      </c>
      <c r="W8" s="434" t="e">
        <f>Electricity!J11</f>
        <v>#N/A</v>
      </c>
      <c r="X8" s="407" t="e">
        <f>NG!J11</f>
        <v>#N/A</v>
      </c>
      <c r="Y8" s="407" t="e">
        <f>LPG!I11</f>
        <v>#N/A</v>
      </c>
      <c r="Z8" s="407" t="e">
        <f>Kerosene!I11</f>
        <v>#N/A</v>
      </c>
      <c r="AA8" s="407" t="e">
        <f>'Marked Gasoil'!I11</f>
        <v>#N/A</v>
      </c>
      <c r="AB8" s="407" t="e">
        <f>'Light, Medium &amp; Heavy Fuel Oils'!I11</f>
        <v>#N/A</v>
      </c>
      <c r="AC8" s="407" t="e">
        <f>'Road Diesel'!I11</f>
        <v>#N/A</v>
      </c>
      <c r="AD8" s="407" t="e">
        <f>Petrol!I11</f>
        <v>#N/A</v>
      </c>
      <c r="AE8" s="407">
        <f>'Other Fuels'!I11</f>
        <v>0</v>
      </c>
      <c r="AF8" s="488" t="e">
        <f t="shared" ref="AF8:AF66" si="37">SUM(X8:AE8)</f>
        <v>#N/A</v>
      </c>
      <c r="AG8" s="489" t="e">
        <f t="shared" ref="AG8:AG66" si="38">SUM(W8,AF8)</f>
        <v>#N/A</v>
      </c>
      <c r="AK8" s="447" t="str">
        <f t="shared" ref="AK8:AK66" si="39">A8&amp;"-"&amp;B8</f>
        <v>Feb-0</v>
      </c>
      <c r="AL8" s="449">
        <f t="shared" ref="AL8:AL66" si="40">C8</f>
        <v>0</v>
      </c>
      <c r="AM8" s="449">
        <f t="shared" ref="AM8:AM66" si="41">D8</f>
        <v>0</v>
      </c>
      <c r="AN8" s="449">
        <f t="shared" ref="AN8:AN66" si="42">E8</f>
        <v>0</v>
      </c>
      <c r="AO8" s="449">
        <f t="shared" ref="AO8:AO66" si="43">F8</f>
        <v>0</v>
      </c>
      <c r="AP8" s="449">
        <f t="shared" ref="AP8:AP66" si="44">G8</f>
        <v>0</v>
      </c>
      <c r="AQ8" s="449">
        <f t="shared" ref="AQ8:AQ66" si="45">H8</f>
        <v>0</v>
      </c>
      <c r="AR8" s="449">
        <f t="shared" ref="AR8:AR66" si="46">I8</f>
        <v>0</v>
      </c>
      <c r="AS8" s="449">
        <f t="shared" ref="AS8:AS66" si="47">J8</f>
        <v>0</v>
      </c>
      <c r="AT8" s="449">
        <f t="shared" ref="AT8:AT66" si="48">K8</f>
        <v>0</v>
      </c>
      <c r="AU8" s="450" t="str">
        <f t="shared" ref="AU8:AU66" si="49">AK8</f>
        <v>Feb-0</v>
      </c>
      <c r="AV8" s="451">
        <f t="shared" ref="AV8:AV66" si="50">M8</f>
        <v>0</v>
      </c>
      <c r="AW8" s="451">
        <f t="shared" ref="AW8:AW66" si="51">N8</f>
        <v>0</v>
      </c>
      <c r="AX8" s="451">
        <f t="shared" ref="AX8:AX66" si="52">O8</f>
        <v>0</v>
      </c>
      <c r="AY8" s="451">
        <f t="shared" ref="AY8:AY66" si="53">P8</f>
        <v>0</v>
      </c>
      <c r="AZ8" s="451">
        <f t="shared" ref="AZ8:AZ66" si="54">Q8</f>
        <v>0</v>
      </c>
      <c r="BA8" s="451">
        <f t="shared" ref="BA8:BA66" si="55">R8</f>
        <v>0</v>
      </c>
      <c r="BB8" s="451">
        <f t="shared" ref="BB8:BB66" si="56">S8</f>
        <v>0</v>
      </c>
      <c r="BC8" s="451">
        <f t="shared" ref="BC8:BC66" si="57">T8</f>
        <v>0</v>
      </c>
      <c r="BD8" s="451">
        <f t="shared" ref="BD8:BD66" si="58">U8</f>
        <v>0</v>
      </c>
      <c r="BE8" s="452" t="str">
        <f t="shared" ref="BE8:BE66" si="59">AU8</f>
        <v>Feb-0</v>
      </c>
      <c r="BF8" s="453" t="e">
        <f t="shared" ref="BF8:BF66" si="60">W8</f>
        <v>#N/A</v>
      </c>
      <c r="BG8" s="453" t="e">
        <f t="shared" ref="BG8:BG66" si="61">X8</f>
        <v>#N/A</v>
      </c>
      <c r="BH8" s="453" t="e">
        <f t="shared" ref="BH8:BH66" si="62">Y8</f>
        <v>#N/A</v>
      </c>
      <c r="BI8" s="453" t="e">
        <f t="shared" ref="BI8:BI66" si="63">Z8</f>
        <v>#N/A</v>
      </c>
      <c r="BJ8" s="453" t="e">
        <f t="shared" ref="BJ8:BJ66" si="64">AA8</f>
        <v>#N/A</v>
      </c>
      <c r="BK8" s="453" t="e">
        <f t="shared" ref="BK8:BK66" si="65">AB8</f>
        <v>#N/A</v>
      </c>
      <c r="BL8" s="453" t="e">
        <f t="shared" ref="BL8:BL66" si="66">AC8</f>
        <v>#N/A</v>
      </c>
      <c r="BM8" s="453" t="e">
        <f t="shared" ref="BM8:BM66" si="67">AD8</f>
        <v>#N/A</v>
      </c>
      <c r="BN8" s="453">
        <f t="shared" si="34"/>
        <v>0</v>
      </c>
    </row>
    <row r="9" spans="1:67" ht="14.25" customHeight="1" x14ac:dyDescent="0.2">
      <c r="A9" s="423" t="s">
        <v>2</v>
      </c>
      <c r="B9" s="411">
        <f t="shared" si="17"/>
        <v>0</v>
      </c>
      <c r="C9" s="416">
        <f>Electricity!D12</f>
        <v>0</v>
      </c>
      <c r="D9" s="405">
        <f>NG!D12</f>
        <v>0</v>
      </c>
      <c r="E9" s="405">
        <f>LPG!E12</f>
        <v>0</v>
      </c>
      <c r="F9" s="405">
        <f>Kerosene!E12</f>
        <v>0</v>
      </c>
      <c r="G9" s="405">
        <f>'Marked Gasoil'!E12</f>
        <v>0</v>
      </c>
      <c r="H9" s="405">
        <f>'Light, Medium &amp; Heavy Fuel Oils'!E12</f>
        <v>0</v>
      </c>
      <c r="I9" s="405">
        <f>'Road Diesel'!E12</f>
        <v>0</v>
      </c>
      <c r="J9" s="405">
        <f>Petrol!E12</f>
        <v>0</v>
      </c>
      <c r="K9" s="405">
        <f>'Other Fuels'!E12</f>
        <v>0</v>
      </c>
      <c r="L9" s="481">
        <f t="shared" si="35"/>
        <v>0</v>
      </c>
      <c r="M9" s="428">
        <f>Electricity!H12</f>
        <v>0</v>
      </c>
      <c r="N9" s="406">
        <f>NG!H12</f>
        <v>0</v>
      </c>
      <c r="O9" s="406">
        <f>LPG!F12</f>
        <v>0</v>
      </c>
      <c r="P9" s="406">
        <f>Kerosene!F12</f>
        <v>0</v>
      </c>
      <c r="Q9" s="406">
        <f>'Marked Gasoil'!F12</f>
        <v>0</v>
      </c>
      <c r="R9" s="406">
        <f>'Light, Medium &amp; Heavy Fuel Oils'!F12</f>
        <v>0</v>
      </c>
      <c r="S9" s="406">
        <f>'Road Diesel'!F12</f>
        <v>0</v>
      </c>
      <c r="T9" s="406">
        <f>Petrol!F12</f>
        <v>0</v>
      </c>
      <c r="U9" s="406">
        <f>'Other Fuels'!F12</f>
        <v>0</v>
      </c>
      <c r="V9" s="484">
        <f t="shared" si="36"/>
        <v>0</v>
      </c>
      <c r="W9" s="434" t="e">
        <f>Electricity!J12</f>
        <v>#N/A</v>
      </c>
      <c r="X9" s="407" t="e">
        <f>NG!J12</f>
        <v>#N/A</v>
      </c>
      <c r="Y9" s="407" t="e">
        <f>LPG!I12</f>
        <v>#N/A</v>
      </c>
      <c r="Z9" s="407" t="e">
        <f>Kerosene!I12</f>
        <v>#N/A</v>
      </c>
      <c r="AA9" s="407" t="e">
        <f>'Marked Gasoil'!I12</f>
        <v>#N/A</v>
      </c>
      <c r="AB9" s="407" t="e">
        <f>'Light, Medium &amp; Heavy Fuel Oils'!I12</f>
        <v>#N/A</v>
      </c>
      <c r="AC9" s="407" t="e">
        <f>'Road Diesel'!I12</f>
        <v>#N/A</v>
      </c>
      <c r="AD9" s="407" t="e">
        <f>Petrol!I12</f>
        <v>#N/A</v>
      </c>
      <c r="AE9" s="407">
        <f>'Other Fuels'!I12</f>
        <v>0</v>
      </c>
      <c r="AF9" s="488" t="e">
        <f t="shared" si="37"/>
        <v>#N/A</v>
      </c>
      <c r="AG9" s="489" t="e">
        <f t="shared" si="38"/>
        <v>#N/A</v>
      </c>
      <c r="AK9" s="447" t="str">
        <f t="shared" si="39"/>
        <v>Mar-0</v>
      </c>
      <c r="AL9" s="449">
        <f t="shared" si="40"/>
        <v>0</v>
      </c>
      <c r="AM9" s="449">
        <f t="shared" si="41"/>
        <v>0</v>
      </c>
      <c r="AN9" s="449">
        <f t="shared" si="42"/>
        <v>0</v>
      </c>
      <c r="AO9" s="449">
        <f t="shared" si="43"/>
        <v>0</v>
      </c>
      <c r="AP9" s="449">
        <f t="shared" si="44"/>
        <v>0</v>
      </c>
      <c r="AQ9" s="449">
        <f t="shared" si="45"/>
        <v>0</v>
      </c>
      <c r="AR9" s="449">
        <f t="shared" si="46"/>
        <v>0</v>
      </c>
      <c r="AS9" s="449">
        <f t="shared" si="47"/>
        <v>0</v>
      </c>
      <c r="AT9" s="449">
        <f t="shared" si="48"/>
        <v>0</v>
      </c>
      <c r="AU9" s="450" t="str">
        <f t="shared" si="49"/>
        <v>Mar-0</v>
      </c>
      <c r="AV9" s="451">
        <f t="shared" si="50"/>
        <v>0</v>
      </c>
      <c r="AW9" s="451">
        <f t="shared" si="51"/>
        <v>0</v>
      </c>
      <c r="AX9" s="451">
        <f t="shared" si="52"/>
        <v>0</v>
      </c>
      <c r="AY9" s="451">
        <f t="shared" si="53"/>
        <v>0</v>
      </c>
      <c r="AZ9" s="451">
        <f t="shared" si="54"/>
        <v>0</v>
      </c>
      <c r="BA9" s="451">
        <f t="shared" si="55"/>
        <v>0</v>
      </c>
      <c r="BB9" s="451">
        <f t="shared" si="56"/>
        <v>0</v>
      </c>
      <c r="BC9" s="451">
        <f t="shared" si="57"/>
        <v>0</v>
      </c>
      <c r="BD9" s="451">
        <f t="shared" si="58"/>
        <v>0</v>
      </c>
      <c r="BE9" s="452" t="str">
        <f t="shared" si="59"/>
        <v>Mar-0</v>
      </c>
      <c r="BF9" s="453" t="e">
        <f t="shared" si="60"/>
        <v>#N/A</v>
      </c>
      <c r="BG9" s="453" t="e">
        <f t="shared" si="61"/>
        <v>#N/A</v>
      </c>
      <c r="BH9" s="453" t="e">
        <f t="shared" si="62"/>
        <v>#N/A</v>
      </c>
      <c r="BI9" s="453" t="e">
        <f t="shared" si="63"/>
        <v>#N/A</v>
      </c>
      <c r="BJ9" s="453" t="e">
        <f t="shared" si="64"/>
        <v>#N/A</v>
      </c>
      <c r="BK9" s="453" t="e">
        <f t="shared" si="65"/>
        <v>#N/A</v>
      </c>
      <c r="BL9" s="453" t="e">
        <f t="shared" si="66"/>
        <v>#N/A</v>
      </c>
      <c r="BM9" s="453" t="e">
        <f t="shared" si="67"/>
        <v>#N/A</v>
      </c>
      <c r="BN9" s="453">
        <f t="shared" si="34"/>
        <v>0</v>
      </c>
    </row>
    <row r="10" spans="1:67" ht="14.25" customHeight="1" x14ac:dyDescent="0.2">
      <c r="A10" s="423" t="s">
        <v>3</v>
      </c>
      <c r="B10" s="411">
        <f t="shared" si="17"/>
        <v>0</v>
      </c>
      <c r="C10" s="416">
        <f>Electricity!D13</f>
        <v>0</v>
      </c>
      <c r="D10" s="405">
        <f>NG!D13</f>
        <v>0</v>
      </c>
      <c r="E10" s="405">
        <f>LPG!E13</f>
        <v>0</v>
      </c>
      <c r="F10" s="405">
        <f>Kerosene!E13</f>
        <v>0</v>
      </c>
      <c r="G10" s="405">
        <f>'Marked Gasoil'!E13</f>
        <v>0</v>
      </c>
      <c r="H10" s="405">
        <f>'Light, Medium &amp; Heavy Fuel Oils'!E13</f>
        <v>0</v>
      </c>
      <c r="I10" s="405">
        <f>'Road Diesel'!E13</f>
        <v>0</v>
      </c>
      <c r="J10" s="405">
        <f>Petrol!E13</f>
        <v>0</v>
      </c>
      <c r="K10" s="405">
        <f>'Other Fuels'!E13</f>
        <v>0</v>
      </c>
      <c r="L10" s="481">
        <f t="shared" si="35"/>
        <v>0</v>
      </c>
      <c r="M10" s="428">
        <f>Electricity!H13</f>
        <v>0</v>
      </c>
      <c r="N10" s="406">
        <f>NG!H13</f>
        <v>0</v>
      </c>
      <c r="O10" s="406">
        <f>LPG!F13</f>
        <v>0</v>
      </c>
      <c r="P10" s="406">
        <f>Kerosene!F13</f>
        <v>0</v>
      </c>
      <c r="Q10" s="406">
        <f>'Marked Gasoil'!F13</f>
        <v>0</v>
      </c>
      <c r="R10" s="406">
        <f>'Light, Medium &amp; Heavy Fuel Oils'!F13</f>
        <v>0</v>
      </c>
      <c r="S10" s="406">
        <f>'Road Diesel'!F13</f>
        <v>0</v>
      </c>
      <c r="T10" s="406">
        <f>Petrol!F13</f>
        <v>0</v>
      </c>
      <c r="U10" s="406">
        <f>'Other Fuels'!F13</f>
        <v>0</v>
      </c>
      <c r="V10" s="484">
        <f t="shared" si="36"/>
        <v>0</v>
      </c>
      <c r="W10" s="434" t="e">
        <f>Electricity!J13</f>
        <v>#N/A</v>
      </c>
      <c r="X10" s="407" t="e">
        <f>NG!J13</f>
        <v>#N/A</v>
      </c>
      <c r="Y10" s="407" t="e">
        <f>LPG!I13</f>
        <v>#N/A</v>
      </c>
      <c r="Z10" s="407" t="e">
        <f>Kerosene!I13</f>
        <v>#N/A</v>
      </c>
      <c r="AA10" s="407" t="e">
        <f>'Marked Gasoil'!I13</f>
        <v>#N/A</v>
      </c>
      <c r="AB10" s="407" t="e">
        <f>'Light, Medium &amp; Heavy Fuel Oils'!I13</f>
        <v>#N/A</v>
      </c>
      <c r="AC10" s="407" t="e">
        <f>'Road Diesel'!I13</f>
        <v>#N/A</v>
      </c>
      <c r="AD10" s="407" t="e">
        <f>Petrol!I13</f>
        <v>#N/A</v>
      </c>
      <c r="AE10" s="407">
        <f>'Other Fuels'!I13</f>
        <v>0</v>
      </c>
      <c r="AF10" s="488" t="e">
        <f t="shared" si="37"/>
        <v>#N/A</v>
      </c>
      <c r="AG10" s="489" t="e">
        <f t="shared" si="38"/>
        <v>#N/A</v>
      </c>
      <c r="AK10" s="447" t="str">
        <f t="shared" si="39"/>
        <v>Apr-0</v>
      </c>
      <c r="AL10" s="449">
        <f t="shared" si="40"/>
        <v>0</v>
      </c>
      <c r="AM10" s="449">
        <f t="shared" si="41"/>
        <v>0</v>
      </c>
      <c r="AN10" s="449">
        <f t="shared" si="42"/>
        <v>0</v>
      </c>
      <c r="AO10" s="449">
        <f t="shared" si="43"/>
        <v>0</v>
      </c>
      <c r="AP10" s="449">
        <f t="shared" si="44"/>
        <v>0</v>
      </c>
      <c r="AQ10" s="449">
        <f t="shared" si="45"/>
        <v>0</v>
      </c>
      <c r="AR10" s="449">
        <f t="shared" si="46"/>
        <v>0</v>
      </c>
      <c r="AS10" s="449">
        <f t="shared" si="47"/>
        <v>0</v>
      </c>
      <c r="AT10" s="449">
        <f t="shared" si="48"/>
        <v>0</v>
      </c>
      <c r="AU10" s="450" t="str">
        <f t="shared" si="49"/>
        <v>Apr-0</v>
      </c>
      <c r="AV10" s="451">
        <f t="shared" si="50"/>
        <v>0</v>
      </c>
      <c r="AW10" s="451">
        <f t="shared" si="51"/>
        <v>0</v>
      </c>
      <c r="AX10" s="451">
        <f t="shared" si="52"/>
        <v>0</v>
      </c>
      <c r="AY10" s="451">
        <f t="shared" si="53"/>
        <v>0</v>
      </c>
      <c r="AZ10" s="451">
        <f t="shared" si="54"/>
        <v>0</v>
      </c>
      <c r="BA10" s="451">
        <f t="shared" si="55"/>
        <v>0</v>
      </c>
      <c r="BB10" s="451">
        <f t="shared" si="56"/>
        <v>0</v>
      </c>
      <c r="BC10" s="451">
        <f t="shared" si="57"/>
        <v>0</v>
      </c>
      <c r="BD10" s="451">
        <f t="shared" si="58"/>
        <v>0</v>
      </c>
      <c r="BE10" s="452" t="str">
        <f t="shared" si="59"/>
        <v>Apr-0</v>
      </c>
      <c r="BF10" s="453" t="e">
        <f t="shared" si="60"/>
        <v>#N/A</v>
      </c>
      <c r="BG10" s="453" t="e">
        <f t="shared" si="61"/>
        <v>#N/A</v>
      </c>
      <c r="BH10" s="453" t="e">
        <f t="shared" si="62"/>
        <v>#N/A</v>
      </c>
      <c r="BI10" s="453" t="e">
        <f t="shared" si="63"/>
        <v>#N/A</v>
      </c>
      <c r="BJ10" s="453" t="e">
        <f t="shared" si="64"/>
        <v>#N/A</v>
      </c>
      <c r="BK10" s="453" t="e">
        <f t="shared" si="65"/>
        <v>#N/A</v>
      </c>
      <c r="BL10" s="453" t="e">
        <f t="shared" si="66"/>
        <v>#N/A</v>
      </c>
      <c r="BM10" s="453" t="e">
        <f t="shared" si="67"/>
        <v>#N/A</v>
      </c>
      <c r="BN10" s="453">
        <f t="shared" si="34"/>
        <v>0</v>
      </c>
    </row>
    <row r="11" spans="1:67" ht="14.25" customHeight="1" x14ac:dyDescent="0.2">
      <c r="A11" s="423" t="s">
        <v>4</v>
      </c>
      <c r="B11" s="411">
        <f t="shared" si="17"/>
        <v>0</v>
      </c>
      <c r="C11" s="416">
        <f>Electricity!D14</f>
        <v>0</v>
      </c>
      <c r="D11" s="405">
        <f>NG!D14</f>
        <v>0</v>
      </c>
      <c r="E11" s="405">
        <f>LPG!E14</f>
        <v>0</v>
      </c>
      <c r="F11" s="405">
        <f>Kerosene!E14</f>
        <v>0</v>
      </c>
      <c r="G11" s="405">
        <f>'Marked Gasoil'!E14</f>
        <v>0</v>
      </c>
      <c r="H11" s="405">
        <f>'Light, Medium &amp; Heavy Fuel Oils'!E14</f>
        <v>0</v>
      </c>
      <c r="I11" s="405">
        <f>'Road Diesel'!E14</f>
        <v>0</v>
      </c>
      <c r="J11" s="405">
        <f>Petrol!E14</f>
        <v>0</v>
      </c>
      <c r="K11" s="405">
        <f>'Other Fuels'!E14</f>
        <v>0</v>
      </c>
      <c r="L11" s="481">
        <f t="shared" si="35"/>
        <v>0</v>
      </c>
      <c r="M11" s="428">
        <f>Electricity!H14</f>
        <v>0</v>
      </c>
      <c r="N11" s="406">
        <f>NG!H14</f>
        <v>0</v>
      </c>
      <c r="O11" s="406">
        <f>LPG!F14</f>
        <v>0</v>
      </c>
      <c r="P11" s="406">
        <f>Kerosene!F14</f>
        <v>0</v>
      </c>
      <c r="Q11" s="406">
        <f>'Marked Gasoil'!F14</f>
        <v>0</v>
      </c>
      <c r="R11" s="406">
        <f>'Light, Medium &amp; Heavy Fuel Oils'!F14</f>
        <v>0</v>
      </c>
      <c r="S11" s="406">
        <f>'Road Diesel'!F14</f>
        <v>0</v>
      </c>
      <c r="T11" s="406">
        <f>Petrol!F14</f>
        <v>0</v>
      </c>
      <c r="U11" s="406">
        <f>'Other Fuels'!F14</f>
        <v>0</v>
      </c>
      <c r="V11" s="484">
        <f t="shared" si="36"/>
        <v>0</v>
      </c>
      <c r="W11" s="434" t="e">
        <f>Electricity!J14</f>
        <v>#N/A</v>
      </c>
      <c r="X11" s="407" t="e">
        <f>NG!J14</f>
        <v>#N/A</v>
      </c>
      <c r="Y11" s="407" t="e">
        <f>LPG!I14</f>
        <v>#N/A</v>
      </c>
      <c r="Z11" s="407" t="e">
        <f>Kerosene!I14</f>
        <v>#N/A</v>
      </c>
      <c r="AA11" s="407" t="e">
        <f>'Marked Gasoil'!I14</f>
        <v>#N/A</v>
      </c>
      <c r="AB11" s="407" t="e">
        <f>'Light, Medium &amp; Heavy Fuel Oils'!I14</f>
        <v>#N/A</v>
      </c>
      <c r="AC11" s="407" t="e">
        <f>'Road Diesel'!I14</f>
        <v>#N/A</v>
      </c>
      <c r="AD11" s="407" t="e">
        <f>Petrol!I14</f>
        <v>#N/A</v>
      </c>
      <c r="AE11" s="407">
        <f>'Other Fuels'!I14</f>
        <v>0</v>
      </c>
      <c r="AF11" s="488" t="e">
        <f t="shared" si="37"/>
        <v>#N/A</v>
      </c>
      <c r="AG11" s="489" t="e">
        <f t="shared" si="38"/>
        <v>#N/A</v>
      </c>
      <c r="AK11" s="447" t="str">
        <f t="shared" si="39"/>
        <v>May-0</v>
      </c>
      <c r="AL11" s="449">
        <f t="shared" si="40"/>
        <v>0</v>
      </c>
      <c r="AM11" s="449">
        <f t="shared" si="41"/>
        <v>0</v>
      </c>
      <c r="AN11" s="449">
        <f t="shared" si="42"/>
        <v>0</v>
      </c>
      <c r="AO11" s="449">
        <f t="shared" si="43"/>
        <v>0</v>
      </c>
      <c r="AP11" s="449">
        <f t="shared" si="44"/>
        <v>0</v>
      </c>
      <c r="AQ11" s="449">
        <f t="shared" si="45"/>
        <v>0</v>
      </c>
      <c r="AR11" s="449">
        <f t="shared" si="46"/>
        <v>0</v>
      </c>
      <c r="AS11" s="449">
        <f t="shared" si="47"/>
        <v>0</v>
      </c>
      <c r="AT11" s="449">
        <f t="shared" si="48"/>
        <v>0</v>
      </c>
      <c r="AU11" s="450" t="str">
        <f t="shared" si="49"/>
        <v>May-0</v>
      </c>
      <c r="AV11" s="451">
        <f t="shared" si="50"/>
        <v>0</v>
      </c>
      <c r="AW11" s="451">
        <f t="shared" si="51"/>
        <v>0</v>
      </c>
      <c r="AX11" s="451">
        <f t="shared" si="52"/>
        <v>0</v>
      </c>
      <c r="AY11" s="451">
        <f t="shared" si="53"/>
        <v>0</v>
      </c>
      <c r="AZ11" s="451">
        <f t="shared" si="54"/>
        <v>0</v>
      </c>
      <c r="BA11" s="451">
        <f t="shared" si="55"/>
        <v>0</v>
      </c>
      <c r="BB11" s="451">
        <f t="shared" si="56"/>
        <v>0</v>
      </c>
      <c r="BC11" s="451">
        <f t="shared" si="57"/>
        <v>0</v>
      </c>
      <c r="BD11" s="451">
        <f t="shared" si="58"/>
        <v>0</v>
      </c>
      <c r="BE11" s="452" t="str">
        <f t="shared" si="59"/>
        <v>May-0</v>
      </c>
      <c r="BF11" s="453" t="e">
        <f t="shared" si="60"/>
        <v>#N/A</v>
      </c>
      <c r="BG11" s="453" t="e">
        <f t="shared" si="61"/>
        <v>#N/A</v>
      </c>
      <c r="BH11" s="453" t="e">
        <f t="shared" si="62"/>
        <v>#N/A</v>
      </c>
      <c r="BI11" s="453" t="e">
        <f t="shared" si="63"/>
        <v>#N/A</v>
      </c>
      <c r="BJ11" s="453" t="e">
        <f t="shared" si="64"/>
        <v>#N/A</v>
      </c>
      <c r="BK11" s="453" t="e">
        <f t="shared" si="65"/>
        <v>#N/A</v>
      </c>
      <c r="BL11" s="453" t="e">
        <f t="shared" si="66"/>
        <v>#N/A</v>
      </c>
      <c r="BM11" s="453" t="e">
        <f t="shared" si="67"/>
        <v>#N/A</v>
      </c>
      <c r="BN11" s="453">
        <f t="shared" si="34"/>
        <v>0</v>
      </c>
    </row>
    <row r="12" spans="1:67" ht="14.25" customHeight="1" x14ac:dyDescent="0.2">
      <c r="A12" s="423" t="s">
        <v>5</v>
      </c>
      <c r="B12" s="411">
        <f t="shared" si="17"/>
        <v>0</v>
      </c>
      <c r="C12" s="416">
        <f>Electricity!D15</f>
        <v>0</v>
      </c>
      <c r="D12" s="405">
        <f>NG!D15</f>
        <v>0</v>
      </c>
      <c r="E12" s="405">
        <f>LPG!E15</f>
        <v>0</v>
      </c>
      <c r="F12" s="405">
        <f>Kerosene!E15</f>
        <v>0</v>
      </c>
      <c r="G12" s="405">
        <f>'Marked Gasoil'!E15</f>
        <v>0</v>
      </c>
      <c r="H12" s="405">
        <f>'Light, Medium &amp; Heavy Fuel Oils'!E15</f>
        <v>0</v>
      </c>
      <c r="I12" s="405">
        <f>'Road Diesel'!E15</f>
        <v>0</v>
      </c>
      <c r="J12" s="405">
        <f>Petrol!E15</f>
        <v>0</v>
      </c>
      <c r="K12" s="405">
        <f>'Other Fuels'!E15</f>
        <v>0</v>
      </c>
      <c r="L12" s="481">
        <f t="shared" si="35"/>
        <v>0</v>
      </c>
      <c r="M12" s="428">
        <f>Electricity!H15</f>
        <v>0</v>
      </c>
      <c r="N12" s="406">
        <f>NG!H15</f>
        <v>0</v>
      </c>
      <c r="O12" s="406">
        <f>LPG!F15</f>
        <v>0</v>
      </c>
      <c r="P12" s="406">
        <f>Kerosene!F15</f>
        <v>0</v>
      </c>
      <c r="Q12" s="406">
        <f>'Marked Gasoil'!F15</f>
        <v>0</v>
      </c>
      <c r="R12" s="406">
        <f>'Light, Medium &amp; Heavy Fuel Oils'!F15</f>
        <v>0</v>
      </c>
      <c r="S12" s="406">
        <f>'Road Diesel'!F15</f>
        <v>0</v>
      </c>
      <c r="T12" s="406">
        <f>Petrol!F15</f>
        <v>0</v>
      </c>
      <c r="U12" s="406">
        <f>'Other Fuels'!F15</f>
        <v>0</v>
      </c>
      <c r="V12" s="484">
        <f t="shared" si="36"/>
        <v>0</v>
      </c>
      <c r="W12" s="434" t="e">
        <f>Electricity!J15</f>
        <v>#N/A</v>
      </c>
      <c r="X12" s="407" t="e">
        <f>NG!J15</f>
        <v>#N/A</v>
      </c>
      <c r="Y12" s="407" t="e">
        <f>LPG!I15</f>
        <v>#N/A</v>
      </c>
      <c r="Z12" s="407" t="e">
        <f>Kerosene!I15</f>
        <v>#N/A</v>
      </c>
      <c r="AA12" s="407" t="e">
        <f>'Marked Gasoil'!I15</f>
        <v>#N/A</v>
      </c>
      <c r="AB12" s="407" t="e">
        <f>'Light, Medium &amp; Heavy Fuel Oils'!I15</f>
        <v>#N/A</v>
      </c>
      <c r="AC12" s="407" t="e">
        <f>'Road Diesel'!I15</f>
        <v>#N/A</v>
      </c>
      <c r="AD12" s="407" t="e">
        <f>Petrol!I15</f>
        <v>#N/A</v>
      </c>
      <c r="AE12" s="407">
        <f>'Other Fuels'!I15</f>
        <v>0</v>
      </c>
      <c r="AF12" s="488" t="e">
        <f t="shared" si="37"/>
        <v>#N/A</v>
      </c>
      <c r="AG12" s="489" t="e">
        <f t="shared" si="38"/>
        <v>#N/A</v>
      </c>
      <c r="AK12" s="447" t="str">
        <f t="shared" si="39"/>
        <v>Jun-0</v>
      </c>
      <c r="AL12" s="449">
        <f t="shared" si="40"/>
        <v>0</v>
      </c>
      <c r="AM12" s="449">
        <f t="shared" si="41"/>
        <v>0</v>
      </c>
      <c r="AN12" s="449">
        <f t="shared" si="42"/>
        <v>0</v>
      </c>
      <c r="AO12" s="449">
        <f t="shared" si="43"/>
        <v>0</v>
      </c>
      <c r="AP12" s="449">
        <f t="shared" si="44"/>
        <v>0</v>
      </c>
      <c r="AQ12" s="449">
        <f t="shared" si="45"/>
        <v>0</v>
      </c>
      <c r="AR12" s="449">
        <f t="shared" si="46"/>
        <v>0</v>
      </c>
      <c r="AS12" s="449">
        <f t="shared" si="47"/>
        <v>0</v>
      </c>
      <c r="AT12" s="449">
        <f t="shared" si="48"/>
        <v>0</v>
      </c>
      <c r="AU12" s="450" t="str">
        <f t="shared" si="49"/>
        <v>Jun-0</v>
      </c>
      <c r="AV12" s="451">
        <f t="shared" si="50"/>
        <v>0</v>
      </c>
      <c r="AW12" s="451">
        <f t="shared" si="51"/>
        <v>0</v>
      </c>
      <c r="AX12" s="451">
        <f t="shared" si="52"/>
        <v>0</v>
      </c>
      <c r="AY12" s="451">
        <f t="shared" si="53"/>
        <v>0</v>
      </c>
      <c r="AZ12" s="451">
        <f t="shared" si="54"/>
        <v>0</v>
      </c>
      <c r="BA12" s="451">
        <f t="shared" si="55"/>
        <v>0</v>
      </c>
      <c r="BB12" s="451">
        <f t="shared" si="56"/>
        <v>0</v>
      </c>
      <c r="BC12" s="451">
        <f t="shared" si="57"/>
        <v>0</v>
      </c>
      <c r="BD12" s="451">
        <f t="shared" si="58"/>
        <v>0</v>
      </c>
      <c r="BE12" s="452" t="str">
        <f t="shared" si="59"/>
        <v>Jun-0</v>
      </c>
      <c r="BF12" s="453" t="e">
        <f t="shared" si="60"/>
        <v>#N/A</v>
      </c>
      <c r="BG12" s="453" t="e">
        <f t="shared" si="61"/>
        <v>#N/A</v>
      </c>
      <c r="BH12" s="453" t="e">
        <f t="shared" si="62"/>
        <v>#N/A</v>
      </c>
      <c r="BI12" s="453" t="e">
        <f t="shared" si="63"/>
        <v>#N/A</v>
      </c>
      <c r="BJ12" s="453" t="e">
        <f t="shared" si="64"/>
        <v>#N/A</v>
      </c>
      <c r="BK12" s="453" t="e">
        <f t="shared" si="65"/>
        <v>#N/A</v>
      </c>
      <c r="BL12" s="453" t="e">
        <f t="shared" si="66"/>
        <v>#N/A</v>
      </c>
      <c r="BM12" s="453" t="e">
        <f t="shared" si="67"/>
        <v>#N/A</v>
      </c>
      <c r="BN12" s="453">
        <f t="shared" si="34"/>
        <v>0</v>
      </c>
    </row>
    <row r="13" spans="1:67" ht="14.25" customHeight="1" x14ac:dyDescent="0.2">
      <c r="A13" s="423" t="s">
        <v>6</v>
      </c>
      <c r="B13" s="411">
        <f t="shared" si="17"/>
        <v>0</v>
      </c>
      <c r="C13" s="416">
        <f>Electricity!D16</f>
        <v>0</v>
      </c>
      <c r="D13" s="405">
        <f>NG!D16</f>
        <v>0</v>
      </c>
      <c r="E13" s="405">
        <f>LPG!E16</f>
        <v>0</v>
      </c>
      <c r="F13" s="405">
        <f>Kerosene!E16</f>
        <v>0</v>
      </c>
      <c r="G13" s="405">
        <f>'Marked Gasoil'!E16</f>
        <v>0</v>
      </c>
      <c r="H13" s="405">
        <f>'Light, Medium &amp; Heavy Fuel Oils'!E16</f>
        <v>0</v>
      </c>
      <c r="I13" s="405">
        <f>'Road Diesel'!E16</f>
        <v>0</v>
      </c>
      <c r="J13" s="405">
        <f>Petrol!E16</f>
        <v>0</v>
      </c>
      <c r="K13" s="405">
        <f>'Other Fuels'!E16</f>
        <v>0</v>
      </c>
      <c r="L13" s="481">
        <f t="shared" si="35"/>
        <v>0</v>
      </c>
      <c r="M13" s="428">
        <f>Electricity!H16</f>
        <v>0</v>
      </c>
      <c r="N13" s="406">
        <f>NG!H16</f>
        <v>0</v>
      </c>
      <c r="O13" s="406">
        <f>LPG!F16</f>
        <v>0</v>
      </c>
      <c r="P13" s="406">
        <f>Kerosene!F16</f>
        <v>0</v>
      </c>
      <c r="Q13" s="406">
        <f>'Marked Gasoil'!F16</f>
        <v>0</v>
      </c>
      <c r="R13" s="406">
        <f>'Light, Medium &amp; Heavy Fuel Oils'!F16</f>
        <v>0</v>
      </c>
      <c r="S13" s="406">
        <f>'Road Diesel'!F16</f>
        <v>0</v>
      </c>
      <c r="T13" s="406">
        <f>Petrol!F16</f>
        <v>0</v>
      </c>
      <c r="U13" s="406">
        <f>'Other Fuels'!F16</f>
        <v>0</v>
      </c>
      <c r="V13" s="484">
        <f t="shared" si="36"/>
        <v>0</v>
      </c>
      <c r="W13" s="434" t="e">
        <f>Electricity!J16</f>
        <v>#N/A</v>
      </c>
      <c r="X13" s="407" t="e">
        <f>NG!J16</f>
        <v>#N/A</v>
      </c>
      <c r="Y13" s="407" t="e">
        <f>LPG!I16</f>
        <v>#N/A</v>
      </c>
      <c r="Z13" s="407" t="e">
        <f>Kerosene!I16</f>
        <v>#N/A</v>
      </c>
      <c r="AA13" s="407" t="e">
        <f>'Marked Gasoil'!I16</f>
        <v>#N/A</v>
      </c>
      <c r="AB13" s="407" t="e">
        <f>'Light, Medium &amp; Heavy Fuel Oils'!I16</f>
        <v>#N/A</v>
      </c>
      <c r="AC13" s="407" t="e">
        <f>'Road Diesel'!I16</f>
        <v>#N/A</v>
      </c>
      <c r="AD13" s="407" t="e">
        <f>Petrol!I16</f>
        <v>#N/A</v>
      </c>
      <c r="AE13" s="407">
        <f>'Other Fuels'!I16</f>
        <v>0</v>
      </c>
      <c r="AF13" s="488" t="e">
        <f t="shared" si="37"/>
        <v>#N/A</v>
      </c>
      <c r="AG13" s="489" t="e">
        <f t="shared" si="38"/>
        <v>#N/A</v>
      </c>
      <c r="AK13" s="447" t="str">
        <f t="shared" si="39"/>
        <v>Jul-0</v>
      </c>
      <c r="AL13" s="449">
        <f t="shared" si="40"/>
        <v>0</v>
      </c>
      <c r="AM13" s="449">
        <f t="shared" si="41"/>
        <v>0</v>
      </c>
      <c r="AN13" s="449">
        <f t="shared" si="42"/>
        <v>0</v>
      </c>
      <c r="AO13" s="449">
        <f t="shared" si="43"/>
        <v>0</v>
      </c>
      <c r="AP13" s="449">
        <f t="shared" si="44"/>
        <v>0</v>
      </c>
      <c r="AQ13" s="449">
        <f t="shared" si="45"/>
        <v>0</v>
      </c>
      <c r="AR13" s="449">
        <f t="shared" si="46"/>
        <v>0</v>
      </c>
      <c r="AS13" s="449">
        <f t="shared" si="47"/>
        <v>0</v>
      </c>
      <c r="AT13" s="449">
        <f t="shared" si="48"/>
        <v>0</v>
      </c>
      <c r="AU13" s="450" t="str">
        <f t="shared" si="49"/>
        <v>Jul-0</v>
      </c>
      <c r="AV13" s="451">
        <f t="shared" si="50"/>
        <v>0</v>
      </c>
      <c r="AW13" s="451">
        <f t="shared" si="51"/>
        <v>0</v>
      </c>
      <c r="AX13" s="451">
        <f t="shared" si="52"/>
        <v>0</v>
      </c>
      <c r="AY13" s="451">
        <f t="shared" si="53"/>
        <v>0</v>
      </c>
      <c r="AZ13" s="451">
        <f t="shared" si="54"/>
        <v>0</v>
      </c>
      <c r="BA13" s="451">
        <f t="shared" si="55"/>
        <v>0</v>
      </c>
      <c r="BB13" s="451">
        <f t="shared" si="56"/>
        <v>0</v>
      </c>
      <c r="BC13" s="451">
        <f t="shared" si="57"/>
        <v>0</v>
      </c>
      <c r="BD13" s="451">
        <f t="shared" si="58"/>
        <v>0</v>
      </c>
      <c r="BE13" s="452" t="str">
        <f t="shared" si="59"/>
        <v>Jul-0</v>
      </c>
      <c r="BF13" s="453" t="e">
        <f t="shared" si="60"/>
        <v>#N/A</v>
      </c>
      <c r="BG13" s="453" t="e">
        <f t="shared" si="61"/>
        <v>#N/A</v>
      </c>
      <c r="BH13" s="453" t="e">
        <f t="shared" si="62"/>
        <v>#N/A</v>
      </c>
      <c r="BI13" s="453" t="e">
        <f t="shared" si="63"/>
        <v>#N/A</v>
      </c>
      <c r="BJ13" s="453" t="e">
        <f t="shared" si="64"/>
        <v>#N/A</v>
      </c>
      <c r="BK13" s="453" t="e">
        <f t="shared" si="65"/>
        <v>#N/A</v>
      </c>
      <c r="BL13" s="453" t="e">
        <f t="shared" si="66"/>
        <v>#N/A</v>
      </c>
      <c r="BM13" s="453" t="e">
        <f t="shared" si="67"/>
        <v>#N/A</v>
      </c>
      <c r="BN13" s="453">
        <f t="shared" si="34"/>
        <v>0</v>
      </c>
    </row>
    <row r="14" spans="1:67" ht="14.25" customHeight="1" x14ac:dyDescent="0.2">
      <c r="A14" s="423" t="s">
        <v>7</v>
      </c>
      <c r="B14" s="411">
        <f t="shared" si="17"/>
        <v>0</v>
      </c>
      <c r="C14" s="416">
        <f>Electricity!D17</f>
        <v>0</v>
      </c>
      <c r="D14" s="405">
        <f>NG!D17</f>
        <v>0</v>
      </c>
      <c r="E14" s="405">
        <f>LPG!E17</f>
        <v>0</v>
      </c>
      <c r="F14" s="405">
        <f>Kerosene!E17</f>
        <v>0</v>
      </c>
      <c r="G14" s="405">
        <f>'Marked Gasoil'!E17</f>
        <v>0</v>
      </c>
      <c r="H14" s="405">
        <f>'Light, Medium &amp; Heavy Fuel Oils'!E17</f>
        <v>0</v>
      </c>
      <c r="I14" s="405">
        <f>'Road Diesel'!E17</f>
        <v>0</v>
      </c>
      <c r="J14" s="405">
        <f>Petrol!E17</f>
        <v>0</v>
      </c>
      <c r="K14" s="405">
        <f>'Other Fuels'!E17</f>
        <v>0</v>
      </c>
      <c r="L14" s="481">
        <f t="shared" si="35"/>
        <v>0</v>
      </c>
      <c r="M14" s="428">
        <f>Electricity!H17</f>
        <v>0</v>
      </c>
      <c r="N14" s="406">
        <f>NG!H17</f>
        <v>0</v>
      </c>
      <c r="O14" s="406">
        <f>LPG!F17</f>
        <v>0</v>
      </c>
      <c r="P14" s="406">
        <f>Kerosene!F17</f>
        <v>0</v>
      </c>
      <c r="Q14" s="406">
        <f>'Marked Gasoil'!F17</f>
        <v>0</v>
      </c>
      <c r="R14" s="406">
        <f>'Light, Medium &amp; Heavy Fuel Oils'!F17</f>
        <v>0</v>
      </c>
      <c r="S14" s="406">
        <f>'Road Diesel'!F17</f>
        <v>0</v>
      </c>
      <c r="T14" s="406">
        <f>Petrol!F17</f>
        <v>0</v>
      </c>
      <c r="U14" s="406">
        <f>'Other Fuels'!F17</f>
        <v>0</v>
      </c>
      <c r="V14" s="484">
        <f t="shared" si="36"/>
        <v>0</v>
      </c>
      <c r="W14" s="434" t="e">
        <f>Electricity!J17</f>
        <v>#N/A</v>
      </c>
      <c r="X14" s="407" t="e">
        <f>NG!J17</f>
        <v>#N/A</v>
      </c>
      <c r="Y14" s="407" t="e">
        <f>LPG!I17</f>
        <v>#N/A</v>
      </c>
      <c r="Z14" s="407" t="e">
        <f>Kerosene!I17</f>
        <v>#N/A</v>
      </c>
      <c r="AA14" s="407" t="e">
        <f>'Marked Gasoil'!I17</f>
        <v>#N/A</v>
      </c>
      <c r="AB14" s="407" t="e">
        <f>'Light, Medium &amp; Heavy Fuel Oils'!I17</f>
        <v>#N/A</v>
      </c>
      <c r="AC14" s="407" t="e">
        <f>'Road Diesel'!I17</f>
        <v>#N/A</v>
      </c>
      <c r="AD14" s="407" t="e">
        <f>Petrol!I17</f>
        <v>#N/A</v>
      </c>
      <c r="AE14" s="407">
        <f>'Other Fuels'!I17</f>
        <v>0</v>
      </c>
      <c r="AF14" s="488" t="e">
        <f t="shared" si="37"/>
        <v>#N/A</v>
      </c>
      <c r="AG14" s="489" t="e">
        <f t="shared" si="38"/>
        <v>#N/A</v>
      </c>
      <c r="AK14" s="447" t="str">
        <f t="shared" si="39"/>
        <v>Aug-0</v>
      </c>
      <c r="AL14" s="449">
        <f t="shared" si="40"/>
        <v>0</v>
      </c>
      <c r="AM14" s="449">
        <f t="shared" si="41"/>
        <v>0</v>
      </c>
      <c r="AN14" s="449">
        <f t="shared" si="42"/>
        <v>0</v>
      </c>
      <c r="AO14" s="449">
        <f t="shared" si="43"/>
        <v>0</v>
      </c>
      <c r="AP14" s="449">
        <f t="shared" si="44"/>
        <v>0</v>
      </c>
      <c r="AQ14" s="449">
        <f t="shared" si="45"/>
        <v>0</v>
      </c>
      <c r="AR14" s="449">
        <f t="shared" si="46"/>
        <v>0</v>
      </c>
      <c r="AS14" s="449">
        <f t="shared" si="47"/>
        <v>0</v>
      </c>
      <c r="AT14" s="449">
        <f t="shared" si="48"/>
        <v>0</v>
      </c>
      <c r="AU14" s="450" t="str">
        <f t="shared" si="49"/>
        <v>Aug-0</v>
      </c>
      <c r="AV14" s="451">
        <f t="shared" si="50"/>
        <v>0</v>
      </c>
      <c r="AW14" s="451">
        <f t="shared" si="51"/>
        <v>0</v>
      </c>
      <c r="AX14" s="451">
        <f t="shared" si="52"/>
        <v>0</v>
      </c>
      <c r="AY14" s="451">
        <f t="shared" si="53"/>
        <v>0</v>
      </c>
      <c r="AZ14" s="451">
        <f t="shared" si="54"/>
        <v>0</v>
      </c>
      <c r="BA14" s="451">
        <f t="shared" si="55"/>
        <v>0</v>
      </c>
      <c r="BB14" s="451">
        <f t="shared" si="56"/>
        <v>0</v>
      </c>
      <c r="BC14" s="451">
        <f t="shared" si="57"/>
        <v>0</v>
      </c>
      <c r="BD14" s="451">
        <f t="shared" si="58"/>
        <v>0</v>
      </c>
      <c r="BE14" s="452" t="str">
        <f t="shared" si="59"/>
        <v>Aug-0</v>
      </c>
      <c r="BF14" s="453" t="e">
        <f t="shared" si="60"/>
        <v>#N/A</v>
      </c>
      <c r="BG14" s="453" t="e">
        <f t="shared" si="61"/>
        <v>#N/A</v>
      </c>
      <c r="BH14" s="453" t="e">
        <f t="shared" si="62"/>
        <v>#N/A</v>
      </c>
      <c r="BI14" s="453" t="e">
        <f t="shared" si="63"/>
        <v>#N/A</v>
      </c>
      <c r="BJ14" s="453" t="e">
        <f t="shared" si="64"/>
        <v>#N/A</v>
      </c>
      <c r="BK14" s="453" t="e">
        <f t="shared" si="65"/>
        <v>#N/A</v>
      </c>
      <c r="BL14" s="453" t="e">
        <f t="shared" si="66"/>
        <v>#N/A</v>
      </c>
      <c r="BM14" s="453" t="e">
        <f t="shared" si="67"/>
        <v>#N/A</v>
      </c>
      <c r="BN14" s="453">
        <f t="shared" si="34"/>
        <v>0</v>
      </c>
    </row>
    <row r="15" spans="1:67" ht="14.25" customHeight="1" x14ac:dyDescent="0.2">
      <c r="A15" s="423" t="s">
        <v>8</v>
      </c>
      <c r="B15" s="411">
        <f t="shared" si="17"/>
        <v>0</v>
      </c>
      <c r="C15" s="416">
        <f>Electricity!D18</f>
        <v>0</v>
      </c>
      <c r="D15" s="405">
        <f>NG!D18</f>
        <v>0</v>
      </c>
      <c r="E15" s="405">
        <f>LPG!E18</f>
        <v>0</v>
      </c>
      <c r="F15" s="405">
        <f>Kerosene!E18</f>
        <v>0</v>
      </c>
      <c r="G15" s="405">
        <f>'Marked Gasoil'!E18</f>
        <v>0</v>
      </c>
      <c r="H15" s="405">
        <f>'Light, Medium &amp; Heavy Fuel Oils'!E18</f>
        <v>0</v>
      </c>
      <c r="I15" s="405">
        <f>'Road Diesel'!E18</f>
        <v>0</v>
      </c>
      <c r="J15" s="405">
        <f>Petrol!E18</f>
        <v>0</v>
      </c>
      <c r="K15" s="405">
        <f>'Other Fuels'!E18</f>
        <v>0</v>
      </c>
      <c r="L15" s="481">
        <f t="shared" si="35"/>
        <v>0</v>
      </c>
      <c r="M15" s="428">
        <f>Electricity!H18</f>
        <v>0</v>
      </c>
      <c r="N15" s="406">
        <f>NG!H18</f>
        <v>0</v>
      </c>
      <c r="O15" s="406">
        <f>LPG!F18</f>
        <v>0</v>
      </c>
      <c r="P15" s="406">
        <f>Kerosene!F18</f>
        <v>0</v>
      </c>
      <c r="Q15" s="406">
        <f>'Marked Gasoil'!F18</f>
        <v>0</v>
      </c>
      <c r="R15" s="406">
        <f>'Light, Medium &amp; Heavy Fuel Oils'!F18</f>
        <v>0</v>
      </c>
      <c r="S15" s="406">
        <f>'Road Diesel'!F18</f>
        <v>0</v>
      </c>
      <c r="T15" s="406">
        <f>Petrol!F18</f>
        <v>0</v>
      </c>
      <c r="U15" s="406">
        <f>'Other Fuels'!F18</f>
        <v>0</v>
      </c>
      <c r="V15" s="484">
        <f t="shared" si="36"/>
        <v>0</v>
      </c>
      <c r="W15" s="434" t="e">
        <f>Electricity!J18</f>
        <v>#N/A</v>
      </c>
      <c r="X15" s="407" t="e">
        <f>NG!J18</f>
        <v>#N/A</v>
      </c>
      <c r="Y15" s="407" t="e">
        <f>LPG!I18</f>
        <v>#N/A</v>
      </c>
      <c r="Z15" s="407" t="e">
        <f>Kerosene!I18</f>
        <v>#N/A</v>
      </c>
      <c r="AA15" s="407" t="e">
        <f>'Marked Gasoil'!I18</f>
        <v>#N/A</v>
      </c>
      <c r="AB15" s="407" t="e">
        <f>'Light, Medium &amp; Heavy Fuel Oils'!I18</f>
        <v>#N/A</v>
      </c>
      <c r="AC15" s="407" t="e">
        <f>'Road Diesel'!I18</f>
        <v>#N/A</v>
      </c>
      <c r="AD15" s="407" t="e">
        <f>Petrol!I18</f>
        <v>#N/A</v>
      </c>
      <c r="AE15" s="407">
        <f>'Other Fuels'!I18</f>
        <v>0</v>
      </c>
      <c r="AF15" s="488" t="e">
        <f t="shared" si="37"/>
        <v>#N/A</v>
      </c>
      <c r="AG15" s="489" t="e">
        <f t="shared" si="38"/>
        <v>#N/A</v>
      </c>
      <c r="AK15" s="447" t="str">
        <f t="shared" si="39"/>
        <v>Sep-0</v>
      </c>
      <c r="AL15" s="449">
        <f t="shared" si="40"/>
        <v>0</v>
      </c>
      <c r="AM15" s="449">
        <f t="shared" si="41"/>
        <v>0</v>
      </c>
      <c r="AN15" s="449">
        <f t="shared" si="42"/>
        <v>0</v>
      </c>
      <c r="AO15" s="449">
        <f t="shared" si="43"/>
        <v>0</v>
      </c>
      <c r="AP15" s="449">
        <f t="shared" si="44"/>
        <v>0</v>
      </c>
      <c r="AQ15" s="449">
        <f t="shared" si="45"/>
        <v>0</v>
      </c>
      <c r="AR15" s="449">
        <f t="shared" si="46"/>
        <v>0</v>
      </c>
      <c r="AS15" s="449">
        <f t="shared" si="47"/>
        <v>0</v>
      </c>
      <c r="AT15" s="449">
        <f t="shared" si="48"/>
        <v>0</v>
      </c>
      <c r="AU15" s="450" t="str">
        <f t="shared" si="49"/>
        <v>Sep-0</v>
      </c>
      <c r="AV15" s="451">
        <f t="shared" si="50"/>
        <v>0</v>
      </c>
      <c r="AW15" s="451">
        <f t="shared" si="51"/>
        <v>0</v>
      </c>
      <c r="AX15" s="451">
        <f t="shared" si="52"/>
        <v>0</v>
      </c>
      <c r="AY15" s="451">
        <f t="shared" si="53"/>
        <v>0</v>
      </c>
      <c r="AZ15" s="451">
        <f t="shared" si="54"/>
        <v>0</v>
      </c>
      <c r="BA15" s="451">
        <f t="shared" si="55"/>
        <v>0</v>
      </c>
      <c r="BB15" s="451">
        <f t="shared" si="56"/>
        <v>0</v>
      </c>
      <c r="BC15" s="451">
        <f t="shared" si="57"/>
        <v>0</v>
      </c>
      <c r="BD15" s="451">
        <f t="shared" si="58"/>
        <v>0</v>
      </c>
      <c r="BE15" s="452" t="str">
        <f t="shared" si="59"/>
        <v>Sep-0</v>
      </c>
      <c r="BF15" s="453" t="e">
        <f t="shared" si="60"/>
        <v>#N/A</v>
      </c>
      <c r="BG15" s="453" t="e">
        <f t="shared" si="61"/>
        <v>#N/A</v>
      </c>
      <c r="BH15" s="453" t="e">
        <f t="shared" si="62"/>
        <v>#N/A</v>
      </c>
      <c r="BI15" s="453" t="e">
        <f t="shared" si="63"/>
        <v>#N/A</v>
      </c>
      <c r="BJ15" s="453" t="e">
        <f t="shared" si="64"/>
        <v>#N/A</v>
      </c>
      <c r="BK15" s="453" t="e">
        <f t="shared" si="65"/>
        <v>#N/A</v>
      </c>
      <c r="BL15" s="453" t="e">
        <f t="shared" si="66"/>
        <v>#N/A</v>
      </c>
      <c r="BM15" s="453" t="e">
        <f t="shared" si="67"/>
        <v>#N/A</v>
      </c>
      <c r="BN15" s="453">
        <f t="shared" si="34"/>
        <v>0</v>
      </c>
    </row>
    <row r="16" spans="1:67" ht="14.25" customHeight="1" x14ac:dyDescent="0.2">
      <c r="A16" s="423" t="s">
        <v>9</v>
      </c>
      <c r="B16" s="411">
        <f t="shared" si="17"/>
        <v>0</v>
      </c>
      <c r="C16" s="416">
        <f>Electricity!D19</f>
        <v>0</v>
      </c>
      <c r="D16" s="405">
        <f>NG!D19</f>
        <v>0</v>
      </c>
      <c r="E16" s="405">
        <f>LPG!E19</f>
        <v>0</v>
      </c>
      <c r="F16" s="405">
        <f>Kerosene!E19</f>
        <v>0</v>
      </c>
      <c r="G16" s="405">
        <f>'Marked Gasoil'!E19</f>
        <v>0</v>
      </c>
      <c r="H16" s="405">
        <f>'Light, Medium &amp; Heavy Fuel Oils'!E19</f>
        <v>0</v>
      </c>
      <c r="I16" s="405">
        <f>'Road Diesel'!E19</f>
        <v>0</v>
      </c>
      <c r="J16" s="405">
        <f>Petrol!E19</f>
        <v>0</v>
      </c>
      <c r="K16" s="405">
        <f>'Other Fuels'!E19</f>
        <v>0</v>
      </c>
      <c r="L16" s="481">
        <f t="shared" si="35"/>
        <v>0</v>
      </c>
      <c r="M16" s="428">
        <f>Electricity!H19</f>
        <v>0</v>
      </c>
      <c r="N16" s="406">
        <f>NG!H19</f>
        <v>0</v>
      </c>
      <c r="O16" s="406">
        <f>LPG!F19</f>
        <v>0</v>
      </c>
      <c r="P16" s="406">
        <f>Kerosene!F19</f>
        <v>0</v>
      </c>
      <c r="Q16" s="406">
        <f>'Marked Gasoil'!F19</f>
        <v>0</v>
      </c>
      <c r="R16" s="406">
        <f>'Light, Medium &amp; Heavy Fuel Oils'!F19</f>
        <v>0</v>
      </c>
      <c r="S16" s="406">
        <f>'Road Diesel'!F19</f>
        <v>0</v>
      </c>
      <c r="T16" s="406">
        <f>Petrol!F19</f>
        <v>0</v>
      </c>
      <c r="U16" s="406">
        <f>'Other Fuels'!F19</f>
        <v>0</v>
      </c>
      <c r="V16" s="484">
        <f t="shared" si="36"/>
        <v>0</v>
      </c>
      <c r="W16" s="434" t="e">
        <f>Electricity!J19</f>
        <v>#N/A</v>
      </c>
      <c r="X16" s="407" t="e">
        <f>NG!J19</f>
        <v>#N/A</v>
      </c>
      <c r="Y16" s="407" t="e">
        <f>LPG!I19</f>
        <v>#N/A</v>
      </c>
      <c r="Z16" s="407" t="e">
        <f>Kerosene!I19</f>
        <v>#N/A</v>
      </c>
      <c r="AA16" s="407" t="e">
        <f>'Marked Gasoil'!I19</f>
        <v>#N/A</v>
      </c>
      <c r="AB16" s="407" t="e">
        <f>'Light, Medium &amp; Heavy Fuel Oils'!I19</f>
        <v>#N/A</v>
      </c>
      <c r="AC16" s="407" t="e">
        <f>'Road Diesel'!I19</f>
        <v>#N/A</v>
      </c>
      <c r="AD16" s="407" t="e">
        <f>Petrol!I19</f>
        <v>#N/A</v>
      </c>
      <c r="AE16" s="407">
        <f>'Other Fuels'!I19</f>
        <v>0</v>
      </c>
      <c r="AF16" s="488" t="e">
        <f t="shared" si="37"/>
        <v>#N/A</v>
      </c>
      <c r="AG16" s="489" t="e">
        <f t="shared" si="38"/>
        <v>#N/A</v>
      </c>
      <c r="AK16" s="447" t="str">
        <f t="shared" si="39"/>
        <v>Oct-0</v>
      </c>
      <c r="AL16" s="449">
        <f t="shared" si="40"/>
        <v>0</v>
      </c>
      <c r="AM16" s="449">
        <f t="shared" si="41"/>
        <v>0</v>
      </c>
      <c r="AN16" s="449">
        <f t="shared" si="42"/>
        <v>0</v>
      </c>
      <c r="AO16" s="449">
        <f t="shared" si="43"/>
        <v>0</v>
      </c>
      <c r="AP16" s="449">
        <f t="shared" si="44"/>
        <v>0</v>
      </c>
      <c r="AQ16" s="449">
        <f t="shared" si="45"/>
        <v>0</v>
      </c>
      <c r="AR16" s="449">
        <f t="shared" si="46"/>
        <v>0</v>
      </c>
      <c r="AS16" s="449">
        <f t="shared" si="47"/>
        <v>0</v>
      </c>
      <c r="AT16" s="449">
        <f t="shared" si="48"/>
        <v>0</v>
      </c>
      <c r="AU16" s="450" t="str">
        <f t="shared" si="49"/>
        <v>Oct-0</v>
      </c>
      <c r="AV16" s="451">
        <f t="shared" si="50"/>
        <v>0</v>
      </c>
      <c r="AW16" s="451">
        <f t="shared" si="51"/>
        <v>0</v>
      </c>
      <c r="AX16" s="451">
        <f t="shared" si="52"/>
        <v>0</v>
      </c>
      <c r="AY16" s="451">
        <f t="shared" si="53"/>
        <v>0</v>
      </c>
      <c r="AZ16" s="451">
        <f t="shared" si="54"/>
        <v>0</v>
      </c>
      <c r="BA16" s="451">
        <f t="shared" si="55"/>
        <v>0</v>
      </c>
      <c r="BB16" s="451">
        <f t="shared" si="56"/>
        <v>0</v>
      </c>
      <c r="BC16" s="451">
        <f t="shared" si="57"/>
        <v>0</v>
      </c>
      <c r="BD16" s="451">
        <f t="shared" si="58"/>
        <v>0</v>
      </c>
      <c r="BE16" s="452" t="str">
        <f t="shared" si="59"/>
        <v>Oct-0</v>
      </c>
      <c r="BF16" s="453" t="e">
        <f t="shared" si="60"/>
        <v>#N/A</v>
      </c>
      <c r="BG16" s="453" t="e">
        <f t="shared" si="61"/>
        <v>#N/A</v>
      </c>
      <c r="BH16" s="453" t="e">
        <f t="shared" si="62"/>
        <v>#N/A</v>
      </c>
      <c r="BI16" s="453" t="e">
        <f t="shared" si="63"/>
        <v>#N/A</v>
      </c>
      <c r="BJ16" s="453" t="e">
        <f t="shared" si="64"/>
        <v>#N/A</v>
      </c>
      <c r="BK16" s="453" t="e">
        <f t="shared" si="65"/>
        <v>#N/A</v>
      </c>
      <c r="BL16" s="453" t="e">
        <f t="shared" si="66"/>
        <v>#N/A</v>
      </c>
      <c r="BM16" s="453" t="e">
        <f t="shared" si="67"/>
        <v>#N/A</v>
      </c>
      <c r="BN16" s="453">
        <f t="shared" si="34"/>
        <v>0</v>
      </c>
    </row>
    <row r="17" spans="1:66" ht="14.25" customHeight="1" x14ac:dyDescent="0.2">
      <c r="A17" s="423" t="s">
        <v>10</v>
      </c>
      <c r="B17" s="411">
        <f t="shared" si="17"/>
        <v>0</v>
      </c>
      <c r="C17" s="416">
        <f>Electricity!D20</f>
        <v>0</v>
      </c>
      <c r="D17" s="405">
        <f>NG!D20</f>
        <v>0</v>
      </c>
      <c r="E17" s="405">
        <f>LPG!E20</f>
        <v>0</v>
      </c>
      <c r="F17" s="405">
        <f>Kerosene!E20</f>
        <v>0</v>
      </c>
      <c r="G17" s="405">
        <f>'Marked Gasoil'!E20</f>
        <v>0</v>
      </c>
      <c r="H17" s="405">
        <f>'Light, Medium &amp; Heavy Fuel Oils'!E20</f>
        <v>0</v>
      </c>
      <c r="I17" s="405">
        <f>'Road Diesel'!E20</f>
        <v>0</v>
      </c>
      <c r="J17" s="405">
        <f>Petrol!E20</f>
        <v>0</v>
      </c>
      <c r="K17" s="405">
        <f>'Other Fuels'!E20</f>
        <v>0</v>
      </c>
      <c r="L17" s="481">
        <f t="shared" si="35"/>
        <v>0</v>
      </c>
      <c r="M17" s="428">
        <f>Electricity!H20</f>
        <v>0</v>
      </c>
      <c r="N17" s="406">
        <f>NG!H20</f>
        <v>0</v>
      </c>
      <c r="O17" s="406">
        <f>LPG!F20</f>
        <v>0</v>
      </c>
      <c r="P17" s="406">
        <f>Kerosene!F20</f>
        <v>0</v>
      </c>
      <c r="Q17" s="406">
        <f>'Marked Gasoil'!F20</f>
        <v>0</v>
      </c>
      <c r="R17" s="406">
        <f>'Light, Medium &amp; Heavy Fuel Oils'!F20</f>
        <v>0</v>
      </c>
      <c r="S17" s="406">
        <f>'Road Diesel'!F20</f>
        <v>0</v>
      </c>
      <c r="T17" s="406">
        <f>Petrol!F20</f>
        <v>0</v>
      </c>
      <c r="U17" s="406">
        <f>'Other Fuels'!F20</f>
        <v>0</v>
      </c>
      <c r="V17" s="484">
        <f t="shared" si="36"/>
        <v>0</v>
      </c>
      <c r="W17" s="434" t="e">
        <f>Electricity!J20</f>
        <v>#N/A</v>
      </c>
      <c r="X17" s="407" t="e">
        <f>NG!J20</f>
        <v>#N/A</v>
      </c>
      <c r="Y17" s="407" t="e">
        <f>LPG!I20</f>
        <v>#N/A</v>
      </c>
      <c r="Z17" s="407" t="e">
        <f>Kerosene!I20</f>
        <v>#N/A</v>
      </c>
      <c r="AA17" s="407" t="e">
        <f>'Marked Gasoil'!I20</f>
        <v>#N/A</v>
      </c>
      <c r="AB17" s="407" t="e">
        <f>'Light, Medium &amp; Heavy Fuel Oils'!I20</f>
        <v>#N/A</v>
      </c>
      <c r="AC17" s="407" t="e">
        <f>'Road Diesel'!I20</f>
        <v>#N/A</v>
      </c>
      <c r="AD17" s="407" t="e">
        <f>Petrol!I20</f>
        <v>#N/A</v>
      </c>
      <c r="AE17" s="407">
        <f>'Other Fuels'!I20</f>
        <v>0</v>
      </c>
      <c r="AF17" s="488" t="e">
        <f t="shared" si="37"/>
        <v>#N/A</v>
      </c>
      <c r="AG17" s="489" t="e">
        <f t="shared" si="38"/>
        <v>#N/A</v>
      </c>
      <c r="AK17" s="447" t="str">
        <f t="shared" si="39"/>
        <v>Nov-0</v>
      </c>
      <c r="AL17" s="449">
        <f t="shared" si="40"/>
        <v>0</v>
      </c>
      <c r="AM17" s="449">
        <f t="shared" si="41"/>
        <v>0</v>
      </c>
      <c r="AN17" s="449">
        <f t="shared" si="42"/>
        <v>0</v>
      </c>
      <c r="AO17" s="449">
        <f t="shared" si="43"/>
        <v>0</v>
      </c>
      <c r="AP17" s="449">
        <f t="shared" si="44"/>
        <v>0</v>
      </c>
      <c r="AQ17" s="449">
        <f t="shared" si="45"/>
        <v>0</v>
      </c>
      <c r="AR17" s="449">
        <f t="shared" si="46"/>
        <v>0</v>
      </c>
      <c r="AS17" s="449">
        <f t="shared" si="47"/>
        <v>0</v>
      </c>
      <c r="AT17" s="449">
        <f t="shared" si="48"/>
        <v>0</v>
      </c>
      <c r="AU17" s="450" t="str">
        <f t="shared" si="49"/>
        <v>Nov-0</v>
      </c>
      <c r="AV17" s="451">
        <f t="shared" si="50"/>
        <v>0</v>
      </c>
      <c r="AW17" s="451">
        <f t="shared" si="51"/>
        <v>0</v>
      </c>
      <c r="AX17" s="451">
        <f t="shared" si="52"/>
        <v>0</v>
      </c>
      <c r="AY17" s="451">
        <f t="shared" si="53"/>
        <v>0</v>
      </c>
      <c r="AZ17" s="451">
        <f t="shared" si="54"/>
        <v>0</v>
      </c>
      <c r="BA17" s="451">
        <f t="shared" si="55"/>
        <v>0</v>
      </c>
      <c r="BB17" s="451">
        <f t="shared" si="56"/>
        <v>0</v>
      </c>
      <c r="BC17" s="451">
        <f t="shared" si="57"/>
        <v>0</v>
      </c>
      <c r="BD17" s="451">
        <f t="shared" si="58"/>
        <v>0</v>
      </c>
      <c r="BE17" s="452" t="str">
        <f t="shared" si="59"/>
        <v>Nov-0</v>
      </c>
      <c r="BF17" s="453" t="e">
        <f t="shared" si="60"/>
        <v>#N/A</v>
      </c>
      <c r="BG17" s="453" t="e">
        <f t="shared" si="61"/>
        <v>#N/A</v>
      </c>
      <c r="BH17" s="453" t="e">
        <f t="shared" si="62"/>
        <v>#N/A</v>
      </c>
      <c r="BI17" s="453" t="e">
        <f t="shared" si="63"/>
        <v>#N/A</v>
      </c>
      <c r="BJ17" s="453" t="e">
        <f t="shared" si="64"/>
        <v>#N/A</v>
      </c>
      <c r="BK17" s="453" t="e">
        <f t="shared" si="65"/>
        <v>#N/A</v>
      </c>
      <c r="BL17" s="453" t="e">
        <f t="shared" si="66"/>
        <v>#N/A</v>
      </c>
      <c r="BM17" s="453" t="e">
        <f t="shared" si="67"/>
        <v>#N/A</v>
      </c>
      <c r="BN17" s="453">
        <f t="shared" si="34"/>
        <v>0</v>
      </c>
    </row>
    <row r="18" spans="1:66" ht="14.25" customHeight="1" thickBot="1" x14ac:dyDescent="0.25">
      <c r="A18" s="120" t="s">
        <v>11</v>
      </c>
      <c r="B18" s="137">
        <f t="shared" si="17"/>
        <v>0</v>
      </c>
      <c r="C18" s="417">
        <f>Electricity!D21</f>
        <v>0</v>
      </c>
      <c r="D18" s="418">
        <f>NG!D21</f>
        <v>0</v>
      </c>
      <c r="E18" s="418">
        <f>LPG!E21</f>
        <v>0</v>
      </c>
      <c r="F18" s="418">
        <f>Kerosene!E21</f>
        <v>0</v>
      </c>
      <c r="G18" s="418">
        <f>'Marked Gasoil'!E21</f>
        <v>0</v>
      </c>
      <c r="H18" s="418">
        <f>'Light, Medium &amp; Heavy Fuel Oils'!E21</f>
        <v>0</v>
      </c>
      <c r="I18" s="418">
        <f>'Road Diesel'!E21</f>
        <v>0</v>
      </c>
      <c r="J18" s="418">
        <f>Petrol!E21</f>
        <v>0</v>
      </c>
      <c r="K18" s="418">
        <f>'Other Fuels'!E21</f>
        <v>0</v>
      </c>
      <c r="L18" s="482">
        <f t="shared" si="35"/>
        <v>0</v>
      </c>
      <c r="M18" s="429">
        <f>Electricity!H21</f>
        <v>0</v>
      </c>
      <c r="N18" s="419">
        <f>NG!H21</f>
        <v>0</v>
      </c>
      <c r="O18" s="419">
        <f>LPG!F21</f>
        <v>0</v>
      </c>
      <c r="P18" s="419">
        <f>Kerosene!F21</f>
        <v>0</v>
      </c>
      <c r="Q18" s="419">
        <f>'Marked Gasoil'!F21</f>
        <v>0</v>
      </c>
      <c r="R18" s="419">
        <f>'Light, Medium &amp; Heavy Fuel Oils'!F21</f>
        <v>0</v>
      </c>
      <c r="S18" s="419">
        <f>'Road Diesel'!F21</f>
        <v>0</v>
      </c>
      <c r="T18" s="419">
        <f>Petrol!F21</f>
        <v>0</v>
      </c>
      <c r="U18" s="419">
        <f>'Other Fuels'!F21</f>
        <v>0</v>
      </c>
      <c r="V18" s="485">
        <f t="shared" si="36"/>
        <v>0</v>
      </c>
      <c r="W18" s="435" t="e">
        <f>Electricity!J21</f>
        <v>#N/A</v>
      </c>
      <c r="X18" s="420" t="e">
        <f>NG!J21</f>
        <v>#N/A</v>
      </c>
      <c r="Y18" s="420" t="e">
        <f>LPG!I21</f>
        <v>#N/A</v>
      </c>
      <c r="Z18" s="420" t="e">
        <f>Kerosene!I21</f>
        <v>#N/A</v>
      </c>
      <c r="AA18" s="420" t="e">
        <f>'Marked Gasoil'!I21</f>
        <v>#N/A</v>
      </c>
      <c r="AB18" s="420" t="e">
        <f>'Light, Medium &amp; Heavy Fuel Oils'!I21</f>
        <v>#N/A</v>
      </c>
      <c r="AC18" s="420" t="e">
        <f>'Road Diesel'!I21</f>
        <v>#N/A</v>
      </c>
      <c r="AD18" s="420" t="e">
        <f>Petrol!I21</f>
        <v>#N/A</v>
      </c>
      <c r="AE18" s="420">
        <f>'Other Fuels'!I21</f>
        <v>0</v>
      </c>
      <c r="AF18" s="490" t="e">
        <f t="shared" si="37"/>
        <v>#N/A</v>
      </c>
      <c r="AG18" s="491" t="e">
        <f t="shared" si="38"/>
        <v>#N/A</v>
      </c>
      <c r="AK18" s="447" t="str">
        <f t="shared" si="39"/>
        <v>Dec-0</v>
      </c>
      <c r="AL18" s="449">
        <f t="shared" si="40"/>
        <v>0</v>
      </c>
      <c r="AM18" s="449">
        <f t="shared" si="41"/>
        <v>0</v>
      </c>
      <c r="AN18" s="449">
        <f t="shared" si="42"/>
        <v>0</v>
      </c>
      <c r="AO18" s="449">
        <f t="shared" si="43"/>
        <v>0</v>
      </c>
      <c r="AP18" s="449">
        <f t="shared" si="44"/>
        <v>0</v>
      </c>
      <c r="AQ18" s="449">
        <f t="shared" si="45"/>
        <v>0</v>
      </c>
      <c r="AR18" s="449">
        <f t="shared" si="46"/>
        <v>0</v>
      </c>
      <c r="AS18" s="449">
        <f t="shared" si="47"/>
        <v>0</v>
      </c>
      <c r="AT18" s="449">
        <f t="shared" si="48"/>
        <v>0</v>
      </c>
      <c r="AU18" s="450" t="str">
        <f t="shared" si="49"/>
        <v>Dec-0</v>
      </c>
      <c r="AV18" s="451">
        <f t="shared" si="50"/>
        <v>0</v>
      </c>
      <c r="AW18" s="451">
        <f t="shared" si="51"/>
        <v>0</v>
      </c>
      <c r="AX18" s="451">
        <f t="shared" si="52"/>
        <v>0</v>
      </c>
      <c r="AY18" s="451">
        <f t="shared" si="53"/>
        <v>0</v>
      </c>
      <c r="AZ18" s="451">
        <f t="shared" si="54"/>
        <v>0</v>
      </c>
      <c r="BA18" s="451">
        <f t="shared" si="55"/>
        <v>0</v>
      </c>
      <c r="BB18" s="451">
        <f t="shared" si="56"/>
        <v>0</v>
      </c>
      <c r="BC18" s="451">
        <f t="shared" si="57"/>
        <v>0</v>
      </c>
      <c r="BD18" s="451">
        <f t="shared" si="58"/>
        <v>0</v>
      </c>
      <c r="BE18" s="452" t="str">
        <f t="shared" si="59"/>
        <v>Dec-0</v>
      </c>
      <c r="BF18" s="453" t="e">
        <f t="shared" si="60"/>
        <v>#N/A</v>
      </c>
      <c r="BG18" s="453" t="e">
        <f t="shared" si="61"/>
        <v>#N/A</v>
      </c>
      <c r="BH18" s="453" t="e">
        <f t="shared" si="62"/>
        <v>#N/A</v>
      </c>
      <c r="BI18" s="453" t="e">
        <f t="shared" si="63"/>
        <v>#N/A</v>
      </c>
      <c r="BJ18" s="453" t="e">
        <f t="shared" si="64"/>
        <v>#N/A</v>
      </c>
      <c r="BK18" s="453" t="e">
        <f t="shared" si="65"/>
        <v>#N/A</v>
      </c>
      <c r="BL18" s="453" t="e">
        <f t="shared" si="66"/>
        <v>#N/A</v>
      </c>
      <c r="BM18" s="453" t="e">
        <f t="shared" si="67"/>
        <v>#N/A</v>
      </c>
      <c r="BN18" s="453">
        <f t="shared" si="34"/>
        <v>0</v>
      </c>
    </row>
    <row r="19" spans="1:66" ht="14.25" customHeight="1" x14ac:dyDescent="0.2">
      <c r="A19" s="117" t="s">
        <v>0</v>
      </c>
      <c r="B19" s="63" t="str">
        <f>Year2</f>
        <v/>
      </c>
      <c r="C19" s="412">
        <f>Electricity!D22</f>
        <v>0</v>
      </c>
      <c r="D19" s="413">
        <f>NG!D22</f>
        <v>0</v>
      </c>
      <c r="E19" s="413">
        <f>LPG!E22</f>
        <v>0</v>
      </c>
      <c r="F19" s="413">
        <f>Kerosene!E22</f>
        <v>0</v>
      </c>
      <c r="G19" s="413">
        <f>'Marked Gasoil'!E22</f>
        <v>0</v>
      </c>
      <c r="H19" s="413">
        <f>'Light, Medium &amp; Heavy Fuel Oils'!E22</f>
        <v>0</v>
      </c>
      <c r="I19" s="413">
        <f>'Road Diesel'!E22</f>
        <v>0</v>
      </c>
      <c r="J19" s="413">
        <f>Petrol!E22</f>
        <v>0</v>
      </c>
      <c r="K19" s="413">
        <f>'Other Fuels'!E22</f>
        <v>0</v>
      </c>
      <c r="L19" s="480">
        <f t="shared" si="35"/>
        <v>0</v>
      </c>
      <c r="M19" s="427">
        <f>Electricity!H22</f>
        <v>0</v>
      </c>
      <c r="N19" s="414">
        <f>NG!H22</f>
        <v>0</v>
      </c>
      <c r="O19" s="414">
        <f>LPG!F22</f>
        <v>0</v>
      </c>
      <c r="P19" s="414">
        <f>Kerosene!F22</f>
        <v>0</v>
      </c>
      <c r="Q19" s="414">
        <f>'Marked Gasoil'!F22</f>
        <v>0</v>
      </c>
      <c r="R19" s="414">
        <f>'Light, Medium &amp; Heavy Fuel Oils'!F22</f>
        <v>0</v>
      </c>
      <c r="S19" s="414">
        <f>'Road Diesel'!F22</f>
        <v>0</v>
      </c>
      <c r="T19" s="414">
        <f>Petrol!F22</f>
        <v>0</v>
      </c>
      <c r="U19" s="414">
        <f>'Other Fuels'!F22</f>
        <v>0</v>
      </c>
      <c r="V19" s="483">
        <f t="shared" si="36"/>
        <v>0</v>
      </c>
      <c r="W19" s="433" t="e">
        <f>Electricity!J22</f>
        <v>#N/A</v>
      </c>
      <c r="X19" s="415" t="e">
        <f>NG!J22</f>
        <v>#N/A</v>
      </c>
      <c r="Y19" s="415" t="e">
        <f>LPG!I22</f>
        <v>#N/A</v>
      </c>
      <c r="Z19" s="415" t="e">
        <f>Kerosene!I22</f>
        <v>#N/A</v>
      </c>
      <c r="AA19" s="415" t="e">
        <f>'Marked Gasoil'!I22</f>
        <v>#N/A</v>
      </c>
      <c r="AB19" s="415" t="e">
        <f>'Light, Medium &amp; Heavy Fuel Oils'!I22</f>
        <v>#N/A</v>
      </c>
      <c r="AC19" s="415" t="e">
        <f>'Road Diesel'!I22</f>
        <v>#N/A</v>
      </c>
      <c r="AD19" s="415" t="e">
        <f>Petrol!I22</f>
        <v>#N/A</v>
      </c>
      <c r="AE19" s="415">
        <f>'Other Fuels'!I22</f>
        <v>0</v>
      </c>
      <c r="AF19" s="486" t="e">
        <f t="shared" si="37"/>
        <v>#N/A</v>
      </c>
      <c r="AG19" s="487" t="e">
        <f t="shared" si="38"/>
        <v>#N/A</v>
      </c>
      <c r="AK19" s="447" t="str">
        <f t="shared" si="39"/>
        <v>Jan-</v>
      </c>
      <c r="AL19" s="449">
        <f t="shared" si="40"/>
        <v>0</v>
      </c>
      <c r="AM19" s="449">
        <f t="shared" si="41"/>
        <v>0</v>
      </c>
      <c r="AN19" s="449">
        <f t="shared" si="42"/>
        <v>0</v>
      </c>
      <c r="AO19" s="449">
        <f t="shared" si="43"/>
        <v>0</v>
      </c>
      <c r="AP19" s="449">
        <f t="shared" si="44"/>
        <v>0</v>
      </c>
      <c r="AQ19" s="449">
        <f t="shared" si="45"/>
        <v>0</v>
      </c>
      <c r="AR19" s="449">
        <f t="shared" si="46"/>
        <v>0</v>
      </c>
      <c r="AS19" s="449">
        <f t="shared" si="47"/>
        <v>0</v>
      </c>
      <c r="AT19" s="449">
        <f t="shared" si="48"/>
        <v>0</v>
      </c>
      <c r="AU19" s="450" t="str">
        <f t="shared" si="49"/>
        <v>Jan-</v>
      </c>
      <c r="AV19" s="451">
        <f t="shared" si="50"/>
        <v>0</v>
      </c>
      <c r="AW19" s="451">
        <f t="shared" si="51"/>
        <v>0</v>
      </c>
      <c r="AX19" s="451">
        <f t="shared" si="52"/>
        <v>0</v>
      </c>
      <c r="AY19" s="451">
        <f t="shared" si="53"/>
        <v>0</v>
      </c>
      <c r="AZ19" s="451">
        <f t="shared" si="54"/>
        <v>0</v>
      </c>
      <c r="BA19" s="451">
        <f t="shared" si="55"/>
        <v>0</v>
      </c>
      <c r="BB19" s="451">
        <f t="shared" si="56"/>
        <v>0</v>
      </c>
      <c r="BC19" s="451">
        <f t="shared" si="57"/>
        <v>0</v>
      </c>
      <c r="BD19" s="451">
        <f t="shared" si="58"/>
        <v>0</v>
      </c>
      <c r="BE19" s="452" t="str">
        <f t="shared" si="59"/>
        <v>Jan-</v>
      </c>
      <c r="BF19" s="453" t="e">
        <f t="shared" si="60"/>
        <v>#N/A</v>
      </c>
      <c r="BG19" s="453" t="e">
        <f t="shared" si="61"/>
        <v>#N/A</v>
      </c>
      <c r="BH19" s="453" t="e">
        <f t="shared" si="62"/>
        <v>#N/A</v>
      </c>
      <c r="BI19" s="453" t="e">
        <f t="shared" si="63"/>
        <v>#N/A</v>
      </c>
      <c r="BJ19" s="453" t="e">
        <f t="shared" si="64"/>
        <v>#N/A</v>
      </c>
      <c r="BK19" s="453" t="e">
        <f t="shared" si="65"/>
        <v>#N/A</v>
      </c>
      <c r="BL19" s="453" t="e">
        <f t="shared" si="66"/>
        <v>#N/A</v>
      </c>
      <c r="BM19" s="453" t="e">
        <f t="shared" si="67"/>
        <v>#N/A</v>
      </c>
      <c r="BN19" s="453">
        <f t="shared" si="34"/>
        <v>0</v>
      </c>
    </row>
    <row r="20" spans="1:66" ht="14.25" customHeight="1" x14ac:dyDescent="0.2">
      <c r="A20" s="423" t="s">
        <v>1</v>
      </c>
      <c r="B20" s="411" t="str">
        <f>B19</f>
        <v/>
      </c>
      <c r="C20" s="416">
        <f>Electricity!D23</f>
        <v>0</v>
      </c>
      <c r="D20" s="405">
        <f>NG!D23</f>
        <v>0</v>
      </c>
      <c r="E20" s="405">
        <f>LPG!E23</f>
        <v>0</v>
      </c>
      <c r="F20" s="405">
        <f>Kerosene!E23</f>
        <v>0</v>
      </c>
      <c r="G20" s="405">
        <f>'Marked Gasoil'!E23</f>
        <v>0</v>
      </c>
      <c r="H20" s="405">
        <f>'Light, Medium &amp; Heavy Fuel Oils'!E23</f>
        <v>0</v>
      </c>
      <c r="I20" s="405">
        <f>'Road Diesel'!E23</f>
        <v>0</v>
      </c>
      <c r="J20" s="405">
        <f>Petrol!E23</f>
        <v>0</v>
      </c>
      <c r="K20" s="405">
        <f>'Other Fuels'!E23</f>
        <v>0</v>
      </c>
      <c r="L20" s="481">
        <f t="shared" si="35"/>
        <v>0</v>
      </c>
      <c r="M20" s="428">
        <f>Electricity!H23</f>
        <v>0</v>
      </c>
      <c r="N20" s="406">
        <f>NG!H23</f>
        <v>0</v>
      </c>
      <c r="O20" s="406">
        <f>LPG!F23</f>
        <v>0</v>
      </c>
      <c r="P20" s="406">
        <f>Kerosene!F23</f>
        <v>0</v>
      </c>
      <c r="Q20" s="406">
        <f>'Marked Gasoil'!F23</f>
        <v>0</v>
      </c>
      <c r="R20" s="406">
        <f>'Light, Medium &amp; Heavy Fuel Oils'!F23</f>
        <v>0</v>
      </c>
      <c r="S20" s="406">
        <f>'Road Diesel'!F23</f>
        <v>0</v>
      </c>
      <c r="T20" s="406">
        <f>Petrol!F23</f>
        <v>0</v>
      </c>
      <c r="U20" s="406">
        <f>'Other Fuels'!F23</f>
        <v>0</v>
      </c>
      <c r="V20" s="484">
        <f t="shared" si="36"/>
        <v>0</v>
      </c>
      <c r="W20" s="434" t="e">
        <f>Electricity!J23</f>
        <v>#N/A</v>
      </c>
      <c r="X20" s="407" t="e">
        <f>NG!J23</f>
        <v>#N/A</v>
      </c>
      <c r="Y20" s="407" t="e">
        <f>LPG!I23</f>
        <v>#N/A</v>
      </c>
      <c r="Z20" s="407" t="e">
        <f>Kerosene!I23</f>
        <v>#N/A</v>
      </c>
      <c r="AA20" s="407" t="e">
        <f>'Marked Gasoil'!I23</f>
        <v>#N/A</v>
      </c>
      <c r="AB20" s="407" t="e">
        <f>'Light, Medium &amp; Heavy Fuel Oils'!I23</f>
        <v>#N/A</v>
      </c>
      <c r="AC20" s="407" t="e">
        <f>'Road Diesel'!I23</f>
        <v>#N/A</v>
      </c>
      <c r="AD20" s="407" t="e">
        <f>Petrol!I23</f>
        <v>#N/A</v>
      </c>
      <c r="AE20" s="407">
        <f>'Other Fuels'!I23</f>
        <v>0</v>
      </c>
      <c r="AF20" s="488" t="e">
        <f t="shared" si="37"/>
        <v>#N/A</v>
      </c>
      <c r="AG20" s="489" t="e">
        <f t="shared" si="38"/>
        <v>#N/A</v>
      </c>
      <c r="AK20" s="447" t="str">
        <f t="shared" si="39"/>
        <v>Feb-</v>
      </c>
      <c r="AL20" s="449">
        <f t="shared" si="40"/>
        <v>0</v>
      </c>
      <c r="AM20" s="449">
        <f t="shared" si="41"/>
        <v>0</v>
      </c>
      <c r="AN20" s="449">
        <f t="shared" si="42"/>
        <v>0</v>
      </c>
      <c r="AO20" s="449">
        <f t="shared" si="43"/>
        <v>0</v>
      </c>
      <c r="AP20" s="449">
        <f t="shared" si="44"/>
        <v>0</v>
      </c>
      <c r="AQ20" s="449">
        <f t="shared" si="45"/>
        <v>0</v>
      </c>
      <c r="AR20" s="449">
        <f t="shared" si="46"/>
        <v>0</v>
      </c>
      <c r="AS20" s="449">
        <f t="shared" si="47"/>
        <v>0</v>
      </c>
      <c r="AT20" s="449">
        <f t="shared" si="48"/>
        <v>0</v>
      </c>
      <c r="AU20" s="450" t="str">
        <f t="shared" si="49"/>
        <v>Feb-</v>
      </c>
      <c r="AV20" s="451">
        <f t="shared" si="50"/>
        <v>0</v>
      </c>
      <c r="AW20" s="451">
        <f t="shared" si="51"/>
        <v>0</v>
      </c>
      <c r="AX20" s="451">
        <f t="shared" si="52"/>
        <v>0</v>
      </c>
      <c r="AY20" s="451">
        <f t="shared" si="53"/>
        <v>0</v>
      </c>
      <c r="AZ20" s="451">
        <f t="shared" si="54"/>
        <v>0</v>
      </c>
      <c r="BA20" s="451">
        <f t="shared" si="55"/>
        <v>0</v>
      </c>
      <c r="BB20" s="451">
        <f t="shared" si="56"/>
        <v>0</v>
      </c>
      <c r="BC20" s="451">
        <f t="shared" si="57"/>
        <v>0</v>
      </c>
      <c r="BD20" s="451">
        <f t="shared" si="58"/>
        <v>0</v>
      </c>
      <c r="BE20" s="452" t="str">
        <f t="shared" si="59"/>
        <v>Feb-</v>
      </c>
      <c r="BF20" s="453" t="e">
        <f t="shared" si="60"/>
        <v>#N/A</v>
      </c>
      <c r="BG20" s="453" t="e">
        <f t="shared" si="61"/>
        <v>#N/A</v>
      </c>
      <c r="BH20" s="453" t="e">
        <f t="shared" si="62"/>
        <v>#N/A</v>
      </c>
      <c r="BI20" s="453" t="e">
        <f t="shared" si="63"/>
        <v>#N/A</v>
      </c>
      <c r="BJ20" s="453" t="e">
        <f t="shared" si="64"/>
        <v>#N/A</v>
      </c>
      <c r="BK20" s="453" t="e">
        <f t="shared" si="65"/>
        <v>#N/A</v>
      </c>
      <c r="BL20" s="453" t="e">
        <f t="shared" si="66"/>
        <v>#N/A</v>
      </c>
      <c r="BM20" s="453" t="e">
        <f t="shared" si="67"/>
        <v>#N/A</v>
      </c>
      <c r="BN20" s="453">
        <f t="shared" si="34"/>
        <v>0</v>
      </c>
    </row>
    <row r="21" spans="1:66" ht="14.25" customHeight="1" x14ac:dyDescent="0.2">
      <c r="A21" s="423" t="s">
        <v>2</v>
      </c>
      <c r="B21" s="411" t="str">
        <f t="shared" ref="B21:B30" si="68">B20</f>
        <v/>
      </c>
      <c r="C21" s="416">
        <f>Electricity!D24</f>
        <v>0</v>
      </c>
      <c r="D21" s="405">
        <f>NG!D24</f>
        <v>0</v>
      </c>
      <c r="E21" s="405">
        <f>LPG!E24</f>
        <v>0</v>
      </c>
      <c r="F21" s="405">
        <f>Kerosene!E24</f>
        <v>0</v>
      </c>
      <c r="G21" s="405">
        <f>'Marked Gasoil'!E24</f>
        <v>0</v>
      </c>
      <c r="H21" s="405">
        <f>'Light, Medium &amp; Heavy Fuel Oils'!E24</f>
        <v>0</v>
      </c>
      <c r="I21" s="405">
        <f>'Road Diesel'!E24</f>
        <v>0</v>
      </c>
      <c r="J21" s="405">
        <f>Petrol!E24</f>
        <v>0</v>
      </c>
      <c r="K21" s="405">
        <f>'Other Fuels'!E24</f>
        <v>0</v>
      </c>
      <c r="L21" s="481">
        <f t="shared" si="35"/>
        <v>0</v>
      </c>
      <c r="M21" s="428">
        <f>Electricity!H24</f>
        <v>0</v>
      </c>
      <c r="N21" s="406">
        <f>NG!H24</f>
        <v>0</v>
      </c>
      <c r="O21" s="406">
        <f>LPG!F24</f>
        <v>0</v>
      </c>
      <c r="P21" s="406">
        <f>Kerosene!F24</f>
        <v>0</v>
      </c>
      <c r="Q21" s="406">
        <f>'Marked Gasoil'!F24</f>
        <v>0</v>
      </c>
      <c r="R21" s="406">
        <f>'Light, Medium &amp; Heavy Fuel Oils'!F24</f>
        <v>0</v>
      </c>
      <c r="S21" s="406">
        <f>'Road Diesel'!F24</f>
        <v>0</v>
      </c>
      <c r="T21" s="406">
        <f>Petrol!F24</f>
        <v>0</v>
      </c>
      <c r="U21" s="406">
        <f>'Other Fuels'!F24</f>
        <v>0</v>
      </c>
      <c r="V21" s="484">
        <f t="shared" si="36"/>
        <v>0</v>
      </c>
      <c r="W21" s="434" t="e">
        <f>Electricity!J24</f>
        <v>#N/A</v>
      </c>
      <c r="X21" s="407" t="e">
        <f>NG!J24</f>
        <v>#N/A</v>
      </c>
      <c r="Y21" s="407" t="e">
        <f>LPG!I24</f>
        <v>#N/A</v>
      </c>
      <c r="Z21" s="407" t="e">
        <f>Kerosene!I24</f>
        <v>#N/A</v>
      </c>
      <c r="AA21" s="407" t="e">
        <f>'Marked Gasoil'!I24</f>
        <v>#N/A</v>
      </c>
      <c r="AB21" s="407" t="e">
        <f>'Light, Medium &amp; Heavy Fuel Oils'!I24</f>
        <v>#N/A</v>
      </c>
      <c r="AC21" s="407" t="e">
        <f>'Road Diesel'!I24</f>
        <v>#N/A</v>
      </c>
      <c r="AD21" s="407" t="e">
        <f>Petrol!I24</f>
        <v>#N/A</v>
      </c>
      <c r="AE21" s="407">
        <f>'Other Fuels'!I24</f>
        <v>0</v>
      </c>
      <c r="AF21" s="488" t="e">
        <f t="shared" si="37"/>
        <v>#N/A</v>
      </c>
      <c r="AG21" s="489" t="e">
        <f t="shared" si="38"/>
        <v>#N/A</v>
      </c>
      <c r="AK21" s="447" t="str">
        <f t="shared" si="39"/>
        <v>Mar-</v>
      </c>
      <c r="AL21" s="449">
        <f t="shared" si="40"/>
        <v>0</v>
      </c>
      <c r="AM21" s="449">
        <f t="shared" si="41"/>
        <v>0</v>
      </c>
      <c r="AN21" s="449">
        <f t="shared" si="42"/>
        <v>0</v>
      </c>
      <c r="AO21" s="449">
        <f t="shared" si="43"/>
        <v>0</v>
      </c>
      <c r="AP21" s="449">
        <f t="shared" si="44"/>
        <v>0</v>
      </c>
      <c r="AQ21" s="449">
        <f t="shared" si="45"/>
        <v>0</v>
      </c>
      <c r="AR21" s="449">
        <f t="shared" si="46"/>
        <v>0</v>
      </c>
      <c r="AS21" s="449">
        <f t="shared" si="47"/>
        <v>0</v>
      </c>
      <c r="AT21" s="449">
        <f t="shared" si="48"/>
        <v>0</v>
      </c>
      <c r="AU21" s="450" t="str">
        <f t="shared" si="49"/>
        <v>Mar-</v>
      </c>
      <c r="AV21" s="451">
        <f t="shared" si="50"/>
        <v>0</v>
      </c>
      <c r="AW21" s="451">
        <f t="shared" si="51"/>
        <v>0</v>
      </c>
      <c r="AX21" s="451">
        <f t="shared" si="52"/>
        <v>0</v>
      </c>
      <c r="AY21" s="451">
        <f t="shared" si="53"/>
        <v>0</v>
      </c>
      <c r="AZ21" s="451">
        <f t="shared" si="54"/>
        <v>0</v>
      </c>
      <c r="BA21" s="451">
        <f t="shared" si="55"/>
        <v>0</v>
      </c>
      <c r="BB21" s="451">
        <f t="shared" si="56"/>
        <v>0</v>
      </c>
      <c r="BC21" s="451">
        <f t="shared" si="57"/>
        <v>0</v>
      </c>
      <c r="BD21" s="451">
        <f t="shared" si="58"/>
        <v>0</v>
      </c>
      <c r="BE21" s="452" t="str">
        <f t="shared" si="59"/>
        <v>Mar-</v>
      </c>
      <c r="BF21" s="453" t="e">
        <f t="shared" si="60"/>
        <v>#N/A</v>
      </c>
      <c r="BG21" s="453" t="e">
        <f t="shared" si="61"/>
        <v>#N/A</v>
      </c>
      <c r="BH21" s="453" t="e">
        <f t="shared" si="62"/>
        <v>#N/A</v>
      </c>
      <c r="BI21" s="453" t="e">
        <f t="shared" si="63"/>
        <v>#N/A</v>
      </c>
      <c r="BJ21" s="453" t="e">
        <f t="shared" si="64"/>
        <v>#N/A</v>
      </c>
      <c r="BK21" s="453" t="e">
        <f t="shared" si="65"/>
        <v>#N/A</v>
      </c>
      <c r="BL21" s="453" t="e">
        <f t="shared" si="66"/>
        <v>#N/A</v>
      </c>
      <c r="BM21" s="453" t="e">
        <f t="shared" si="67"/>
        <v>#N/A</v>
      </c>
      <c r="BN21" s="453">
        <f t="shared" si="34"/>
        <v>0</v>
      </c>
    </row>
    <row r="22" spans="1:66" ht="14.25" customHeight="1" x14ac:dyDescent="0.2">
      <c r="A22" s="423" t="s">
        <v>3</v>
      </c>
      <c r="B22" s="411" t="str">
        <f t="shared" si="68"/>
        <v/>
      </c>
      <c r="C22" s="416">
        <f>Electricity!D25</f>
        <v>0</v>
      </c>
      <c r="D22" s="405">
        <f>NG!D25</f>
        <v>0</v>
      </c>
      <c r="E22" s="405">
        <f>LPG!E25</f>
        <v>0</v>
      </c>
      <c r="F22" s="405">
        <f>Kerosene!E25</f>
        <v>0</v>
      </c>
      <c r="G22" s="405">
        <f>'Marked Gasoil'!E25</f>
        <v>0</v>
      </c>
      <c r="H22" s="405">
        <f>'Light, Medium &amp; Heavy Fuel Oils'!E25</f>
        <v>0</v>
      </c>
      <c r="I22" s="405">
        <f>'Road Diesel'!E25</f>
        <v>0</v>
      </c>
      <c r="J22" s="405">
        <f>Petrol!E25</f>
        <v>0</v>
      </c>
      <c r="K22" s="405">
        <f>'Other Fuels'!E25</f>
        <v>0</v>
      </c>
      <c r="L22" s="481">
        <f t="shared" si="35"/>
        <v>0</v>
      </c>
      <c r="M22" s="428">
        <f>Electricity!H25</f>
        <v>0</v>
      </c>
      <c r="N22" s="406">
        <f>NG!H25</f>
        <v>0</v>
      </c>
      <c r="O22" s="406">
        <f>LPG!F25</f>
        <v>0</v>
      </c>
      <c r="P22" s="406">
        <f>Kerosene!F25</f>
        <v>0</v>
      </c>
      <c r="Q22" s="406">
        <f>'Marked Gasoil'!F25</f>
        <v>0</v>
      </c>
      <c r="R22" s="406">
        <f>'Light, Medium &amp; Heavy Fuel Oils'!F25</f>
        <v>0</v>
      </c>
      <c r="S22" s="406">
        <f>'Road Diesel'!F25</f>
        <v>0</v>
      </c>
      <c r="T22" s="406">
        <f>Petrol!F25</f>
        <v>0</v>
      </c>
      <c r="U22" s="406">
        <f>'Other Fuels'!F25</f>
        <v>0</v>
      </c>
      <c r="V22" s="484">
        <f t="shared" si="36"/>
        <v>0</v>
      </c>
      <c r="W22" s="434" t="e">
        <f>Electricity!J25</f>
        <v>#N/A</v>
      </c>
      <c r="X22" s="407" t="e">
        <f>NG!J25</f>
        <v>#N/A</v>
      </c>
      <c r="Y22" s="407" t="e">
        <f>LPG!I25</f>
        <v>#N/A</v>
      </c>
      <c r="Z22" s="407" t="e">
        <f>Kerosene!I25</f>
        <v>#N/A</v>
      </c>
      <c r="AA22" s="407" t="e">
        <f>'Marked Gasoil'!I25</f>
        <v>#N/A</v>
      </c>
      <c r="AB22" s="407" t="e">
        <f>'Light, Medium &amp; Heavy Fuel Oils'!I25</f>
        <v>#N/A</v>
      </c>
      <c r="AC22" s="407" t="e">
        <f>'Road Diesel'!I25</f>
        <v>#N/A</v>
      </c>
      <c r="AD22" s="407" t="e">
        <f>Petrol!I25</f>
        <v>#N/A</v>
      </c>
      <c r="AE22" s="407">
        <f>'Other Fuels'!I25</f>
        <v>0</v>
      </c>
      <c r="AF22" s="488" t="e">
        <f t="shared" si="37"/>
        <v>#N/A</v>
      </c>
      <c r="AG22" s="489" t="e">
        <f t="shared" si="38"/>
        <v>#N/A</v>
      </c>
      <c r="AK22" s="447" t="str">
        <f t="shared" si="39"/>
        <v>Apr-</v>
      </c>
      <c r="AL22" s="449">
        <f t="shared" si="40"/>
        <v>0</v>
      </c>
      <c r="AM22" s="449">
        <f t="shared" si="41"/>
        <v>0</v>
      </c>
      <c r="AN22" s="449">
        <f t="shared" si="42"/>
        <v>0</v>
      </c>
      <c r="AO22" s="449">
        <f t="shared" si="43"/>
        <v>0</v>
      </c>
      <c r="AP22" s="449">
        <f t="shared" si="44"/>
        <v>0</v>
      </c>
      <c r="AQ22" s="449">
        <f t="shared" si="45"/>
        <v>0</v>
      </c>
      <c r="AR22" s="449">
        <f t="shared" si="46"/>
        <v>0</v>
      </c>
      <c r="AS22" s="449">
        <f t="shared" si="47"/>
        <v>0</v>
      </c>
      <c r="AT22" s="449">
        <f t="shared" si="48"/>
        <v>0</v>
      </c>
      <c r="AU22" s="450" t="str">
        <f t="shared" si="49"/>
        <v>Apr-</v>
      </c>
      <c r="AV22" s="451">
        <f t="shared" si="50"/>
        <v>0</v>
      </c>
      <c r="AW22" s="451">
        <f t="shared" si="51"/>
        <v>0</v>
      </c>
      <c r="AX22" s="451">
        <f t="shared" si="52"/>
        <v>0</v>
      </c>
      <c r="AY22" s="451">
        <f t="shared" si="53"/>
        <v>0</v>
      </c>
      <c r="AZ22" s="451">
        <f t="shared" si="54"/>
        <v>0</v>
      </c>
      <c r="BA22" s="451">
        <f t="shared" si="55"/>
        <v>0</v>
      </c>
      <c r="BB22" s="451">
        <f t="shared" si="56"/>
        <v>0</v>
      </c>
      <c r="BC22" s="451">
        <f t="shared" si="57"/>
        <v>0</v>
      </c>
      <c r="BD22" s="451">
        <f t="shared" si="58"/>
        <v>0</v>
      </c>
      <c r="BE22" s="452" t="str">
        <f t="shared" si="59"/>
        <v>Apr-</v>
      </c>
      <c r="BF22" s="453" t="e">
        <f t="shared" si="60"/>
        <v>#N/A</v>
      </c>
      <c r="BG22" s="453" t="e">
        <f t="shared" si="61"/>
        <v>#N/A</v>
      </c>
      <c r="BH22" s="453" t="e">
        <f t="shared" si="62"/>
        <v>#N/A</v>
      </c>
      <c r="BI22" s="453" t="e">
        <f t="shared" si="63"/>
        <v>#N/A</v>
      </c>
      <c r="BJ22" s="453" t="e">
        <f t="shared" si="64"/>
        <v>#N/A</v>
      </c>
      <c r="BK22" s="453" t="e">
        <f t="shared" si="65"/>
        <v>#N/A</v>
      </c>
      <c r="BL22" s="453" t="e">
        <f t="shared" si="66"/>
        <v>#N/A</v>
      </c>
      <c r="BM22" s="453" t="e">
        <f t="shared" si="67"/>
        <v>#N/A</v>
      </c>
      <c r="BN22" s="453">
        <f t="shared" si="34"/>
        <v>0</v>
      </c>
    </row>
    <row r="23" spans="1:66" ht="14.25" customHeight="1" x14ac:dyDescent="0.2">
      <c r="A23" s="423" t="s">
        <v>4</v>
      </c>
      <c r="B23" s="411" t="str">
        <f t="shared" si="68"/>
        <v/>
      </c>
      <c r="C23" s="416">
        <f>Electricity!D26</f>
        <v>0</v>
      </c>
      <c r="D23" s="405">
        <f>NG!D26</f>
        <v>0</v>
      </c>
      <c r="E23" s="405">
        <f>LPG!E26</f>
        <v>0</v>
      </c>
      <c r="F23" s="405">
        <f>Kerosene!E26</f>
        <v>0</v>
      </c>
      <c r="G23" s="405">
        <f>'Marked Gasoil'!E26</f>
        <v>0</v>
      </c>
      <c r="H23" s="405">
        <f>'Light, Medium &amp; Heavy Fuel Oils'!E26</f>
        <v>0</v>
      </c>
      <c r="I23" s="405">
        <f>'Road Diesel'!E26</f>
        <v>0</v>
      </c>
      <c r="J23" s="405">
        <f>Petrol!E26</f>
        <v>0</v>
      </c>
      <c r="K23" s="405">
        <f>'Other Fuels'!E26</f>
        <v>0</v>
      </c>
      <c r="L23" s="481">
        <f t="shared" si="35"/>
        <v>0</v>
      </c>
      <c r="M23" s="428">
        <f>Electricity!H26</f>
        <v>0</v>
      </c>
      <c r="N23" s="406">
        <f>NG!H26</f>
        <v>0</v>
      </c>
      <c r="O23" s="406">
        <f>LPG!F26</f>
        <v>0</v>
      </c>
      <c r="P23" s="406">
        <f>Kerosene!F26</f>
        <v>0</v>
      </c>
      <c r="Q23" s="406">
        <f>'Marked Gasoil'!F26</f>
        <v>0</v>
      </c>
      <c r="R23" s="406">
        <f>'Light, Medium &amp; Heavy Fuel Oils'!F26</f>
        <v>0</v>
      </c>
      <c r="S23" s="406">
        <f>'Road Diesel'!F26</f>
        <v>0</v>
      </c>
      <c r="T23" s="406">
        <f>Petrol!F26</f>
        <v>0</v>
      </c>
      <c r="U23" s="406">
        <f>'Other Fuels'!F26</f>
        <v>0</v>
      </c>
      <c r="V23" s="484">
        <f t="shared" si="36"/>
        <v>0</v>
      </c>
      <c r="W23" s="434" t="e">
        <f>Electricity!J26</f>
        <v>#N/A</v>
      </c>
      <c r="X23" s="407" t="e">
        <f>NG!J26</f>
        <v>#N/A</v>
      </c>
      <c r="Y23" s="407" t="e">
        <f>LPG!I26</f>
        <v>#N/A</v>
      </c>
      <c r="Z23" s="407" t="e">
        <f>Kerosene!I26</f>
        <v>#N/A</v>
      </c>
      <c r="AA23" s="407" t="e">
        <f>'Marked Gasoil'!I26</f>
        <v>#N/A</v>
      </c>
      <c r="AB23" s="407" t="e">
        <f>'Light, Medium &amp; Heavy Fuel Oils'!I26</f>
        <v>#N/A</v>
      </c>
      <c r="AC23" s="407" t="e">
        <f>'Road Diesel'!I26</f>
        <v>#N/A</v>
      </c>
      <c r="AD23" s="407" t="e">
        <f>Petrol!I26</f>
        <v>#N/A</v>
      </c>
      <c r="AE23" s="407">
        <f>'Other Fuels'!I26</f>
        <v>0</v>
      </c>
      <c r="AF23" s="488" t="e">
        <f t="shared" si="37"/>
        <v>#N/A</v>
      </c>
      <c r="AG23" s="489" t="e">
        <f t="shared" si="38"/>
        <v>#N/A</v>
      </c>
      <c r="AK23" s="447" t="str">
        <f t="shared" si="39"/>
        <v>May-</v>
      </c>
      <c r="AL23" s="449">
        <f t="shared" si="40"/>
        <v>0</v>
      </c>
      <c r="AM23" s="449">
        <f t="shared" si="41"/>
        <v>0</v>
      </c>
      <c r="AN23" s="449">
        <f t="shared" si="42"/>
        <v>0</v>
      </c>
      <c r="AO23" s="449">
        <f t="shared" si="43"/>
        <v>0</v>
      </c>
      <c r="AP23" s="449">
        <f t="shared" si="44"/>
        <v>0</v>
      </c>
      <c r="AQ23" s="449">
        <f t="shared" si="45"/>
        <v>0</v>
      </c>
      <c r="AR23" s="449">
        <f t="shared" si="46"/>
        <v>0</v>
      </c>
      <c r="AS23" s="449">
        <f t="shared" si="47"/>
        <v>0</v>
      </c>
      <c r="AT23" s="449">
        <f t="shared" si="48"/>
        <v>0</v>
      </c>
      <c r="AU23" s="450" t="str">
        <f t="shared" si="49"/>
        <v>May-</v>
      </c>
      <c r="AV23" s="451">
        <f t="shared" si="50"/>
        <v>0</v>
      </c>
      <c r="AW23" s="451">
        <f t="shared" si="51"/>
        <v>0</v>
      </c>
      <c r="AX23" s="451">
        <f t="shared" si="52"/>
        <v>0</v>
      </c>
      <c r="AY23" s="451">
        <f t="shared" si="53"/>
        <v>0</v>
      </c>
      <c r="AZ23" s="451">
        <f t="shared" si="54"/>
        <v>0</v>
      </c>
      <c r="BA23" s="451">
        <f t="shared" si="55"/>
        <v>0</v>
      </c>
      <c r="BB23" s="451">
        <f t="shared" si="56"/>
        <v>0</v>
      </c>
      <c r="BC23" s="451">
        <f t="shared" si="57"/>
        <v>0</v>
      </c>
      <c r="BD23" s="451">
        <f t="shared" si="58"/>
        <v>0</v>
      </c>
      <c r="BE23" s="452" t="str">
        <f t="shared" si="59"/>
        <v>May-</v>
      </c>
      <c r="BF23" s="453" t="e">
        <f t="shared" si="60"/>
        <v>#N/A</v>
      </c>
      <c r="BG23" s="453" t="e">
        <f t="shared" si="61"/>
        <v>#N/A</v>
      </c>
      <c r="BH23" s="453" t="e">
        <f t="shared" si="62"/>
        <v>#N/A</v>
      </c>
      <c r="BI23" s="453" t="e">
        <f t="shared" si="63"/>
        <v>#N/A</v>
      </c>
      <c r="BJ23" s="453" t="e">
        <f t="shared" si="64"/>
        <v>#N/A</v>
      </c>
      <c r="BK23" s="453" t="e">
        <f t="shared" si="65"/>
        <v>#N/A</v>
      </c>
      <c r="BL23" s="453" t="e">
        <f t="shared" si="66"/>
        <v>#N/A</v>
      </c>
      <c r="BM23" s="453" t="e">
        <f t="shared" si="67"/>
        <v>#N/A</v>
      </c>
      <c r="BN23" s="453">
        <f t="shared" si="34"/>
        <v>0</v>
      </c>
    </row>
    <row r="24" spans="1:66" ht="14.25" customHeight="1" x14ac:dyDescent="0.2">
      <c r="A24" s="423" t="s">
        <v>5</v>
      </c>
      <c r="B24" s="411" t="str">
        <f t="shared" si="68"/>
        <v/>
      </c>
      <c r="C24" s="416">
        <f>Electricity!D27</f>
        <v>0</v>
      </c>
      <c r="D24" s="405">
        <f>NG!D27</f>
        <v>0</v>
      </c>
      <c r="E24" s="405">
        <f>LPG!E27</f>
        <v>0</v>
      </c>
      <c r="F24" s="405">
        <f>Kerosene!E27</f>
        <v>0</v>
      </c>
      <c r="G24" s="405">
        <f>'Marked Gasoil'!E27</f>
        <v>0</v>
      </c>
      <c r="H24" s="405">
        <f>'Light, Medium &amp; Heavy Fuel Oils'!E27</f>
        <v>0</v>
      </c>
      <c r="I24" s="405">
        <f>'Road Diesel'!E27</f>
        <v>0</v>
      </c>
      <c r="J24" s="405">
        <f>Petrol!E27</f>
        <v>0</v>
      </c>
      <c r="K24" s="405">
        <f>'Other Fuels'!E27</f>
        <v>0</v>
      </c>
      <c r="L24" s="481">
        <f t="shared" si="35"/>
        <v>0</v>
      </c>
      <c r="M24" s="428">
        <f>Electricity!H27</f>
        <v>0</v>
      </c>
      <c r="N24" s="406">
        <f>NG!H27</f>
        <v>0</v>
      </c>
      <c r="O24" s="406">
        <f>LPG!F27</f>
        <v>0</v>
      </c>
      <c r="P24" s="406">
        <f>Kerosene!F27</f>
        <v>0</v>
      </c>
      <c r="Q24" s="406">
        <f>'Marked Gasoil'!F27</f>
        <v>0</v>
      </c>
      <c r="R24" s="406">
        <f>'Light, Medium &amp; Heavy Fuel Oils'!F27</f>
        <v>0</v>
      </c>
      <c r="S24" s="406">
        <f>'Road Diesel'!F27</f>
        <v>0</v>
      </c>
      <c r="T24" s="406">
        <f>Petrol!F27</f>
        <v>0</v>
      </c>
      <c r="U24" s="406">
        <f>'Other Fuels'!F27</f>
        <v>0</v>
      </c>
      <c r="V24" s="484">
        <f t="shared" si="36"/>
        <v>0</v>
      </c>
      <c r="W24" s="434" t="e">
        <f>Electricity!J27</f>
        <v>#N/A</v>
      </c>
      <c r="X24" s="407" t="e">
        <f>NG!J27</f>
        <v>#N/A</v>
      </c>
      <c r="Y24" s="407" t="e">
        <f>LPG!I27</f>
        <v>#N/A</v>
      </c>
      <c r="Z24" s="407" t="e">
        <f>Kerosene!I27</f>
        <v>#N/A</v>
      </c>
      <c r="AA24" s="407" t="e">
        <f>'Marked Gasoil'!I27</f>
        <v>#N/A</v>
      </c>
      <c r="AB24" s="407" t="e">
        <f>'Light, Medium &amp; Heavy Fuel Oils'!I27</f>
        <v>#N/A</v>
      </c>
      <c r="AC24" s="407" t="e">
        <f>'Road Diesel'!I27</f>
        <v>#N/A</v>
      </c>
      <c r="AD24" s="407" t="e">
        <f>Petrol!I27</f>
        <v>#N/A</v>
      </c>
      <c r="AE24" s="407">
        <f>'Other Fuels'!I27</f>
        <v>0</v>
      </c>
      <c r="AF24" s="488" t="e">
        <f t="shared" si="37"/>
        <v>#N/A</v>
      </c>
      <c r="AG24" s="489" t="e">
        <f t="shared" si="38"/>
        <v>#N/A</v>
      </c>
      <c r="AK24" s="447" t="str">
        <f t="shared" si="39"/>
        <v>Jun-</v>
      </c>
      <c r="AL24" s="449">
        <f t="shared" si="40"/>
        <v>0</v>
      </c>
      <c r="AM24" s="449">
        <f t="shared" si="41"/>
        <v>0</v>
      </c>
      <c r="AN24" s="449">
        <f t="shared" si="42"/>
        <v>0</v>
      </c>
      <c r="AO24" s="449">
        <f t="shared" si="43"/>
        <v>0</v>
      </c>
      <c r="AP24" s="449">
        <f t="shared" si="44"/>
        <v>0</v>
      </c>
      <c r="AQ24" s="449">
        <f t="shared" si="45"/>
        <v>0</v>
      </c>
      <c r="AR24" s="449">
        <f t="shared" si="46"/>
        <v>0</v>
      </c>
      <c r="AS24" s="449">
        <f t="shared" si="47"/>
        <v>0</v>
      </c>
      <c r="AT24" s="449">
        <f t="shared" si="48"/>
        <v>0</v>
      </c>
      <c r="AU24" s="450" t="str">
        <f t="shared" si="49"/>
        <v>Jun-</v>
      </c>
      <c r="AV24" s="451">
        <f t="shared" si="50"/>
        <v>0</v>
      </c>
      <c r="AW24" s="451">
        <f t="shared" si="51"/>
        <v>0</v>
      </c>
      <c r="AX24" s="451">
        <f t="shared" si="52"/>
        <v>0</v>
      </c>
      <c r="AY24" s="451">
        <f t="shared" si="53"/>
        <v>0</v>
      </c>
      <c r="AZ24" s="451">
        <f t="shared" si="54"/>
        <v>0</v>
      </c>
      <c r="BA24" s="451">
        <f t="shared" si="55"/>
        <v>0</v>
      </c>
      <c r="BB24" s="451">
        <f t="shared" si="56"/>
        <v>0</v>
      </c>
      <c r="BC24" s="451">
        <f t="shared" si="57"/>
        <v>0</v>
      </c>
      <c r="BD24" s="451">
        <f t="shared" si="58"/>
        <v>0</v>
      </c>
      <c r="BE24" s="452" t="str">
        <f t="shared" si="59"/>
        <v>Jun-</v>
      </c>
      <c r="BF24" s="453" t="e">
        <f t="shared" si="60"/>
        <v>#N/A</v>
      </c>
      <c r="BG24" s="453" t="e">
        <f t="shared" si="61"/>
        <v>#N/A</v>
      </c>
      <c r="BH24" s="453" t="e">
        <f t="shared" si="62"/>
        <v>#N/A</v>
      </c>
      <c r="BI24" s="453" t="e">
        <f t="shared" si="63"/>
        <v>#N/A</v>
      </c>
      <c r="BJ24" s="453" t="e">
        <f t="shared" si="64"/>
        <v>#N/A</v>
      </c>
      <c r="BK24" s="453" t="e">
        <f t="shared" si="65"/>
        <v>#N/A</v>
      </c>
      <c r="BL24" s="453" t="e">
        <f t="shared" si="66"/>
        <v>#N/A</v>
      </c>
      <c r="BM24" s="453" t="e">
        <f t="shared" si="67"/>
        <v>#N/A</v>
      </c>
      <c r="BN24" s="453">
        <f t="shared" si="34"/>
        <v>0</v>
      </c>
    </row>
    <row r="25" spans="1:66" ht="14.25" customHeight="1" x14ac:dyDescent="0.2">
      <c r="A25" s="423" t="s">
        <v>6</v>
      </c>
      <c r="B25" s="411" t="str">
        <f t="shared" si="68"/>
        <v/>
      </c>
      <c r="C25" s="416">
        <f>Electricity!D28</f>
        <v>0</v>
      </c>
      <c r="D25" s="405">
        <f>NG!D28</f>
        <v>0</v>
      </c>
      <c r="E25" s="405">
        <f>LPG!E28</f>
        <v>0</v>
      </c>
      <c r="F25" s="405">
        <f>Kerosene!E28</f>
        <v>0</v>
      </c>
      <c r="G25" s="405">
        <f>'Marked Gasoil'!E28</f>
        <v>0</v>
      </c>
      <c r="H25" s="405">
        <f>'Light, Medium &amp; Heavy Fuel Oils'!E28</f>
        <v>0</v>
      </c>
      <c r="I25" s="405">
        <f>'Road Diesel'!E28</f>
        <v>0</v>
      </c>
      <c r="J25" s="405">
        <f>Petrol!E28</f>
        <v>0</v>
      </c>
      <c r="K25" s="405">
        <f>'Other Fuels'!E28</f>
        <v>0</v>
      </c>
      <c r="L25" s="481">
        <f t="shared" si="35"/>
        <v>0</v>
      </c>
      <c r="M25" s="428">
        <f>Electricity!H28</f>
        <v>0</v>
      </c>
      <c r="N25" s="406">
        <f>NG!H28</f>
        <v>0</v>
      </c>
      <c r="O25" s="406">
        <f>LPG!F28</f>
        <v>0</v>
      </c>
      <c r="P25" s="406">
        <f>Kerosene!F28</f>
        <v>0</v>
      </c>
      <c r="Q25" s="406">
        <f>'Marked Gasoil'!F28</f>
        <v>0</v>
      </c>
      <c r="R25" s="406">
        <f>'Light, Medium &amp; Heavy Fuel Oils'!F28</f>
        <v>0</v>
      </c>
      <c r="S25" s="406">
        <f>'Road Diesel'!F28</f>
        <v>0</v>
      </c>
      <c r="T25" s="406">
        <f>Petrol!F28</f>
        <v>0</v>
      </c>
      <c r="U25" s="406">
        <f>'Other Fuels'!F28</f>
        <v>0</v>
      </c>
      <c r="V25" s="484">
        <f t="shared" si="36"/>
        <v>0</v>
      </c>
      <c r="W25" s="434" t="e">
        <f>Electricity!J28</f>
        <v>#N/A</v>
      </c>
      <c r="X25" s="407" t="e">
        <f>NG!J28</f>
        <v>#N/A</v>
      </c>
      <c r="Y25" s="407" t="e">
        <f>LPG!I28</f>
        <v>#N/A</v>
      </c>
      <c r="Z25" s="407" t="e">
        <f>Kerosene!I28</f>
        <v>#N/A</v>
      </c>
      <c r="AA25" s="407" t="e">
        <f>'Marked Gasoil'!I28</f>
        <v>#N/A</v>
      </c>
      <c r="AB25" s="407" t="e">
        <f>'Light, Medium &amp; Heavy Fuel Oils'!I28</f>
        <v>#N/A</v>
      </c>
      <c r="AC25" s="407" t="e">
        <f>'Road Diesel'!I28</f>
        <v>#N/A</v>
      </c>
      <c r="AD25" s="407" t="e">
        <f>Petrol!I28</f>
        <v>#N/A</v>
      </c>
      <c r="AE25" s="407">
        <f>'Other Fuels'!I28</f>
        <v>0</v>
      </c>
      <c r="AF25" s="488" t="e">
        <f t="shared" si="37"/>
        <v>#N/A</v>
      </c>
      <c r="AG25" s="489" t="e">
        <f t="shared" si="38"/>
        <v>#N/A</v>
      </c>
      <c r="AK25" s="447" t="str">
        <f t="shared" si="39"/>
        <v>Jul-</v>
      </c>
      <c r="AL25" s="449">
        <f t="shared" si="40"/>
        <v>0</v>
      </c>
      <c r="AM25" s="449">
        <f t="shared" si="41"/>
        <v>0</v>
      </c>
      <c r="AN25" s="449">
        <f t="shared" si="42"/>
        <v>0</v>
      </c>
      <c r="AO25" s="449">
        <f t="shared" si="43"/>
        <v>0</v>
      </c>
      <c r="AP25" s="449">
        <f t="shared" si="44"/>
        <v>0</v>
      </c>
      <c r="AQ25" s="449">
        <f t="shared" si="45"/>
        <v>0</v>
      </c>
      <c r="AR25" s="449">
        <f t="shared" si="46"/>
        <v>0</v>
      </c>
      <c r="AS25" s="449">
        <f t="shared" si="47"/>
        <v>0</v>
      </c>
      <c r="AT25" s="449">
        <f t="shared" si="48"/>
        <v>0</v>
      </c>
      <c r="AU25" s="450" t="str">
        <f t="shared" si="49"/>
        <v>Jul-</v>
      </c>
      <c r="AV25" s="451">
        <f t="shared" si="50"/>
        <v>0</v>
      </c>
      <c r="AW25" s="451">
        <f t="shared" si="51"/>
        <v>0</v>
      </c>
      <c r="AX25" s="451">
        <f t="shared" si="52"/>
        <v>0</v>
      </c>
      <c r="AY25" s="451">
        <f t="shared" si="53"/>
        <v>0</v>
      </c>
      <c r="AZ25" s="451">
        <f t="shared" si="54"/>
        <v>0</v>
      </c>
      <c r="BA25" s="451">
        <f t="shared" si="55"/>
        <v>0</v>
      </c>
      <c r="BB25" s="451">
        <f t="shared" si="56"/>
        <v>0</v>
      </c>
      <c r="BC25" s="451">
        <f t="shared" si="57"/>
        <v>0</v>
      </c>
      <c r="BD25" s="451">
        <f t="shared" si="58"/>
        <v>0</v>
      </c>
      <c r="BE25" s="452" t="str">
        <f t="shared" si="59"/>
        <v>Jul-</v>
      </c>
      <c r="BF25" s="453" t="e">
        <f t="shared" si="60"/>
        <v>#N/A</v>
      </c>
      <c r="BG25" s="453" t="e">
        <f t="shared" si="61"/>
        <v>#N/A</v>
      </c>
      <c r="BH25" s="453" t="e">
        <f t="shared" si="62"/>
        <v>#N/A</v>
      </c>
      <c r="BI25" s="453" t="e">
        <f t="shared" si="63"/>
        <v>#N/A</v>
      </c>
      <c r="BJ25" s="453" t="e">
        <f t="shared" si="64"/>
        <v>#N/A</v>
      </c>
      <c r="BK25" s="453" t="e">
        <f t="shared" si="65"/>
        <v>#N/A</v>
      </c>
      <c r="BL25" s="453" t="e">
        <f t="shared" si="66"/>
        <v>#N/A</v>
      </c>
      <c r="BM25" s="453" t="e">
        <f t="shared" si="67"/>
        <v>#N/A</v>
      </c>
      <c r="BN25" s="453">
        <f t="shared" si="34"/>
        <v>0</v>
      </c>
    </row>
    <row r="26" spans="1:66" ht="14.25" customHeight="1" x14ac:dyDescent="0.2">
      <c r="A26" s="423" t="s">
        <v>7</v>
      </c>
      <c r="B26" s="411" t="str">
        <f t="shared" si="68"/>
        <v/>
      </c>
      <c r="C26" s="416">
        <f>Electricity!D29</f>
        <v>0</v>
      </c>
      <c r="D26" s="405">
        <f>NG!D29</f>
        <v>0</v>
      </c>
      <c r="E26" s="405">
        <f>LPG!E29</f>
        <v>0</v>
      </c>
      <c r="F26" s="405">
        <f>Kerosene!E29</f>
        <v>0</v>
      </c>
      <c r="G26" s="405">
        <f>'Marked Gasoil'!E29</f>
        <v>0</v>
      </c>
      <c r="H26" s="405">
        <f>'Light, Medium &amp; Heavy Fuel Oils'!E29</f>
        <v>0</v>
      </c>
      <c r="I26" s="405">
        <f>'Road Diesel'!E29</f>
        <v>0</v>
      </c>
      <c r="J26" s="405">
        <f>Petrol!E29</f>
        <v>0</v>
      </c>
      <c r="K26" s="405">
        <f>'Other Fuels'!E29</f>
        <v>0</v>
      </c>
      <c r="L26" s="481">
        <f t="shared" si="35"/>
        <v>0</v>
      </c>
      <c r="M26" s="428">
        <f>Electricity!H29</f>
        <v>0</v>
      </c>
      <c r="N26" s="406">
        <f>NG!H29</f>
        <v>0</v>
      </c>
      <c r="O26" s="406">
        <f>LPG!F29</f>
        <v>0</v>
      </c>
      <c r="P26" s="406">
        <f>Kerosene!F29</f>
        <v>0</v>
      </c>
      <c r="Q26" s="406">
        <f>'Marked Gasoil'!F29</f>
        <v>0</v>
      </c>
      <c r="R26" s="406">
        <f>'Light, Medium &amp; Heavy Fuel Oils'!F29</f>
        <v>0</v>
      </c>
      <c r="S26" s="406">
        <f>'Road Diesel'!F29</f>
        <v>0</v>
      </c>
      <c r="T26" s="406">
        <f>Petrol!F29</f>
        <v>0</v>
      </c>
      <c r="U26" s="406">
        <f>'Other Fuels'!F29</f>
        <v>0</v>
      </c>
      <c r="V26" s="484">
        <f t="shared" si="36"/>
        <v>0</v>
      </c>
      <c r="W26" s="434" t="e">
        <f>Electricity!J29</f>
        <v>#N/A</v>
      </c>
      <c r="X26" s="407" t="e">
        <f>NG!J29</f>
        <v>#N/A</v>
      </c>
      <c r="Y26" s="407" t="e">
        <f>LPG!I29</f>
        <v>#N/A</v>
      </c>
      <c r="Z26" s="407" t="e">
        <f>Kerosene!I29</f>
        <v>#N/A</v>
      </c>
      <c r="AA26" s="407" t="e">
        <f>'Marked Gasoil'!I29</f>
        <v>#N/A</v>
      </c>
      <c r="AB26" s="407" t="e">
        <f>'Light, Medium &amp; Heavy Fuel Oils'!I29</f>
        <v>#N/A</v>
      </c>
      <c r="AC26" s="407" t="e">
        <f>'Road Diesel'!I29</f>
        <v>#N/A</v>
      </c>
      <c r="AD26" s="407" t="e">
        <f>Petrol!I29</f>
        <v>#N/A</v>
      </c>
      <c r="AE26" s="407">
        <f>'Other Fuels'!I29</f>
        <v>0</v>
      </c>
      <c r="AF26" s="488" t="e">
        <f t="shared" si="37"/>
        <v>#N/A</v>
      </c>
      <c r="AG26" s="489" t="e">
        <f t="shared" si="38"/>
        <v>#N/A</v>
      </c>
      <c r="AK26" s="447" t="str">
        <f t="shared" si="39"/>
        <v>Aug-</v>
      </c>
      <c r="AL26" s="449">
        <f t="shared" si="40"/>
        <v>0</v>
      </c>
      <c r="AM26" s="449">
        <f t="shared" si="41"/>
        <v>0</v>
      </c>
      <c r="AN26" s="449">
        <f t="shared" si="42"/>
        <v>0</v>
      </c>
      <c r="AO26" s="449">
        <f t="shared" si="43"/>
        <v>0</v>
      </c>
      <c r="AP26" s="449">
        <f t="shared" si="44"/>
        <v>0</v>
      </c>
      <c r="AQ26" s="449">
        <f t="shared" si="45"/>
        <v>0</v>
      </c>
      <c r="AR26" s="449">
        <f t="shared" si="46"/>
        <v>0</v>
      </c>
      <c r="AS26" s="449">
        <f t="shared" si="47"/>
        <v>0</v>
      </c>
      <c r="AT26" s="449">
        <f t="shared" si="48"/>
        <v>0</v>
      </c>
      <c r="AU26" s="450" t="str">
        <f t="shared" si="49"/>
        <v>Aug-</v>
      </c>
      <c r="AV26" s="451">
        <f t="shared" si="50"/>
        <v>0</v>
      </c>
      <c r="AW26" s="451">
        <f t="shared" si="51"/>
        <v>0</v>
      </c>
      <c r="AX26" s="451">
        <f t="shared" si="52"/>
        <v>0</v>
      </c>
      <c r="AY26" s="451">
        <f t="shared" si="53"/>
        <v>0</v>
      </c>
      <c r="AZ26" s="451">
        <f t="shared" si="54"/>
        <v>0</v>
      </c>
      <c r="BA26" s="451">
        <f t="shared" si="55"/>
        <v>0</v>
      </c>
      <c r="BB26" s="451">
        <f t="shared" si="56"/>
        <v>0</v>
      </c>
      <c r="BC26" s="451">
        <f t="shared" si="57"/>
        <v>0</v>
      </c>
      <c r="BD26" s="451">
        <f t="shared" si="58"/>
        <v>0</v>
      </c>
      <c r="BE26" s="452" t="str">
        <f t="shared" si="59"/>
        <v>Aug-</v>
      </c>
      <c r="BF26" s="453" t="e">
        <f t="shared" si="60"/>
        <v>#N/A</v>
      </c>
      <c r="BG26" s="453" t="e">
        <f t="shared" si="61"/>
        <v>#N/A</v>
      </c>
      <c r="BH26" s="453" t="e">
        <f t="shared" si="62"/>
        <v>#N/A</v>
      </c>
      <c r="BI26" s="453" t="e">
        <f t="shared" si="63"/>
        <v>#N/A</v>
      </c>
      <c r="BJ26" s="453" t="e">
        <f t="shared" si="64"/>
        <v>#N/A</v>
      </c>
      <c r="BK26" s="453" t="e">
        <f t="shared" si="65"/>
        <v>#N/A</v>
      </c>
      <c r="BL26" s="453" t="e">
        <f t="shared" si="66"/>
        <v>#N/A</v>
      </c>
      <c r="BM26" s="453" t="e">
        <f t="shared" si="67"/>
        <v>#N/A</v>
      </c>
      <c r="BN26" s="453">
        <f t="shared" si="34"/>
        <v>0</v>
      </c>
    </row>
    <row r="27" spans="1:66" ht="14.25" customHeight="1" x14ac:dyDescent="0.2">
      <c r="A27" s="423" t="s">
        <v>8</v>
      </c>
      <c r="B27" s="411" t="str">
        <f t="shared" si="68"/>
        <v/>
      </c>
      <c r="C27" s="416">
        <f>Electricity!D30</f>
        <v>0</v>
      </c>
      <c r="D27" s="405">
        <f>NG!D30</f>
        <v>0</v>
      </c>
      <c r="E27" s="405">
        <f>LPG!E30</f>
        <v>0</v>
      </c>
      <c r="F27" s="405">
        <f>Kerosene!E30</f>
        <v>0</v>
      </c>
      <c r="G27" s="405">
        <f>'Marked Gasoil'!E30</f>
        <v>0</v>
      </c>
      <c r="H27" s="405">
        <f>'Light, Medium &amp; Heavy Fuel Oils'!E30</f>
        <v>0</v>
      </c>
      <c r="I27" s="405">
        <f>'Road Diesel'!E30</f>
        <v>0</v>
      </c>
      <c r="J27" s="405">
        <f>Petrol!E30</f>
        <v>0</v>
      </c>
      <c r="K27" s="405">
        <f>'Other Fuels'!E30</f>
        <v>0</v>
      </c>
      <c r="L27" s="481">
        <f t="shared" si="35"/>
        <v>0</v>
      </c>
      <c r="M27" s="428">
        <f>Electricity!H30</f>
        <v>0</v>
      </c>
      <c r="N27" s="406">
        <f>NG!H30</f>
        <v>0</v>
      </c>
      <c r="O27" s="406">
        <f>LPG!F30</f>
        <v>0</v>
      </c>
      <c r="P27" s="406">
        <f>Kerosene!F30</f>
        <v>0</v>
      </c>
      <c r="Q27" s="406">
        <f>'Marked Gasoil'!F30</f>
        <v>0</v>
      </c>
      <c r="R27" s="406">
        <f>'Light, Medium &amp; Heavy Fuel Oils'!F30</f>
        <v>0</v>
      </c>
      <c r="S27" s="406">
        <f>'Road Diesel'!F30</f>
        <v>0</v>
      </c>
      <c r="T27" s="406">
        <f>Petrol!F30</f>
        <v>0</v>
      </c>
      <c r="U27" s="406">
        <f>'Other Fuels'!F30</f>
        <v>0</v>
      </c>
      <c r="V27" s="484">
        <f t="shared" si="36"/>
        <v>0</v>
      </c>
      <c r="W27" s="434" t="e">
        <f>Electricity!J30</f>
        <v>#N/A</v>
      </c>
      <c r="X27" s="407" t="e">
        <f>NG!J30</f>
        <v>#N/A</v>
      </c>
      <c r="Y27" s="407" t="e">
        <f>LPG!I30</f>
        <v>#N/A</v>
      </c>
      <c r="Z27" s="407" t="e">
        <f>Kerosene!I30</f>
        <v>#N/A</v>
      </c>
      <c r="AA27" s="407" t="e">
        <f>'Marked Gasoil'!I30</f>
        <v>#N/A</v>
      </c>
      <c r="AB27" s="407" t="e">
        <f>'Light, Medium &amp; Heavy Fuel Oils'!I30</f>
        <v>#N/A</v>
      </c>
      <c r="AC27" s="407" t="e">
        <f>'Road Diesel'!I30</f>
        <v>#N/A</v>
      </c>
      <c r="AD27" s="407" t="e">
        <f>Petrol!I30</f>
        <v>#N/A</v>
      </c>
      <c r="AE27" s="407">
        <f>'Other Fuels'!I30</f>
        <v>0</v>
      </c>
      <c r="AF27" s="488" t="e">
        <f t="shared" si="37"/>
        <v>#N/A</v>
      </c>
      <c r="AG27" s="489" t="e">
        <f t="shared" si="38"/>
        <v>#N/A</v>
      </c>
      <c r="AK27" s="447" t="str">
        <f t="shared" si="39"/>
        <v>Sep-</v>
      </c>
      <c r="AL27" s="449">
        <f t="shared" si="40"/>
        <v>0</v>
      </c>
      <c r="AM27" s="449">
        <f t="shared" si="41"/>
        <v>0</v>
      </c>
      <c r="AN27" s="449">
        <f t="shared" si="42"/>
        <v>0</v>
      </c>
      <c r="AO27" s="449">
        <f t="shared" si="43"/>
        <v>0</v>
      </c>
      <c r="AP27" s="449">
        <f t="shared" si="44"/>
        <v>0</v>
      </c>
      <c r="AQ27" s="449">
        <f t="shared" si="45"/>
        <v>0</v>
      </c>
      <c r="AR27" s="449">
        <f t="shared" si="46"/>
        <v>0</v>
      </c>
      <c r="AS27" s="449">
        <f t="shared" si="47"/>
        <v>0</v>
      </c>
      <c r="AT27" s="449">
        <f t="shared" si="48"/>
        <v>0</v>
      </c>
      <c r="AU27" s="450" t="str">
        <f t="shared" si="49"/>
        <v>Sep-</v>
      </c>
      <c r="AV27" s="451">
        <f t="shared" si="50"/>
        <v>0</v>
      </c>
      <c r="AW27" s="451">
        <f t="shared" si="51"/>
        <v>0</v>
      </c>
      <c r="AX27" s="451">
        <f t="shared" si="52"/>
        <v>0</v>
      </c>
      <c r="AY27" s="451">
        <f t="shared" si="53"/>
        <v>0</v>
      </c>
      <c r="AZ27" s="451">
        <f t="shared" si="54"/>
        <v>0</v>
      </c>
      <c r="BA27" s="451">
        <f t="shared" si="55"/>
        <v>0</v>
      </c>
      <c r="BB27" s="451">
        <f t="shared" si="56"/>
        <v>0</v>
      </c>
      <c r="BC27" s="451">
        <f t="shared" si="57"/>
        <v>0</v>
      </c>
      <c r="BD27" s="451">
        <f t="shared" si="58"/>
        <v>0</v>
      </c>
      <c r="BE27" s="452" t="str">
        <f t="shared" si="59"/>
        <v>Sep-</v>
      </c>
      <c r="BF27" s="453" t="e">
        <f t="shared" si="60"/>
        <v>#N/A</v>
      </c>
      <c r="BG27" s="453" t="e">
        <f t="shared" si="61"/>
        <v>#N/A</v>
      </c>
      <c r="BH27" s="453" t="e">
        <f t="shared" si="62"/>
        <v>#N/A</v>
      </c>
      <c r="BI27" s="453" t="e">
        <f t="shared" si="63"/>
        <v>#N/A</v>
      </c>
      <c r="BJ27" s="453" t="e">
        <f t="shared" si="64"/>
        <v>#N/A</v>
      </c>
      <c r="BK27" s="453" t="e">
        <f t="shared" si="65"/>
        <v>#N/A</v>
      </c>
      <c r="BL27" s="453" t="e">
        <f t="shared" si="66"/>
        <v>#N/A</v>
      </c>
      <c r="BM27" s="453" t="e">
        <f t="shared" si="67"/>
        <v>#N/A</v>
      </c>
      <c r="BN27" s="453">
        <f t="shared" si="34"/>
        <v>0</v>
      </c>
    </row>
    <row r="28" spans="1:66" ht="14.25" customHeight="1" x14ac:dyDescent="0.2">
      <c r="A28" s="423" t="s">
        <v>9</v>
      </c>
      <c r="B28" s="411" t="str">
        <f t="shared" si="68"/>
        <v/>
      </c>
      <c r="C28" s="416">
        <f>Electricity!D31</f>
        <v>0</v>
      </c>
      <c r="D28" s="405">
        <f>NG!D31</f>
        <v>0</v>
      </c>
      <c r="E28" s="405">
        <f>LPG!E31</f>
        <v>0</v>
      </c>
      <c r="F28" s="405">
        <f>Kerosene!E31</f>
        <v>0</v>
      </c>
      <c r="G28" s="405">
        <f>'Marked Gasoil'!E31</f>
        <v>0</v>
      </c>
      <c r="H28" s="405">
        <f>'Light, Medium &amp; Heavy Fuel Oils'!E31</f>
        <v>0</v>
      </c>
      <c r="I28" s="405">
        <f>'Road Diesel'!E31</f>
        <v>0</v>
      </c>
      <c r="J28" s="405">
        <f>Petrol!E31</f>
        <v>0</v>
      </c>
      <c r="K28" s="405">
        <f>'Other Fuels'!E31</f>
        <v>0</v>
      </c>
      <c r="L28" s="481">
        <f t="shared" si="35"/>
        <v>0</v>
      </c>
      <c r="M28" s="428">
        <f>Electricity!H31</f>
        <v>0</v>
      </c>
      <c r="N28" s="406">
        <f>NG!H31</f>
        <v>0</v>
      </c>
      <c r="O28" s="406">
        <f>LPG!F31</f>
        <v>0</v>
      </c>
      <c r="P28" s="406">
        <f>Kerosene!F31</f>
        <v>0</v>
      </c>
      <c r="Q28" s="406">
        <f>'Marked Gasoil'!F31</f>
        <v>0</v>
      </c>
      <c r="R28" s="406">
        <f>'Light, Medium &amp; Heavy Fuel Oils'!F31</f>
        <v>0</v>
      </c>
      <c r="S28" s="406">
        <f>'Road Diesel'!F31</f>
        <v>0</v>
      </c>
      <c r="T28" s="406">
        <f>Petrol!F31</f>
        <v>0</v>
      </c>
      <c r="U28" s="406">
        <f>'Other Fuels'!F31</f>
        <v>0</v>
      </c>
      <c r="V28" s="484">
        <f t="shared" si="36"/>
        <v>0</v>
      </c>
      <c r="W28" s="434" t="e">
        <f>Electricity!J31</f>
        <v>#N/A</v>
      </c>
      <c r="X28" s="407" t="e">
        <f>NG!J31</f>
        <v>#N/A</v>
      </c>
      <c r="Y28" s="407" t="e">
        <f>LPG!I31</f>
        <v>#N/A</v>
      </c>
      <c r="Z28" s="407" t="e">
        <f>Kerosene!I31</f>
        <v>#N/A</v>
      </c>
      <c r="AA28" s="407" t="e">
        <f>'Marked Gasoil'!I31</f>
        <v>#N/A</v>
      </c>
      <c r="AB28" s="407" t="e">
        <f>'Light, Medium &amp; Heavy Fuel Oils'!I31</f>
        <v>#N/A</v>
      </c>
      <c r="AC28" s="407" t="e">
        <f>'Road Diesel'!I31</f>
        <v>#N/A</v>
      </c>
      <c r="AD28" s="407" t="e">
        <f>Petrol!I31</f>
        <v>#N/A</v>
      </c>
      <c r="AE28" s="407">
        <f>'Other Fuels'!I31</f>
        <v>0</v>
      </c>
      <c r="AF28" s="488" t="e">
        <f t="shared" si="37"/>
        <v>#N/A</v>
      </c>
      <c r="AG28" s="489" t="e">
        <f t="shared" si="38"/>
        <v>#N/A</v>
      </c>
      <c r="AK28" s="447" t="str">
        <f t="shared" si="39"/>
        <v>Oct-</v>
      </c>
      <c r="AL28" s="449">
        <f t="shared" si="40"/>
        <v>0</v>
      </c>
      <c r="AM28" s="449">
        <f t="shared" si="41"/>
        <v>0</v>
      </c>
      <c r="AN28" s="449">
        <f t="shared" si="42"/>
        <v>0</v>
      </c>
      <c r="AO28" s="449">
        <f t="shared" si="43"/>
        <v>0</v>
      </c>
      <c r="AP28" s="449">
        <f t="shared" si="44"/>
        <v>0</v>
      </c>
      <c r="AQ28" s="449">
        <f t="shared" si="45"/>
        <v>0</v>
      </c>
      <c r="AR28" s="449">
        <f t="shared" si="46"/>
        <v>0</v>
      </c>
      <c r="AS28" s="449">
        <f t="shared" si="47"/>
        <v>0</v>
      </c>
      <c r="AT28" s="449">
        <f t="shared" si="48"/>
        <v>0</v>
      </c>
      <c r="AU28" s="450" t="str">
        <f t="shared" si="49"/>
        <v>Oct-</v>
      </c>
      <c r="AV28" s="451">
        <f t="shared" si="50"/>
        <v>0</v>
      </c>
      <c r="AW28" s="451">
        <f t="shared" si="51"/>
        <v>0</v>
      </c>
      <c r="AX28" s="451">
        <f t="shared" si="52"/>
        <v>0</v>
      </c>
      <c r="AY28" s="451">
        <f t="shared" si="53"/>
        <v>0</v>
      </c>
      <c r="AZ28" s="451">
        <f t="shared" si="54"/>
        <v>0</v>
      </c>
      <c r="BA28" s="451">
        <f t="shared" si="55"/>
        <v>0</v>
      </c>
      <c r="BB28" s="451">
        <f t="shared" si="56"/>
        <v>0</v>
      </c>
      <c r="BC28" s="451">
        <f t="shared" si="57"/>
        <v>0</v>
      </c>
      <c r="BD28" s="451">
        <f t="shared" si="58"/>
        <v>0</v>
      </c>
      <c r="BE28" s="452" t="str">
        <f t="shared" si="59"/>
        <v>Oct-</v>
      </c>
      <c r="BF28" s="453" t="e">
        <f t="shared" si="60"/>
        <v>#N/A</v>
      </c>
      <c r="BG28" s="453" t="e">
        <f t="shared" si="61"/>
        <v>#N/A</v>
      </c>
      <c r="BH28" s="453" t="e">
        <f t="shared" si="62"/>
        <v>#N/A</v>
      </c>
      <c r="BI28" s="453" t="e">
        <f t="shared" si="63"/>
        <v>#N/A</v>
      </c>
      <c r="BJ28" s="453" t="e">
        <f t="shared" si="64"/>
        <v>#N/A</v>
      </c>
      <c r="BK28" s="453" t="e">
        <f t="shared" si="65"/>
        <v>#N/A</v>
      </c>
      <c r="BL28" s="453" t="e">
        <f t="shared" si="66"/>
        <v>#N/A</v>
      </c>
      <c r="BM28" s="453" t="e">
        <f t="shared" si="67"/>
        <v>#N/A</v>
      </c>
      <c r="BN28" s="453">
        <f t="shared" si="34"/>
        <v>0</v>
      </c>
    </row>
    <row r="29" spans="1:66" ht="14.25" customHeight="1" x14ac:dyDescent="0.2">
      <c r="A29" s="423" t="s">
        <v>10</v>
      </c>
      <c r="B29" s="411" t="str">
        <f t="shared" si="68"/>
        <v/>
      </c>
      <c r="C29" s="416">
        <f>Electricity!D32</f>
        <v>0</v>
      </c>
      <c r="D29" s="405">
        <f>NG!D32</f>
        <v>0</v>
      </c>
      <c r="E29" s="405">
        <f>LPG!E32</f>
        <v>0</v>
      </c>
      <c r="F29" s="405">
        <f>Kerosene!E32</f>
        <v>0</v>
      </c>
      <c r="G29" s="405">
        <f>'Marked Gasoil'!E32</f>
        <v>0</v>
      </c>
      <c r="H29" s="405">
        <f>'Light, Medium &amp; Heavy Fuel Oils'!E32</f>
        <v>0</v>
      </c>
      <c r="I29" s="405">
        <f>'Road Diesel'!E32</f>
        <v>0</v>
      </c>
      <c r="J29" s="405">
        <f>Petrol!E32</f>
        <v>0</v>
      </c>
      <c r="K29" s="405">
        <f>'Other Fuels'!E32</f>
        <v>0</v>
      </c>
      <c r="L29" s="481">
        <f t="shared" si="35"/>
        <v>0</v>
      </c>
      <c r="M29" s="428">
        <f>Electricity!H32</f>
        <v>0</v>
      </c>
      <c r="N29" s="406">
        <f>NG!H32</f>
        <v>0</v>
      </c>
      <c r="O29" s="406">
        <f>LPG!F32</f>
        <v>0</v>
      </c>
      <c r="P29" s="406">
        <f>Kerosene!F32</f>
        <v>0</v>
      </c>
      <c r="Q29" s="406">
        <f>'Marked Gasoil'!F32</f>
        <v>0</v>
      </c>
      <c r="R29" s="406">
        <f>'Light, Medium &amp; Heavy Fuel Oils'!F32</f>
        <v>0</v>
      </c>
      <c r="S29" s="406">
        <f>'Road Diesel'!F32</f>
        <v>0</v>
      </c>
      <c r="T29" s="406">
        <f>Petrol!F32</f>
        <v>0</v>
      </c>
      <c r="U29" s="406">
        <f>'Other Fuels'!F32</f>
        <v>0</v>
      </c>
      <c r="V29" s="484">
        <f t="shared" si="36"/>
        <v>0</v>
      </c>
      <c r="W29" s="434" t="e">
        <f>Electricity!J32</f>
        <v>#N/A</v>
      </c>
      <c r="X29" s="407" t="e">
        <f>NG!J32</f>
        <v>#N/A</v>
      </c>
      <c r="Y29" s="407" t="e">
        <f>LPG!I32</f>
        <v>#N/A</v>
      </c>
      <c r="Z29" s="407" t="e">
        <f>Kerosene!I32</f>
        <v>#N/A</v>
      </c>
      <c r="AA29" s="407" t="e">
        <f>'Marked Gasoil'!I32</f>
        <v>#N/A</v>
      </c>
      <c r="AB29" s="407" t="e">
        <f>'Light, Medium &amp; Heavy Fuel Oils'!I32</f>
        <v>#N/A</v>
      </c>
      <c r="AC29" s="407" t="e">
        <f>'Road Diesel'!I32</f>
        <v>#N/A</v>
      </c>
      <c r="AD29" s="407" t="e">
        <f>Petrol!I32</f>
        <v>#N/A</v>
      </c>
      <c r="AE29" s="407">
        <f>'Other Fuels'!I32</f>
        <v>0</v>
      </c>
      <c r="AF29" s="488" t="e">
        <f t="shared" si="37"/>
        <v>#N/A</v>
      </c>
      <c r="AG29" s="489" t="e">
        <f t="shared" si="38"/>
        <v>#N/A</v>
      </c>
      <c r="AK29" s="447" t="str">
        <f t="shared" si="39"/>
        <v>Nov-</v>
      </c>
      <c r="AL29" s="449">
        <f t="shared" si="40"/>
        <v>0</v>
      </c>
      <c r="AM29" s="449">
        <f t="shared" si="41"/>
        <v>0</v>
      </c>
      <c r="AN29" s="449">
        <f t="shared" si="42"/>
        <v>0</v>
      </c>
      <c r="AO29" s="449">
        <f t="shared" si="43"/>
        <v>0</v>
      </c>
      <c r="AP29" s="449">
        <f t="shared" si="44"/>
        <v>0</v>
      </c>
      <c r="AQ29" s="449">
        <f t="shared" si="45"/>
        <v>0</v>
      </c>
      <c r="AR29" s="449">
        <f t="shared" si="46"/>
        <v>0</v>
      </c>
      <c r="AS29" s="449">
        <f t="shared" si="47"/>
        <v>0</v>
      </c>
      <c r="AT29" s="449">
        <f t="shared" si="48"/>
        <v>0</v>
      </c>
      <c r="AU29" s="450" t="str">
        <f t="shared" si="49"/>
        <v>Nov-</v>
      </c>
      <c r="AV29" s="451">
        <f t="shared" si="50"/>
        <v>0</v>
      </c>
      <c r="AW29" s="451">
        <f t="shared" si="51"/>
        <v>0</v>
      </c>
      <c r="AX29" s="451">
        <f t="shared" si="52"/>
        <v>0</v>
      </c>
      <c r="AY29" s="451">
        <f t="shared" si="53"/>
        <v>0</v>
      </c>
      <c r="AZ29" s="451">
        <f t="shared" si="54"/>
        <v>0</v>
      </c>
      <c r="BA29" s="451">
        <f t="shared" si="55"/>
        <v>0</v>
      </c>
      <c r="BB29" s="451">
        <f t="shared" si="56"/>
        <v>0</v>
      </c>
      <c r="BC29" s="451">
        <f t="shared" si="57"/>
        <v>0</v>
      </c>
      <c r="BD29" s="451">
        <f t="shared" si="58"/>
        <v>0</v>
      </c>
      <c r="BE29" s="452" t="str">
        <f t="shared" si="59"/>
        <v>Nov-</v>
      </c>
      <c r="BF29" s="453" t="e">
        <f t="shared" si="60"/>
        <v>#N/A</v>
      </c>
      <c r="BG29" s="453" t="e">
        <f t="shared" si="61"/>
        <v>#N/A</v>
      </c>
      <c r="BH29" s="453" t="e">
        <f t="shared" si="62"/>
        <v>#N/A</v>
      </c>
      <c r="BI29" s="453" t="e">
        <f t="shared" si="63"/>
        <v>#N/A</v>
      </c>
      <c r="BJ29" s="453" t="e">
        <f t="shared" si="64"/>
        <v>#N/A</v>
      </c>
      <c r="BK29" s="453" t="e">
        <f t="shared" si="65"/>
        <v>#N/A</v>
      </c>
      <c r="BL29" s="453" t="e">
        <f t="shared" si="66"/>
        <v>#N/A</v>
      </c>
      <c r="BM29" s="453" t="e">
        <f t="shared" si="67"/>
        <v>#N/A</v>
      </c>
      <c r="BN29" s="453">
        <f t="shared" si="34"/>
        <v>0</v>
      </c>
    </row>
    <row r="30" spans="1:66" ht="14.25" customHeight="1" thickBot="1" x14ac:dyDescent="0.25">
      <c r="A30" s="120" t="s">
        <v>11</v>
      </c>
      <c r="B30" s="137" t="str">
        <f t="shared" si="68"/>
        <v/>
      </c>
      <c r="C30" s="417">
        <f>Electricity!D33</f>
        <v>0</v>
      </c>
      <c r="D30" s="418">
        <f>NG!D33</f>
        <v>0</v>
      </c>
      <c r="E30" s="418">
        <f>LPG!E33</f>
        <v>0</v>
      </c>
      <c r="F30" s="418">
        <f>Kerosene!E33</f>
        <v>0</v>
      </c>
      <c r="G30" s="418">
        <f>'Marked Gasoil'!E33</f>
        <v>0</v>
      </c>
      <c r="H30" s="418">
        <f>'Light, Medium &amp; Heavy Fuel Oils'!E33</f>
        <v>0</v>
      </c>
      <c r="I30" s="418">
        <f>'Road Diesel'!E33</f>
        <v>0</v>
      </c>
      <c r="J30" s="418">
        <f>Petrol!E33</f>
        <v>0</v>
      </c>
      <c r="K30" s="418">
        <f>'Other Fuels'!E33</f>
        <v>0</v>
      </c>
      <c r="L30" s="482">
        <f t="shared" si="35"/>
        <v>0</v>
      </c>
      <c r="M30" s="429">
        <f>Electricity!H33</f>
        <v>0</v>
      </c>
      <c r="N30" s="419">
        <f>NG!H33</f>
        <v>0</v>
      </c>
      <c r="O30" s="419">
        <f>LPG!F33</f>
        <v>0</v>
      </c>
      <c r="P30" s="419">
        <f>Kerosene!F33</f>
        <v>0</v>
      </c>
      <c r="Q30" s="419">
        <f>'Marked Gasoil'!F33</f>
        <v>0</v>
      </c>
      <c r="R30" s="419">
        <f>'Light, Medium &amp; Heavy Fuel Oils'!F33</f>
        <v>0</v>
      </c>
      <c r="S30" s="419">
        <f>'Road Diesel'!F33</f>
        <v>0</v>
      </c>
      <c r="T30" s="419">
        <f>Petrol!F33</f>
        <v>0</v>
      </c>
      <c r="U30" s="419">
        <f>'Other Fuels'!F33</f>
        <v>0</v>
      </c>
      <c r="V30" s="485">
        <f t="shared" si="36"/>
        <v>0</v>
      </c>
      <c r="W30" s="435" t="e">
        <f>Electricity!J33</f>
        <v>#N/A</v>
      </c>
      <c r="X30" s="420" t="e">
        <f>NG!J33</f>
        <v>#N/A</v>
      </c>
      <c r="Y30" s="420" t="e">
        <f>LPG!I33</f>
        <v>#N/A</v>
      </c>
      <c r="Z30" s="420" t="e">
        <f>Kerosene!I33</f>
        <v>#N/A</v>
      </c>
      <c r="AA30" s="420" t="e">
        <f>'Marked Gasoil'!I33</f>
        <v>#N/A</v>
      </c>
      <c r="AB30" s="420" t="e">
        <f>'Light, Medium &amp; Heavy Fuel Oils'!I33</f>
        <v>#N/A</v>
      </c>
      <c r="AC30" s="420" t="e">
        <f>'Road Diesel'!I33</f>
        <v>#N/A</v>
      </c>
      <c r="AD30" s="420" t="e">
        <f>Petrol!I33</f>
        <v>#N/A</v>
      </c>
      <c r="AE30" s="420">
        <f>'Other Fuels'!I33</f>
        <v>0</v>
      </c>
      <c r="AF30" s="490" t="e">
        <f t="shared" si="37"/>
        <v>#N/A</v>
      </c>
      <c r="AG30" s="491" t="e">
        <f t="shared" si="38"/>
        <v>#N/A</v>
      </c>
      <c r="AK30" s="447" t="str">
        <f t="shared" si="39"/>
        <v>Dec-</v>
      </c>
      <c r="AL30" s="449">
        <f t="shared" si="40"/>
        <v>0</v>
      </c>
      <c r="AM30" s="449">
        <f t="shared" si="41"/>
        <v>0</v>
      </c>
      <c r="AN30" s="449">
        <f t="shared" si="42"/>
        <v>0</v>
      </c>
      <c r="AO30" s="449">
        <f t="shared" si="43"/>
        <v>0</v>
      </c>
      <c r="AP30" s="449">
        <f t="shared" si="44"/>
        <v>0</v>
      </c>
      <c r="AQ30" s="449">
        <f t="shared" si="45"/>
        <v>0</v>
      </c>
      <c r="AR30" s="449">
        <f t="shared" si="46"/>
        <v>0</v>
      </c>
      <c r="AS30" s="449">
        <f t="shared" si="47"/>
        <v>0</v>
      </c>
      <c r="AT30" s="449">
        <f t="shared" si="48"/>
        <v>0</v>
      </c>
      <c r="AU30" s="450" t="str">
        <f t="shared" si="49"/>
        <v>Dec-</v>
      </c>
      <c r="AV30" s="451">
        <f t="shared" si="50"/>
        <v>0</v>
      </c>
      <c r="AW30" s="451">
        <f t="shared" si="51"/>
        <v>0</v>
      </c>
      <c r="AX30" s="451">
        <f t="shared" si="52"/>
        <v>0</v>
      </c>
      <c r="AY30" s="451">
        <f t="shared" si="53"/>
        <v>0</v>
      </c>
      <c r="AZ30" s="451">
        <f t="shared" si="54"/>
        <v>0</v>
      </c>
      <c r="BA30" s="451">
        <f t="shared" si="55"/>
        <v>0</v>
      </c>
      <c r="BB30" s="451">
        <f t="shared" si="56"/>
        <v>0</v>
      </c>
      <c r="BC30" s="451">
        <f t="shared" si="57"/>
        <v>0</v>
      </c>
      <c r="BD30" s="451">
        <f t="shared" si="58"/>
        <v>0</v>
      </c>
      <c r="BE30" s="452" t="str">
        <f t="shared" si="59"/>
        <v>Dec-</v>
      </c>
      <c r="BF30" s="453" t="e">
        <f t="shared" si="60"/>
        <v>#N/A</v>
      </c>
      <c r="BG30" s="453" t="e">
        <f t="shared" si="61"/>
        <v>#N/A</v>
      </c>
      <c r="BH30" s="453" t="e">
        <f t="shared" si="62"/>
        <v>#N/A</v>
      </c>
      <c r="BI30" s="453" t="e">
        <f t="shared" si="63"/>
        <v>#N/A</v>
      </c>
      <c r="BJ30" s="453" t="e">
        <f t="shared" si="64"/>
        <v>#N/A</v>
      </c>
      <c r="BK30" s="453" t="e">
        <f t="shared" si="65"/>
        <v>#N/A</v>
      </c>
      <c r="BL30" s="453" t="e">
        <f t="shared" si="66"/>
        <v>#N/A</v>
      </c>
      <c r="BM30" s="453" t="e">
        <f t="shared" si="67"/>
        <v>#N/A</v>
      </c>
      <c r="BN30" s="453">
        <f t="shared" si="34"/>
        <v>0</v>
      </c>
    </row>
    <row r="31" spans="1:66" ht="14.25" customHeight="1" x14ac:dyDescent="0.2">
      <c r="A31" s="117" t="s">
        <v>0</v>
      </c>
      <c r="B31" s="63" t="str">
        <f>Year3</f>
        <v/>
      </c>
      <c r="C31" s="412">
        <f>Electricity!D34</f>
        <v>0</v>
      </c>
      <c r="D31" s="413">
        <f>NG!D34</f>
        <v>0</v>
      </c>
      <c r="E31" s="413">
        <f>LPG!E34</f>
        <v>0</v>
      </c>
      <c r="F31" s="413">
        <f>Kerosene!E34</f>
        <v>0</v>
      </c>
      <c r="G31" s="413">
        <f>'Marked Gasoil'!E34</f>
        <v>0</v>
      </c>
      <c r="H31" s="413">
        <f>'Light, Medium &amp; Heavy Fuel Oils'!E34</f>
        <v>0</v>
      </c>
      <c r="I31" s="413">
        <f>'Road Diesel'!E34</f>
        <v>0</v>
      </c>
      <c r="J31" s="413">
        <f>Petrol!E34</f>
        <v>0</v>
      </c>
      <c r="K31" s="413">
        <f>'Other Fuels'!E34</f>
        <v>0</v>
      </c>
      <c r="L31" s="480">
        <f t="shared" si="35"/>
        <v>0</v>
      </c>
      <c r="M31" s="427">
        <f>Electricity!H34</f>
        <v>0</v>
      </c>
      <c r="N31" s="414">
        <f>NG!H34</f>
        <v>0</v>
      </c>
      <c r="O31" s="414">
        <f>LPG!F34</f>
        <v>0</v>
      </c>
      <c r="P31" s="414">
        <f>Kerosene!F34</f>
        <v>0</v>
      </c>
      <c r="Q31" s="414">
        <f>'Marked Gasoil'!F34</f>
        <v>0</v>
      </c>
      <c r="R31" s="414">
        <f>'Light, Medium &amp; Heavy Fuel Oils'!F34</f>
        <v>0</v>
      </c>
      <c r="S31" s="414">
        <f>'Road Diesel'!F34</f>
        <v>0</v>
      </c>
      <c r="T31" s="414">
        <f>Petrol!F34</f>
        <v>0</v>
      </c>
      <c r="U31" s="414">
        <f>'Other Fuels'!F34</f>
        <v>0</v>
      </c>
      <c r="V31" s="483">
        <f t="shared" si="36"/>
        <v>0</v>
      </c>
      <c r="W31" s="433" t="e">
        <f>Electricity!J34</f>
        <v>#N/A</v>
      </c>
      <c r="X31" s="415" t="e">
        <f>NG!J34</f>
        <v>#N/A</v>
      </c>
      <c r="Y31" s="415" t="e">
        <f>LPG!I34</f>
        <v>#N/A</v>
      </c>
      <c r="Z31" s="415" t="e">
        <f>Kerosene!I34</f>
        <v>#N/A</v>
      </c>
      <c r="AA31" s="415" t="e">
        <f>'Marked Gasoil'!I34</f>
        <v>#N/A</v>
      </c>
      <c r="AB31" s="415" t="e">
        <f>'Light, Medium &amp; Heavy Fuel Oils'!I34</f>
        <v>#N/A</v>
      </c>
      <c r="AC31" s="415" t="e">
        <f>'Road Diesel'!I34</f>
        <v>#N/A</v>
      </c>
      <c r="AD31" s="415" t="e">
        <f>Petrol!I34</f>
        <v>#N/A</v>
      </c>
      <c r="AE31" s="415">
        <f>'Other Fuels'!I34</f>
        <v>0</v>
      </c>
      <c r="AF31" s="486" t="e">
        <f t="shared" si="37"/>
        <v>#N/A</v>
      </c>
      <c r="AG31" s="487" t="e">
        <f t="shared" si="38"/>
        <v>#N/A</v>
      </c>
      <c r="AK31" s="447" t="str">
        <f t="shared" si="39"/>
        <v>Jan-</v>
      </c>
      <c r="AL31" s="449">
        <f t="shared" si="40"/>
        <v>0</v>
      </c>
      <c r="AM31" s="449">
        <f t="shared" si="41"/>
        <v>0</v>
      </c>
      <c r="AN31" s="449">
        <f t="shared" si="42"/>
        <v>0</v>
      </c>
      <c r="AO31" s="449">
        <f t="shared" si="43"/>
        <v>0</v>
      </c>
      <c r="AP31" s="449">
        <f t="shared" si="44"/>
        <v>0</v>
      </c>
      <c r="AQ31" s="449">
        <f t="shared" si="45"/>
        <v>0</v>
      </c>
      <c r="AR31" s="449">
        <f t="shared" si="46"/>
        <v>0</v>
      </c>
      <c r="AS31" s="449">
        <f t="shared" si="47"/>
        <v>0</v>
      </c>
      <c r="AT31" s="449">
        <f t="shared" si="48"/>
        <v>0</v>
      </c>
      <c r="AU31" s="450" t="str">
        <f t="shared" si="49"/>
        <v>Jan-</v>
      </c>
      <c r="AV31" s="451">
        <f t="shared" si="50"/>
        <v>0</v>
      </c>
      <c r="AW31" s="451">
        <f t="shared" si="51"/>
        <v>0</v>
      </c>
      <c r="AX31" s="451">
        <f t="shared" si="52"/>
        <v>0</v>
      </c>
      <c r="AY31" s="451">
        <f t="shared" si="53"/>
        <v>0</v>
      </c>
      <c r="AZ31" s="451">
        <f t="shared" si="54"/>
        <v>0</v>
      </c>
      <c r="BA31" s="451">
        <f t="shared" si="55"/>
        <v>0</v>
      </c>
      <c r="BB31" s="451">
        <f t="shared" si="56"/>
        <v>0</v>
      </c>
      <c r="BC31" s="451">
        <f t="shared" si="57"/>
        <v>0</v>
      </c>
      <c r="BD31" s="451">
        <f t="shared" si="58"/>
        <v>0</v>
      </c>
      <c r="BE31" s="452" t="str">
        <f t="shared" si="59"/>
        <v>Jan-</v>
      </c>
      <c r="BF31" s="453" t="e">
        <f t="shared" si="60"/>
        <v>#N/A</v>
      </c>
      <c r="BG31" s="453" t="e">
        <f t="shared" si="61"/>
        <v>#N/A</v>
      </c>
      <c r="BH31" s="453" t="e">
        <f t="shared" si="62"/>
        <v>#N/A</v>
      </c>
      <c r="BI31" s="453" t="e">
        <f t="shared" si="63"/>
        <v>#N/A</v>
      </c>
      <c r="BJ31" s="453" t="e">
        <f t="shared" si="64"/>
        <v>#N/A</v>
      </c>
      <c r="BK31" s="453" t="e">
        <f t="shared" si="65"/>
        <v>#N/A</v>
      </c>
      <c r="BL31" s="453" t="e">
        <f t="shared" si="66"/>
        <v>#N/A</v>
      </c>
      <c r="BM31" s="453" t="e">
        <f t="shared" si="67"/>
        <v>#N/A</v>
      </c>
      <c r="BN31" s="453">
        <f t="shared" si="34"/>
        <v>0</v>
      </c>
    </row>
    <row r="32" spans="1:66" ht="14.25" customHeight="1" x14ac:dyDescent="0.2">
      <c r="A32" s="423" t="s">
        <v>1</v>
      </c>
      <c r="B32" s="411" t="str">
        <f>B31</f>
        <v/>
      </c>
      <c r="C32" s="416">
        <f>Electricity!D35</f>
        <v>0</v>
      </c>
      <c r="D32" s="405">
        <f>NG!D35</f>
        <v>0</v>
      </c>
      <c r="E32" s="405">
        <f>LPG!E35</f>
        <v>0</v>
      </c>
      <c r="F32" s="405">
        <f>Kerosene!E35</f>
        <v>0</v>
      </c>
      <c r="G32" s="405">
        <f>'Marked Gasoil'!E35</f>
        <v>0</v>
      </c>
      <c r="H32" s="405">
        <f>'Light, Medium &amp; Heavy Fuel Oils'!E35</f>
        <v>0</v>
      </c>
      <c r="I32" s="405">
        <f>'Road Diesel'!E35</f>
        <v>0</v>
      </c>
      <c r="J32" s="405">
        <f>Petrol!E35</f>
        <v>0</v>
      </c>
      <c r="K32" s="405">
        <f>'Other Fuels'!E35</f>
        <v>0</v>
      </c>
      <c r="L32" s="481">
        <f t="shared" si="35"/>
        <v>0</v>
      </c>
      <c r="M32" s="428">
        <f>Electricity!H35</f>
        <v>0</v>
      </c>
      <c r="N32" s="406">
        <f>NG!H35</f>
        <v>0</v>
      </c>
      <c r="O32" s="406">
        <f>LPG!F35</f>
        <v>0</v>
      </c>
      <c r="P32" s="406">
        <f>Kerosene!F35</f>
        <v>0</v>
      </c>
      <c r="Q32" s="406">
        <f>'Marked Gasoil'!F35</f>
        <v>0</v>
      </c>
      <c r="R32" s="406">
        <f>'Light, Medium &amp; Heavy Fuel Oils'!F35</f>
        <v>0</v>
      </c>
      <c r="S32" s="406">
        <f>'Road Diesel'!F35</f>
        <v>0</v>
      </c>
      <c r="T32" s="406">
        <f>Petrol!F35</f>
        <v>0</v>
      </c>
      <c r="U32" s="406">
        <f>'Other Fuels'!F35</f>
        <v>0</v>
      </c>
      <c r="V32" s="484">
        <f t="shared" si="36"/>
        <v>0</v>
      </c>
      <c r="W32" s="434" t="e">
        <f>Electricity!J35</f>
        <v>#N/A</v>
      </c>
      <c r="X32" s="407" t="e">
        <f>NG!J35</f>
        <v>#N/A</v>
      </c>
      <c r="Y32" s="407" t="e">
        <f>LPG!I35</f>
        <v>#N/A</v>
      </c>
      <c r="Z32" s="407" t="e">
        <f>Kerosene!I35</f>
        <v>#N/A</v>
      </c>
      <c r="AA32" s="407" t="e">
        <f>'Marked Gasoil'!I35</f>
        <v>#N/A</v>
      </c>
      <c r="AB32" s="407" t="e">
        <f>'Light, Medium &amp; Heavy Fuel Oils'!I35</f>
        <v>#N/A</v>
      </c>
      <c r="AC32" s="407" t="e">
        <f>'Road Diesel'!I35</f>
        <v>#N/A</v>
      </c>
      <c r="AD32" s="407" t="e">
        <f>Petrol!I35</f>
        <v>#N/A</v>
      </c>
      <c r="AE32" s="407">
        <f>'Other Fuels'!I35</f>
        <v>0</v>
      </c>
      <c r="AF32" s="488" t="e">
        <f t="shared" si="37"/>
        <v>#N/A</v>
      </c>
      <c r="AG32" s="489" t="e">
        <f t="shared" si="38"/>
        <v>#N/A</v>
      </c>
      <c r="AK32" s="447" t="str">
        <f t="shared" si="39"/>
        <v>Feb-</v>
      </c>
      <c r="AL32" s="449">
        <f t="shared" si="40"/>
        <v>0</v>
      </c>
      <c r="AM32" s="449">
        <f t="shared" si="41"/>
        <v>0</v>
      </c>
      <c r="AN32" s="449">
        <f t="shared" si="42"/>
        <v>0</v>
      </c>
      <c r="AO32" s="449">
        <f t="shared" si="43"/>
        <v>0</v>
      </c>
      <c r="AP32" s="449">
        <f t="shared" si="44"/>
        <v>0</v>
      </c>
      <c r="AQ32" s="449">
        <f t="shared" si="45"/>
        <v>0</v>
      </c>
      <c r="AR32" s="449">
        <f t="shared" si="46"/>
        <v>0</v>
      </c>
      <c r="AS32" s="449">
        <f t="shared" si="47"/>
        <v>0</v>
      </c>
      <c r="AT32" s="449">
        <f t="shared" si="48"/>
        <v>0</v>
      </c>
      <c r="AU32" s="450" t="str">
        <f t="shared" si="49"/>
        <v>Feb-</v>
      </c>
      <c r="AV32" s="451">
        <f t="shared" si="50"/>
        <v>0</v>
      </c>
      <c r="AW32" s="451">
        <f t="shared" si="51"/>
        <v>0</v>
      </c>
      <c r="AX32" s="451">
        <f t="shared" si="52"/>
        <v>0</v>
      </c>
      <c r="AY32" s="451">
        <f t="shared" si="53"/>
        <v>0</v>
      </c>
      <c r="AZ32" s="451">
        <f t="shared" si="54"/>
        <v>0</v>
      </c>
      <c r="BA32" s="451">
        <f t="shared" si="55"/>
        <v>0</v>
      </c>
      <c r="BB32" s="451">
        <f t="shared" si="56"/>
        <v>0</v>
      </c>
      <c r="BC32" s="451">
        <f t="shared" si="57"/>
        <v>0</v>
      </c>
      <c r="BD32" s="451">
        <f t="shared" si="58"/>
        <v>0</v>
      </c>
      <c r="BE32" s="452" t="str">
        <f t="shared" si="59"/>
        <v>Feb-</v>
      </c>
      <c r="BF32" s="453" t="e">
        <f t="shared" si="60"/>
        <v>#N/A</v>
      </c>
      <c r="BG32" s="453" t="e">
        <f t="shared" si="61"/>
        <v>#N/A</v>
      </c>
      <c r="BH32" s="453" t="e">
        <f t="shared" si="62"/>
        <v>#N/A</v>
      </c>
      <c r="BI32" s="453" t="e">
        <f t="shared" si="63"/>
        <v>#N/A</v>
      </c>
      <c r="BJ32" s="453" t="e">
        <f t="shared" si="64"/>
        <v>#N/A</v>
      </c>
      <c r="BK32" s="453" t="e">
        <f t="shared" si="65"/>
        <v>#N/A</v>
      </c>
      <c r="BL32" s="453" t="e">
        <f t="shared" si="66"/>
        <v>#N/A</v>
      </c>
      <c r="BM32" s="453" t="e">
        <f t="shared" si="67"/>
        <v>#N/A</v>
      </c>
      <c r="BN32" s="453">
        <f t="shared" si="34"/>
        <v>0</v>
      </c>
    </row>
    <row r="33" spans="1:66" ht="14.25" customHeight="1" x14ac:dyDescent="0.2">
      <c r="A33" s="423" t="s">
        <v>2</v>
      </c>
      <c r="B33" s="411" t="str">
        <f t="shared" ref="B33:B42" si="69">B32</f>
        <v/>
      </c>
      <c r="C33" s="416">
        <f>Electricity!D36</f>
        <v>0</v>
      </c>
      <c r="D33" s="405">
        <f>NG!D36</f>
        <v>0</v>
      </c>
      <c r="E33" s="405">
        <f>LPG!E36</f>
        <v>0</v>
      </c>
      <c r="F33" s="405">
        <f>Kerosene!E36</f>
        <v>0</v>
      </c>
      <c r="G33" s="405">
        <f>'Marked Gasoil'!E36</f>
        <v>0</v>
      </c>
      <c r="H33" s="405">
        <f>'Light, Medium &amp; Heavy Fuel Oils'!E36</f>
        <v>0</v>
      </c>
      <c r="I33" s="405">
        <f>'Road Diesel'!E36</f>
        <v>0</v>
      </c>
      <c r="J33" s="405">
        <f>Petrol!E36</f>
        <v>0</v>
      </c>
      <c r="K33" s="405">
        <f>'Other Fuels'!E36</f>
        <v>0</v>
      </c>
      <c r="L33" s="481">
        <f t="shared" si="35"/>
        <v>0</v>
      </c>
      <c r="M33" s="428">
        <f>Electricity!H36</f>
        <v>0</v>
      </c>
      <c r="N33" s="406">
        <f>NG!H36</f>
        <v>0</v>
      </c>
      <c r="O33" s="406">
        <f>LPG!F36</f>
        <v>0</v>
      </c>
      <c r="P33" s="406">
        <f>Kerosene!F36</f>
        <v>0</v>
      </c>
      <c r="Q33" s="406">
        <f>'Marked Gasoil'!F36</f>
        <v>0</v>
      </c>
      <c r="R33" s="406">
        <f>'Light, Medium &amp; Heavy Fuel Oils'!F36</f>
        <v>0</v>
      </c>
      <c r="S33" s="406">
        <f>'Road Diesel'!F36</f>
        <v>0</v>
      </c>
      <c r="T33" s="406">
        <f>Petrol!F36</f>
        <v>0</v>
      </c>
      <c r="U33" s="406">
        <f>'Other Fuels'!F36</f>
        <v>0</v>
      </c>
      <c r="V33" s="484">
        <f t="shared" si="36"/>
        <v>0</v>
      </c>
      <c r="W33" s="434" t="e">
        <f>Electricity!J36</f>
        <v>#N/A</v>
      </c>
      <c r="X33" s="407" t="e">
        <f>NG!J36</f>
        <v>#N/A</v>
      </c>
      <c r="Y33" s="407" t="e">
        <f>LPG!I36</f>
        <v>#N/A</v>
      </c>
      <c r="Z33" s="407" t="e">
        <f>Kerosene!I36</f>
        <v>#N/A</v>
      </c>
      <c r="AA33" s="407" t="e">
        <f>'Marked Gasoil'!I36</f>
        <v>#N/A</v>
      </c>
      <c r="AB33" s="407" t="e">
        <f>'Light, Medium &amp; Heavy Fuel Oils'!I36</f>
        <v>#N/A</v>
      </c>
      <c r="AC33" s="407" t="e">
        <f>'Road Diesel'!I36</f>
        <v>#N/A</v>
      </c>
      <c r="AD33" s="407" t="e">
        <f>Petrol!I36</f>
        <v>#N/A</v>
      </c>
      <c r="AE33" s="407">
        <f>'Other Fuels'!I36</f>
        <v>0</v>
      </c>
      <c r="AF33" s="488" t="e">
        <f t="shared" si="37"/>
        <v>#N/A</v>
      </c>
      <c r="AG33" s="489" t="e">
        <f t="shared" si="38"/>
        <v>#N/A</v>
      </c>
      <c r="AK33" s="447" t="str">
        <f t="shared" si="39"/>
        <v>Mar-</v>
      </c>
      <c r="AL33" s="449">
        <f t="shared" si="40"/>
        <v>0</v>
      </c>
      <c r="AM33" s="449">
        <f t="shared" si="41"/>
        <v>0</v>
      </c>
      <c r="AN33" s="449">
        <f t="shared" si="42"/>
        <v>0</v>
      </c>
      <c r="AO33" s="449">
        <f t="shared" si="43"/>
        <v>0</v>
      </c>
      <c r="AP33" s="449">
        <f t="shared" si="44"/>
        <v>0</v>
      </c>
      <c r="AQ33" s="449">
        <f t="shared" si="45"/>
        <v>0</v>
      </c>
      <c r="AR33" s="449">
        <f t="shared" si="46"/>
        <v>0</v>
      </c>
      <c r="AS33" s="449">
        <f t="shared" si="47"/>
        <v>0</v>
      </c>
      <c r="AT33" s="449">
        <f t="shared" si="48"/>
        <v>0</v>
      </c>
      <c r="AU33" s="450" t="str">
        <f t="shared" si="49"/>
        <v>Mar-</v>
      </c>
      <c r="AV33" s="451">
        <f t="shared" si="50"/>
        <v>0</v>
      </c>
      <c r="AW33" s="451">
        <f t="shared" si="51"/>
        <v>0</v>
      </c>
      <c r="AX33" s="451">
        <f t="shared" si="52"/>
        <v>0</v>
      </c>
      <c r="AY33" s="451">
        <f t="shared" si="53"/>
        <v>0</v>
      </c>
      <c r="AZ33" s="451">
        <f t="shared" si="54"/>
        <v>0</v>
      </c>
      <c r="BA33" s="451">
        <f t="shared" si="55"/>
        <v>0</v>
      </c>
      <c r="BB33" s="451">
        <f t="shared" si="56"/>
        <v>0</v>
      </c>
      <c r="BC33" s="451">
        <f t="shared" si="57"/>
        <v>0</v>
      </c>
      <c r="BD33" s="451">
        <f t="shared" si="58"/>
        <v>0</v>
      </c>
      <c r="BE33" s="452" t="str">
        <f t="shared" si="59"/>
        <v>Mar-</v>
      </c>
      <c r="BF33" s="453" t="e">
        <f t="shared" si="60"/>
        <v>#N/A</v>
      </c>
      <c r="BG33" s="453" t="e">
        <f t="shared" si="61"/>
        <v>#N/A</v>
      </c>
      <c r="BH33" s="453" t="e">
        <f t="shared" si="62"/>
        <v>#N/A</v>
      </c>
      <c r="BI33" s="453" t="e">
        <f t="shared" si="63"/>
        <v>#N/A</v>
      </c>
      <c r="BJ33" s="453" t="e">
        <f t="shared" si="64"/>
        <v>#N/A</v>
      </c>
      <c r="BK33" s="453" t="e">
        <f t="shared" si="65"/>
        <v>#N/A</v>
      </c>
      <c r="BL33" s="453" t="e">
        <f t="shared" si="66"/>
        <v>#N/A</v>
      </c>
      <c r="BM33" s="453" t="e">
        <f t="shared" si="67"/>
        <v>#N/A</v>
      </c>
      <c r="BN33" s="453">
        <f t="shared" si="34"/>
        <v>0</v>
      </c>
    </row>
    <row r="34" spans="1:66" ht="14.25" customHeight="1" x14ac:dyDescent="0.2">
      <c r="A34" s="423" t="s">
        <v>3</v>
      </c>
      <c r="B34" s="411" t="str">
        <f t="shared" si="69"/>
        <v/>
      </c>
      <c r="C34" s="416">
        <f>Electricity!D37</f>
        <v>0</v>
      </c>
      <c r="D34" s="405">
        <f>NG!D37</f>
        <v>0</v>
      </c>
      <c r="E34" s="405">
        <f>LPG!E37</f>
        <v>0</v>
      </c>
      <c r="F34" s="405">
        <f>Kerosene!E37</f>
        <v>0</v>
      </c>
      <c r="G34" s="405">
        <f>'Marked Gasoil'!E37</f>
        <v>0</v>
      </c>
      <c r="H34" s="405">
        <f>'Light, Medium &amp; Heavy Fuel Oils'!E37</f>
        <v>0</v>
      </c>
      <c r="I34" s="405">
        <f>'Road Diesel'!E37</f>
        <v>0</v>
      </c>
      <c r="J34" s="405">
        <f>Petrol!E37</f>
        <v>0</v>
      </c>
      <c r="K34" s="405">
        <f>'Other Fuels'!E37</f>
        <v>0</v>
      </c>
      <c r="L34" s="481">
        <f t="shared" si="35"/>
        <v>0</v>
      </c>
      <c r="M34" s="428">
        <f>Electricity!H37</f>
        <v>0</v>
      </c>
      <c r="N34" s="406">
        <f>NG!H37</f>
        <v>0</v>
      </c>
      <c r="O34" s="406">
        <f>LPG!F37</f>
        <v>0</v>
      </c>
      <c r="P34" s="406">
        <f>Kerosene!F37</f>
        <v>0</v>
      </c>
      <c r="Q34" s="406">
        <f>'Marked Gasoil'!F37</f>
        <v>0</v>
      </c>
      <c r="R34" s="406">
        <f>'Light, Medium &amp; Heavy Fuel Oils'!F37</f>
        <v>0</v>
      </c>
      <c r="S34" s="406">
        <f>'Road Diesel'!F37</f>
        <v>0</v>
      </c>
      <c r="T34" s="406">
        <f>Petrol!F37</f>
        <v>0</v>
      </c>
      <c r="U34" s="406">
        <f>'Other Fuels'!F37</f>
        <v>0</v>
      </c>
      <c r="V34" s="484">
        <f t="shared" si="36"/>
        <v>0</v>
      </c>
      <c r="W34" s="434" t="e">
        <f>Electricity!J37</f>
        <v>#N/A</v>
      </c>
      <c r="X34" s="407" t="e">
        <f>NG!J37</f>
        <v>#N/A</v>
      </c>
      <c r="Y34" s="407" t="e">
        <f>LPG!I37</f>
        <v>#N/A</v>
      </c>
      <c r="Z34" s="407" t="e">
        <f>Kerosene!I37</f>
        <v>#N/A</v>
      </c>
      <c r="AA34" s="407" t="e">
        <f>'Marked Gasoil'!I37</f>
        <v>#N/A</v>
      </c>
      <c r="AB34" s="407" t="e">
        <f>'Light, Medium &amp; Heavy Fuel Oils'!I37</f>
        <v>#N/A</v>
      </c>
      <c r="AC34" s="407" t="e">
        <f>'Road Diesel'!I37</f>
        <v>#N/A</v>
      </c>
      <c r="AD34" s="407" t="e">
        <f>Petrol!I37</f>
        <v>#N/A</v>
      </c>
      <c r="AE34" s="407">
        <f>'Other Fuels'!I37</f>
        <v>0</v>
      </c>
      <c r="AF34" s="488" t="e">
        <f t="shared" si="37"/>
        <v>#N/A</v>
      </c>
      <c r="AG34" s="489" t="e">
        <f t="shared" si="38"/>
        <v>#N/A</v>
      </c>
      <c r="AK34" s="447" t="str">
        <f t="shared" si="39"/>
        <v>Apr-</v>
      </c>
      <c r="AL34" s="449">
        <f t="shared" si="40"/>
        <v>0</v>
      </c>
      <c r="AM34" s="449">
        <f t="shared" si="41"/>
        <v>0</v>
      </c>
      <c r="AN34" s="449">
        <f t="shared" si="42"/>
        <v>0</v>
      </c>
      <c r="AO34" s="449">
        <f t="shared" si="43"/>
        <v>0</v>
      </c>
      <c r="AP34" s="449">
        <f t="shared" si="44"/>
        <v>0</v>
      </c>
      <c r="AQ34" s="449">
        <f t="shared" si="45"/>
        <v>0</v>
      </c>
      <c r="AR34" s="449">
        <f t="shared" si="46"/>
        <v>0</v>
      </c>
      <c r="AS34" s="449">
        <f t="shared" si="47"/>
        <v>0</v>
      </c>
      <c r="AT34" s="449">
        <f t="shared" si="48"/>
        <v>0</v>
      </c>
      <c r="AU34" s="450" t="str">
        <f t="shared" si="49"/>
        <v>Apr-</v>
      </c>
      <c r="AV34" s="451">
        <f t="shared" si="50"/>
        <v>0</v>
      </c>
      <c r="AW34" s="451">
        <f t="shared" si="51"/>
        <v>0</v>
      </c>
      <c r="AX34" s="451">
        <f t="shared" si="52"/>
        <v>0</v>
      </c>
      <c r="AY34" s="451">
        <f t="shared" si="53"/>
        <v>0</v>
      </c>
      <c r="AZ34" s="451">
        <f t="shared" si="54"/>
        <v>0</v>
      </c>
      <c r="BA34" s="451">
        <f t="shared" si="55"/>
        <v>0</v>
      </c>
      <c r="BB34" s="451">
        <f t="shared" si="56"/>
        <v>0</v>
      </c>
      <c r="BC34" s="451">
        <f t="shared" si="57"/>
        <v>0</v>
      </c>
      <c r="BD34" s="451">
        <f t="shared" si="58"/>
        <v>0</v>
      </c>
      <c r="BE34" s="452" t="str">
        <f t="shared" si="59"/>
        <v>Apr-</v>
      </c>
      <c r="BF34" s="453" t="e">
        <f t="shared" si="60"/>
        <v>#N/A</v>
      </c>
      <c r="BG34" s="453" t="e">
        <f t="shared" si="61"/>
        <v>#N/A</v>
      </c>
      <c r="BH34" s="453" t="e">
        <f t="shared" si="62"/>
        <v>#N/A</v>
      </c>
      <c r="BI34" s="453" t="e">
        <f t="shared" si="63"/>
        <v>#N/A</v>
      </c>
      <c r="BJ34" s="453" t="e">
        <f t="shared" si="64"/>
        <v>#N/A</v>
      </c>
      <c r="BK34" s="453" t="e">
        <f t="shared" si="65"/>
        <v>#N/A</v>
      </c>
      <c r="BL34" s="453" t="e">
        <f t="shared" si="66"/>
        <v>#N/A</v>
      </c>
      <c r="BM34" s="453" t="e">
        <f t="shared" si="67"/>
        <v>#N/A</v>
      </c>
      <c r="BN34" s="453">
        <f t="shared" si="34"/>
        <v>0</v>
      </c>
    </row>
    <row r="35" spans="1:66" ht="14.25" customHeight="1" x14ac:dyDescent="0.2">
      <c r="A35" s="423" t="s">
        <v>4</v>
      </c>
      <c r="B35" s="411" t="str">
        <f t="shared" si="69"/>
        <v/>
      </c>
      <c r="C35" s="416">
        <f>Electricity!D38</f>
        <v>0</v>
      </c>
      <c r="D35" s="405">
        <f>NG!D38</f>
        <v>0</v>
      </c>
      <c r="E35" s="405">
        <f>LPG!E38</f>
        <v>0</v>
      </c>
      <c r="F35" s="405">
        <f>Kerosene!E38</f>
        <v>0</v>
      </c>
      <c r="G35" s="405">
        <f>'Marked Gasoil'!E38</f>
        <v>0</v>
      </c>
      <c r="H35" s="405">
        <f>'Light, Medium &amp; Heavy Fuel Oils'!E38</f>
        <v>0</v>
      </c>
      <c r="I35" s="405">
        <f>'Road Diesel'!E38</f>
        <v>0</v>
      </c>
      <c r="J35" s="405">
        <f>Petrol!E38</f>
        <v>0</v>
      </c>
      <c r="K35" s="405">
        <f>'Other Fuels'!E38</f>
        <v>0</v>
      </c>
      <c r="L35" s="481">
        <f t="shared" si="35"/>
        <v>0</v>
      </c>
      <c r="M35" s="428">
        <f>Electricity!H38</f>
        <v>0</v>
      </c>
      <c r="N35" s="406">
        <f>NG!H38</f>
        <v>0</v>
      </c>
      <c r="O35" s="406">
        <f>LPG!F38</f>
        <v>0</v>
      </c>
      <c r="P35" s="406">
        <f>Kerosene!F38</f>
        <v>0</v>
      </c>
      <c r="Q35" s="406">
        <f>'Marked Gasoil'!F38</f>
        <v>0</v>
      </c>
      <c r="R35" s="406">
        <f>'Light, Medium &amp; Heavy Fuel Oils'!F38</f>
        <v>0</v>
      </c>
      <c r="S35" s="406">
        <f>'Road Diesel'!F38</f>
        <v>0</v>
      </c>
      <c r="T35" s="406">
        <f>Petrol!F38</f>
        <v>0</v>
      </c>
      <c r="U35" s="406">
        <f>'Other Fuels'!F38</f>
        <v>0</v>
      </c>
      <c r="V35" s="484">
        <f t="shared" si="36"/>
        <v>0</v>
      </c>
      <c r="W35" s="434" t="e">
        <f>Electricity!J38</f>
        <v>#N/A</v>
      </c>
      <c r="X35" s="407" t="e">
        <f>NG!J38</f>
        <v>#N/A</v>
      </c>
      <c r="Y35" s="407" t="e">
        <f>LPG!I38</f>
        <v>#N/A</v>
      </c>
      <c r="Z35" s="407" t="e">
        <f>Kerosene!I38</f>
        <v>#N/A</v>
      </c>
      <c r="AA35" s="407" t="e">
        <f>'Marked Gasoil'!I38</f>
        <v>#N/A</v>
      </c>
      <c r="AB35" s="407" t="e">
        <f>'Light, Medium &amp; Heavy Fuel Oils'!I38</f>
        <v>#N/A</v>
      </c>
      <c r="AC35" s="407" t="e">
        <f>'Road Diesel'!I38</f>
        <v>#N/A</v>
      </c>
      <c r="AD35" s="407" t="e">
        <f>Petrol!I38</f>
        <v>#N/A</v>
      </c>
      <c r="AE35" s="407">
        <f>'Other Fuels'!I38</f>
        <v>0</v>
      </c>
      <c r="AF35" s="488" t="e">
        <f t="shared" si="37"/>
        <v>#N/A</v>
      </c>
      <c r="AG35" s="489" t="e">
        <f t="shared" si="38"/>
        <v>#N/A</v>
      </c>
      <c r="AK35" s="447" t="str">
        <f t="shared" si="39"/>
        <v>May-</v>
      </c>
      <c r="AL35" s="449">
        <f t="shared" si="40"/>
        <v>0</v>
      </c>
      <c r="AM35" s="449">
        <f t="shared" si="41"/>
        <v>0</v>
      </c>
      <c r="AN35" s="449">
        <f t="shared" si="42"/>
        <v>0</v>
      </c>
      <c r="AO35" s="449">
        <f t="shared" si="43"/>
        <v>0</v>
      </c>
      <c r="AP35" s="449">
        <f t="shared" si="44"/>
        <v>0</v>
      </c>
      <c r="AQ35" s="449">
        <f t="shared" si="45"/>
        <v>0</v>
      </c>
      <c r="AR35" s="449">
        <f t="shared" si="46"/>
        <v>0</v>
      </c>
      <c r="AS35" s="449">
        <f t="shared" si="47"/>
        <v>0</v>
      </c>
      <c r="AT35" s="449">
        <f t="shared" si="48"/>
        <v>0</v>
      </c>
      <c r="AU35" s="450" t="str">
        <f t="shared" si="49"/>
        <v>May-</v>
      </c>
      <c r="AV35" s="451">
        <f t="shared" si="50"/>
        <v>0</v>
      </c>
      <c r="AW35" s="451">
        <f t="shared" si="51"/>
        <v>0</v>
      </c>
      <c r="AX35" s="451">
        <f t="shared" si="52"/>
        <v>0</v>
      </c>
      <c r="AY35" s="451">
        <f t="shared" si="53"/>
        <v>0</v>
      </c>
      <c r="AZ35" s="451">
        <f t="shared" si="54"/>
        <v>0</v>
      </c>
      <c r="BA35" s="451">
        <f t="shared" si="55"/>
        <v>0</v>
      </c>
      <c r="BB35" s="451">
        <f t="shared" si="56"/>
        <v>0</v>
      </c>
      <c r="BC35" s="451">
        <f t="shared" si="57"/>
        <v>0</v>
      </c>
      <c r="BD35" s="451">
        <f t="shared" si="58"/>
        <v>0</v>
      </c>
      <c r="BE35" s="452" t="str">
        <f t="shared" si="59"/>
        <v>May-</v>
      </c>
      <c r="BF35" s="453" t="e">
        <f t="shared" si="60"/>
        <v>#N/A</v>
      </c>
      <c r="BG35" s="453" t="e">
        <f t="shared" si="61"/>
        <v>#N/A</v>
      </c>
      <c r="BH35" s="453" t="e">
        <f t="shared" si="62"/>
        <v>#N/A</v>
      </c>
      <c r="BI35" s="453" t="e">
        <f t="shared" si="63"/>
        <v>#N/A</v>
      </c>
      <c r="BJ35" s="453" t="e">
        <f t="shared" si="64"/>
        <v>#N/A</v>
      </c>
      <c r="BK35" s="453" t="e">
        <f t="shared" si="65"/>
        <v>#N/A</v>
      </c>
      <c r="BL35" s="453" t="e">
        <f t="shared" si="66"/>
        <v>#N/A</v>
      </c>
      <c r="BM35" s="453" t="e">
        <f t="shared" si="67"/>
        <v>#N/A</v>
      </c>
      <c r="BN35" s="453">
        <f t="shared" si="34"/>
        <v>0</v>
      </c>
    </row>
    <row r="36" spans="1:66" ht="14.25" customHeight="1" x14ac:dyDescent="0.2">
      <c r="A36" s="423" t="s">
        <v>5</v>
      </c>
      <c r="B36" s="411" t="str">
        <f t="shared" si="69"/>
        <v/>
      </c>
      <c r="C36" s="416">
        <f>Electricity!D39</f>
        <v>0</v>
      </c>
      <c r="D36" s="405">
        <f>NG!D39</f>
        <v>0</v>
      </c>
      <c r="E36" s="405">
        <f>LPG!E39</f>
        <v>0</v>
      </c>
      <c r="F36" s="405">
        <f>Kerosene!E39</f>
        <v>0</v>
      </c>
      <c r="G36" s="405">
        <f>'Marked Gasoil'!E39</f>
        <v>0</v>
      </c>
      <c r="H36" s="405">
        <f>'Light, Medium &amp; Heavy Fuel Oils'!E39</f>
        <v>0</v>
      </c>
      <c r="I36" s="405">
        <f>'Road Diesel'!E39</f>
        <v>0</v>
      </c>
      <c r="J36" s="405">
        <f>Petrol!E39</f>
        <v>0</v>
      </c>
      <c r="K36" s="405">
        <f>'Other Fuels'!E39</f>
        <v>0</v>
      </c>
      <c r="L36" s="481">
        <f t="shared" si="35"/>
        <v>0</v>
      </c>
      <c r="M36" s="428">
        <f>Electricity!H39</f>
        <v>0</v>
      </c>
      <c r="N36" s="406">
        <f>NG!H39</f>
        <v>0</v>
      </c>
      <c r="O36" s="406">
        <f>LPG!F39</f>
        <v>0</v>
      </c>
      <c r="P36" s="406">
        <f>Kerosene!F39</f>
        <v>0</v>
      </c>
      <c r="Q36" s="406">
        <f>'Marked Gasoil'!F39</f>
        <v>0</v>
      </c>
      <c r="R36" s="406">
        <f>'Light, Medium &amp; Heavy Fuel Oils'!F39</f>
        <v>0</v>
      </c>
      <c r="S36" s="406">
        <f>'Road Diesel'!F39</f>
        <v>0</v>
      </c>
      <c r="T36" s="406">
        <f>Petrol!F39</f>
        <v>0</v>
      </c>
      <c r="U36" s="406">
        <f>'Other Fuels'!F39</f>
        <v>0</v>
      </c>
      <c r="V36" s="484">
        <f t="shared" si="36"/>
        <v>0</v>
      </c>
      <c r="W36" s="434" t="e">
        <f>Electricity!J39</f>
        <v>#N/A</v>
      </c>
      <c r="X36" s="407" t="e">
        <f>NG!J39</f>
        <v>#N/A</v>
      </c>
      <c r="Y36" s="407" t="e">
        <f>LPG!I39</f>
        <v>#N/A</v>
      </c>
      <c r="Z36" s="407" t="e">
        <f>Kerosene!I39</f>
        <v>#N/A</v>
      </c>
      <c r="AA36" s="407" t="e">
        <f>'Marked Gasoil'!I39</f>
        <v>#N/A</v>
      </c>
      <c r="AB36" s="407" t="e">
        <f>'Light, Medium &amp; Heavy Fuel Oils'!I39</f>
        <v>#N/A</v>
      </c>
      <c r="AC36" s="407" t="e">
        <f>'Road Diesel'!I39</f>
        <v>#N/A</v>
      </c>
      <c r="AD36" s="407" t="e">
        <f>Petrol!I39</f>
        <v>#N/A</v>
      </c>
      <c r="AE36" s="407">
        <f>'Other Fuels'!I39</f>
        <v>0</v>
      </c>
      <c r="AF36" s="488" t="e">
        <f t="shared" si="37"/>
        <v>#N/A</v>
      </c>
      <c r="AG36" s="489" t="e">
        <f t="shared" si="38"/>
        <v>#N/A</v>
      </c>
      <c r="AK36" s="447" t="str">
        <f t="shared" si="39"/>
        <v>Jun-</v>
      </c>
      <c r="AL36" s="449">
        <f t="shared" si="40"/>
        <v>0</v>
      </c>
      <c r="AM36" s="449">
        <f t="shared" si="41"/>
        <v>0</v>
      </c>
      <c r="AN36" s="449">
        <f t="shared" si="42"/>
        <v>0</v>
      </c>
      <c r="AO36" s="449">
        <f t="shared" si="43"/>
        <v>0</v>
      </c>
      <c r="AP36" s="449">
        <f t="shared" si="44"/>
        <v>0</v>
      </c>
      <c r="AQ36" s="449">
        <f t="shared" si="45"/>
        <v>0</v>
      </c>
      <c r="AR36" s="449">
        <f t="shared" si="46"/>
        <v>0</v>
      </c>
      <c r="AS36" s="449">
        <f t="shared" si="47"/>
        <v>0</v>
      </c>
      <c r="AT36" s="449">
        <f t="shared" si="48"/>
        <v>0</v>
      </c>
      <c r="AU36" s="450" t="str">
        <f t="shared" si="49"/>
        <v>Jun-</v>
      </c>
      <c r="AV36" s="451">
        <f t="shared" si="50"/>
        <v>0</v>
      </c>
      <c r="AW36" s="451">
        <f t="shared" si="51"/>
        <v>0</v>
      </c>
      <c r="AX36" s="451">
        <f t="shared" si="52"/>
        <v>0</v>
      </c>
      <c r="AY36" s="451">
        <f t="shared" si="53"/>
        <v>0</v>
      </c>
      <c r="AZ36" s="451">
        <f t="shared" si="54"/>
        <v>0</v>
      </c>
      <c r="BA36" s="451">
        <f t="shared" si="55"/>
        <v>0</v>
      </c>
      <c r="BB36" s="451">
        <f t="shared" si="56"/>
        <v>0</v>
      </c>
      <c r="BC36" s="451">
        <f t="shared" si="57"/>
        <v>0</v>
      </c>
      <c r="BD36" s="451">
        <f t="shared" si="58"/>
        <v>0</v>
      </c>
      <c r="BE36" s="452" t="str">
        <f t="shared" si="59"/>
        <v>Jun-</v>
      </c>
      <c r="BF36" s="453" t="e">
        <f t="shared" si="60"/>
        <v>#N/A</v>
      </c>
      <c r="BG36" s="453" t="e">
        <f t="shared" si="61"/>
        <v>#N/A</v>
      </c>
      <c r="BH36" s="453" t="e">
        <f t="shared" si="62"/>
        <v>#N/A</v>
      </c>
      <c r="BI36" s="453" t="e">
        <f t="shared" si="63"/>
        <v>#N/A</v>
      </c>
      <c r="BJ36" s="453" t="e">
        <f t="shared" si="64"/>
        <v>#N/A</v>
      </c>
      <c r="BK36" s="453" t="e">
        <f t="shared" si="65"/>
        <v>#N/A</v>
      </c>
      <c r="BL36" s="453" t="e">
        <f t="shared" si="66"/>
        <v>#N/A</v>
      </c>
      <c r="BM36" s="453" t="e">
        <f t="shared" si="67"/>
        <v>#N/A</v>
      </c>
      <c r="BN36" s="453">
        <f t="shared" si="34"/>
        <v>0</v>
      </c>
    </row>
    <row r="37" spans="1:66" ht="14.25" customHeight="1" x14ac:dyDescent="0.2">
      <c r="A37" s="423" t="s">
        <v>6</v>
      </c>
      <c r="B37" s="411" t="str">
        <f t="shared" si="69"/>
        <v/>
      </c>
      <c r="C37" s="416">
        <f>Electricity!D40</f>
        <v>0</v>
      </c>
      <c r="D37" s="405">
        <f>NG!D40</f>
        <v>0</v>
      </c>
      <c r="E37" s="405">
        <f>LPG!E40</f>
        <v>0</v>
      </c>
      <c r="F37" s="405">
        <f>Kerosene!E40</f>
        <v>0</v>
      </c>
      <c r="G37" s="405">
        <f>'Marked Gasoil'!E40</f>
        <v>0</v>
      </c>
      <c r="H37" s="405">
        <f>'Light, Medium &amp; Heavy Fuel Oils'!E40</f>
        <v>0</v>
      </c>
      <c r="I37" s="405">
        <f>'Road Diesel'!E40</f>
        <v>0</v>
      </c>
      <c r="J37" s="405">
        <f>Petrol!E40</f>
        <v>0</v>
      </c>
      <c r="K37" s="405">
        <f>'Other Fuels'!E40</f>
        <v>0</v>
      </c>
      <c r="L37" s="481">
        <f t="shared" si="35"/>
        <v>0</v>
      </c>
      <c r="M37" s="428">
        <f>Electricity!H40</f>
        <v>0</v>
      </c>
      <c r="N37" s="406">
        <f>NG!H40</f>
        <v>0</v>
      </c>
      <c r="O37" s="406">
        <f>LPG!F40</f>
        <v>0</v>
      </c>
      <c r="P37" s="406">
        <f>Kerosene!F40</f>
        <v>0</v>
      </c>
      <c r="Q37" s="406">
        <f>'Marked Gasoil'!F40</f>
        <v>0</v>
      </c>
      <c r="R37" s="406">
        <f>'Light, Medium &amp; Heavy Fuel Oils'!F40</f>
        <v>0</v>
      </c>
      <c r="S37" s="406">
        <f>'Road Diesel'!F40</f>
        <v>0</v>
      </c>
      <c r="T37" s="406">
        <f>Petrol!F40</f>
        <v>0</v>
      </c>
      <c r="U37" s="406">
        <f>'Other Fuels'!F40</f>
        <v>0</v>
      </c>
      <c r="V37" s="484">
        <f t="shared" si="36"/>
        <v>0</v>
      </c>
      <c r="W37" s="434" t="e">
        <f>Electricity!J40</f>
        <v>#N/A</v>
      </c>
      <c r="X37" s="407" t="e">
        <f>NG!J40</f>
        <v>#N/A</v>
      </c>
      <c r="Y37" s="407" t="e">
        <f>LPG!I40</f>
        <v>#N/A</v>
      </c>
      <c r="Z37" s="407" t="e">
        <f>Kerosene!I40</f>
        <v>#N/A</v>
      </c>
      <c r="AA37" s="407" t="e">
        <f>'Marked Gasoil'!I40</f>
        <v>#N/A</v>
      </c>
      <c r="AB37" s="407" t="e">
        <f>'Light, Medium &amp; Heavy Fuel Oils'!I40</f>
        <v>#N/A</v>
      </c>
      <c r="AC37" s="407" t="e">
        <f>'Road Diesel'!I40</f>
        <v>#N/A</v>
      </c>
      <c r="AD37" s="407" t="e">
        <f>Petrol!I40</f>
        <v>#N/A</v>
      </c>
      <c r="AE37" s="407">
        <f>'Other Fuels'!I40</f>
        <v>0</v>
      </c>
      <c r="AF37" s="488" t="e">
        <f t="shared" si="37"/>
        <v>#N/A</v>
      </c>
      <c r="AG37" s="489" t="e">
        <f t="shared" si="38"/>
        <v>#N/A</v>
      </c>
      <c r="AK37" s="447" t="str">
        <f t="shared" si="39"/>
        <v>Jul-</v>
      </c>
      <c r="AL37" s="449">
        <f t="shared" si="40"/>
        <v>0</v>
      </c>
      <c r="AM37" s="449">
        <f t="shared" si="41"/>
        <v>0</v>
      </c>
      <c r="AN37" s="449">
        <f t="shared" si="42"/>
        <v>0</v>
      </c>
      <c r="AO37" s="449">
        <f t="shared" si="43"/>
        <v>0</v>
      </c>
      <c r="AP37" s="449">
        <f t="shared" si="44"/>
        <v>0</v>
      </c>
      <c r="AQ37" s="449">
        <f t="shared" si="45"/>
        <v>0</v>
      </c>
      <c r="AR37" s="449">
        <f t="shared" si="46"/>
        <v>0</v>
      </c>
      <c r="AS37" s="449">
        <f t="shared" si="47"/>
        <v>0</v>
      </c>
      <c r="AT37" s="449">
        <f t="shared" si="48"/>
        <v>0</v>
      </c>
      <c r="AU37" s="450" t="str">
        <f t="shared" si="49"/>
        <v>Jul-</v>
      </c>
      <c r="AV37" s="451">
        <f t="shared" si="50"/>
        <v>0</v>
      </c>
      <c r="AW37" s="451">
        <f t="shared" si="51"/>
        <v>0</v>
      </c>
      <c r="AX37" s="451">
        <f t="shared" si="52"/>
        <v>0</v>
      </c>
      <c r="AY37" s="451">
        <f t="shared" si="53"/>
        <v>0</v>
      </c>
      <c r="AZ37" s="451">
        <f t="shared" si="54"/>
        <v>0</v>
      </c>
      <c r="BA37" s="451">
        <f t="shared" si="55"/>
        <v>0</v>
      </c>
      <c r="BB37" s="451">
        <f t="shared" si="56"/>
        <v>0</v>
      </c>
      <c r="BC37" s="451">
        <f t="shared" si="57"/>
        <v>0</v>
      </c>
      <c r="BD37" s="451">
        <f t="shared" si="58"/>
        <v>0</v>
      </c>
      <c r="BE37" s="452" t="str">
        <f t="shared" si="59"/>
        <v>Jul-</v>
      </c>
      <c r="BF37" s="453" t="e">
        <f t="shared" si="60"/>
        <v>#N/A</v>
      </c>
      <c r="BG37" s="453" t="e">
        <f t="shared" si="61"/>
        <v>#N/A</v>
      </c>
      <c r="BH37" s="453" t="e">
        <f t="shared" si="62"/>
        <v>#N/A</v>
      </c>
      <c r="BI37" s="453" t="e">
        <f t="shared" si="63"/>
        <v>#N/A</v>
      </c>
      <c r="BJ37" s="453" t="e">
        <f t="shared" si="64"/>
        <v>#N/A</v>
      </c>
      <c r="BK37" s="453" t="e">
        <f t="shared" si="65"/>
        <v>#N/A</v>
      </c>
      <c r="BL37" s="453" t="e">
        <f t="shared" si="66"/>
        <v>#N/A</v>
      </c>
      <c r="BM37" s="453" t="e">
        <f t="shared" si="67"/>
        <v>#N/A</v>
      </c>
      <c r="BN37" s="453">
        <f t="shared" si="34"/>
        <v>0</v>
      </c>
    </row>
    <row r="38" spans="1:66" ht="14.25" customHeight="1" x14ac:dyDescent="0.2">
      <c r="A38" s="423" t="s">
        <v>7</v>
      </c>
      <c r="B38" s="411" t="str">
        <f t="shared" si="69"/>
        <v/>
      </c>
      <c r="C38" s="416">
        <f>Electricity!D41</f>
        <v>0</v>
      </c>
      <c r="D38" s="405">
        <f>NG!D41</f>
        <v>0</v>
      </c>
      <c r="E38" s="405">
        <f>LPG!E41</f>
        <v>0</v>
      </c>
      <c r="F38" s="405">
        <f>Kerosene!E41</f>
        <v>0</v>
      </c>
      <c r="G38" s="405">
        <f>'Marked Gasoil'!E41</f>
        <v>0</v>
      </c>
      <c r="H38" s="405">
        <f>'Light, Medium &amp; Heavy Fuel Oils'!E41</f>
        <v>0</v>
      </c>
      <c r="I38" s="405">
        <f>'Road Diesel'!E41</f>
        <v>0</v>
      </c>
      <c r="J38" s="405">
        <f>Petrol!E41</f>
        <v>0</v>
      </c>
      <c r="K38" s="405">
        <f>'Other Fuels'!E41</f>
        <v>0</v>
      </c>
      <c r="L38" s="481">
        <f t="shared" si="35"/>
        <v>0</v>
      </c>
      <c r="M38" s="428">
        <f>Electricity!H41</f>
        <v>0</v>
      </c>
      <c r="N38" s="406">
        <f>NG!H41</f>
        <v>0</v>
      </c>
      <c r="O38" s="406">
        <f>LPG!F41</f>
        <v>0</v>
      </c>
      <c r="P38" s="406">
        <f>Kerosene!F41</f>
        <v>0</v>
      </c>
      <c r="Q38" s="406">
        <f>'Marked Gasoil'!F41</f>
        <v>0</v>
      </c>
      <c r="R38" s="406">
        <f>'Light, Medium &amp; Heavy Fuel Oils'!F41</f>
        <v>0</v>
      </c>
      <c r="S38" s="406">
        <f>'Road Diesel'!F41</f>
        <v>0</v>
      </c>
      <c r="T38" s="406">
        <f>Petrol!F41</f>
        <v>0</v>
      </c>
      <c r="U38" s="406">
        <f>'Other Fuels'!F41</f>
        <v>0</v>
      </c>
      <c r="V38" s="484">
        <f t="shared" si="36"/>
        <v>0</v>
      </c>
      <c r="W38" s="434" t="e">
        <f>Electricity!J41</f>
        <v>#N/A</v>
      </c>
      <c r="X38" s="407" t="e">
        <f>NG!J41</f>
        <v>#N/A</v>
      </c>
      <c r="Y38" s="407" t="e">
        <f>LPG!I41</f>
        <v>#N/A</v>
      </c>
      <c r="Z38" s="407" t="e">
        <f>Kerosene!I41</f>
        <v>#N/A</v>
      </c>
      <c r="AA38" s="407" t="e">
        <f>'Marked Gasoil'!I41</f>
        <v>#N/A</v>
      </c>
      <c r="AB38" s="407" t="e">
        <f>'Light, Medium &amp; Heavy Fuel Oils'!I41</f>
        <v>#N/A</v>
      </c>
      <c r="AC38" s="407" t="e">
        <f>'Road Diesel'!I41</f>
        <v>#N/A</v>
      </c>
      <c r="AD38" s="407" t="e">
        <f>Petrol!I41</f>
        <v>#N/A</v>
      </c>
      <c r="AE38" s="407">
        <f>'Other Fuels'!I41</f>
        <v>0</v>
      </c>
      <c r="AF38" s="488" t="e">
        <f t="shared" si="37"/>
        <v>#N/A</v>
      </c>
      <c r="AG38" s="489" t="e">
        <f t="shared" si="38"/>
        <v>#N/A</v>
      </c>
      <c r="AK38" s="447" t="str">
        <f t="shared" si="39"/>
        <v>Aug-</v>
      </c>
      <c r="AL38" s="449">
        <f t="shared" si="40"/>
        <v>0</v>
      </c>
      <c r="AM38" s="449">
        <f t="shared" si="41"/>
        <v>0</v>
      </c>
      <c r="AN38" s="449">
        <f t="shared" si="42"/>
        <v>0</v>
      </c>
      <c r="AO38" s="449">
        <f t="shared" si="43"/>
        <v>0</v>
      </c>
      <c r="AP38" s="449">
        <f t="shared" si="44"/>
        <v>0</v>
      </c>
      <c r="AQ38" s="449">
        <f t="shared" si="45"/>
        <v>0</v>
      </c>
      <c r="AR38" s="449">
        <f t="shared" si="46"/>
        <v>0</v>
      </c>
      <c r="AS38" s="449">
        <f t="shared" si="47"/>
        <v>0</v>
      </c>
      <c r="AT38" s="449">
        <f t="shared" si="48"/>
        <v>0</v>
      </c>
      <c r="AU38" s="450" t="str">
        <f t="shared" si="49"/>
        <v>Aug-</v>
      </c>
      <c r="AV38" s="451">
        <f t="shared" si="50"/>
        <v>0</v>
      </c>
      <c r="AW38" s="451">
        <f t="shared" si="51"/>
        <v>0</v>
      </c>
      <c r="AX38" s="451">
        <f t="shared" si="52"/>
        <v>0</v>
      </c>
      <c r="AY38" s="451">
        <f t="shared" si="53"/>
        <v>0</v>
      </c>
      <c r="AZ38" s="451">
        <f t="shared" si="54"/>
        <v>0</v>
      </c>
      <c r="BA38" s="451">
        <f t="shared" si="55"/>
        <v>0</v>
      </c>
      <c r="BB38" s="451">
        <f t="shared" si="56"/>
        <v>0</v>
      </c>
      <c r="BC38" s="451">
        <f t="shared" si="57"/>
        <v>0</v>
      </c>
      <c r="BD38" s="451">
        <f t="shared" si="58"/>
        <v>0</v>
      </c>
      <c r="BE38" s="452" t="str">
        <f t="shared" si="59"/>
        <v>Aug-</v>
      </c>
      <c r="BF38" s="453" t="e">
        <f t="shared" si="60"/>
        <v>#N/A</v>
      </c>
      <c r="BG38" s="453" t="e">
        <f t="shared" si="61"/>
        <v>#N/A</v>
      </c>
      <c r="BH38" s="453" t="e">
        <f t="shared" si="62"/>
        <v>#N/A</v>
      </c>
      <c r="BI38" s="453" t="e">
        <f t="shared" si="63"/>
        <v>#N/A</v>
      </c>
      <c r="BJ38" s="453" t="e">
        <f t="shared" si="64"/>
        <v>#N/A</v>
      </c>
      <c r="BK38" s="453" t="e">
        <f t="shared" si="65"/>
        <v>#N/A</v>
      </c>
      <c r="BL38" s="453" t="e">
        <f t="shared" si="66"/>
        <v>#N/A</v>
      </c>
      <c r="BM38" s="453" t="e">
        <f t="shared" si="67"/>
        <v>#N/A</v>
      </c>
      <c r="BN38" s="453">
        <f t="shared" si="34"/>
        <v>0</v>
      </c>
    </row>
    <row r="39" spans="1:66" ht="14.25" customHeight="1" x14ac:dyDescent="0.2">
      <c r="A39" s="423" t="s">
        <v>8</v>
      </c>
      <c r="B39" s="411" t="str">
        <f t="shared" si="69"/>
        <v/>
      </c>
      <c r="C39" s="416">
        <f>Electricity!D42</f>
        <v>0</v>
      </c>
      <c r="D39" s="405">
        <f>NG!D42</f>
        <v>0</v>
      </c>
      <c r="E39" s="405">
        <f>LPG!E42</f>
        <v>0</v>
      </c>
      <c r="F39" s="405">
        <f>Kerosene!E42</f>
        <v>0</v>
      </c>
      <c r="G39" s="405">
        <f>'Marked Gasoil'!E42</f>
        <v>0</v>
      </c>
      <c r="H39" s="405">
        <f>'Light, Medium &amp; Heavy Fuel Oils'!E42</f>
        <v>0</v>
      </c>
      <c r="I39" s="405">
        <f>'Road Diesel'!E42</f>
        <v>0</v>
      </c>
      <c r="J39" s="405">
        <f>Petrol!E42</f>
        <v>0</v>
      </c>
      <c r="K39" s="405">
        <f>'Other Fuels'!E42</f>
        <v>0</v>
      </c>
      <c r="L39" s="481">
        <f t="shared" si="35"/>
        <v>0</v>
      </c>
      <c r="M39" s="428">
        <f>Electricity!H42</f>
        <v>0</v>
      </c>
      <c r="N39" s="406">
        <f>NG!H42</f>
        <v>0</v>
      </c>
      <c r="O39" s="406">
        <f>LPG!F42</f>
        <v>0</v>
      </c>
      <c r="P39" s="406">
        <f>Kerosene!F42</f>
        <v>0</v>
      </c>
      <c r="Q39" s="406">
        <f>'Marked Gasoil'!F42</f>
        <v>0</v>
      </c>
      <c r="R39" s="406">
        <f>'Light, Medium &amp; Heavy Fuel Oils'!F42</f>
        <v>0</v>
      </c>
      <c r="S39" s="406">
        <f>'Road Diesel'!F42</f>
        <v>0</v>
      </c>
      <c r="T39" s="406">
        <f>Petrol!F42</f>
        <v>0</v>
      </c>
      <c r="U39" s="406">
        <f>'Other Fuels'!F42</f>
        <v>0</v>
      </c>
      <c r="V39" s="484">
        <f t="shared" si="36"/>
        <v>0</v>
      </c>
      <c r="W39" s="434" t="e">
        <f>Electricity!J42</f>
        <v>#N/A</v>
      </c>
      <c r="X39" s="407" t="e">
        <f>NG!J42</f>
        <v>#N/A</v>
      </c>
      <c r="Y39" s="407" t="e">
        <f>LPG!I42</f>
        <v>#N/A</v>
      </c>
      <c r="Z39" s="407" t="e">
        <f>Kerosene!I42</f>
        <v>#N/A</v>
      </c>
      <c r="AA39" s="407" t="e">
        <f>'Marked Gasoil'!I42</f>
        <v>#N/A</v>
      </c>
      <c r="AB39" s="407" t="e">
        <f>'Light, Medium &amp; Heavy Fuel Oils'!I42</f>
        <v>#N/A</v>
      </c>
      <c r="AC39" s="407" t="e">
        <f>'Road Diesel'!I42</f>
        <v>#N/A</v>
      </c>
      <c r="AD39" s="407" t="e">
        <f>Petrol!I42</f>
        <v>#N/A</v>
      </c>
      <c r="AE39" s="407">
        <f>'Other Fuels'!I42</f>
        <v>0</v>
      </c>
      <c r="AF39" s="488" t="e">
        <f t="shared" si="37"/>
        <v>#N/A</v>
      </c>
      <c r="AG39" s="489" t="e">
        <f t="shared" si="38"/>
        <v>#N/A</v>
      </c>
      <c r="AK39" s="447" t="str">
        <f t="shared" si="39"/>
        <v>Sep-</v>
      </c>
      <c r="AL39" s="449">
        <f t="shared" si="40"/>
        <v>0</v>
      </c>
      <c r="AM39" s="449">
        <f t="shared" si="41"/>
        <v>0</v>
      </c>
      <c r="AN39" s="449">
        <f t="shared" si="42"/>
        <v>0</v>
      </c>
      <c r="AO39" s="449">
        <f t="shared" si="43"/>
        <v>0</v>
      </c>
      <c r="AP39" s="449">
        <f t="shared" si="44"/>
        <v>0</v>
      </c>
      <c r="AQ39" s="449">
        <f t="shared" si="45"/>
        <v>0</v>
      </c>
      <c r="AR39" s="449">
        <f t="shared" si="46"/>
        <v>0</v>
      </c>
      <c r="AS39" s="449">
        <f t="shared" si="47"/>
        <v>0</v>
      </c>
      <c r="AT39" s="449">
        <f t="shared" si="48"/>
        <v>0</v>
      </c>
      <c r="AU39" s="450" t="str">
        <f t="shared" si="49"/>
        <v>Sep-</v>
      </c>
      <c r="AV39" s="451">
        <f t="shared" si="50"/>
        <v>0</v>
      </c>
      <c r="AW39" s="451">
        <f t="shared" si="51"/>
        <v>0</v>
      </c>
      <c r="AX39" s="451">
        <f t="shared" si="52"/>
        <v>0</v>
      </c>
      <c r="AY39" s="451">
        <f t="shared" si="53"/>
        <v>0</v>
      </c>
      <c r="AZ39" s="451">
        <f t="shared" si="54"/>
        <v>0</v>
      </c>
      <c r="BA39" s="451">
        <f t="shared" si="55"/>
        <v>0</v>
      </c>
      <c r="BB39" s="451">
        <f t="shared" si="56"/>
        <v>0</v>
      </c>
      <c r="BC39" s="451">
        <f t="shared" si="57"/>
        <v>0</v>
      </c>
      <c r="BD39" s="451">
        <f t="shared" si="58"/>
        <v>0</v>
      </c>
      <c r="BE39" s="452" t="str">
        <f t="shared" si="59"/>
        <v>Sep-</v>
      </c>
      <c r="BF39" s="453" t="e">
        <f t="shared" si="60"/>
        <v>#N/A</v>
      </c>
      <c r="BG39" s="453" t="e">
        <f t="shared" si="61"/>
        <v>#N/A</v>
      </c>
      <c r="BH39" s="453" t="e">
        <f t="shared" si="62"/>
        <v>#N/A</v>
      </c>
      <c r="BI39" s="453" t="e">
        <f t="shared" si="63"/>
        <v>#N/A</v>
      </c>
      <c r="BJ39" s="453" t="e">
        <f t="shared" si="64"/>
        <v>#N/A</v>
      </c>
      <c r="BK39" s="453" t="e">
        <f t="shared" si="65"/>
        <v>#N/A</v>
      </c>
      <c r="BL39" s="453" t="e">
        <f t="shared" si="66"/>
        <v>#N/A</v>
      </c>
      <c r="BM39" s="453" t="e">
        <f t="shared" si="67"/>
        <v>#N/A</v>
      </c>
      <c r="BN39" s="453">
        <f t="shared" si="34"/>
        <v>0</v>
      </c>
    </row>
    <row r="40" spans="1:66" ht="14.25" customHeight="1" x14ac:dyDescent="0.2">
      <c r="A40" s="423" t="s">
        <v>9</v>
      </c>
      <c r="B40" s="411" t="str">
        <f t="shared" si="69"/>
        <v/>
      </c>
      <c r="C40" s="416">
        <f>Electricity!D43</f>
        <v>0</v>
      </c>
      <c r="D40" s="405">
        <f>NG!D43</f>
        <v>0</v>
      </c>
      <c r="E40" s="405">
        <f>LPG!E43</f>
        <v>0</v>
      </c>
      <c r="F40" s="405">
        <f>Kerosene!E43</f>
        <v>0</v>
      </c>
      <c r="G40" s="405">
        <f>'Marked Gasoil'!E43</f>
        <v>0</v>
      </c>
      <c r="H40" s="405">
        <f>'Light, Medium &amp; Heavy Fuel Oils'!E43</f>
        <v>0</v>
      </c>
      <c r="I40" s="405">
        <f>'Road Diesel'!E43</f>
        <v>0</v>
      </c>
      <c r="J40" s="405">
        <f>Petrol!E43</f>
        <v>0</v>
      </c>
      <c r="K40" s="405">
        <f>'Other Fuels'!E43</f>
        <v>0</v>
      </c>
      <c r="L40" s="481">
        <f t="shared" si="35"/>
        <v>0</v>
      </c>
      <c r="M40" s="428">
        <f>Electricity!H43</f>
        <v>0</v>
      </c>
      <c r="N40" s="406">
        <f>NG!H43</f>
        <v>0</v>
      </c>
      <c r="O40" s="406">
        <f>LPG!F43</f>
        <v>0</v>
      </c>
      <c r="P40" s="406">
        <f>Kerosene!F43</f>
        <v>0</v>
      </c>
      <c r="Q40" s="406">
        <f>'Marked Gasoil'!F43</f>
        <v>0</v>
      </c>
      <c r="R40" s="406">
        <f>'Light, Medium &amp; Heavy Fuel Oils'!F43</f>
        <v>0</v>
      </c>
      <c r="S40" s="406">
        <f>'Road Diesel'!F43</f>
        <v>0</v>
      </c>
      <c r="T40" s="406">
        <f>Petrol!F43</f>
        <v>0</v>
      </c>
      <c r="U40" s="406">
        <f>'Other Fuels'!F43</f>
        <v>0</v>
      </c>
      <c r="V40" s="484">
        <f t="shared" si="36"/>
        <v>0</v>
      </c>
      <c r="W40" s="434" t="e">
        <f>Electricity!J43</f>
        <v>#N/A</v>
      </c>
      <c r="X40" s="407" t="e">
        <f>NG!J43</f>
        <v>#N/A</v>
      </c>
      <c r="Y40" s="407" t="e">
        <f>LPG!I43</f>
        <v>#N/A</v>
      </c>
      <c r="Z40" s="407" t="e">
        <f>Kerosene!I43</f>
        <v>#N/A</v>
      </c>
      <c r="AA40" s="407" t="e">
        <f>'Marked Gasoil'!I43</f>
        <v>#N/A</v>
      </c>
      <c r="AB40" s="407" t="e">
        <f>'Light, Medium &amp; Heavy Fuel Oils'!I43</f>
        <v>#N/A</v>
      </c>
      <c r="AC40" s="407" t="e">
        <f>'Road Diesel'!I43</f>
        <v>#N/A</v>
      </c>
      <c r="AD40" s="407" t="e">
        <f>Petrol!I43</f>
        <v>#N/A</v>
      </c>
      <c r="AE40" s="407">
        <f>'Other Fuels'!I43</f>
        <v>0</v>
      </c>
      <c r="AF40" s="488" t="e">
        <f t="shared" si="37"/>
        <v>#N/A</v>
      </c>
      <c r="AG40" s="489" t="e">
        <f t="shared" si="38"/>
        <v>#N/A</v>
      </c>
      <c r="AK40" s="447" t="str">
        <f t="shared" si="39"/>
        <v>Oct-</v>
      </c>
      <c r="AL40" s="449">
        <f t="shared" si="40"/>
        <v>0</v>
      </c>
      <c r="AM40" s="449">
        <f t="shared" si="41"/>
        <v>0</v>
      </c>
      <c r="AN40" s="449">
        <f t="shared" si="42"/>
        <v>0</v>
      </c>
      <c r="AO40" s="449">
        <f t="shared" si="43"/>
        <v>0</v>
      </c>
      <c r="AP40" s="449">
        <f t="shared" si="44"/>
        <v>0</v>
      </c>
      <c r="AQ40" s="449">
        <f t="shared" si="45"/>
        <v>0</v>
      </c>
      <c r="AR40" s="449">
        <f t="shared" si="46"/>
        <v>0</v>
      </c>
      <c r="AS40" s="449">
        <f t="shared" si="47"/>
        <v>0</v>
      </c>
      <c r="AT40" s="449">
        <f t="shared" si="48"/>
        <v>0</v>
      </c>
      <c r="AU40" s="450" t="str">
        <f t="shared" si="49"/>
        <v>Oct-</v>
      </c>
      <c r="AV40" s="451">
        <f t="shared" si="50"/>
        <v>0</v>
      </c>
      <c r="AW40" s="451">
        <f t="shared" si="51"/>
        <v>0</v>
      </c>
      <c r="AX40" s="451">
        <f t="shared" si="52"/>
        <v>0</v>
      </c>
      <c r="AY40" s="451">
        <f t="shared" si="53"/>
        <v>0</v>
      </c>
      <c r="AZ40" s="451">
        <f t="shared" si="54"/>
        <v>0</v>
      </c>
      <c r="BA40" s="451">
        <f t="shared" si="55"/>
        <v>0</v>
      </c>
      <c r="BB40" s="451">
        <f t="shared" si="56"/>
        <v>0</v>
      </c>
      <c r="BC40" s="451">
        <f t="shared" si="57"/>
        <v>0</v>
      </c>
      <c r="BD40" s="451">
        <f t="shared" si="58"/>
        <v>0</v>
      </c>
      <c r="BE40" s="452" t="str">
        <f t="shared" si="59"/>
        <v>Oct-</v>
      </c>
      <c r="BF40" s="453" t="e">
        <f t="shared" si="60"/>
        <v>#N/A</v>
      </c>
      <c r="BG40" s="453" t="e">
        <f t="shared" si="61"/>
        <v>#N/A</v>
      </c>
      <c r="BH40" s="453" t="e">
        <f t="shared" si="62"/>
        <v>#N/A</v>
      </c>
      <c r="BI40" s="453" t="e">
        <f t="shared" si="63"/>
        <v>#N/A</v>
      </c>
      <c r="BJ40" s="453" t="e">
        <f t="shared" si="64"/>
        <v>#N/A</v>
      </c>
      <c r="BK40" s="453" t="e">
        <f t="shared" si="65"/>
        <v>#N/A</v>
      </c>
      <c r="BL40" s="453" t="e">
        <f t="shared" si="66"/>
        <v>#N/A</v>
      </c>
      <c r="BM40" s="453" t="e">
        <f t="shared" si="67"/>
        <v>#N/A</v>
      </c>
      <c r="BN40" s="453">
        <f t="shared" si="34"/>
        <v>0</v>
      </c>
    </row>
    <row r="41" spans="1:66" ht="14.25" customHeight="1" x14ac:dyDescent="0.2">
      <c r="A41" s="423" t="s">
        <v>10</v>
      </c>
      <c r="B41" s="411" t="str">
        <f t="shared" si="69"/>
        <v/>
      </c>
      <c r="C41" s="416">
        <f>Electricity!D44</f>
        <v>0</v>
      </c>
      <c r="D41" s="405">
        <f>NG!D44</f>
        <v>0</v>
      </c>
      <c r="E41" s="405">
        <f>LPG!E44</f>
        <v>0</v>
      </c>
      <c r="F41" s="405">
        <f>Kerosene!E44</f>
        <v>0</v>
      </c>
      <c r="G41" s="405">
        <f>'Marked Gasoil'!E44</f>
        <v>0</v>
      </c>
      <c r="H41" s="405">
        <f>'Light, Medium &amp; Heavy Fuel Oils'!E44</f>
        <v>0</v>
      </c>
      <c r="I41" s="405">
        <f>'Road Diesel'!E44</f>
        <v>0</v>
      </c>
      <c r="J41" s="405">
        <f>Petrol!E44</f>
        <v>0</v>
      </c>
      <c r="K41" s="405">
        <f>'Other Fuels'!E44</f>
        <v>0</v>
      </c>
      <c r="L41" s="481">
        <f t="shared" si="35"/>
        <v>0</v>
      </c>
      <c r="M41" s="428">
        <f>Electricity!H44</f>
        <v>0</v>
      </c>
      <c r="N41" s="406">
        <f>NG!H44</f>
        <v>0</v>
      </c>
      <c r="O41" s="406">
        <f>LPG!F44</f>
        <v>0</v>
      </c>
      <c r="P41" s="406">
        <f>Kerosene!F44</f>
        <v>0</v>
      </c>
      <c r="Q41" s="406">
        <f>'Marked Gasoil'!F44</f>
        <v>0</v>
      </c>
      <c r="R41" s="406">
        <f>'Light, Medium &amp; Heavy Fuel Oils'!F44</f>
        <v>0</v>
      </c>
      <c r="S41" s="406">
        <f>'Road Diesel'!F44</f>
        <v>0</v>
      </c>
      <c r="T41" s="406">
        <f>Petrol!F44</f>
        <v>0</v>
      </c>
      <c r="U41" s="406">
        <f>'Other Fuels'!F44</f>
        <v>0</v>
      </c>
      <c r="V41" s="484">
        <f t="shared" si="36"/>
        <v>0</v>
      </c>
      <c r="W41" s="434" t="e">
        <f>Electricity!J44</f>
        <v>#N/A</v>
      </c>
      <c r="X41" s="407" t="e">
        <f>NG!J44</f>
        <v>#N/A</v>
      </c>
      <c r="Y41" s="407" t="e">
        <f>LPG!I44</f>
        <v>#N/A</v>
      </c>
      <c r="Z41" s="407" t="e">
        <f>Kerosene!I44</f>
        <v>#N/A</v>
      </c>
      <c r="AA41" s="407" t="e">
        <f>'Marked Gasoil'!I44</f>
        <v>#N/A</v>
      </c>
      <c r="AB41" s="407" t="e">
        <f>'Light, Medium &amp; Heavy Fuel Oils'!I44</f>
        <v>#N/A</v>
      </c>
      <c r="AC41" s="407" t="e">
        <f>'Road Diesel'!I44</f>
        <v>#N/A</v>
      </c>
      <c r="AD41" s="407" t="e">
        <f>Petrol!I44</f>
        <v>#N/A</v>
      </c>
      <c r="AE41" s="407">
        <f>'Other Fuels'!I44</f>
        <v>0</v>
      </c>
      <c r="AF41" s="488" t="e">
        <f t="shared" si="37"/>
        <v>#N/A</v>
      </c>
      <c r="AG41" s="489" t="e">
        <f t="shared" si="38"/>
        <v>#N/A</v>
      </c>
      <c r="AK41" s="447" t="str">
        <f t="shared" si="39"/>
        <v>Nov-</v>
      </c>
      <c r="AL41" s="449">
        <f t="shared" si="40"/>
        <v>0</v>
      </c>
      <c r="AM41" s="449">
        <f t="shared" si="41"/>
        <v>0</v>
      </c>
      <c r="AN41" s="449">
        <f t="shared" si="42"/>
        <v>0</v>
      </c>
      <c r="AO41" s="449">
        <f t="shared" si="43"/>
        <v>0</v>
      </c>
      <c r="AP41" s="449">
        <f t="shared" si="44"/>
        <v>0</v>
      </c>
      <c r="AQ41" s="449">
        <f t="shared" si="45"/>
        <v>0</v>
      </c>
      <c r="AR41" s="449">
        <f t="shared" si="46"/>
        <v>0</v>
      </c>
      <c r="AS41" s="449">
        <f t="shared" si="47"/>
        <v>0</v>
      </c>
      <c r="AT41" s="449">
        <f t="shared" si="48"/>
        <v>0</v>
      </c>
      <c r="AU41" s="450" t="str">
        <f t="shared" si="49"/>
        <v>Nov-</v>
      </c>
      <c r="AV41" s="451">
        <f t="shared" si="50"/>
        <v>0</v>
      </c>
      <c r="AW41" s="451">
        <f t="shared" si="51"/>
        <v>0</v>
      </c>
      <c r="AX41" s="451">
        <f t="shared" si="52"/>
        <v>0</v>
      </c>
      <c r="AY41" s="451">
        <f t="shared" si="53"/>
        <v>0</v>
      </c>
      <c r="AZ41" s="451">
        <f t="shared" si="54"/>
        <v>0</v>
      </c>
      <c r="BA41" s="451">
        <f t="shared" si="55"/>
        <v>0</v>
      </c>
      <c r="BB41" s="451">
        <f t="shared" si="56"/>
        <v>0</v>
      </c>
      <c r="BC41" s="451">
        <f t="shared" si="57"/>
        <v>0</v>
      </c>
      <c r="BD41" s="451">
        <f t="shared" si="58"/>
        <v>0</v>
      </c>
      <c r="BE41" s="452" t="str">
        <f t="shared" si="59"/>
        <v>Nov-</v>
      </c>
      <c r="BF41" s="453" t="e">
        <f t="shared" si="60"/>
        <v>#N/A</v>
      </c>
      <c r="BG41" s="453" t="e">
        <f t="shared" si="61"/>
        <v>#N/A</v>
      </c>
      <c r="BH41" s="453" t="e">
        <f t="shared" si="62"/>
        <v>#N/A</v>
      </c>
      <c r="BI41" s="453" t="e">
        <f t="shared" si="63"/>
        <v>#N/A</v>
      </c>
      <c r="BJ41" s="453" t="e">
        <f t="shared" si="64"/>
        <v>#N/A</v>
      </c>
      <c r="BK41" s="453" t="e">
        <f t="shared" si="65"/>
        <v>#N/A</v>
      </c>
      <c r="BL41" s="453" t="e">
        <f t="shared" si="66"/>
        <v>#N/A</v>
      </c>
      <c r="BM41" s="453" t="e">
        <f t="shared" si="67"/>
        <v>#N/A</v>
      </c>
      <c r="BN41" s="453">
        <f t="shared" si="34"/>
        <v>0</v>
      </c>
    </row>
    <row r="42" spans="1:66" ht="14.25" customHeight="1" thickBot="1" x14ac:dyDescent="0.25">
      <c r="A42" s="120" t="s">
        <v>11</v>
      </c>
      <c r="B42" s="137" t="str">
        <f t="shared" si="69"/>
        <v/>
      </c>
      <c r="C42" s="417">
        <f>Electricity!D45</f>
        <v>0</v>
      </c>
      <c r="D42" s="418">
        <f>NG!D45</f>
        <v>0</v>
      </c>
      <c r="E42" s="418">
        <f>LPG!E45</f>
        <v>0</v>
      </c>
      <c r="F42" s="418">
        <f>Kerosene!E45</f>
        <v>0</v>
      </c>
      <c r="G42" s="418">
        <f>'Marked Gasoil'!E45</f>
        <v>0</v>
      </c>
      <c r="H42" s="418">
        <f>'Light, Medium &amp; Heavy Fuel Oils'!E45</f>
        <v>0</v>
      </c>
      <c r="I42" s="418">
        <f>'Road Diesel'!E45</f>
        <v>0</v>
      </c>
      <c r="J42" s="418">
        <f>Petrol!E45</f>
        <v>0</v>
      </c>
      <c r="K42" s="418">
        <f>'Other Fuels'!E45</f>
        <v>0</v>
      </c>
      <c r="L42" s="482">
        <f t="shared" si="35"/>
        <v>0</v>
      </c>
      <c r="M42" s="429">
        <f>Electricity!H45</f>
        <v>0</v>
      </c>
      <c r="N42" s="419">
        <f>NG!H45</f>
        <v>0</v>
      </c>
      <c r="O42" s="419">
        <f>LPG!F45</f>
        <v>0</v>
      </c>
      <c r="P42" s="419">
        <f>Kerosene!F45</f>
        <v>0</v>
      </c>
      <c r="Q42" s="419">
        <f>'Marked Gasoil'!F45</f>
        <v>0</v>
      </c>
      <c r="R42" s="419">
        <f>'Light, Medium &amp; Heavy Fuel Oils'!F45</f>
        <v>0</v>
      </c>
      <c r="S42" s="419">
        <f>'Road Diesel'!F45</f>
        <v>0</v>
      </c>
      <c r="T42" s="419">
        <f>Petrol!F45</f>
        <v>0</v>
      </c>
      <c r="U42" s="419">
        <f>'Other Fuels'!F45</f>
        <v>0</v>
      </c>
      <c r="V42" s="485">
        <f t="shared" si="36"/>
        <v>0</v>
      </c>
      <c r="W42" s="435" t="e">
        <f>Electricity!J45</f>
        <v>#N/A</v>
      </c>
      <c r="X42" s="420" t="e">
        <f>NG!J45</f>
        <v>#N/A</v>
      </c>
      <c r="Y42" s="420" t="e">
        <f>LPG!I45</f>
        <v>#N/A</v>
      </c>
      <c r="Z42" s="420" t="e">
        <f>Kerosene!I45</f>
        <v>#N/A</v>
      </c>
      <c r="AA42" s="420" t="e">
        <f>'Marked Gasoil'!I45</f>
        <v>#N/A</v>
      </c>
      <c r="AB42" s="420" t="e">
        <f>'Light, Medium &amp; Heavy Fuel Oils'!I45</f>
        <v>#N/A</v>
      </c>
      <c r="AC42" s="420" t="e">
        <f>'Road Diesel'!I45</f>
        <v>#N/A</v>
      </c>
      <c r="AD42" s="420" t="e">
        <f>Petrol!I45</f>
        <v>#N/A</v>
      </c>
      <c r="AE42" s="420">
        <f>'Other Fuels'!I45</f>
        <v>0</v>
      </c>
      <c r="AF42" s="490" t="e">
        <f t="shared" si="37"/>
        <v>#N/A</v>
      </c>
      <c r="AG42" s="491" t="e">
        <f t="shared" si="38"/>
        <v>#N/A</v>
      </c>
      <c r="AK42" s="447" t="str">
        <f t="shared" si="39"/>
        <v>Dec-</v>
      </c>
      <c r="AL42" s="449">
        <f t="shared" si="40"/>
        <v>0</v>
      </c>
      <c r="AM42" s="449">
        <f t="shared" si="41"/>
        <v>0</v>
      </c>
      <c r="AN42" s="449">
        <f t="shared" si="42"/>
        <v>0</v>
      </c>
      <c r="AO42" s="449">
        <f t="shared" si="43"/>
        <v>0</v>
      </c>
      <c r="AP42" s="449">
        <f t="shared" si="44"/>
        <v>0</v>
      </c>
      <c r="AQ42" s="449">
        <f t="shared" si="45"/>
        <v>0</v>
      </c>
      <c r="AR42" s="449">
        <f t="shared" si="46"/>
        <v>0</v>
      </c>
      <c r="AS42" s="449">
        <f t="shared" si="47"/>
        <v>0</v>
      </c>
      <c r="AT42" s="449">
        <f t="shared" si="48"/>
        <v>0</v>
      </c>
      <c r="AU42" s="450" t="str">
        <f t="shared" si="49"/>
        <v>Dec-</v>
      </c>
      <c r="AV42" s="451">
        <f t="shared" si="50"/>
        <v>0</v>
      </c>
      <c r="AW42" s="451">
        <f t="shared" si="51"/>
        <v>0</v>
      </c>
      <c r="AX42" s="451">
        <f t="shared" si="52"/>
        <v>0</v>
      </c>
      <c r="AY42" s="451">
        <f t="shared" si="53"/>
        <v>0</v>
      </c>
      <c r="AZ42" s="451">
        <f t="shared" si="54"/>
        <v>0</v>
      </c>
      <c r="BA42" s="451">
        <f t="shared" si="55"/>
        <v>0</v>
      </c>
      <c r="BB42" s="451">
        <f t="shared" si="56"/>
        <v>0</v>
      </c>
      <c r="BC42" s="451">
        <f t="shared" si="57"/>
        <v>0</v>
      </c>
      <c r="BD42" s="451">
        <f t="shared" si="58"/>
        <v>0</v>
      </c>
      <c r="BE42" s="452" t="str">
        <f t="shared" si="59"/>
        <v>Dec-</v>
      </c>
      <c r="BF42" s="453" t="e">
        <f t="shared" si="60"/>
        <v>#N/A</v>
      </c>
      <c r="BG42" s="453" t="e">
        <f t="shared" si="61"/>
        <v>#N/A</v>
      </c>
      <c r="BH42" s="453" t="e">
        <f t="shared" si="62"/>
        <v>#N/A</v>
      </c>
      <c r="BI42" s="453" t="e">
        <f t="shared" si="63"/>
        <v>#N/A</v>
      </c>
      <c r="BJ42" s="453" t="e">
        <f t="shared" si="64"/>
        <v>#N/A</v>
      </c>
      <c r="BK42" s="453" t="e">
        <f t="shared" si="65"/>
        <v>#N/A</v>
      </c>
      <c r="BL42" s="453" t="e">
        <f t="shared" si="66"/>
        <v>#N/A</v>
      </c>
      <c r="BM42" s="453" t="e">
        <f t="shared" si="67"/>
        <v>#N/A</v>
      </c>
      <c r="BN42" s="453">
        <f t="shared" si="34"/>
        <v>0</v>
      </c>
    </row>
    <row r="43" spans="1:66" ht="14.25" customHeight="1" x14ac:dyDescent="0.2">
      <c r="A43" s="117" t="s">
        <v>0</v>
      </c>
      <c r="B43" s="63" t="str">
        <f>Year4</f>
        <v/>
      </c>
      <c r="C43" s="412">
        <f>Electricity!D46</f>
        <v>0</v>
      </c>
      <c r="D43" s="413">
        <f>NG!D46</f>
        <v>0</v>
      </c>
      <c r="E43" s="413">
        <f>LPG!E46</f>
        <v>0</v>
      </c>
      <c r="F43" s="413">
        <f>Kerosene!E46</f>
        <v>0</v>
      </c>
      <c r="G43" s="413">
        <f>'Marked Gasoil'!E46</f>
        <v>0</v>
      </c>
      <c r="H43" s="413">
        <f>'Light, Medium &amp; Heavy Fuel Oils'!E46</f>
        <v>0</v>
      </c>
      <c r="I43" s="413">
        <f>'Road Diesel'!E46</f>
        <v>0</v>
      </c>
      <c r="J43" s="413">
        <f>Petrol!E46</f>
        <v>0</v>
      </c>
      <c r="K43" s="413">
        <f>'Other Fuels'!E46</f>
        <v>0</v>
      </c>
      <c r="L43" s="480">
        <f t="shared" si="35"/>
        <v>0</v>
      </c>
      <c r="M43" s="427">
        <f>Electricity!H46</f>
        <v>0</v>
      </c>
      <c r="N43" s="414">
        <f>NG!H46</f>
        <v>0</v>
      </c>
      <c r="O43" s="414">
        <f>LPG!F46</f>
        <v>0</v>
      </c>
      <c r="P43" s="414">
        <f>Kerosene!F46</f>
        <v>0</v>
      </c>
      <c r="Q43" s="414">
        <f>'Marked Gasoil'!F46</f>
        <v>0</v>
      </c>
      <c r="R43" s="414">
        <f>'Light, Medium &amp; Heavy Fuel Oils'!F46</f>
        <v>0</v>
      </c>
      <c r="S43" s="414">
        <f>'Road Diesel'!F46</f>
        <v>0</v>
      </c>
      <c r="T43" s="414">
        <f>Petrol!F46</f>
        <v>0</v>
      </c>
      <c r="U43" s="414">
        <f>'Other Fuels'!F46</f>
        <v>0</v>
      </c>
      <c r="V43" s="483">
        <f t="shared" si="36"/>
        <v>0</v>
      </c>
      <c r="W43" s="433" t="e">
        <f>Electricity!J46</f>
        <v>#N/A</v>
      </c>
      <c r="X43" s="415" t="e">
        <f>NG!J46</f>
        <v>#N/A</v>
      </c>
      <c r="Y43" s="415" t="e">
        <f>LPG!I46</f>
        <v>#N/A</v>
      </c>
      <c r="Z43" s="415" t="e">
        <f>Kerosene!I46</f>
        <v>#N/A</v>
      </c>
      <c r="AA43" s="415" t="e">
        <f>'Marked Gasoil'!I46</f>
        <v>#N/A</v>
      </c>
      <c r="AB43" s="415" t="e">
        <f>'Light, Medium &amp; Heavy Fuel Oils'!I46</f>
        <v>#N/A</v>
      </c>
      <c r="AC43" s="415" t="e">
        <f>'Road Diesel'!I46</f>
        <v>#N/A</v>
      </c>
      <c r="AD43" s="415" t="e">
        <f>Petrol!I46</f>
        <v>#N/A</v>
      </c>
      <c r="AE43" s="415">
        <f>'Other Fuels'!I46</f>
        <v>0</v>
      </c>
      <c r="AF43" s="486" t="e">
        <f t="shared" si="37"/>
        <v>#N/A</v>
      </c>
      <c r="AG43" s="487" t="e">
        <f t="shared" si="38"/>
        <v>#N/A</v>
      </c>
      <c r="AK43" s="447" t="str">
        <f t="shared" si="39"/>
        <v>Jan-</v>
      </c>
      <c r="AL43" s="449">
        <f t="shared" si="40"/>
        <v>0</v>
      </c>
      <c r="AM43" s="449">
        <f t="shared" si="41"/>
        <v>0</v>
      </c>
      <c r="AN43" s="449">
        <f t="shared" si="42"/>
        <v>0</v>
      </c>
      <c r="AO43" s="449">
        <f t="shared" si="43"/>
        <v>0</v>
      </c>
      <c r="AP43" s="449">
        <f t="shared" si="44"/>
        <v>0</v>
      </c>
      <c r="AQ43" s="449">
        <f t="shared" si="45"/>
        <v>0</v>
      </c>
      <c r="AR43" s="449">
        <f t="shared" si="46"/>
        <v>0</v>
      </c>
      <c r="AS43" s="449">
        <f t="shared" si="47"/>
        <v>0</v>
      </c>
      <c r="AT43" s="449">
        <f t="shared" si="48"/>
        <v>0</v>
      </c>
      <c r="AU43" s="450" t="str">
        <f t="shared" si="49"/>
        <v>Jan-</v>
      </c>
      <c r="AV43" s="451">
        <f t="shared" si="50"/>
        <v>0</v>
      </c>
      <c r="AW43" s="451">
        <f t="shared" si="51"/>
        <v>0</v>
      </c>
      <c r="AX43" s="451">
        <f t="shared" si="52"/>
        <v>0</v>
      </c>
      <c r="AY43" s="451">
        <f t="shared" si="53"/>
        <v>0</v>
      </c>
      <c r="AZ43" s="451">
        <f t="shared" si="54"/>
        <v>0</v>
      </c>
      <c r="BA43" s="451">
        <f t="shared" si="55"/>
        <v>0</v>
      </c>
      <c r="BB43" s="451">
        <f t="shared" si="56"/>
        <v>0</v>
      </c>
      <c r="BC43" s="451">
        <f t="shared" si="57"/>
        <v>0</v>
      </c>
      <c r="BD43" s="451">
        <f t="shared" si="58"/>
        <v>0</v>
      </c>
      <c r="BE43" s="452" t="str">
        <f t="shared" si="59"/>
        <v>Jan-</v>
      </c>
      <c r="BF43" s="453" t="e">
        <f t="shared" si="60"/>
        <v>#N/A</v>
      </c>
      <c r="BG43" s="453" t="e">
        <f t="shared" si="61"/>
        <v>#N/A</v>
      </c>
      <c r="BH43" s="453" t="e">
        <f t="shared" si="62"/>
        <v>#N/A</v>
      </c>
      <c r="BI43" s="453" t="e">
        <f t="shared" si="63"/>
        <v>#N/A</v>
      </c>
      <c r="BJ43" s="453" t="e">
        <f t="shared" si="64"/>
        <v>#N/A</v>
      </c>
      <c r="BK43" s="453" t="e">
        <f t="shared" si="65"/>
        <v>#N/A</v>
      </c>
      <c r="BL43" s="453" t="e">
        <f t="shared" si="66"/>
        <v>#N/A</v>
      </c>
      <c r="BM43" s="453" t="e">
        <f t="shared" si="67"/>
        <v>#N/A</v>
      </c>
      <c r="BN43" s="453">
        <f t="shared" si="34"/>
        <v>0</v>
      </c>
    </row>
    <row r="44" spans="1:66" ht="14.25" customHeight="1" x14ac:dyDescent="0.2">
      <c r="A44" s="423" t="s">
        <v>1</v>
      </c>
      <c r="B44" s="411" t="str">
        <f>B43</f>
        <v/>
      </c>
      <c r="C44" s="416">
        <f>Electricity!D47</f>
        <v>0</v>
      </c>
      <c r="D44" s="405">
        <f>NG!D47</f>
        <v>0</v>
      </c>
      <c r="E44" s="405">
        <f>LPG!E47</f>
        <v>0</v>
      </c>
      <c r="F44" s="405">
        <f>Kerosene!E47</f>
        <v>0</v>
      </c>
      <c r="G44" s="405">
        <f>'Marked Gasoil'!E47</f>
        <v>0</v>
      </c>
      <c r="H44" s="405">
        <f>'Light, Medium &amp; Heavy Fuel Oils'!E47</f>
        <v>0</v>
      </c>
      <c r="I44" s="405">
        <f>'Road Diesel'!E47</f>
        <v>0</v>
      </c>
      <c r="J44" s="405">
        <f>Petrol!E47</f>
        <v>0</v>
      </c>
      <c r="K44" s="405">
        <f>'Other Fuels'!E47</f>
        <v>0</v>
      </c>
      <c r="L44" s="481">
        <f t="shared" si="35"/>
        <v>0</v>
      </c>
      <c r="M44" s="428">
        <f>Electricity!H47</f>
        <v>0</v>
      </c>
      <c r="N44" s="406">
        <f>NG!H47</f>
        <v>0</v>
      </c>
      <c r="O44" s="406">
        <f>LPG!F47</f>
        <v>0</v>
      </c>
      <c r="P44" s="406">
        <f>Kerosene!F47</f>
        <v>0</v>
      </c>
      <c r="Q44" s="406">
        <f>'Marked Gasoil'!F47</f>
        <v>0</v>
      </c>
      <c r="R44" s="406">
        <f>'Light, Medium &amp; Heavy Fuel Oils'!F47</f>
        <v>0</v>
      </c>
      <c r="S44" s="406">
        <f>'Road Diesel'!F47</f>
        <v>0</v>
      </c>
      <c r="T44" s="406">
        <f>Petrol!F47</f>
        <v>0</v>
      </c>
      <c r="U44" s="406">
        <f>'Other Fuels'!F47</f>
        <v>0</v>
      </c>
      <c r="V44" s="484">
        <f t="shared" si="36"/>
        <v>0</v>
      </c>
      <c r="W44" s="434" t="e">
        <f>Electricity!J47</f>
        <v>#N/A</v>
      </c>
      <c r="X44" s="407" t="e">
        <f>NG!J47</f>
        <v>#N/A</v>
      </c>
      <c r="Y44" s="407" t="e">
        <f>LPG!I47</f>
        <v>#N/A</v>
      </c>
      <c r="Z44" s="407" t="e">
        <f>Kerosene!I47</f>
        <v>#N/A</v>
      </c>
      <c r="AA44" s="407" t="e">
        <f>'Marked Gasoil'!I47</f>
        <v>#N/A</v>
      </c>
      <c r="AB44" s="407" t="e">
        <f>'Light, Medium &amp; Heavy Fuel Oils'!I47</f>
        <v>#N/A</v>
      </c>
      <c r="AC44" s="407" t="e">
        <f>'Road Diesel'!I47</f>
        <v>#N/A</v>
      </c>
      <c r="AD44" s="407" t="e">
        <f>Petrol!I47</f>
        <v>#N/A</v>
      </c>
      <c r="AE44" s="407">
        <f>'Other Fuels'!I47</f>
        <v>0</v>
      </c>
      <c r="AF44" s="488" t="e">
        <f t="shared" si="37"/>
        <v>#N/A</v>
      </c>
      <c r="AG44" s="489" t="e">
        <f t="shared" si="38"/>
        <v>#N/A</v>
      </c>
      <c r="AK44" s="447" t="str">
        <f t="shared" si="39"/>
        <v>Feb-</v>
      </c>
      <c r="AL44" s="449">
        <f t="shared" si="40"/>
        <v>0</v>
      </c>
      <c r="AM44" s="449">
        <f t="shared" si="41"/>
        <v>0</v>
      </c>
      <c r="AN44" s="449">
        <f t="shared" si="42"/>
        <v>0</v>
      </c>
      <c r="AO44" s="449">
        <f t="shared" si="43"/>
        <v>0</v>
      </c>
      <c r="AP44" s="449">
        <f t="shared" si="44"/>
        <v>0</v>
      </c>
      <c r="AQ44" s="449">
        <f t="shared" si="45"/>
        <v>0</v>
      </c>
      <c r="AR44" s="449">
        <f t="shared" si="46"/>
        <v>0</v>
      </c>
      <c r="AS44" s="449">
        <f t="shared" si="47"/>
        <v>0</v>
      </c>
      <c r="AT44" s="449">
        <f t="shared" si="48"/>
        <v>0</v>
      </c>
      <c r="AU44" s="450" t="str">
        <f t="shared" si="49"/>
        <v>Feb-</v>
      </c>
      <c r="AV44" s="451">
        <f t="shared" si="50"/>
        <v>0</v>
      </c>
      <c r="AW44" s="451">
        <f t="shared" si="51"/>
        <v>0</v>
      </c>
      <c r="AX44" s="451">
        <f t="shared" si="52"/>
        <v>0</v>
      </c>
      <c r="AY44" s="451">
        <f t="shared" si="53"/>
        <v>0</v>
      </c>
      <c r="AZ44" s="451">
        <f t="shared" si="54"/>
        <v>0</v>
      </c>
      <c r="BA44" s="451">
        <f t="shared" si="55"/>
        <v>0</v>
      </c>
      <c r="BB44" s="451">
        <f t="shared" si="56"/>
        <v>0</v>
      </c>
      <c r="BC44" s="451">
        <f t="shared" si="57"/>
        <v>0</v>
      </c>
      <c r="BD44" s="451">
        <f t="shared" si="58"/>
        <v>0</v>
      </c>
      <c r="BE44" s="452" t="str">
        <f t="shared" si="59"/>
        <v>Feb-</v>
      </c>
      <c r="BF44" s="453" t="e">
        <f t="shared" si="60"/>
        <v>#N/A</v>
      </c>
      <c r="BG44" s="453" t="e">
        <f t="shared" si="61"/>
        <v>#N/A</v>
      </c>
      <c r="BH44" s="453" t="e">
        <f t="shared" si="62"/>
        <v>#N/A</v>
      </c>
      <c r="BI44" s="453" t="e">
        <f t="shared" si="63"/>
        <v>#N/A</v>
      </c>
      <c r="BJ44" s="453" t="e">
        <f t="shared" si="64"/>
        <v>#N/A</v>
      </c>
      <c r="BK44" s="453" t="e">
        <f t="shared" si="65"/>
        <v>#N/A</v>
      </c>
      <c r="BL44" s="453" t="e">
        <f t="shared" si="66"/>
        <v>#N/A</v>
      </c>
      <c r="BM44" s="453" t="e">
        <f t="shared" si="67"/>
        <v>#N/A</v>
      </c>
      <c r="BN44" s="453">
        <f t="shared" si="34"/>
        <v>0</v>
      </c>
    </row>
    <row r="45" spans="1:66" ht="14.25" customHeight="1" x14ac:dyDescent="0.2">
      <c r="A45" s="423" t="s">
        <v>2</v>
      </c>
      <c r="B45" s="411" t="str">
        <f t="shared" ref="B45:B54" si="70">B44</f>
        <v/>
      </c>
      <c r="C45" s="416">
        <f>Electricity!D48</f>
        <v>0</v>
      </c>
      <c r="D45" s="405">
        <f>NG!D48</f>
        <v>0</v>
      </c>
      <c r="E45" s="405">
        <f>LPG!E48</f>
        <v>0</v>
      </c>
      <c r="F45" s="405">
        <f>Kerosene!E48</f>
        <v>0</v>
      </c>
      <c r="G45" s="405">
        <f>'Marked Gasoil'!E48</f>
        <v>0</v>
      </c>
      <c r="H45" s="405">
        <f>'Light, Medium &amp; Heavy Fuel Oils'!E48</f>
        <v>0</v>
      </c>
      <c r="I45" s="405">
        <f>'Road Diesel'!E48</f>
        <v>0</v>
      </c>
      <c r="J45" s="405">
        <f>Petrol!E48</f>
        <v>0</v>
      </c>
      <c r="K45" s="405">
        <f>'Other Fuels'!E48</f>
        <v>0</v>
      </c>
      <c r="L45" s="481">
        <f t="shared" si="35"/>
        <v>0</v>
      </c>
      <c r="M45" s="428">
        <f>Electricity!H48</f>
        <v>0</v>
      </c>
      <c r="N45" s="406">
        <f>NG!H48</f>
        <v>0</v>
      </c>
      <c r="O45" s="406">
        <f>LPG!F48</f>
        <v>0</v>
      </c>
      <c r="P45" s="406">
        <f>Kerosene!F48</f>
        <v>0</v>
      </c>
      <c r="Q45" s="406">
        <f>'Marked Gasoil'!F48</f>
        <v>0</v>
      </c>
      <c r="R45" s="406">
        <f>'Light, Medium &amp; Heavy Fuel Oils'!F48</f>
        <v>0</v>
      </c>
      <c r="S45" s="406">
        <f>'Road Diesel'!F48</f>
        <v>0</v>
      </c>
      <c r="T45" s="406">
        <f>Petrol!F48</f>
        <v>0</v>
      </c>
      <c r="U45" s="406">
        <f>'Other Fuels'!F48</f>
        <v>0</v>
      </c>
      <c r="V45" s="484">
        <f t="shared" si="36"/>
        <v>0</v>
      </c>
      <c r="W45" s="434" t="e">
        <f>Electricity!J48</f>
        <v>#N/A</v>
      </c>
      <c r="X45" s="407" t="e">
        <f>NG!J48</f>
        <v>#N/A</v>
      </c>
      <c r="Y45" s="407" t="e">
        <f>LPG!I48</f>
        <v>#N/A</v>
      </c>
      <c r="Z45" s="407" t="e">
        <f>Kerosene!I48</f>
        <v>#N/A</v>
      </c>
      <c r="AA45" s="407" t="e">
        <f>'Marked Gasoil'!I48</f>
        <v>#N/A</v>
      </c>
      <c r="AB45" s="407" t="e">
        <f>'Light, Medium &amp; Heavy Fuel Oils'!I48</f>
        <v>#N/A</v>
      </c>
      <c r="AC45" s="407" t="e">
        <f>'Road Diesel'!I48</f>
        <v>#N/A</v>
      </c>
      <c r="AD45" s="407" t="e">
        <f>Petrol!I48</f>
        <v>#N/A</v>
      </c>
      <c r="AE45" s="407">
        <f>'Other Fuels'!I48</f>
        <v>0</v>
      </c>
      <c r="AF45" s="488" t="e">
        <f t="shared" si="37"/>
        <v>#N/A</v>
      </c>
      <c r="AG45" s="489" t="e">
        <f t="shared" si="38"/>
        <v>#N/A</v>
      </c>
      <c r="AK45" s="447" t="str">
        <f t="shared" si="39"/>
        <v>Mar-</v>
      </c>
      <c r="AL45" s="449">
        <f t="shared" si="40"/>
        <v>0</v>
      </c>
      <c r="AM45" s="449">
        <f t="shared" si="41"/>
        <v>0</v>
      </c>
      <c r="AN45" s="449">
        <f t="shared" si="42"/>
        <v>0</v>
      </c>
      <c r="AO45" s="449">
        <f t="shared" si="43"/>
        <v>0</v>
      </c>
      <c r="AP45" s="449">
        <f t="shared" si="44"/>
        <v>0</v>
      </c>
      <c r="AQ45" s="449">
        <f t="shared" si="45"/>
        <v>0</v>
      </c>
      <c r="AR45" s="449">
        <f t="shared" si="46"/>
        <v>0</v>
      </c>
      <c r="AS45" s="449">
        <f t="shared" si="47"/>
        <v>0</v>
      </c>
      <c r="AT45" s="449">
        <f t="shared" si="48"/>
        <v>0</v>
      </c>
      <c r="AU45" s="450" t="str">
        <f t="shared" si="49"/>
        <v>Mar-</v>
      </c>
      <c r="AV45" s="451">
        <f t="shared" si="50"/>
        <v>0</v>
      </c>
      <c r="AW45" s="451">
        <f t="shared" si="51"/>
        <v>0</v>
      </c>
      <c r="AX45" s="451">
        <f t="shared" si="52"/>
        <v>0</v>
      </c>
      <c r="AY45" s="451">
        <f t="shared" si="53"/>
        <v>0</v>
      </c>
      <c r="AZ45" s="451">
        <f t="shared" si="54"/>
        <v>0</v>
      </c>
      <c r="BA45" s="451">
        <f t="shared" si="55"/>
        <v>0</v>
      </c>
      <c r="BB45" s="451">
        <f t="shared" si="56"/>
        <v>0</v>
      </c>
      <c r="BC45" s="451">
        <f t="shared" si="57"/>
        <v>0</v>
      </c>
      <c r="BD45" s="451">
        <f t="shared" si="58"/>
        <v>0</v>
      </c>
      <c r="BE45" s="452" t="str">
        <f t="shared" si="59"/>
        <v>Mar-</v>
      </c>
      <c r="BF45" s="453" t="e">
        <f t="shared" si="60"/>
        <v>#N/A</v>
      </c>
      <c r="BG45" s="453" t="e">
        <f t="shared" si="61"/>
        <v>#N/A</v>
      </c>
      <c r="BH45" s="453" t="e">
        <f t="shared" si="62"/>
        <v>#N/A</v>
      </c>
      <c r="BI45" s="453" t="e">
        <f t="shared" si="63"/>
        <v>#N/A</v>
      </c>
      <c r="BJ45" s="453" t="e">
        <f t="shared" si="64"/>
        <v>#N/A</v>
      </c>
      <c r="BK45" s="453" t="e">
        <f t="shared" si="65"/>
        <v>#N/A</v>
      </c>
      <c r="BL45" s="453" t="e">
        <f t="shared" si="66"/>
        <v>#N/A</v>
      </c>
      <c r="BM45" s="453" t="e">
        <f t="shared" si="67"/>
        <v>#N/A</v>
      </c>
      <c r="BN45" s="453">
        <f t="shared" si="34"/>
        <v>0</v>
      </c>
    </row>
    <row r="46" spans="1:66" ht="14.25" customHeight="1" x14ac:dyDescent="0.2">
      <c r="A46" s="423" t="s">
        <v>3</v>
      </c>
      <c r="B46" s="411" t="str">
        <f t="shared" si="70"/>
        <v/>
      </c>
      <c r="C46" s="416">
        <f>Electricity!D49</f>
        <v>0</v>
      </c>
      <c r="D46" s="405">
        <f>NG!D49</f>
        <v>0</v>
      </c>
      <c r="E46" s="405">
        <f>LPG!E49</f>
        <v>0</v>
      </c>
      <c r="F46" s="405">
        <f>Kerosene!E49</f>
        <v>0</v>
      </c>
      <c r="G46" s="405">
        <f>'Marked Gasoil'!E49</f>
        <v>0</v>
      </c>
      <c r="H46" s="405">
        <f>'Light, Medium &amp; Heavy Fuel Oils'!E49</f>
        <v>0</v>
      </c>
      <c r="I46" s="405">
        <f>'Road Diesel'!E49</f>
        <v>0</v>
      </c>
      <c r="J46" s="405">
        <f>Petrol!E49</f>
        <v>0</v>
      </c>
      <c r="K46" s="405">
        <f>'Other Fuels'!E49</f>
        <v>0</v>
      </c>
      <c r="L46" s="481">
        <f t="shared" si="35"/>
        <v>0</v>
      </c>
      <c r="M46" s="428">
        <f>Electricity!H49</f>
        <v>0</v>
      </c>
      <c r="N46" s="406">
        <f>NG!H49</f>
        <v>0</v>
      </c>
      <c r="O46" s="406">
        <f>LPG!F49</f>
        <v>0</v>
      </c>
      <c r="P46" s="406">
        <f>Kerosene!F49</f>
        <v>0</v>
      </c>
      <c r="Q46" s="406">
        <f>'Marked Gasoil'!F49</f>
        <v>0</v>
      </c>
      <c r="R46" s="406">
        <f>'Light, Medium &amp; Heavy Fuel Oils'!F49</f>
        <v>0</v>
      </c>
      <c r="S46" s="406">
        <f>'Road Diesel'!F49</f>
        <v>0</v>
      </c>
      <c r="T46" s="406">
        <f>Petrol!F49</f>
        <v>0</v>
      </c>
      <c r="U46" s="406">
        <f>'Other Fuels'!F49</f>
        <v>0</v>
      </c>
      <c r="V46" s="484">
        <f t="shared" si="36"/>
        <v>0</v>
      </c>
      <c r="W46" s="434" t="e">
        <f>Electricity!J49</f>
        <v>#N/A</v>
      </c>
      <c r="X46" s="407" t="e">
        <f>NG!J49</f>
        <v>#N/A</v>
      </c>
      <c r="Y46" s="407" t="e">
        <f>LPG!I49</f>
        <v>#N/A</v>
      </c>
      <c r="Z46" s="407" t="e">
        <f>Kerosene!I49</f>
        <v>#N/A</v>
      </c>
      <c r="AA46" s="407" t="e">
        <f>'Marked Gasoil'!I49</f>
        <v>#N/A</v>
      </c>
      <c r="AB46" s="407" t="e">
        <f>'Light, Medium &amp; Heavy Fuel Oils'!I49</f>
        <v>#N/A</v>
      </c>
      <c r="AC46" s="407" t="e">
        <f>'Road Diesel'!I49</f>
        <v>#N/A</v>
      </c>
      <c r="AD46" s="407" t="e">
        <f>Petrol!I49</f>
        <v>#N/A</v>
      </c>
      <c r="AE46" s="407">
        <f>'Other Fuels'!I49</f>
        <v>0</v>
      </c>
      <c r="AF46" s="488" t="e">
        <f t="shared" si="37"/>
        <v>#N/A</v>
      </c>
      <c r="AG46" s="489" t="e">
        <f t="shared" si="38"/>
        <v>#N/A</v>
      </c>
      <c r="AK46" s="447" t="str">
        <f t="shared" si="39"/>
        <v>Apr-</v>
      </c>
      <c r="AL46" s="449">
        <f t="shared" si="40"/>
        <v>0</v>
      </c>
      <c r="AM46" s="449">
        <f t="shared" si="41"/>
        <v>0</v>
      </c>
      <c r="AN46" s="449">
        <f t="shared" si="42"/>
        <v>0</v>
      </c>
      <c r="AO46" s="449">
        <f t="shared" si="43"/>
        <v>0</v>
      </c>
      <c r="AP46" s="449">
        <f t="shared" si="44"/>
        <v>0</v>
      </c>
      <c r="AQ46" s="449">
        <f t="shared" si="45"/>
        <v>0</v>
      </c>
      <c r="AR46" s="449">
        <f t="shared" si="46"/>
        <v>0</v>
      </c>
      <c r="AS46" s="449">
        <f t="shared" si="47"/>
        <v>0</v>
      </c>
      <c r="AT46" s="449">
        <f t="shared" si="48"/>
        <v>0</v>
      </c>
      <c r="AU46" s="450" t="str">
        <f t="shared" si="49"/>
        <v>Apr-</v>
      </c>
      <c r="AV46" s="451">
        <f t="shared" si="50"/>
        <v>0</v>
      </c>
      <c r="AW46" s="451">
        <f t="shared" si="51"/>
        <v>0</v>
      </c>
      <c r="AX46" s="451">
        <f t="shared" si="52"/>
        <v>0</v>
      </c>
      <c r="AY46" s="451">
        <f t="shared" si="53"/>
        <v>0</v>
      </c>
      <c r="AZ46" s="451">
        <f t="shared" si="54"/>
        <v>0</v>
      </c>
      <c r="BA46" s="451">
        <f t="shared" si="55"/>
        <v>0</v>
      </c>
      <c r="BB46" s="451">
        <f t="shared" si="56"/>
        <v>0</v>
      </c>
      <c r="BC46" s="451">
        <f t="shared" si="57"/>
        <v>0</v>
      </c>
      <c r="BD46" s="451">
        <f t="shared" si="58"/>
        <v>0</v>
      </c>
      <c r="BE46" s="452" t="str">
        <f t="shared" si="59"/>
        <v>Apr-</v>
      </c>
      <c r="BF46" s="453" t="e">
        <f t="shared" si="60"/>
        <v>#N/A</v>
      </c>
      <c r="BG46" s="453" t="e">
        <f t="shared" si="61"/>
        <v>#N/A</v>
      </c>
      <c r="BH46" s="453" t="e">
        <f t="shared" si="62"/>
        <v>#N/A</v>
      </c>
      <c r="BI46" s="453" t="e">
        <f t="shared" si="63"/>
        <v>#N/A</v>
      </c>
      <c r="BJ46" s="453" t="e">
        <f t="shared" si="64"/>
        <v>#N/A</v>
      </c>
      <c r="BK46" s="453" t="e">
        <f t="shared" si="65"/>
        <v>#N/A</v>
      </c>
      <c r="BL46" s="453" t="e">
        <f t="shared" si="66"/>
        <v>#N/A</v>
      </c>
      <c r="BM46" s="453" t="e">
        <f t="shared" si="67"/>
        <v>#N/A</v>
      </c>
      <c r="BN46" s="453">
        <f t="shared" si="34"/>
        <v>0</v>
      </c>
    </row>
    <row r="47" spans="1:66" ht="14.25" customHeight="1" x14ac:dyDescent="0.2">
      <c r="A47" s="423" t="s">
        <v>4</v>
      </c>
      <c r="B47" s="411" t="str">
        <f t="shared" si="70"/>
        <v/>
      </c>
      <c r="C47" s="416">
        <f>Electricity!D50</f>
        <v>0</v>
      </c>
      <c r="D47" s="405">
        <f>NG!D50</f>
        <v>0</v>
      </c>
      <c r="E47" s="405">
        <f>LPG!E50</f>
        <v>0</v>
      </c>
      <c r="F47" s="405">
        <f>Kerosene!E50</f>
        <v>0</v>
      </c>
      <c r="G47" s="405">
        <f>'Marked Gasoil'!E50</f>
        <v>0</v>
      </c>
      <c r="H47" s="405">
        <f>'Light, Medium &amp; Heavy Fuel Oils'!E50</f>
        <v>0</v>
      </c>
      <c r="I47" s="405">
        <f>'Road Diesel'!E50</f>
        <v>0</v>
      </c>
      <c r="J47" s="405">
        <f>Petrol!E50</f>
        <v>0</v>
      </c>
      <c r="K47" s="405">
        <f>'Other Fuels'!E50</f>
        <v>0</v>
      </c>
      <c r="L47" s="481">
        <f t="shared" si="35"/>
        <v>0</v>
      </c>
      <c r="M47" s="428">
        <f>Electricity!H50</f>
        <v>0</v>
      </c>
      <c r="N47" s="406">
        <f>NG!H50</f>
        <v>0</v>
      </c>
      <c r="O47" s="406">
        <f>LPG!F50</f>
        <v>0</v>
      </c>
      <c r="P47" s="406">
        <f>Kerosene!F50</f>
        <v>0</v>
      </c>
      <c r="Q47" s="406">
        <f>'Marked Gasoil'!F50</f>
        <v>0</v>
      </c>
      <c r="R47" s="406">
        <f>'Light, Medium &amp; Heavy Fuel Oils'!F50</f>
        <v>0</v>
      </c>
      <c r="S47" s="406">
        <f>'Road Diesel'!F50</f>
        <v>0</v>
      </c>
      <c r="T47" s="406">
        <f>Petrol!F50</f>
        <v>0</v>
      </c>
      <c r="U47" s="406">
        <f>'Other Fuels'!F50</f>
        <v>0</v>
      </c>
      <c r="V47" s="484">
        <f t="shared" si="36"/>
        <v>0</v>
      </c>
      <c r="W47" s="434" t="e">
        <f>Electricity!J50</f>
        <v>#N/A</v>
      </c>
      <c r="X47" s="407" t="e">
        <f>NG!J50</f>
        <v>#N/A</v>
      </c>
      <c r="Y47" s="407" t="e">
        <f>LPG!I50</f>
        <v>#N/A</v>
      </c>
      <c r="Z47" s="407" t="e">
        <f>Kerosene!I50</f>
        <v>#N/A</v>
      </c>
      <c r="AA47" s="407" t="e">
        <f>'Marked Gasoil'!I50</f>
        <v>#N/A</v>
      </c>
      <c r="AB47" s="407" t="e">
        <f>'Light, Medium &amp; Heavy Fuel Oils'!I50</f>
        <v>#N/A</v>
      </c>
      <c r="AC47" s="407" t="e">
        <f>'Road Diesel'!I50</f>
        <v>#N/A</v>
      </c>
      <c r="AD47" s="407" t="e">
        <f>Petrol!I50</f>
        <v>#N/A</v>
      </c>
      <c r="AE47" s="407">
        <f>'Other Fuels'!I50</f>
        <v>0</v>
      </c>
      <c r="AF47" s="488" t="e">
        <f t="shared" si="37"/>
        <v>#N/A</v>
      </c>
      <c r="AG47" s="489" t="e">
        <f t="shared" si="38"/>
        <v>#N/A</v>
      </c>
      <c r="AK47" s="447" t="str">
        <f t="shared" si="39"/>
        <v>May-</v>
      </c>
      <c r="AL47" s="449">
        <f t="shared" si="40"/>
        <v>0</v>
      </c>
      <c r="AM47" s="449">
        <f t="shared" si="41"/>
        <v>0</v>
      </c>
      <c r="AN47" s="449">
        <f t="shared" si="42"/>
        <v>0</v>
      </c>
      <c r="AO47" s="449">
        <f t="shared" si="43"/>
        <v>0</v>
      </c>
      <c r="AP47" s="449">
        <f t="shared" si="44"/>
        <v>0</v>
      </c>
      <c r="AQ47" s="449">
        <f t="shared" si="45"/>
        <v>0</v>
      </c>
      <c r="AR47" s="449">
        <f t="shared" si="46"/>
        <v>0</v>
      </c>
      <c r="AS47" s="449">
        <f t="shared" si="47"/>
        <v>0</v>
      </c>
      <c r="AT47" s="449">
        <f t="shared" si="48"/>
        <v>0</v>
      </c>
      <c r="AU47" s="450" t="str">
        <f t="shared" si="49"/>
        <v>May-</v>
      </c>
      <c r="AV47" s="451">
        <f t="shared" si="50"/>
        <v>0</v>
      </c>
      <c r="AW47" s="451">
        <f t="shared" si="51"/>
        <v>0</v>
      </c>
      <c r="AX47" s="451">
        <f t="shared" si="52"/>
        <v>0</v>
      </c>
      <c r="AY47" s="451">
        <f t="shared" si="53"/>
        <v>0</v>
      </c>
      <c r="AZ47" s="451">
        <f t="shared" si="54"/>
        <v>0</v>
      </c>
      <c r="BA47" s="451">
        <f t="shared" si="55"/>
        <v>0</v>
      </c>
      <c r="BB47" s="451">
        <f t="shared" si="56"/>
        <v>0</v>
      </c>
      <c r="BC47" s="451">
        <f t="shared" si="57"/>
        <v>0</v>
      </c>
      <c r="BD47" s="451">
        <f t="shared" si="58"/>
        <v>0</v>
      </c>
      <c r="BE47" s="452" t="str">
        <f t="shared" si="59"/>
        <v>May-</v>
      </c>
      <c r="BF47" s="453" t="e">
        <f t="shared" si="60"/>
        <v>#N/A</v>
      </c>
      <c r="BG47" s="453" t="e">
        <f t="shared" si="61"/>
        <v>#N/A</v>
      </c>
      <c r="BH47" s="453" t="e">
        <f t="shared" si="62"/>
        <v>#N/A</v>
      </c>
      <c r="BI47" s="453" t="e">
        <f t="shared" si="63"/>
        <v>#N/A</v>
      </c>
      <c r="BJ47" s="453" t="e">
        <f t="shared" si="64"/>
        <v>#N/A</v>
      </c>
      <c r="BK47" s="453" t="e">
        <f t="shared" si="65"/>
        <v>#N/A</v>
      </c>
      <c r="BL47" s="453" t="e">
        <f t="shared" si="66"/>
        <v>#N/A</v>
      </c>
      <c r="BM47" s="453" t="e">
        <f t="shared" si="67"/>
        <v>#N/A</v>
      </c>
      <c r="BN47" s="453">
        <f t="shared" si="34"/>
        <v>0</v>
      </c>
    </row>
    <row r="48" spans="1:66" ht="14.25" customHeight="1" x14ac:dyDescent="0.2">
      <c r="A48" s="423" t="s">
        <v>5</v>
      </c>
      <c r="B48" s="411" t="str">
        <f t="shared" si="70"/>
        <v/>
      </c>
      <c r="C48" s="416">
        <f>Electricity!D51</f>
        <v>0</v>
      </c>
      <c r="D48" s="405">
        <f>NG!D51</f>
        <v>0</v>
      </c>
      <c r="E48" s="405">
        <f>LPG!E51</f>
        <v>0</v>
      </c>
      <c r="F48" s="405">
        <f>Kerosene!E51</f>
        <v>0</v>
      </c>
      <c r="G48" s="405">
        <f>'Marked Gasoil'!E51</f>
        <v>0</v>
      </c>
      <c r="H48" s="405">
        <f>'Light, Medium &amp; Heavy Fuel Oils'!E51</f>
        <v>0</v>
      </c>
      <c r="I48" s="405">
        <f>'Road Diesel'!E51</f>
        <v>0</v>
      </c>
      <c r="J48" s="405">
        <f>Petrol!E51</f>
        <v>0</v>
      </c>
      <c r="K48" s="405">
        <f>'Other Fuels'!E51</f>
        <v>0</v>
      </c>
      <c r="L48" s="481">
        <f t="shared" si="35"/>
        <v>0</v>
      </c>
      <c r="M48" s="428">
        <f>Electricity!H51</f>
        <v>0</v>
      </c>
      <c r="N48" s="406">
        <f>NG!H51</f>
        <v>0</v>
      </c>
      <c r="O48" s="406">
        <f>LPG!F51</f>
        <v>0</v>
      </c>
      <c r="P48" s="406">
        <f>Kerosene!F51</f>
        <v>0</v>
      </c>
      <c r="Q48" s="406">
        <f>'Marked Gasoil'!F51</f>
        <v>0</v>
      </c>
      <c r="R48" s="406">
        <f>'Light, Medium &amp; Heavy Fuel Oils'!F51</f>
        <v>0</v>
      </c>
      <c r="S48" s="406">
        <f>'Road Diesel'!F51</f>
        <v>0</v>
      </c>
      <c r="T48" s="406">
        <f>Petrol!F51</f>
        <v>0</v>
      </c>
      <c r="U48" s="406">
        <f>'Other Fuels'!F51</f>
        <v>0</v>
      </c>
      <c r="V48" s="484">
        <f t="shared" si="36"/>
        <v>0</v>
      </c>
      <c r="W48" s="434" t="e">
        <f>Electricity!J51</f>
        <v>#N/A</v>
      </c>
      <c r="X48" s="407" t="e">
        <f>NG!J51</f>
        <v>#N/A</v>
      </c>
      <c r="Y48" s="407" t="e">
        <f>LPG!I51</f>
        <v>#N/A</v>
      </c>
      <c r="Z48" s="407" t="e">
        <f>Kerosene!I51</f>
        <v>#N/A</v>
      </c>
      <c r="AA48" s="407" t="e">
        <f>'Marked Gasoil'!I51</f>
        <v>#N/A</v>
      </c>
      <c r="AB48" s="407" t="e">
        <f>'Light, Medium &amp; Heavy Fuel Oils'!I51</f>
        <v>#N/A</v>
      </c>
      <c r="AC48" s="407" t="e">
        <f>'Road Diesel'!I51</f>
        <v>#N/A</v>
      </c>
      <c r="AD48" s="407" t="e">
        <f>Petrol!I51</f>
        <v>#N/A</v>
      </c>
      <c r="AE48" s="407">
        <f>'Other Fuels'!I51</f>
        <v>0</v>
      </c>
      <c r="AF48" s="488" t="e">
        <f t="shared" si="37"/>
        <v>#N/A</v>
      </c>
      <c r="AG48" s="489" t="e">
        <f t="shared" si="38"/>
        <v>#N/A</v>
      </c>
      <c r="AK48" s="447" t="str">
        <f t="shared" si="39"/>
        <v>Jun-</v>
      </c>
      <c r="AL48" s="449">
        <f t="shared" si="40"/>
        <v>0</v>
      </c>
      <c r="AM48" s="449">
        <f t="shared" si="41"/>
        <v>0</v>
      </c>
      <c r="AN48" s="449">
        <f t="shared" si="42"/>
        <v>0</v>
      </c>
      <c r="AO48" s="449">
        <f t="shared" si="43"/>
        <v>0</v>
      </c>
      <c r="AP48" s="449">
        <f t="shared" si="44"/>
        <v>0</v>
      </c>
      <c r="AQ48" s="449">
        <f t="shared" si="45"/>
        <v>0</v>
      </c>
      <c r="AR48" s="449">
        <f t="shared" si="46"/>
        <v>0</v>
      </c>
      <c r="AS48" s="449">
        <f t="shared" si="47"/>
        <v>0</v>
      </c>
      <c r="AT48" s="449">
        <f t="shared" si="48"/>
        <v>0</v>
      </c>
      <c r="AU48" s="450" t="str">
        <f t="shared" si="49"/>
        <v>Jun-</v>
      </c>
      <c r="AV48" s="451">
        <f t="shared" si="50"/>
        <v>0</v>
      </c>
      <c r="AW48" s="451">
        <f t="shared" si="51"/>
        <v>0</v>
      </c>
      <c r="AX48" s="451">
        <f t="shared" si="52"/>
        <v>0</v>
      </c>
      <c r="AY48" s="451">
        <f t="shared" si="53"/>
        <v>0</v>
      </c>
      <c r="AZ48" s="451">
        <f t="shared" si="54"/>
        <v>0</v>
      </c>
      <c r="BA48" s="451">
        <f t="shared" si="55"/>
        <v>0</v>
      </c>
      <c r="BB48" s="451">
        <f t="shared" si="56"/>
        <v>0</v>
      </c>
      <c r="BC48" s="451">
        <f t="shared" si="57"/>
        <v>0</v>
      </c>
      <c r="BD48" s="451">
        <f t="shared" si="58"/>
        <v>0</v>
      </c>
      <c r="BE48" s="452" t="str">
        <f t="shared" si="59"/>
        <v>Jun-</v>
      </c>
      <c r="BF48" s="453" t="e">
        <f t="shared" si="60"/>
        <v>#N/A</v>
      </c>
      <c r="BG48" s="453" t="e">
        <f t="shared" si="61"/>
        <v>#N/A</v>
      </c>
      <c r="BH48" s="453" t="e">
        <f t="shared" si="62"/>
        <v>#N/A</v>
      </c>
      <c r="BI48" s="453" t="e">
        <f t="shared" si="63"/>
        <v>#N/A</v>
      </c>
      <c r="BJ48" s="453" t="e">
        <f t="shared" si="64"/>
        <v>#N/A</v>
      </c>
      <c r="BK48" s="453" t="e">
        <f t="shared" si="65"/>
        <v>#N/A</v>
      </c>
      <c r="BL48" s="453" t="e">
        <f t="shared" si="66"/>
        <v>#N/A</v>
      </c>
      <c r="BM48" s="453" t="e">
        <f t="shared" si="67"/>
        <v>#N/A</v>
      </c>
      <c r="BN48" s="453">
        <f t="shared" si="34"/>
        <v>0</v>
      </c>
    </row>
    <row r="49" spans="1:66" ht="14.25" customHeight="1" x14ac:dyDescent="0.2">
      <c r="A49" s="423" t="s">
        <v>6</v>
      </c>
      <c r="B49" s="411" t="str">
        <f t="shared" si="70"/>
        <v/>
      </c>
      <c r="C49" s="416">
        <f>Electricity!D52</f>
        <v>0</v>
      </c>
      <c r="D49" s="405">
        <f>NG!D52</f>
        <v>0</v>
      </c>
      <c r="E49" s="405">
        <f>LPG!E52</f>
        <v>0</v>
      </c>
      <c r="F49" s="405">
        <f>Kerosene!E52</f>
        <v>0</v>
      </c>
      <c r="G49" s="405">
        <f>'Marked Gasoil'!E52</f>
        <v>0</v>
      </c>
      <c r="H49" s="405">
        <f>'Light, Medium &amp; Heavy Fuel Oils'!E52</f>
        <v>0</v>
      </c>
      <c r="I49" s="405">
        <f>'Road Diesel'!E52</f>
        <v>0</v>
      </c>
      <c r="J49" s="405">
        <f>Petrol!E52</f>
        <v>0</v>
      </c>
      <c r="K49" s="405">
        <f>'Other Fuels'!E52</f>
        <v>0</v>
      </c>
      <c r="L49" s="481">
        <f t="shared" si="35"/>
        <v>0</v>
      </c>
      <c r="M49" s="428">
        <f>Electricity!H52</f>
        <v>0</v>
      </c>
      <c r="N49" s="406">
        <f>NG!H52</f>
        <v>0</v>
      </c>
      <c r="O49" s="406">
        <f>LPG!F52</f>
        <v>0</v>
      </c>
      <c r="P49" s="406">
        <f>Kerosene!F52</f>
        <v>0</v>
      </c>
      <c r="Q49" s="406">
        <f>'Marked Gasoil'!F52</f>
        <v>0</v>
      </c>
      <c r="R49" s="406">
        <f>'Light, Medium &amp; Heavy Fuel Oils'!F52</f>
        <v>0</v>
      </c>
      <c r="S49" s="406">
        <f>'Road Diesel'!F52</f>
        <v>0</v>
      </c>
      <c r="T49" s="406">
        <f>Petrol!F52</f>
        <v>0</v>
      </c>
      <c r="U49" s="406">
        <f>'Other Fuels'!F52</f>
        <v>0</v>
      </c>
      <c r="V49" s="484">
        <f t="shared" si="36"/>
        <v>0</v>
      </c>
      <c r="W49" s="434" t="e">
        <f>Electricity!J52</f>
        <v>#N/A</v>
      </c>
      <c r="X49" s="407" t="e">
        <f>NG!J52</f>
        <v>#N/A</v>
      </c>
      <c r="Y49" s="407" t="e">
        <f>LPG!I52</f>
        <v>#N/A</v>
      </c>
      <c r="Z49" s="407" t="e">
        <f>Kerosene!I52</f>
        <v>#N/A</v>
      </c>
      <c r="AA49" s="407" t="e">
        <f>'Marked Gasoil'!I52</f>
        <v>#N/A</v>
      </c>
      <c r="AB49" s="407" t="e">
        <f>'Light, Medium &amp; Heavy Fuel Oils'!I52</f>
        <v>#N/A</v>
      </c>
      <c r="AC49" s="407" t="e">
        <f>'Road Diesel'!I52</f>
        <v>#N/A</v>
      </c>
      <c r="AD49" s="407" t="e">
        <f>Petrol!I52</f>
        <v>#N/A</v>
      </c>
      <c r="AE49" s="407">
        <f>'Other Fuels'!I52</f>
        <v>0</v>
      </c>
      <c r="AF49" s="488" t="e">
        <f t="shared" si="37"/>
        <v>#N/A</v>
      </c>
      <c r="AG49" s="489" t="e">
        <f t="shared" si="38"/>
        <v>#N/A</v>
      </c>
      <c r="AK49" s="447" t="str">
        <f t="shared" si="39"/>
        <v>Jul-</v>
      </c>
      <c r="AL49" s="449">
        <f t="shared" si="40"/>
        <v>0</v>
      </c>
      <c r="AM49" s="449">
        <f t="shared" si="41"/>
        <v>0</v>
      </c>
      <c r="AN49" s="449">
        <f t="shared" si="42"/>
        <v>0</v>
      </c>
      <c r="AO49" s="449">
        <f t="shared" si="43"/>
        <v>0</v>
      </c>
      <c r="AP49" s="449">
        <f t="shared" si="44"/>
        <v>0</v>
      </c>
      <c r="AQ49" s="449">
        <f t="shared" si="45"/>
        <v>0</v>
      </c>
      <c r="AR49" s="449">
        <f t="shared" si="46"/>
        <v>0</v>
      </c>
      <c r="AS49" s="449">
        <f t="shared" si="47"/>
        <v>0</v>
      </c>
      <c r="AT49" s="449">
        <f t="shared" si="48"/>
        <v>0</v>
      </c>
      <c r="AU49" s="450" t="str">
        <f t="shared" si="49"/>
        <v>Jul-</v>
      </c>
      <c r="AV49" s="451">
        <f t="shared" si="50"/>
        <v>0</v>
      </c>
      <c r="AW49" s="451">
        <f t="shared" si="51"/>
        <v>0</v>
      </c>
      <c r="AX49" s="451">
        <f t="shared" si="52"/>
        <v>0</v>
      </c>
      <c r="AY49" s="451">
        <f t="shared" si="53"/>
        <v>0</v>
      </c>
      <c r="AZ49" s="451">
        <f t="shared" si="54"/>
        <v>0</v>
      </c>
      <c r="BA49" s="451">
        <f t="shared" si="55"/>
        <v>0</v>
      </c>
      <c r="BB49" s="451">
        <f t="shared" si="56"/>
        <v>0</v>
      </c>
      <c r="BC49" s="451">
        <f t="shared" si="57"/>
        <v>0</v>
      </c>
      <c r="BD49" s="451">
        <f t="shared" si="58"/>
        <v>0</v>
      </c>
      <c r="BE49" s="452" t="str">
        <f t="shared" si="59"/>
        <v>Jul-</v>
      </c>
      <c r="BF49" s="453" t="e">
        <f t="shared" si="60"/>
        <v>#N/A</v>
      </c>
      <c r="BG49" s="453" t="e">
        <f t="shared" si="61"/>
        <v>#N/A</v>
      </c>
      <c r="BH49" s="453" t="e">
        <f t="shared" si="62"/>
        <v>#N/A</v>
      </c>
      <c r="BI49" s="453" t="e">
        <f t="shared" si="63"/>
        <v>#N/A</v>
      </c>
      <c r="BJ49" s="453" t="e">
        <f t="shared" si="64"/>
        <v>#N/A</v>
      </c>
      <c r="BK49" s="453" t="e">
        <f t="shared" si="65"/>
        <v>#N/A</v>
      </c>
      <c r="BL49" s="453" t="e">
        <f t="shared" si="66"/>
        <v>#N/A</v>
      </c>
      <c r="BM49" s="453" t="e">
        <f t="shared" si="67"/>
        <v>#N/A</v>
      </c>
      <c r="BN49" s="453">
        <f t="shared" si="34"/>
        <v>0</v>
      </c>
    </row>
    <row r="50" spans="1:66" ht="14.25" customHeight="1" x14ac:dyDescent="0.2">
      <c r="A50" s="423" t="s">
        <v>7</v>
      </c>
      <c r="B50" s="411" t="str">
        <f t="shared" si="70"/>
        <v/>
      </c>
      <c r="C50" s="416">
        <f>Electricity!D53</f>
        <v>0</v>
      </c>
      <c r="D50" s="405">
        <f>NG!D53</f>
        <v>0</v>
      </c>
      <c r="E50" s="405">
        <f>LPG!E53</f>
        <v>0</v>
      </c>
      <c r="F50" s="405">
        <f>Kerosene!E53</f>
        <v>0</v>
      </c>
      <c r="G50" s="405">
        <f>'Marked Gasoil'!E53</f>
        <v>0</v>
      </c>
      <c r="H50" s="405">
        <f>'Light, Medium &amp; Heavy Fuel Oils'!E53</f>
        <v>0</v>
      </c>
      <c r="I50" s="405">
        <f>'Road Diesel'!E53</f>
        <v>0</v>
      </c>
      <c r="J50" s="405">
        <f>Petrol!E53</f>
        <v>0</v>
      </c>
      <c r="K50" s="405">
        <f>'Other Fuels'!E53</f>
        <v>0</v>
      </c>
      <c r="L50" s="481">
        <f t="shared" si="35"/>
        <v>0</v>
      </c>
      <c r="M50" s="428">
        <f>Electricity!H53</f>
        <v>0</v>
      </c>
      <c r="N50" s="406">
        <f>NG!H53</f>
        <v>0</v>
      </c>
      <c r="O50" s="406">
        <f>LPG!F53</f>
        <v>0</v>
      </c>
      <c r="P50" s="406">
        <f>Kerosene!F53</f>
        <v>0</v>
      </c>
      <c r="Q50" s="406">
        <f>'Marked Gasoil'!F53</f>
        <v>0</v>
      </c>
      <c r="R50" s="406">
        <f>'Light, Medium &amp; Heavy Fuel Oils'!F53</f>
        <v>0</v>
      </c>
      <c r="S50" s="406">
        <f>'Road Diesel'!F53</f>
        <v>0</v>
      </c>
      <c r="T50" s="406">
        <f>Petrol!F53</f>
        <v>0</v>
      </c>
      <c r="U50" s="406">
        <f>'Other Fuels'!F53</f>
        <v>0</v>
      </c>
      <c r="V50" s="484">
        <f t="shared" si="36"/>
        <v>0</v>
      </c>
      <c r="W50" s="434" t="e">
        <f>Electricity!J53</f>
        <v>#N/A</v>
      </c>
      <c r="X50" s="407" t="e">
        <f>NG!J53</f>
        <v>#N/A</v>
      </c>
      <c r="Y50" s="407" t="e">
        <f>LPG!I53</f>
        <v>#N/A</v>
      </c>
      <c r="Z50" s="407" t="e">
        <f>Kerosene!I53</f>
        <v>#N/A</v>
      </c>
      <c r="AA50" s="407" t="e">
        <f>'Marked Gasoil'!I53</f>
        <v>#N/A</v>
      </c>
      <c r="AB50" s="407" t="e">
        <f>'Light, Medium &amp; Heavy Fuel Oils'!I53</f>
        <v>#N/A</v>
      </c>
      <c r="AC50" s="407" t="e">
        <f>'Road Diesel'!I53</f>
        <v>#N/A</v>
      </c>
      <c r="AD50" s="407" t="e">
        <f>Petrol!I53</f>
        <v>#N/A</v>
      </c>
      <c r="AE50" s="407">
        <f>'Other Fuels'!I53</f>
        <v>0</v>
      </c>
      <c r="AF50" s="488" t="e">
        <f t="shared" si="37"/>
        <v>#N/A</v>
      </c>
      <c r="AG50" s="489" t="e">
        <f t="shared" si="38"/>
        <v>#N/A</v>
      </c>
      <c r="AK50" s="447" t="str">
        <f t="shared" si="39"/>
        <v>Aug-</v>
      </c>
      <c r="AL50" s="449">
        <f t="shared" si="40"/>
        <v>0</v>
      </c>
      <c r="AM50" s="449">
        <f t="shared" si="41"/>
        <v>0</v>
      </c>
      <c r="AN50" s="449">
        <f t="shared" si="42"/>
        <v>0</v>
      </c>
      <c r="AO50" s="449">
        <f t="shared" si="43"/>
        <v>0</v>
      </c>
      <c r="AP50" s="449">
        <f t="shared" si="44"/>
        <v>0</v>
      </c>
      <c r="AQ50" s="449">
        <f t="shared" si="45"/>
        <v>0</v>
      </c>
      <c r="AR50" s="449">
        <f t="shared" si="46"/>
        <v>0</v>
      </c>
      <c r="AS50" s="449">
        <f t="shared" si="47"/>
        <v>0</v>
      </c>
      <c r="AT50" s="449">
        <f t="shared" si="48"/>
        <v>0</v>
      </c>
      <c r="AU50" s="450" t="str">
        <f t="shared" si="49"/>
        <v>Aug-</v>
      </c>
      <c r="AV50" s="451">
        <f t="shared" si="50"/>
        <v>0</v>
      </c>
      <c r="AW50" s="451">
        <f t="shared" si="51"/>
        <v>0</v>
      </c>
      <c r="AX50" s="451">
        <f t="shared" si="52"/>
        <v>0</v>
      </c>
      <c r="AY50" s="451">
        <f t="shared" si="53"/>
        <v>0</v>
      </c>
      <c r="AZ50" s="451">
        <f t="shared" si="54"/>
        <v>0</v>
      </c>
      <c r="BA50" s="451">
        <f t="shared" si="55"/>
        <v>0</v>
      </c>
      <c r="BB50" s="451">
        <f t="shared" si="56"/>
        <v>0</v>
      </c>
      <c r="BC50" s="451">
        <f t="shared" si="57"/>
        <v>0</v>
      </c>
      <c r="BD50" s="451">
        <f t="shared" si="58"/>
        <v>0</v>
      </c>
      <c r="BE50" s="452" t="str">
        <f t="shared" si="59"/>
        <v>Aug-</v>
      </c>
      <c r="BF50" s="453" t="e">
        <f t="shared" si="60"/>
        <v>#N/A</v>
      </c>
      <c r="BG50" s="453" t="e">
        <f t="shared" si="61"/>
        <v>#N/A</v>
      </c>
      <c r="BH50" s="453" t="e">
        <f t="shared" si="62"/>
        <v>#N/A</v>
      </c>
      <c r="BI50" s="453" t="e">
        <f t="shared" si="63"/>
        <v>#N/A</v>
      </c>
      <c r="BJ50" s="453" t="e">
        <f t="shared" si="64"/>
        <v>#N/A</v>
      </c>
      <c r="BK50" s="453" t="e">
        <f t="shared" si="65"/>
        <v>#N/A</v>
      </c>
      <c r="BL50" s="453" t="e">
        <f t="shared" si="66"/>
        <v>#N/A</v>
      </c>
      <c r="BM50" s="453" t="e">
        <f t="shared" si="67"/>
        <v>#N/A</v>
      </c>
      <c r="BN50" s="453">
        <f t="shared" si="34"/>
        <v>0</v>
      </c>
    </row>
    <row r="51" spans="1:66" ht="14.25" customHeight="1" x14ac:dyDescent="0.2">
      <c r="A51" s="423" t="s">
        <v>8</v>
      </c>
      <c r="B51" s="411" t="str">
        <f t="shared" si="70"/>
        <v/>
      </c>
      <c r="C51" s="416">
        <f>Electricity!D54</f>
        <v>0</v>
      </c>
      <c r="D51" s="405">
        <f>NG!D54</f>
        <v>0</v>
      </c>
      <c r="E51" s="405">
        <f>LPG!E54</f>
        <v>0</v>
      </c>
      <c r="F51" s="405">
        <f>Kerosene!E54</f>
        <v>0</v>
      </c>
      <c r="G51" s="405">
        <f>'Marked Gasoil'!E54</f>
        <v>0</v>
      </c>
      <c r="H51" s="405">
        <f>'Light, Medium &amp; Heavy Fuel Oils'!E54</f>
        <v>0</v>
      </c>
      <c r="I51" s="405">
        <f>'Road Diesel'!E54</f>
        <v>0</v>
      </c>
      <c r="J51" s="405">
        <f>Petrol!E54</f>
        <v>0</v>
      </c>
      <c r="K51" s="405">
        <f>'Other Fuels'!E54</f>
        <v>0</v>
      </c>
      <c r="L51" s="481">
        <f t="shared" si="35"/>
        <v>0</v>
      </c>
      <c r="M51" s="428">
        <f>Electricity!H54</f>
        <v>0</v>
      </c>
      <c r="N51" s="406">
        <f>NG!H54</f>
        <v>0</v>
      </c>
      <c r="O51" s="406">
        <f>LPG!F54</f>
        <v>0</v>
      </c>
      <c r="P51" s="406">
        <f>Kerosene!F54</f>
        <v>0</v>
      </c>
      <c r="Q51" s="406">
        <f>'Marked Gasoil'!F54</f>
        <v>0</v>
      </c>
      <c r="R51" s="406">
        <f>'Light, Medium &amp; Heavy Fuel Oils'!F54</f>
        <v>0</v>
      </c>
      <c r="S51" s="406">
        <f>'Road Diesel'!F54</f>
        <v>0</v>
      </c>
      <c r="T51" s="406">
        <f>Petrol!F54</f>
        <v>0</v>
      </c>
      <c r="U51" s="406">
        <f>'Other Fuels'!F54</f>
        <v>0</v>
      </c>
      <c r="V51" s="484">
        <f t="shared" si="36"/>
        <v>0</v>
      </c>
      <c r="W51" s="434" t="e">
        <f>Electricity!J54</f>
        <v>#N/A</v>
      </c>
      <c r="X51" s="407" t="e">
        <f>NG!J54</f>
        <v>#N/A</v>
      </c>
      <c r="Y51" s="407" t="e">
        <f>LPG!I54</f>
        <v>#N/A</v>
      </c>
      <c r="Z51" s="407" t="e">
        <f>Kerosene!I54</f>
        <v>#N/A</v>
      </c>
      <c r="AA51" s="407" t="e">
        <f>'Marked Gasoil'!I54</f>
        <v>#N/A</v>
      </c>
      <c r="AB51" s="407" t="e">
        <f>'Light, Medium &amp; Heavy Fuel Oils'!I54</f>
        <v>#N/A</v>
      </c>
      <c r="AC51" s="407" t="e">
        <f>'Road Diesel'!I54</f>
        <v>#N/A</v>
      </c>
      <c r="AD51" s="407" t="e">
        <f>Petrol!I54</f>
        <v>#N/A</v>
      </c>
      <c r="AE51" s="407">
        <f>'Other Fuels'!I54</f>
        <v>0</v>
      </c>
      <c r="AF51" s="488" t="e">
        <f t="shared" si="37"/>
        <v>#N/A</v>
      </c>
      <c r="AG51" s="489" t="e">
        <f t="shared" si="38"/>
        <v>#N/A</v>
      </c>
      <c r="AK51" s="447" t="str">
        <f t="shared" si="39"/>
        <v>Sep-</v>
      </c>
      <c r="AL51" s="449">
        <f t="shared" si="40"/>
        <v>0</v>
      </c>
      <c r="AM51" s="449">
        <f t="shared" si="41"/>
        <v>0</v>
      </c>
      <c r="AN51" s="449">
        <f t="shared" si="42"/>
        <v>0</v>
      </c>
      <c r="AO51" s="449">
        <f t="shared" si="43"/>
        <v>0</v>
      </c>
      <c r="AP51" s="449">
        <f t="shared" si="44"/>
        <v>0</v>
      </c>
      <c r="AQ51" s="449">
        <f t="shared" si="45"/>
        <v>0</v>
      </c>
      <c r="AR51" s="449">
        <f t="shared" si="46"/>
        <v>0</v>
      </c>
      <c r="AS51" s="449">
        <f t="shared" si="47"/>
        <v>0</v>
      </c>
      <c r="AT51" s="449">
        <f t="shared" si="48"/>
        <v>0</v>
      </c>
      <c r="AU51" s="450" t="str">
        <f t="shared" si="49"/>
        <v>Sep-</v>
      </c>
      <c r="AV51" s="451">
        <f t="shared" si="50"/>
        <v>0</v>
      </c>
      <c r="AW51" s="451">
        <f t="shared" si="51"/>
        <v>0</v>
      </c>
      <c r="AX51" s="451">
        <f t="shared" si="52"/>
        <v>0</v>
      </c>
      <c r="AY51" s="451">
        <f t="shared" si="53"/>
        <v>0</v>
      </c>
      <c r="AZ51" s="451">
        <f t="shared" si="54"/>
        <v>0</v>
      </c>
      <c r="BA51" s="451">
        <f t="shared" si="55"/>
        <v>0</v>
      </c>
      <c r="BB51" s="451">
        <f t="shared" si="56"/>
        <v>0</v>
      </c>
      <c r="BC51" s="451">
        <f t="shared" si="57"/>
        <v>0</v>
      </c>
      <c r="BD51" s="451">
        <f t="shared" si="58"/>
        <v>0</v>
      </c>
      <c r="BE51" s="452" t="str">
        <f t="shared" si="59"/>
        <v>Sep-</v>
      </c>
      <c r="BF51" s="453" t="e">
        <f t="shared" si="60"/>
        <v>#N/A</v>
      </c>
      <c r="BG51" s="453" t="e">
        <f t="shared" si="61"/>
        <v>#N/A</v>
      </c>
      <c r="BH51" s="453" t="e">
        <f t="shared" si="62"/>
        <v>#N/A</v>
      </c>
      <c r="BI51" s="453" t="e">
        <f t="shared" si="63"/>
        <v>#N/A</v>
      </c>
      <c r="BJ51" s="453" t="e">
        <f t="shared" si="64"/>
        <v>#N/A</v>
      </c>
      <c r="BK51" s="453" t="e">
        <f t="shared" si="65"/>
        <v>#N/A</v>
      </c>
      <c r="BL51" s="453" t="e">
        <f t="shared" si="66"/>
        <v>#N/A</v>
      </c>
      <c r="BM51" s="453" t="e">
        <f t="shared" si="67"/>
        <v>#N/A</v>
      </c>
      <c r="BN51" s="453">
        <f t="shared" si="34"/>
        <v>0</v>
      </c>
    </row>
    <row r="52" spans="1:66" ht="14.25" customHeight="1" x14ac:dyDescent="0.2">
      <c r="A52" s="423" t="s">
        <v>9</v>
      </c>
      <c r="B52" s="411" t="str">
        <f t="shared" si="70"/>
        <v/>
      </c>
      <c r="C52" s="416">
        <f>Electricity!D55</f>
        <v>0</v>
      </c>
      <c r="D52" s="405">
        <f>NG!D55</f>
        <v>0</v>
      </c>
      <c r="E52" s="405">
        <f>LPG!E55</f>
        <v>0</v>
      </c>
      <c r="F52" s="405">
        <f>Kerosene!E55</f>
        <v>0</v>
      </c>
      <c r="G52" s="405">
        <f>'Marked Gasoil'!E55</f>
        <v>0</v>
      </c>
      <c r="H52" s="405">
        <f>'Light, Medium &amp; Heavy Fuel Oils'!E55</f>
        <v>0</v>
      </c>
      <c r="I52" s="405">
        <f>'Road Diesel'!E55</f>
        <v>0</v>
      </c>
      <c r="J52" s="405">
        <f>Petrol!E55</f>
        <v>0</v>
      </c>
      <c r="K52" s="405">
        <f>'Other Fuels'!E55</f>
        <v>0</v>
      </c>
      <c r="L52" s="481">
        <f t="shared" si="35"/>
        <v>0</v>
      </c>
      <c r="M52" s="428">
        <f>Electricity!H55</f>
        <v>0</v>
      </c>
      <c r="N52" s="406">
        <f>NG!H55</f>
        <v>0</v>
      </c>
      <c r="O52" s="406">
        <f>LPG!F55</f>
        <v>0</v>
      </c>
      <c r="P52" s="406">
        <f>Kerosene!F55</f>
        <v>0</v>
      </c>
      <c r="Q52" s="406">
        <f>'Marked Gasoil'!F55</f>
        <v>0</v>
      </c>
      <c r="R52" s="406">
        <f>'Light, Medium &amp; Heavy Fuel Oils'!F55</f>
        <v>0</v>
      </c>
      <c r="S52" s="406">
        <f>'Road Diesel'!F55</f>
        <v>0</v>
      </c>
      <c r="T52" s="406">
        <f>Petrol!F55</f>
        <v>0</v>
      </c>
      <c r="U52" s="406">
        <f>'Other Fuels'!F55</f>
        <v>0</v>
      </c>
      <c r="V52" s="484">
        <f t="shared" si="36"/>
        <v>0</v>
      </c>
      <c r="W52" s="434" t="e">
        <f>Electricity!J55</f>
        <v>#N/A</v>
      </c>
      <c r="X52" s="407" t="e">
        <f>NG!J55</f>
        <v>#N/A</v>
      </c>
      <c r="Y52" s="407" t="e">
        <f>LPG!I55</f>
        <v>#N/A</v>
      </c>
      <c r="Z52" s="407" t="e">
        <f>Kerosene!I55</f>
        <v>#N/A</v>
      </c>
      <c r="AA52" s="407" t="e">
        <f>'Marked Gasoil'!I55</f>
        <v>#N/A</v>
      </c>
      <c r="AB52" s="407" t="e">
        <f>'Light, Medium &amp; Heavy Fuel Oils'!I55</f>
        <v>#N/A</v>
      </c>
      <c r="AC52" s="407" t="e">
        <f>'Road Diesel'!I55</f>
        <v>#N/A</v>
      </c>
      <c r="AD52" s="407" t="e">
        <f>Petrol!I55</f>
        <v>#N/A</v>
      </c>
      <c r="AE52" s="407">
        <f>'Other Fuels'!I55</f>
        <v>0</v>
      </c>
      <c r="AF52" s="488" t="e">
        <f t="shared" si="37"/>
        <v>#N/A</v>
      </c>
      <c r="AG52" s="489" t="e">
        <f t="shared" si="38"/>
        <v>#N/A</v>
      </c>
      <c r="AK52" s="447" t="str">
        <f t="shared" si="39"/>
        <v>Oct-</v>
      </c>
      <c r="AL52" s="449">
        <f t="shared" si="40"/>
        <v>0</v>
      </c>
      <c r="AM52" s="449">
        <f t="shared" si="41"/>
        <v>0</v>
      </c>
      <c r="AN52" s="449">
        <f t="shared" si="42"/>
        <v>0</v>
      </c>
      <c r="AO52" s="449">
        <f t="shared" si="43"/>
        <v>0</v>
      </c>
      <c r="AP52" s="449">
        <f t="shared" si="44"/>
        <v>0</v>
      </c>
      <c r="AQ52" s="449">
        <f t="shared" si="45"/>
        <v>0</v>
      </c>
      <c r="AR52" s="449">
        <f t="shared" si="46"/>
        <v>0</v>
      </c>
      <c r="AS52" s="449">
        <f t="shared" si="47"/>
        <v>0</v>
      </c>
      <c r="AT52" s="449">
        <f t="shared" si="48"/>
        <v>0</v>
      </c>
      <c r="AU52" s="450" t="str">
        <f t="shared" si="49"/>
        <v>Oct-</v>
      </c>
      <c r="AV52" s="451">
        <f t="shared" si="50"/>
        <v>0</v>
      </c>
      <c r="AW52" s="451">
        <f t="shared" si="51"/>
        <v>0</v>
      </c>
      <c r="AX52" s="451">
        <f t="shared" si="52"/>
        <v>0</v>
      </c>
      <c r="AY52" s="451">
        <f t="shared" si="53"/>
        <v>0</v>
      </c>
      <c r="AZ52" s="451">
        <f t="shared" si="54"/>
        <v>0</v>
      </c>
      <c r="BA52" s="451">
        <f t="shared" si="55"/>
        <v>0</v>
      </c>
      <c r="BB52" s="451">
        <f t="shared" si="56"/>
        <v>0</v>
      </c>
      <c r="BC52" s="451">
        <f t="shared" si="57"/>
        <v>0</v>
      </c>
      <c r="BD52" s="451">
        <f t="shared" si="58"/>
        <v>0</v>
      </c>
      <c r="BE52" s="452" t="str">
        <f t="shared" si="59"/>
        <v>Oct-</v>
      </c>
      <c r="BF52" s="453" t="e">
        <f t="shared" si="60"/>
        <v>#N/A</v>
      </c>
      <c r="BG52" s="453" t="e">
        <f t="shared" si="61"/>
        <v>#N/A</v>
      </c>
      <c r="BH52" s="453" t="e">
        <f t="shared" si="62"/>
        <v>#N/A</v>
      </c>
      <c r="BI52" s="453" t="e">
        <f t="shared" si="63"/>
        <v>#N/A</v>
      </c>
      <c r="BJ52" s="453" t="e">
        <f t="shared" si="64"/>
        <v>#N/A</v>
      </c>
      <c r="BK52" s="453" t="e">
        <f t="shared" si="65"/>
        <v>#N/A</v>
      </c>
      <c r="BL52" s="453" t="e">
        <f t="shared" si="66"/>
        <v>#N/A</v>
      </c>
      <c r="BM52" s="453" t="e">
        <f t="shared" si="67"/>
        <v>#N/A</v>
      </c>
      <c r="BN52" s="453">
        <f t="shared" si="34"/>
        <v>0</v>
      </c>
    </row>
    <row r="53" spans="1:66" ht="14.25" customHeight="1" x14ac:dyDescent="0.2">
      <c r="A53" s="423" t="s">
        <v>10</v>
      </c>
      <c r="B53" s="411" t="str">
        <f t="shared" si="70"/>
        <v/>
      </c>
      <c r="C53" s="416">
        <f>Electricity!D56</f>
        <v>0</v>
      </c>
      <c r="D53" s="405">
        <f>NG!D56</f>
        <v>0</v>
      </c>
      <c r="E53" s="405">
        <f>LPG!E56</f>
        <v>0</v>
      </c>
      <c r="F53" s="405">
        <f>Kerosene!E56</f>
        <v>0</v>
      </c>
      <c r="G53" s="405">
        <f>'Marked Gasoil'!E56</f>
        <v>0</v>
      </c>
      <c r="H53" s="405">
        <f>'Light, Medium &amp; Heavy Fuel Oils'!E56</f>
        <v>0</v>
      </c>
      <c r="I53" s="405">
        <f>'Road Diesel'!E56</f>
        <v>0</v>
      </c>
      <c r="J53" s="405">
        <f>Petrol!E56</f>
        <v>0</v>
      </c>
      <c r="K53" s="405">
        <f>'Other Fuels'!E56</f>
        <v>0</v>
      </c>
      <c r="L53" s="481">
        <f t="shared" si="35"/>
        <v>0</v>
      </c>
      <c r="M53" s="428">
        <f>Electricity!H56</f>
        <v>0</v>
      </c>
      <c r="N53" s="406">
        <f>NG!H56</f>
        <v>0</v>
      </c>
      <c r="O53" s="406">
        <f>LPG!F56</f>
        <v>0</v>
      </c>
      <c r="P53" s="406">
        <f>Kerosene!F56</f>
        <v>0</v>
      </c>
      <c r="Q53" s="406">
        <f>'Marked Gasoil'!F56</f>
        <v>0</v>
      </c>
      <c r="R53" s="406">
        <f>'Light, Medium &amp; Heavy Fuel Oils'!F56</f>
        <v>0</v>
      </c>
      <c r="S53" s="406">
        <f>'Road Diesel'!F56</f>
        <v>0</v>
      </c>
      <c r="T53" s="406">
        <f>Petrol!F56</f>
        <v>0</v>
      </c>
      <c r="U53" s="406">
        <f>'Other Fuels'!F56</f>
        <v>0</v>
      </c>
      <c r="V53" s="484">
        <f t="shared" si="36"/>
        <v>0</v>
      </c>
      <c r="W53" s="434" t="e">
        <f>Electricity!J56</f>
        <v>#N/A</v>
      </c>
      <c r="X53" s="407" t="e">
        <f>NG!J56</f>
        <v>#N/A</v>
      </c>
      <c r="Y53" s="407" t="e">
        <f>LPG!I56</f>
        <v>#N/A</v>
      </c>
      <c r="Z53" s="407" t="e">
        <f>Kerosene!I56</f>
        <v>#N/A</v>
      </c>
      <c r="AA53" s="407" t="e">
        <f>'Marked Gasoil'!I56</f>
        <v>#N/A</v>
      </c>
      <c r="AB53" s="407" t="e">
        <f>'Light, Medium &amp; Heavy Fuel Oils'!I56</f>
        <v>#N/A</v>
      </c>
      <c r="AC53" s="407" t="e">
        <f>'Road Diesel'!I56</f>
        <v>#N/A</v>
      </c>
      <c r="AD53" s="407" t="e">
        <f>Petrol!I56</f>
        <v>#N/A</v>
      </c>
      <c r="AE53" s="407">
        <f>'Other Fuels'!I56</f>
        <v>0</v>
      </c>
      <c r="AF53" s="488" t="e">
        <f t="shared" si="37"/>
        <v>#N/A</v>
      </c>
      <c r="AG53" s="489" t="e">
        <f t="shared" si="38"/>
        <v>#N/A</v>
      </c>
      <c r="AK53" s="447" t="str">
        <f t="shared" si="39"/>
        <v>Nov-</v>
      </c>
      <c r="AL53" s="449">
        <f t="shared" si="40"/>
        <v>0</v>
      </c>
      <c r="AM53" s="449">
        <f t="shared" si="41"/>
        <v>0</v>
      </c>
      <c r="AN53" s="449">
        <f t="shared" si="42"/>
        <v>0</v>
      </c>
      <c r="AO53" s="449">
        <f t="shared" si="43"/>
        <v>0</v>
      </c>
      <c r="AP53" s="449">
        <f t="shared" si="44"/>
        <v>0</v>
      </c>
      <c r="AQ53" s="449">
        <f t="shared" si="45"/>
        <v>0</v>
      </c>
      <c r="AR53" s="449">
        <f t="shared" si="46"/>
        <v>0</v>
      </c>
      <c r="AS53" s="449">
        <f t="shared" si="47"/>
        <v>0</v>
      </c>
      <c r="AT53" s="449">
        <f t="shared" si="48"/>
        <v>0</v>
      </c>
      <c r="AU53" s="450" t="str">
        <f t="shared" si="49"/>
        <v>Nov-</v>
      </c>
      <c r="AV53" s="451">
        <f t="shared" si="50"/>
        <v>0</v>
      </c>
      <c r="AW53" s="451">
        <f t="shared" si="51"/>
        <v>0</v>
      </c>
      <c r="AX53" s="451">
        <f t="shared" si="52"/>
        <v>0</v>
      </c>
      <c r="AY53" s="451">
        <f t="shared" si="53"/>
        <v>0</v>
      </c>
      <c r="AZ53" s="451">
        <f t="shared" si="54"/>
        <v>0</v>
      </c>
      <c r="BA53" s="451">
        <f t="shared" si="55"/>
        <v>0</v>
      </c>
      <c r="BB53" s="451">
        <f t="shared" si="56"/>
        <v>0</v>
      </c>
      <c r="BC53" s="451">
        <f t="shared" si="57"/>
        <v>0</v>
      </c>
      <c r="BD53" s="451">
        <f t="shared" si="58"/>
        <v>0</v>
      </c>
      <c r="BE53" s="452" t="str">
        <f t="shared" si="59"/>
        <v>Nov-</v>
      </c>
      <c r="BF53" s="453" t="e">
        <f t="shared" si="60"/>
        <v>#N/A</v>
      </c>
      <c r="BG53" s="453" t="e">
        <f t="shared" si="61"/>
        <v>#N/A</v>
      </c>
      <c r="BH53" s="453" t="e">
        <f t="shared" si="62"/>
        <v>#N/A</v>
      </c>
      <c r="BI53" s="453" t="e">
        <f t="shared" si="63"/>
        <v>#N/A</v>
      </c>
      <c r="BJ53" s="453" t="e">
        <f t="shared" si="64"/>
        <v>#N/A</v>
      </c>
      <c r="BK53" s="453" t="e">
        <f t="shared" si="65"/>
        <v>#N/A</v>
      </c>
      <c r="BL53" s="453" t="e">
        <f t="shared" si="66"/>
        <v>#N/A</v>
      </c>
      <c r="BM53" s="453" t="e">
        <f t="shared" si="67"/>
        <v>#N/A</v>
      </c>
      <c r="BN53" s="453">
        <f t="shared" si="34"/>
        <v>0</v>
      </c>
    </row>
    <row r="54" spans="1:66" ht="14.25" customHeight="1" thickBot="1" x14ac:dyDescent="0.25">
      <c r="A54" s="120" t="s">
        <v>11</v>
      </c>
      <c r="B54" s="137" t="str">
        <f t="shared" si="70"/>
        <v/>
      </c>
      <c r="C54" s="417">
        <f>Electricity!D57</f>
        <v>0</v>
      </c>
      <c r="D54" s="418">
        <f>NG!D57</f>
        <v>0</v>
      </c>
      <c r="E54" s="418">
        <f>LPG!E57</f>
        <v>0</v>
      </c>
      <c r="F54" s="418">
        <f>Kerosene!E57</f>
        <v>0</v>
      </c>
      <c r="G54" s="418">
        <f>'Marked Gasoil'!E57</f>
        <v>0</v>
      </c>
      <c r="H54" s="418">
        <f>'Light, Medium &amp; Heavy Fuel Oils'!E57</f>
        <v>0</v>
      </c>
      <c r="I54" s="418">
        <f>'Road Diesel'!E57</f>
        <v>0</v>
      </c>
      <c r="J54" s="418">
        <f>Petrol!E57</f>
        <v>0</v>
      </c>
      <c r="K54" s="418">
        <f>'Other Fuels'!E57</f>
        <v>0</v>
      </c>
      <c r="L54" s="482">
        <f t="shared" si="35"/>
        <v>0</v>
      </c>
      <c r="M54" s="429">
        <f>Electricity!H57</f>
        <v>0</v>
      </c>
      <c r="N54" s="419">
        <f>NG!H57</f>
        <v>0</v>
      </c>
      <c r="O54" s="419">
        <f>LPG!F57</f>
        <v>0</v>
      </c>
      <c r="P54" s="419">
        <f>Kerosene!F57</f>
        <v>0</v>
      </c>
      <c r="Q54" s="419">
        <f>'Marked Gasoil'!F57</f>
        <v>0</v>
      </c>
      <c r="R54" s="419">
        <f>'Light, Medium &amp; Heavy Fuel Oils'!F57</f>
        <v>0</v>
      </c>
      <c r="S54" s="419">
        <f>'Road Diesel'!F57</f>
        <v>0</v>
      </c>
      <c r="T54" s="419">
        <f>Petrol!F57</f>
        <v>0</v>
      </c>
      <c r="U54" s="419">
        <f>'Other Fuels'!F57</f>
        <v>0</v>
      </c>
      <c r="V54" s="485">
        <f t="shared" si="36"/>
        <v>0</v>
      </c>
      <c r="W54" s="435" t="e">
        <f>Electricity!J57</f>
        <v>#N/A</v>
      </c>
      <c r="X54" s="420" t="e">
        <f>NG!J57</f>
        <v>#N/A</v>
      </c>
      <c r="Y54" s="420" t="e">
        <f>LPG!I57</f>
        <v>#N/A</v>
      </c>
      <c r="Z54" s="420" t="e">
        <f>Kerosene!I57</f>
        <v>#N/A</v>
      </c>
      <c r="AA54" s="420" t="e">
        <f>'Marked Gasoil'!I57</f>
        <v>#N/A</v>
      </c>
      <c r="AB54" s="420" t="e">
        <f>'Light, Medium &amp; Heavy Fuel Oils'!I57</f>
        <v>#N/A</v>
      </c>
      <c r="AC54" s="420" t="e">
        <f>'Road Diesel'!I57</f>
        <v>#N/A</v>
      </c>
      <c r="AD54" s="420" t="e">
        <f>Petrol!I57</f>
        <v>#N/A</v>
      </c>
      <c r="AE54" s="420">
        <f>'Other Fuels'!I57</f>
        <v>0</v>
      </c>
      <c r="AF54" s="490" t="e">
        <f t="shared" si="37"/>
        <v>#N/A</v>
      </c>
      <c r="AG54" s="491" t="e">
        <f t="shared" si="38"/>
        <v>#N/A</v>
      </c>
      <c r="AK54" s="447" t="str">
        <f t="shared" si="39"/>
        <v>Dec-</v>
      </c>
      <c r="AL54" s="449">
        <f t="shared" si="40"/>
        <v>0</v>
      </c>
      <c r="AM54" s="449">
        <f t="shared" si="41"/>
        <v>0</v>
      </c>
      <c r="AN54" s="449">
        <f t="shared" si="42"/>
        <v>0</v>
      </c>
      <c r="AO54" s="449">
        <f t="shared" si="43"/>
        <v>0</v>
      </c>
      <c r="AP54" s="449">
        <f t="shared" si="44"/>
        <v>0</v>
      </c>
      <c r="AQ54" s="449">
        <f t="shared" si="45"/>
        <v>0</v>
      </c>
      <c r="AR54" s="449">
        <f t="shared" si="46"/>
        <v>0</v>
      </c>
      <c r="AS54" s="449">
        <f t="shared" si="47"/>
        <v>0</v>
      </c>
      <c r="AT54" s="449">
        <f t="shared" si="48"/>
        <v>0</v>
      </c>
      <c r="AU54" s="450" t="str">
        <f t="shared" si="49"/>
        <v>Dec-</v>
      </c>
      <c r="AV54" s="451">
        <f t="shared" si="50"/>
        <v>0</v>
      </c>
      <c r="AW54" s="451">
        <f t="shared" si="51"/>
        <v>0</v>
      </c>
      <c r="AX54" s="451">
        <f t="shared" si="52"/>
        <v>0</v>
      </c>
      <c r="AY54" s="451">
        <f t="shared" si="53"/>
        <v>0</v>
      </c>
      <c r="AZ54" s="451">
        <f t="shared" si="54"/>
        <v>0</v>
      </c>
      <c r="BA54" s="451">
        <f t="shared" si="55"/>
        <v>0</v>
      </c>
      <c r="BB54" s="451">
        <f t="shared" si="56"/>
        <v>0</v>
      </c>
      <c r="BC54" s="451">
        <f t="shared" si="57"/>
        <v>0</v>
      </c>
      <c r="BD54" s="451">
        <f t="shared" si="58"/>
        <v>0</v>
      </c>
      <c r="BE54" s="452" t="str">
        <f t="shared" si="59"/>
        <v>Dec-</v>
      </c>
      <c r="BF54" s="453" t="e">
        <f t="shared" si="60"/>
        <v>#N/A</v>
      </c>
      <c r="BG54" s="453" t="e">
        <f t="shared" si="61"/>
        <v>#N/A</v>
      </c>
      <c r="BH54" s="453" t="e">
        <f t="shared" si="62"/>
        <v>#N/A</v>
      </c>
      <c r="BI54" s="453" t="e">
        <f t="shared" si="63"/>
        <v>#N/A</v>
      </c>
      <c r="BJ54" s="453" t="e">
        <f t="shared" si="64"/>
        <v>#N/A</v>
      </c>
      <c r="BK54" s="453" t="e">
        <f t="shared" si="65"/>
        <v>#N/A</v>
      </c>
      <c r="BL54" s="453" t="e">
        <f t="shared" si="66"/>
        <v>#N/A</v>
      </c>
      <c r="BM54" s="453" t="e">
        <f t="shared" si="67"/>
        <v>#N/A</v>
      </c>
      <c r="BN54" s="453">
        <f t="shared" si="34"/>
        <v>0</v>
      </c>
    </row>
    <row r="55" spans="1:66" ht="14.25" customHeight="1" x14ac:dyDescent="0.2">
      <c r="A55" s="117" t="s">
        <v>0</v>
      </c>
      <c r="B55" s="63" t="str">
        <f>Year5</f>
        <v/>
      </c>
      <c r="C55" s="412">
        <f>Electricity!D58</f>
        <v>0</v>
      </c>
      <c r="D55" s="413">
        <f>NG!D58</f>
        <v>0</v>
      </c>
      <c r="E55" s="413">
        <f>LPG!E58</f>
        <v>0</v>
      </c>
      <c r="F55" s="413">
        <f>Kerosene!E58</f>
        <v>0</v>
      </c>
      <c r="G55" s="413">
        <f>'Marked Gasoil'!E58</f>
        <v>0</v>
      </c>
      <c r="H55" s="413">
        <f>'Light, Medium &amp; Heavy Fuel Oils'!E58</f>
        <v>0</v>
      </c>
      <c r="I55" s="413">
        <f>'Road Diesel'!E58</f>
        <v>0</v>
      </c>
      <c r="J55" s="413">
        <f>Petrol!E58</f>
        <v>0</v>
      </c>
      <c r="K55" s="413">
        <f>'Other Fuels'!E58</f>
        <v>0</v>
      </c>
      <c r="L55" s="480">
        <f t="shared" si="35"/>
        <v>0</v>
      </c>
      <c r="M55" s="427">
        <f>Electricity!H58</f>
        <v>0</v>
      </c>
      <c r="N55" s="414">
        <f>NG!H58</f>
        <v>0</v>
      </c>
      <c r="O55" s="414">
        <f>LPG!F58</f>
        <v>0</v>
      </c>
      <c r="P55" s="414">
        <f>Kerosene!F58</f>
        <v>0</v>
      </c>
      <c r="Q55" s="414">
        <f>'Marked Gasoil'!F58</f>
        <v>0</v>
      </c>
      <c r="R55" s="414">
        <f>'Light, Medium &amp; Heavy Fuel Oils'!F58</f>
        <v>0</v>
      </c>
      <c r="S55" s="414">
        <f>'Road Diesel'!F58</f>
        <v>0</v>
      </c>
      <c r="T55" s="414">
        <f>Petrol!F58</f>
        <v>0</v>
      </c>
      <c r="U55" s="414">
        <f>'Other Fuels'!F58</f>
        <v>0</v>
      </c>
      <c r="V55" s="483">
        <f t="shared" si="36"/>
        <v>0</v>
      </c>
      <c r="W55" s="433" t="e">
        <f>Electricity!J58</f>
        <v>#N/A</v>
      </c>
      <c r="X55" s="415" t="e">
        <f>NG!J58</f>
        <v>#N/A</v>
      </c>
      <c r="Y55" s="415" t="e">
        <f>LPG!I58</f>
        <v>#N/A</v>
      </c>
      <c r="Z55" s="415" t="e">
        <f>Kerosene!I58</f>
        <v>#N/A</v>
      </c>
      <c r="AA55" s="415" t="e">
        <f>'Marked Gasoil'!I58</f>
        <v>#N/A</v>
      </c>
      <c r="AB55" s="415" t="e">
        <f>'Light, Medium &amp; Heavy Fuel Oils'!I58</f>
        <v>#N/A</v>
      </c>
      <c r="AC55" s="415" t="e">
        <f>'Road Diesel'!I58</f>
        <v>#N/A</v>
      </c>
      <c r="AD55" s="415" t="e">
        <f>Petrol!I58</f>
        <v>#N/A</v>
      </c>
      <c r="AE55" s="415">
        <f>'Other Fuels'!I58</f>
        <v>0</v>
      </c>
      <c r="AF55" s="486" t="e">
        <f t="shared" si="37"/>
        <v>#N/A</v>
      </c>
      <c r="AG55" s="487" t="e">
        <f t="shared" si="38"/>
        <v>#N/A</v>
      </c>
      <c r="AK55" s="447" t="str">
        <f t="shared" si="39"/>
        <v>Jan-</v>
      </c>
      <c r="AL55" s="449">
        <f t="shared" si="40"/>
        <v>0</v>
      </c>
      <c r="AM55" s="449">
        <f t="shared" si="41"/>
        <v>0</v>
      </c>
      <c r="AN55" s="449">
        <f t="shared" si="42"/>
        <v>0</v>
      </c>
      <c r="AO55" s="449">
        <f t="shared" si="43"/>
        <v>0</v>
      </c>
      <c r="AP55" s="449">
        <f t="shared" si="44"/>
        <v>0</v>
      </c>
      <c r="AQ55" s="449">
        <f t="shared" si="45"/>
        <v>0</v>
      </c>
      <c r="AR55" s="449">
        <f t="shared" si="46"/>
        <v>0</v>
      </c>
      <c r="AS55" s="449">
        <f t="shared" si="47"/>
        <v>0</v>
      </c>
      <c r="AT55" s="449">
        <f t="shared" si="48"/>
        <v>0</v>
      </c>
      <c r="AU55" s="450" t="str">
        <f t="shared" si="49"/>
        <v>Jan-</v>
      </c>
      <c r="AV55" s="451">
        <f t="shared" si="50"/>
        <v>0</v>
      </c>
      <c r="AW55" s="451">
        <f t="shared" si="51"/>
        <v>0</v>
      </c>
      <c r="AX55" s="451">
        <f t="shared" si="52"/>
        <v>0</v>
      </c>
      <c r="AY55" s="451">
        <f t="shared" si="53"/>
        <v>0</v>
      </c>
      <c r="AZ55" s="451">
        <f t="shared" si="54"/>
        <v>0</v>
      </c>
      <c r="BA55" s="451">
        <f t="shared" si="55"/>
        <v>0</v>
      </c>
      <c r="BB55" s="451">
        <f t="shared" si="56"/>
        <v>0</v>
      </c>
      <c r="BC55" s="451">
        <f t="shared" si="57"/>
        <v>0</v>
      </c>
      <c r="BD55" s="451">
        <f t="shared" si="58"/>
        <v>0</v>
      </c>
      <c r="BE55" s="452" t="str">
        <f t="shared" si="59"/>
        <v>Jan-</v>
      </c>
      <c r="BF55" s="453" t="e">
        <f t="shared" si="60"/>
        <v>#N/A</v>
      </c>
      <c r="BG55" s="453" t="e">
        <f t="shared" si="61"/>
        <v>#N/A</v>
      </c>
      <c r="BH55" s="453" t="e">
        <f t="shared" si="62"/>
        <v>#N/A</v>
      </c>
      <c r="BI55" s="453" t="e">
        <f t="shared" si="63"/>
        <v>#N/A</v>
      </c>
      <c r="BJ55" s="453" t="e">
        <f t="shared" si="64"/>
        <v>#N/A</v>
      </c>
      <c r="BK55" s="453" t="e">
        <f t="shared" si="65"/>
        <v>#N/A</v>
      </c>
      <c r="BL55" s="453" t="e">
        <f t="shared" si="66"/>
        <v>#N/A</v>
      </c>
      <c r="BM55" s="453" t="e">
        <f t="shared" si="67"/>
        <v>#N/A</v>
      </c>
      <c r="BN55" s="453">
        <f t="shared" si="34"/>
        <v>0</v>
      </c>
    </row>
    <row r="56" spans="1:66" ht="14.25" customHeight="1" x14ac:dyDescent="0.2">
      <c r="A56" s="423" t="s">
        <v>1</v>
      </c>
      <c r="B56" s="411" t="str">
        <f>B55</f>
        <v/>
      </c>
      <c r="C56" s="416">
        <f>Electricity!D59</f>
        <v>0</v>
      </c>
      <c r="D56" s="405">
        <f>NG!D59</f>
        <v>0</v>
      </c>
      <c r="E56" s="405">
        <f>LPG!E59</f>
        <v>0</v>
      </c>
      <c r="F56" s="405">
        <f>Kerosene!E59</f>
        <v>0</v>
      </c>
      <c r="G56" s="405">
        <f>'Marked Gasoil'!E59</f>
        <v>0</v>
      </c>
      <c r="H56" s="405">
        <f>'Light, Medium &amp; Heavy Fuel Oils'!E59</f>
        <v>0</v>
      </c>
      <c r="I56" s="405">
        <f>'Road Diesel'!E59</f>
        <v>0</v>
      </c>
      <c r="J56" s="405">
        <f>Petrol!E59</f>
        <v>0</v>
      </c>
      <c r="K56" s="405">
        <f>'Other Fuels'!E59</f>
        <v>0</v>
      </c>
      <c r="L56" s="481">
        <f t="shared" si="35"/>
        <v>0</v>
      </c>
      <c r="M56" s="428">
        <f>Electricity!H59</f>
        <v>0</v>
      </c>
      <c r="N56" s="406">
        <f>NG!H59</f>
        <v>0</v>
      </c>
      <c r="O56" s="406">
        <f>LPG!F59</f>
        <v>0</v>
      </c>
      <c r="P56" s="406">
        <f>Kerosene!F59</f>
        <v>0</v>
      </c>
      <c r="Q56" s="406">
        <f>'Marked Gasoil'!F59</f>
        <v>0</v>
      </c>
      <c r="R56" s="406">
        <f>'Light, Medium &amp; Heavy Fuel Oils'!F59</f>
        <v>0</v>
      </c>
      <c r="S56" s="406">
        <f>'Road Diesel'!F59</f>
        <v>0</v>
      </c>
      <c r="T56" s="406">
        <f>Petrol!F59</f>
        <v>0</v>
      </c>
      <c r="U56" s="406">
        <f>'Other Fuels'!F59</f>
        <v>0</v>
      </c>
      <c r="V56" s="484">
        <f t="shared" si="36"/>
        <v>0</v>
      </c>
      <c r="W56" s="434" t="e">
        <f>Electricity!J59</f>
        <v>#N/A</v>
      </c>
      <c r="X56" s="407" t="e">
        <f>NG!J59</f>
        <v>#N/A</v>
      </c>
      <c r="Y56" s="407" t="e">
        <f>LPG!I59</f>
        <v>#N/A</v>
      </c>
      <c r="Z56" s="407" t="e">
        <f>Kerosene!I59</f>
        <v>#N/A</v>
      </c>
      <c r="AA56" s="407" t="e">
        <f>'Marked Gasoil'!I59</f>
        <v>#N/A</v>
      </c>
      <c r="AB56" s="407" t="e">
        <f>'Light, Medium &amp; Heavy Fuel Oils'!I59</f>
        <v>#N/A</v>
      </c>
      <c r="AC56" s="407" t="e">
        <f>'Road Diesel'!I59</f>
        <v>#N/A</v>
      </c>
      <c r="AD56" s="407" t="e">
        <f>Petrol!I59</f>
        <v>#N/A</v>
      </c>
      <c r="AE56" s="407">
        <f>'Other Fuels'!I59</f>
        <v>0</v>
      </c>
      <c r="AF56" s="488" t="e">
        <f t="shared" si="37"/>
        <v>#N/A</v>
      </c>
      <c r="AG56" s="489" t="e">
        <f t="shared" si="38"/>
        <v>#N/A</v>
      </c>
      <c r="AK56" s="447" t="str">
        <f t="shared" si="39"/>
        <v>Feb-</v>
      </c>
      <c r="AL56" s="449">
        <f t="shared" si="40"/>
        <v>0</v>
      </c>
      <c r="AM56" s="449">
        <f t="shared" si="41"/>
        <v>0</v>
      </c>
      <c r="AN56" s="449">
        <f t="shared" si="42"/>
        <v>0</v>
      </c>
      <c r="AO56" s="449">
        <f t="shared" si="43"/>
        <v>0</v>
      </c>
      <c r="AP56" s="449">
        <f t="shared" si="44"/>
        <v>0</v>
      </c>
      <c r="AQ56" s="449">
        <f t="shared" si="45"/>
        <v>0</v>
      </c>
      <c r="AR56" s="449">
        <f t="shared" si="46"/>
        <v>0</v>
      </c>
      <c r="AS56" s="449">
        <f t="shared" si="47"/>
        <v>0</v>
      </c>
      <c r="AT56" s="449">
        <f t="shared" si="48"/>
        <v>0</v>
      </c>
      <c r="AU56" s="450" t="str">
        <f t="shared" si="49"/>
        <v>Feb-</v>
      </c>
      <c r="AV56" s="451">
        <f t="shared" si="50"/>
        <v>0</v>
      </c>
      <c r="AW56" s="451">
        <f t="shared" si="51"/>
        <v>0</v>
      </c>
      <c r="AX56" s="451">
        <f t="shared" si="52"/>
        <v>0</v>
      </c>
      <c r="AY56" s="451">
        <f t="shared" si="53"/>
        <v>0</v>
      </c>
      <c r="AZ56" s="451">
        <f t="shared" si="54"/>
        <v>0</v>
      </c>
      <c r="BA56" s="451">
        <f t="shared" si="55"/>
        <v>0</v>
      </c>
      <c r="BB56" s="451">
        <f t="shared" si="56"/>
        <v>0</v>
      </c>
      <c r="BC56" s="451">
        <f t="shared" si="57"/>
        <v>0</v>
      </c>
      <c r="BD56" s="451">
        <f t="shared" si="58"/>
        <v>0</v>
      </c>
      <c r="BE56" s="452" t="str">
        <f t="shared" si="59"/>
        <v>Feb-</v>
      </c>
      <c r="BF56" s="453" t="e">
        <f t="shared" si="60"/>
        <v>#N/A</v>
      </c>
      <c r="BG56" s="453" t="e">
        <f t="shared" si="61"/>
        <v>#N/A</v>
      </c>
      <c r="BH56" s="453" t="e">
        <f t="shared" si="62"/>
        <v>#N/A</v>
      </c>
      <c r="BI56" s="453" t="e">
        <f t="shared" si="63"/>
        <v>#N/A</v>
      </c>
      <c r="BJ56" s="453" t="e">
        <f t="shared" si="64"/>
        <v>#N/A</v>
      </c>
      <c r="BK56" s="453" t="e">
        <f t="shared" si="65"/>
        <v>#N/A</v>
      </c>
      <c r="BL56" s="453" t="e">
        <f t="shared" si="66"/>
        <v>#N/A</v>
      </c>
      <c r="BM56" s="453" t="e">
        <f t="shared" si="67"/>
        <v>#N/A</v>
      </c>
      <c r="BN56" s="453">
        <f t="shared" si="34"/>
        <v>0</v>
      </c>
    </row>
    <row r="57" spans="1:66" ht="14.25" customHeight="1" x14ac:dyDescent="0.2">
      <c r="A57" s="423" t="s">
        <v>2</v>
      </c>
      <c r="B57" s="411" t="str">
        <f t="shared" ref="B57:B66" si="71">B56</f>
        <v/>
      </c>
      <c r="C57" s="416">
        <f>Electricity!D60</f>
        <v>0</v>
      </c>
      <c r="D57" s="405">
        <f>NG!D60</f>
        <v>0</v>
      </c>
      <c r="E57" s="405">
        <f>LPG!E60</f>
        <v>0</v>
      </c>
      <c r="F57" s="405">
        <f>Kerosene!E60</f>
        <v>0</v>
      </c>
      <c r="G57" s="405">
        <f>'Marked Gasoil'!E60</f>
        <v>0</v>
      </c>
      <c r="H57" s="405">
        <f>'Light, Medium &amp; Heavy Fuel Oils'!E60</f>
        <v>0</v>
      </c>
      <c r="I57" s="405">
        <f>'Road Diesel'!E60</f>
        <v>0</v>
      </c>
      <c r="J57" s="405">
        <f>Petrol!E60</f>
        <v>0</v>
      </c>
      <c r="K57" s="405">
        <f>'Other Fuels'!E60</f>
        <v>0</v>
      </c>
      <c r="L57" s="481">
        <f t="shared" si="35"/>
        <v>0</v>
      </c>
      <c r="M57" s="428">
        <f>Electricity!H60</f>
        <v>0</v>
      </c>
      <c r="N57" s="406">
        <f>NG!H60</f>
        <v>0</v>
      </c>
      <c r="O57" s="406">
        <f>LPG!F60</f>
        <v>0</v>
      </c>
      <c r="P57" s="406">
        <f>Kerosene!F60</f>
        <v>0</v>
      </c>
      <c r="Q57" s="406">
        <f>'Marked Gasoil'!F60</f>
        <v>0</v>
      </c>
      <c r="R57" s="406">
        <f>'Light, Medium &amp; Heavy Fuel Oils'!F60</f>
        <v>0</v>
      </c>
      <c r="S57" s="406">
        <f>'Road Diesel'!F60</f>
        <v>0</v>
      </c>
      <c r="T57" s="406">
        <f>Petrol!F60</f>
        <v>0</v>
      </c>
      <c r="U57" s="406">
        <f>'Other Fuels'!F60</f>
        <v>0</v>
      </c>
      <c r="V57" s="484">
        <f t="shared" si="36"/>
        <v>0</v>
      </c>
      <c r="W57" s="434" t="e">
        <f>Electricity!J60</f>
        <v>#N/A</v>
      </c>
      <c r="X57" s="407" t="e">
        <f>NG!J60</f>
        <v>#N/A</v>
      </c>
      <c r="Y57" s="407" t="e">
        <f>LPG!I60</f>
        <v>#N/A</v>
      </c>
      <c r="Z57" s="407" t="e">
        <f>Kerosene!I60</f>
        <v>#N/A</v>
      </c>
      <c r="AA57" s="407" t="e">
        <f>'Marked Gasoil'!I60</f>
        <v>#N/A</v>
      </c>
      <c r="AB57" s="407" t="e">
        <f>'Light, Medium &amp; Heavy Fuel Oils'!I60</f>
        <v>#N/A</v>
      </c>
      <c r="AC57" s="407" t="e">
        <f>'Road Diesel'!I60</f>
        <v>#N/A</v>
      </c>
      <c r="AD57" s="407" t="e">
        <f>Petrol!I60</f>
        <v>#N/A</v>
      </c>
      <c r="AE57" s="407">
        <f>'Other Fuels'!I60</f>
        <v>0</v>
      </c>
      <c r="AF57" s="488" t="e">
        <f t="shared" si="37"/>
        <v>#N/A</v>
      </c>
      <c r="AG57" s="489" t="e">
        <f t="shared" si="38"/>
        <v>#N/A</v>
      </c>
      <c r="AK57" s="447" t="str">
        <f t="shared" si="39"/>
        <v>Mar-</v>
      </c>
      <c r="AL57" s="449">
        <f t="shared" si="40"/>
        <v>0</v>
      </c>
      <c r="AM57" s="449">
        <f t="shared" si="41"/>
        <v>0</v>
      </c>
      <c r="AN57" s="449">
        <f t="shared" si="42"/>
        <v>0</v>
      </c>
      <c r="AO57" s="449">
        <f t="shared" si="43"/>
        <v>0</v>
      </c>
      <c r="AP57" s="449">
        <f t="shared" si="44"/>
        <v>0</v>
      </c>
      <c r="AQ57" s="449">
        <f t="shared" si="45"/>
        <v>0</v>
      </c>
      <c r="AR57" s="449">
        <f t="shared" si="46"/>
        <v>0</v>
      </c>
      <c r="AS57" s="449">
        <f t="shared" si="47"/>
        <v>0</v>
      </c>
      <c r="AT57" s="449">
        <f t="shared" si="48"/>
        <v>0</v>
      </c>
      <c r="AU57" s="450" t="str">
        <f t="shared" si="49"/>
        <v>Mar-</v>
      </c>
      <c r="AV57" s="451">
        <f t="shared" si="50"/>
        <v>0</v>
      </c>
      <c r="AW57" s="451">
        <f t="shared" si="51"/>
        <v>0</v>
      </c>
      <c r="AX57" s="451">
        <f t="shared" si="52"/>
        <v>0</v>
      </c>
      <c r="AY57" s="451">
        <f t="shared" si="53"/>
        <v>0</v>
      </c>
      <c r="AZ57" s="451">
        <f t="shared" si="54"/>
        <v>0</v>
      </c>
      <c r="BA57" s="451">
        <f t="shared" si="55"/>
        <v>0</v>
      </c>
      <c r="BB57" s="451">
        <f t="shared" si="56"/>
        <v>0</v>
      </c>
      <c r="BC57" s="451">
        <f t="shared" si="57"/>
        <v>0</v>
      </c>
      <c r="BD57" s="451">
        <f t="shared" si="58"/>
        <v>0</v>
      </c>
      <c r="BE57" s="452" t="str">
        <f t="shared" si="59"/>
        <v>Mar-</v>
      </c>
      <c r="BF57" s="453" t="e">
        <f t="shared" si="60"/>
        <v>#N/A</v>
      </c>
      <c r="BG57" s="453" t="e">
        <f t="shared" si="61"/>
        <v>#N/A</v>
      </c>
      <c r="BH57" s="453" t="e">
        <f t="shared" si="62"/>
        <v>#N/A</v>
      </c>
      <c r="BI57" s="453" t="e">
        <f t="shared" si="63"/>
        <v>#N/A</v>
      </c>
      <c r="BJ57" s="453" t="e">
        <f t="shared" si="64"/>
        <v>#N/A</v>
      </c>
      <c r="BK57" s="453" t="e">
        <f t="shared" si="65"/>
        <v>#N/A</v>
      </c>
      <c r="BL57" s="453" t="e">
        <f t="shared" si="66"/>
        <v>#N/A</v>
      </c>
      <c r="BM57" s="453" t="e">
        <f t="shared" si="67"/>
        <v>#N/A</v>
      </c>
      <c r="BN57" s="453">
        <f t="shared" si="34"/>
        <v>0</v>
      </c>
    </row>
    <row r="58" spans="1:66" ht="14.25" customHeight="1" x14ac:dyDescent="0.2">
      <c r="A58" s="423" t="s">
        <v>3</v>
      </c>
      <c r="B58" s="411" t="str">
        <f t="shared" si="71"/>
        <v/>
      </c>
      <c r="C58" s="416">
        <f>Electricity!D61</f>
        <v>0</v>
      </c>
      <c r="D58" s="405">
        <f>NG!D61</f>
        <v>0</v>
      </c>
      <c r="E58" s="405">
        <f>LPG!E61</f>
        <v>0</v>
      </c>
      <c r="F58" s="405">
        <f>Kerosene!E61</f>
        <v>0</v>
      </c>
      <c r="G58" s="405">
        <f>'Marked Gasoil'!E61</f>
        <v>0</v>
      </c>
      <c r="H58" s="405">
        <f>'Light, Medium &amp; Heavy Fuel Oils'!E61</f>
        <v>0</v>
      </c>
      <c r="I58" s="405">
        <f>'Road Diesel'!E61</f>
        <v>0</v>
      </c>
      <c r="J58" s="405">
        <f>Petrol!E61</f>
        <v>0</v>
      </c>
      <c r="K58" s="405">
        <f>'Other Fuels'!E61</f>
        <v>0</v>
      </c>
      <c r="L58" s="481">
        <f t="shared" si="35"/>
        <v>0</v>
      </c>
      <c r="M58" s="428">
        <f>Electricity!H61</f>
        <v>0</v>
      </c>
      <c r="N58" s="406">
        <f>NG!H61</f>
        <v>0</v>
      </c>
      <c r="O58" s="406">
        <f>LPG!F61</f>
        <v>0</v>
      </c>
      <c r="P58" s="406">
        <f>Kerosene!F61</f>
        <v>0</v>
      </c>
      <c r="Q58" s="406">
        <f>'Marked Gasoil'!F61</f>
        <v>0</v>
      </c>
      <c r="R58" s="406">
        <f>'Light, Medium &amp; Heavy Fuel Oils'!F61</f>
        <v>0</v>
      </c>
      <c r="S58" s="406">
        <f>'Road Diesel'!F61</f>
        <v>0</v>
      </c>
      <c r="T58" s="406">
        <f>Petrol!F61</f>
        <v>0</v>
      </c>
      <c r="U58" s="406">
        <f>'Other Fuels'!F61</f>
        <v>0</v>
      </c>
      <c r="V58" s="484">
        <f t="shared" si="36"/>
        <v>0</v>
      </c>
      <c r="W58" s="434" t="e">
        <f>Electricity!J61</f>
        <v>#N/A</v>
      </c>
      <c r="X58" s="407" t="e">
        <f>NG!J61</f>
        <v>#N/A</v>
      </c>
      <c r="Y58" s="407" t="e">
        <f>LPG!I61</f>
        <v>#N/A</v>
      </c>
      <c r="Z58" s="407" t="e">
        <f>Kerosene!I61</f>
        <v>#N/A</v>
      </c>
      <c r="AA58" s="407" t="e">
        <f>'Marked Gasoil'!I61</f>
        <v>#N/A</v>
      </c>
      <c r="AB58" s="407" t="e">
        <f>'Light, Medium &amp; Heavy Fuel Oils'!I61</f>
        <v>#N/A</v>
      </c>
      <c r="AC58" s="407" t="e">
        <f>'Road Diesel'!I61</f>
        <v>#N/A</v>
      </c>
      <c r="AD58" s="407" t="e">
        <f>Petrol!I61</f>
        <v>#N/A</v>
      </c>
      <c r="AE58" s="407">
        <f>'Other Fuels'!I61</f>
        <v>0</v>
      </c>
      <c r="AF58" s="488" t="e">
        <f t="shared" si="37"/>
        <v>#N/A</v>
      </c>
      <c r="AG58" s="489" t="e">
        <f t="shared" si="38"/>
        <v>#N/A</v>
      </c>
      <c r="AK58" s="447" t="str">
        <f t="shared" si="39"/>
        <v>Apr-</v>
      </c>
      <c r="AL58" s="449">
        <f t="shared" si="40"/>
        <v>0</v>
      </c>
      <c r="AM58" s="449">
        <f t="shared" si="41"/>
        <v>0</v>
      </c>
      <c r="AN58" s="449">
        <f t="shared" si="42"/>
        <v>0</v>
      </c>
      <c r="AO58" s="449">
        <f t="shared" si="43"/>
        <v>0</v>
      </c>
      <c r="AP58" s="449">
        <f t="shared" si="44"/>
        <v>0</v>
      </c>
      <c r="AQ58" s="449">
        <f t="shared" si="45"/>
        <v>0</v>
      </c>
      <c r="AR58" s="449">
        <f t="shared" si="46"/>
        <v>0</v>
      </c>
      <c r="AS58" s="449">
        <f t="shared" si="47"/>
        <v>0</v>
      </c>
      <c r="AT58" s="449">
        <f t="shared" si="48"/>
        <v>0</v>
      </c>
      <c r="AU58" s="450" t="str">
        <f t="shared" si="49"/>
        <v>Apr-</v>
      </c>
      <c r="AV58" s="451">
        <f t="shared" si="50"/>
        <v>0</v>
      </c>
      <c r="AW58" s="451">
        <f t="shared" si="51"/>
        <v>0</v>
      </c>
      <c r="AX58" s="451">
        <f t="shared" si="52"/>
        <v>0</v>
      </c>
      <c r="AY58" s="451">
        <f t="shared" si="53"/>
        <v>0</v>
      </c>
      <c r="AZ58" s="451">
        <f t="shared" si="54"/>
        <v>0</v>
      </c>
      <c r="BA58" s="451">
        <f t="shared" si="55"/>
        <v>0</v>
      </c>
      <c r="BB58" s="451">
        <f t="shared" si="56"/>
        <v>0</v>
      </c>
      <c r="BC58" s="451">
        <f t="shared" si="57"/>
        <v>0</v>
      </c>
      <c r="BD58" s="451">
        <f t="shared" si="58"/>
        <v>0</v>
      </c>
      <c r="BE58" s="452" t="str">
        <f t="shared" si="59"/>
        <v>Apr-</v>
      </c>
      <c r="BF58" s="453" t="e">
        <f t="shared" si="60"/>
        <v>#N/A</v>
      </c>
      <c r="BG58" s="453" t="e">
        <f t="shared" si="61"/>
        <v>#N/A</v>
      </c>
      <c r="BH58" s="453" t="e">
        <f t="shared" si="62"/>
        <v>#N/A</v>
      </c>
      <c r="BI58" s="453" t="e">
        <f t="shared" si="63"/>
        <v>#N/A</v>
      </c>
      <c r="BJ58" s="453" t="e">
        <f t="shared" si="64"/>
        <v>#N/A</v>
      </c>
      <c r="BK58" s="453" t="e">
        <f t="shared" si="65"/>
        <v>#N/A</v>
      </c>
      <c r="BL58" s="453" t="e">
        <f t="shared" si="66"/>
        <v>#N/A</v>
      </c>
      <c r="BM58" s="453" t="e">
        <f t="shared" si="67"/>
        <v>#N/A</v>
      </c>
      <c r="BN58" s="453">
        <f t="shared" si="34"/>
        <v>0</v>
      </c>
    </row>
    <row r="59" spans="1:66" ht="14.25" customHeight="1" x14ac:dyDescent="0.2">
      <c r="A59" s="423" t="s">
        <v>4</v>
      </c>
      <c r="B59" s="411" t="str">
        <f t="shared" si="71"/>
        <v/>
      </c>
      <c r="C59" s="416">
        <f>Electricity!D62</f>
        <v>0</v>
      </c>
      <c r="D59" s="405">
        <f>NG!D62</f>
        <v>0</v>
      </c>
      <c r="E59" s="405">
        <f>LPG!E62</f>
        <v>0</v>
      </c>
      <c r="F59" s="405">
        <f>Kerosene!E62</f>
        <v>0</v>
      </c>
      <c r="G59" s="405">
        <f>'Marked Gasoil'!E62</f>
        <v>0</v>
      </c>
      <c r="H59" s="405">
        <f>'Light, Medium &amp; Heavy Fuel Oils'!E62</f>
        <v>0</v>
      </c>
      <c r="I59" s="405">
        <f>'Road Diesel'!E62</f>
        <v>0</v>
      </c>
      <c r="J59" s="405">
        <f>Petrol!E62</f>
        <v>0</v>
      </c>
      <c r="K59" s="405">
        <f>'Other Fuels'!E62</f>
        <v>0</v>
      </c>
      <c r="L59" s="481">
        <f t="shared" si="35"/>
        <v>0</v>
      </c>
      <c r="M59" s="428">
        <f>Electricity!H62</f>
        <v>0</v>
      </c>
      <c r="N59" s="406">
        <f>NG!H62</f>
        <v>0</v>
      </c>
      <c r="O59" s="406">
        <f>LPG!F62</f>
        <v>0</v>
      </c>
      <c r="P59" s="406">
        <f>Kerosene!F62</f>
        <v>0</v>
      </c>
      <c r="Q59" s="406">
        <f>'Marked Gasoil'!F62</f>
        <v>0</v>
      </c>
      <c r="R59" s="406">
        <f>'Light, Medium &amp; Heavy Fuel Oils'!F62</f>
        <v>0</v>
      </c>
      <c r="S59" s="406">
        <f>'Road Diesel'!F62</f>
        <v>0</v>
      </c>
      <c r="T59" s="406">
        <f>Petrol!F62</f>
        <v>0</v>
      </c>
      <c r="U59" s="406">
        <f>'Other Fuels'!F62</f>
        <v>0</v>
      </c>
      <c r="V59" s="484">
        <f t="shared" si="36"/>
        <v>0</v>
      </c>
      <c r="W59" s="434" t="e">
        <f>Electricity!J62</f>
        <v>#N/A</v>
      </c>
      <c r="X59" s="407" t="e">
        <f>NG!J62</f>
        <v>#N/A</v>
      </c>
      <c r="Y59" s="407" t="e">
        <f>LPG!I62</f>
        <v>#N/A</v>
      </c>
      <c r="Z59" s="407" t="e">
        <f>Kerosene!I62</f>
        <v>#N/A</v>
      </c>
      <c r="AA59" s="407" t="e">
        <f>'Marked Gasoil'!I62</f>
        <v>#N/A</v>
      </c>
      <c r="AB59" s="407" t="e">
        <f>'Light, Medium &amp; Heavy Fuel Oils'!I62</f>
        <v>#N/A</v>
      </c>
      <c r="AC59" s="407" t="e">
        <f>'Road Diesel'!I62</f>
        <v>#N/A</v>
      </c>
      <c r="AD59" s="407" t="e">
        <f>Petrol!I62</f>
        <v>#N/A</v>
      </c>
      <c r="AE59" s="407">
        <f>'Other Fuels'!I62</f>
        <v>0</v>
      </c>
      <c r="AF59" s="488" t="e">
        <f t="shared" si="37"/>
        <v>#N/A</v>
      </c>
      <c r="AG59" s="489" t="e">
        <f t="shared" si="38"/>
        <v>#N/A</v>
      </c>
      <c r="AK59" s="447" t="str">
        <f t="shared" si="39"/>
        <v>May-</v>
      </c>
      <c r="AL59" s="449">
        <f t="shared" si="40"/>
        <v>0</v>
      </c>
      <c r="AM59" s="449">
        <f t="shared" si="41"/>
        <v>0</v>
      </c>
      <c r="AN59" s="449">
        <f t="shared" si="42"/>
        <v>0</v>
      </c>
      <c r="AO59" s="449">
        <f t="shared" si="43"/>
        <v>0</v>
      </c>
      <c r="AP59" s="449">
        <f t="shared" si="44"/>
        <v>0</v>
      </c>
      <c r="AQ59" s="449">
        <f t="shared" si="45"/>
        <v>0</v>
      </c>
      <c r="AR59" s="449">
        <f t="shared" si="46"/>
        <v>0</v>
      </c>
      <c r="AS59" s="449">
        <f t="shared" si="47"/>
        <v>0</v>
      </c>
      <c r="AT59" s="449">
        <f t="shared" si="48"/>
        <v>0</v>
      </c>
      <c r="AU59" s="450" t="str">
        <f t="shared" si="49"/>
        <v>May-</v>
      </c>
      <c r="AV59" s="451">
        <f t="shared" si="50"/>
        <v>0</v>
      </c>
      <c r="AW59" s="451">
        <f t="shared" si="51"/>
        <v>0</v>
      </c>
      <c r="AX59" s="451">
        <f t="shared" si="52"/>
        <v>0</v>
      </c>
      <c r="AY59" s="451">
        <f t="shared" si="53"/>
        <v>0</v>
      </c>
      <c r="AZ59" s="451">
        <f t="shared" si="54"/>
        <v>0</v>
      </c>
      <c r="BA59" s="451">
        <f t="shared" si="55"/>
        <v>0</v>
      </c>
      <c r="BB59" s="451">
        <f t="shared" si="56"/>
        <v>0</v>
      </c>
      <c r="BC59" s="451">
        <f t="shared" si="57"/>
        <v>0</v>
      </c>
      <c r="BD59" s="451">
        <f t="shared" si="58"/>
        <v>0</v>
      </c>
      <c r="BE59" s="452" t="str">
        <f t="shared" si="59"/>
        <v>May-</v>
      </c>
      <c r="BF59" s="453" t="e">
        <f t="shared" si="60"/>
        <v>#N/A</v>
      </c>
      <c r="BG59" s="453" t="e">
        <f t="shared" si="61"/>
        <v>#N/A</v>
      </c>
      <c r="BH59" s="453" t="e">
        <f t="shared" si="62"/>
        <v>#N/A</v>
      </c>
      <c r="BI59" s="453" t="e">
        <f t="shared" si="63"/>
        <v>#N/A</v>
      </c>
      <c r="BJ59" s="453" t="e">
        <f t="shared" si="64"/>
        <v>#N/A</v>
      </c>
      <c r="BK59" s="453" t="e">
        <f t="shared" si="65"/>
        <v>#N/A</v>
      </c>
      <c r="BL59" s="453" t="e">
        <f t="shared" si="66"/>
        <v>#N/A</v>
      </c>
      <c r="BM59" s="453" t="e">
        <f t="shared" si="67"/>
        <v>#N/A</v>
      </c>
      <c r="BN59" s="453">
        <f t="shared" si="34"/>
        <v>0</v>
      </c>
    </row>
    <row r="60" spans="1:66" ht="14.25" customHeight="1" x14ac:dyDescent="0.2">
      <c r="A60" s="423" t="s">
        <v>5</v>
      </c>
      <c r="B60" s="411" t="str">
        <f t="shared" si="71"/>
        <v/>
      </c>
      <c r="C60" s="416">
        <f>Electricity!D63</f>
        <v>0</v>
      </c>
      <c r="D60" s="405">
        <f>NG!D63</f>
        <v>0</v>
      </c>
      <c r="E60" s="405">
        <f>LPG!E63</f>
        <v>0</v>
      </c>
      <c r="F60" s="405">
        <f>Kerosene!E63</f>
        <v>0</v>
      </c>
      <c r="G60" s="405">
        <f>'Marked Gasoil'!E63</f>
        <v>0</v>
      </c>
      <c r="H60" s="405">
        <f>'Light, Medium &amp; Heavy Fuel Oils'!E63</f>
        <v>0</v>
      </c>
      <c r="I60" s="405">
        <f>'Road Diesel'!E63</f>
        <v>0</v>
      </c>
      <c r="J60" s="405">
        <f>Petrol!E63</f>
        <v>0</v>
      </c>
      <c r="K60" s="405">
        <f>'Other Fuels'!E63</f>
        <v>0</v>
      </c>
      <c r="L60" s="481">
        <f t="shared" si="35"/>
        <v>0</v>
      </c>
      <c r="M60" s="428">
        <f>Electricity!H63</f>
        <v>0</v>
      </c>
      <c r="N60" s="406">
        <f>NG!H63</f>
        <v>0</v>
      </c>
      <c r="O60" s="406">
        <f>LPG!F63</f>
        <v>0</v>
      </c>
      <c r="P60" s="406">
        <f>Kerosene!F63</f>
        <v>0</v>
      </c>
      <c r="Q60" s="406">
        <f>'Marked Gasoil'!F63</f>
        <v>0</v>
      </c>
      <c r="R60" s="406">
        <f>'Light, Medium &amp; Heavy Fuel Oils'!F63</f>
        <v>0</v>
      </c>
      <c r="S60" s="406">
        <f>'Road Diesel'!F63</f>
        <v>0</v>
      </c>
      <c r="T60" s="406">
        <f>Petrol!F63</f>
        <v>0</v>
      </c>
      <c r="U60" s="406">
        <f>'Other Fuels'!F63</f>
        <v>0</v>
      </c>
      <c r="V60" s="484">
        <f t="shared" si="36"/>
        <v>0</v>
      </c>
      <c r="W60" s="434" t="e">
        <f>Electricity!J63</f>
        <v>#N/A</v>
      </c>
      <c r="X60" s="407" t="e">
        <f>NG!J63</f>
        <v>#N/A</v>
      </c>
      <c r="Y60" s="407" t="e">
        <f>LPG!I63</f>
        <v>#N/A</v>
      </c>
      <c r="Z60" s="407" t="e">
        <f>Kerosene!I63</f>
        <v>#N/A</v>
      </c>
      <c r="AA60" s="407" t="e">
        <f>'Marked Gasoil'!I63</f>
        <v>#N/A</v>
      </c>
      <c r="AB60" s="407" t="e">
        <f>'Light, Medium &amp; Heavy Fuel Oils'!I63</f>
        <v>#N/A</v>
      </c>
      <c r="AC60" s="407" t="e">
        <f>'Road Diesel'!I63</f>
        <v>#N/A</v>
      </c>
      <c r="AD60" s="407" t="e">
        <f>Petrol!I63</f>
        <v>#N/A</v>
      </c>
      <c r="AE60" s="407">
        <f>'Other Fuels'!I63</f>
        <v>0</v>
      </c>
      <c r="AF60" s="488" t="e">
        <f t="shared" si="37"/>
        <v>#N/A</v>
      </c>
      <c r="AG60" s="489" t="e">
        <f t="shared" si="38"/>
        <v>#N/A</v>
      </c>
      <c r="AK60" s="447" t="str">
        <f t="shared" si="39"/>
        <v>Jun-</v>
      </c>
      <c r="AL60" s="449">
        <f t="shared" si="40"/>
        <v>0</v>
      </c>
      <c r="AM60" s="449">
        <f t="shared" si="41"/>
        <v>0</v>
      </c>
      <c r="AN60" s="449">
        <f t="shared" si="42"/>
        <v>0</v>
      </c>
      <c r="AO60" s="449">
        <f t="shared" si="43"/>
        <v>0</v>
      </c>
      <c r="AP60" s="449">
        <f t="shared" si="44"/>
        <v>0</v>
      </c>
      <c r="AQ60" s="449">
        <f t="shared" si="45"/>
        <v>0</v>
      </c>
      <c r="AR60" s="449">
        <f t="shared" si="46"/>
        <v>0</v>
      </c>
      <c r="AS60" s="449">
        <f t="shared" si="47"/>
        <v>0</v>
      </c>
      <c r="AT60" s="449">
        <f t="shared" si="48"/>
        <v>0</v>
      </c>
      <c r="AU60" s="450" t="str">
        <f t="shared" si="49"/>
        <v>Jun-</v>
      </c>
      <c r="AV60" s="451">
        <f t="shared" si="50"/>
        <v>0</v>
      </c>
      <c r="AW60" s="451">
        <f t="shared" si="51"/>
        <v>0</v>
      </c>
      <c r="AX60" s="451">
        <f t="shared" si="52"/>
        <v>0</v>
      </c>
      <c r="AY60" s="451">
        <f t="shared" si="53"/>
        <v>0</v>
      </c>
      <c r="AZ60" s="451">
        <f t="shared" si="54"/>
        <v>0</v>
      </c>
      <c r="BA60" s="451">
        <f t="shared" si="55"/>
        <v>0</v>
      </c>
      <c r="BB60" s="451">
        <f t="shared" si="56"/>
        <v>0</v>
      </c>
      <c r="BC60" s="451">
        <f t="shared" si="57"/>
        <v>0</v>
      </c>
      <c r="BD60" s="451">
        <f t="shared" si="58"/>
        <v>0</v>
      </c>
      <c r="BE60" s="452" t="str">
        <f t="shared" si="59"/>
        <v>Jun-</v>
      </c>
      <c r="BF60" s="453" t="e">
        <f t="shared" si="60"/>
        <v>#N/A</v>
      </c>
      <c r="BG60" s="453" t="e">
        <f t="shared" si="61"/>
        <v>#N/A</v>
      </c>
      <c r="BH60" s="453" t="e">
        <f t="shared" si="62"/>
        <v>#N/A</v>
      </c>
      <c r="BI60" s="453" t="e">
        <f t="shared" si="63"/>
        <v>#N/A</v>
      </c>
      <c r="BJ60" s="453" t="e">
        <f t="shared" si="64"/>
        <v>#N/A</v>
      </c>
      <c r="BK60" s="453" t="e">
        <f t="shared" si="65"/>
        <v>#N/A</v>
      </c>
      <c r="BL60" s="453" t="e">
        <f t="shared" si="66"/>
        <v>#N/A</v>
      </c>
      <c r="BM60" s="453" t="e">
        <f t="shared" si="67"/>
        <v>#N/A</v>
      </c>
      <c r="BN60" s="453">
        <f t="shared" si="34"/>
        <v>0</v>
      </c>
    </row>
    <row r="61" spans="1:66" ht="14.25" customHeight="1" x14ac:dyDescent="0.2">
      <c r="A61" s="423" t="s">
        <v>6</v>
      </c>
      <c r="B61" s="411" t="str">
        <f t="shared" si="71"/>
        <v/>
      </c>
      <c r="C61" s="416">
        <f>Electricity!D64</f>
        <v>0</v>
      </c>
      <c r="D61" s="405">
        <f>NG!D64</f>
        <v>0</v>
      </c>
      <c r="E61" s="405">
        <f>LPG!E64</f>
        <v>0</v>
      </c>
      <c r="F61" s="405">
        <f>Kerosene!E64</f>
        <v>0</v>
      </c>
      <c r="G61" s="405">
        <f>'Marked Gasoil'!E64</f>
        <v>0</v>
      </c>
      <c r="H61" s="405">
        <f>'Light, Medium &amp; Heavy Fuel Oils'!E64</f>
        <v>0</v>
      </c>
      <c r="I61" s="405">
        <f>'Road Diesel'!E64</f>
        <v>0</v>
      </c>
      <c r="J61" s="405">
        <f>Petrol!E64</f>
        <v>0</v>
      </c>
      <c r="K61" s="405">
        <f>'Other Fuels'!E64</f>
        <v>0</v>
      </c>
      <c r="L61" s="481">
        <f t="shared" si="35"/>
        <v>0</v>
      </c>
      <c r="M61" s="428">
        <f>Electricity!H64</f>
        <v>0</v>
      </c>
      <c r="N61" s="406">
        <f>NG!H64</f>
        <v>0</v>
      </c>
      <c r="O61" s="406">
        <f>LPG!F64</f>
        <v>0</v>
      </c>
      <c r="P61" s="406">
        <f>Kerosene!F64</f>
        <v>0</v>
      </c>
      <c r="Q61" s="406">
        <f>'Marked Gasoil'!F64</f>
        <v>0</v>
      </c>
      <c r="R61" s="406">
        <f>'Light, Medium &amp; Heavy Fuel Oils'!F64</f>
        <v>0</v>
      </c>
      <c r="S61" s="406">
        <f>'Road Diesel'!F64</f>
        <v>0</v>
      </c>
      <c r="T61" s="406">
        <f>Petrol!F64</f>
        <v>0</v>
      </c>
      <c r="U61" s="406">
        <f>'Other Fuels'!F64</f>
        <v>0</v>
      </c>
      <c r="V61" s="484">
        <f t="shared" si="36"/>
        <v>0</v>
      </c>
      <c r="W61" s="434" t="e">
        <f>Electricity!J64</f>
        <v>#N/A</v>
      </c>
      <c r="X61" s="407" t="e">
        <f>NG!J64</f>
        <v>#N/A</v>
      </c>
      <c r="Y61" s="407" t="e">
        <f>LPG!I64</f>
        <v>#N/A</v>
      </c>
      <c r="Z61" s="407" t="e">
        <f>Kerosene!I64</f>
        <v>#N/A</v>
      </c>
      <c r="AA61" s="407" t="e">
        <f>'Marked Gasoil'!I64</f>
        <v>#N/A</v>
      </c>
      <c r="AB61" s="407" t="e">
        <f>'Light, Medium &amp; Heavy Fuel Oils'!I64</f>
        <v>#N/A</v>
      </c>
      <c r="AC61" s="407" t="e">
        <f>'Road Diesel'!I64</f>
        <v>#N/A</v>
      </c>
      <c r="AD61" s="407" t="e">
        <f>Petrol!I64</f>
        <v>#N/A</v>
      </c>
      <c r="AE61" s="407">
        <f>'Other Fuels'!I64</f>
        <v>0</v>
      </c>
      <c r="AF61" s="488" t="e">
        <f t="shared" si="37"/>
        <v>#N/A</v>
      </c>
      <c r="AG61" s="489" t="e">
        <f t="shared" si="38"/>
        <v>#N/A</v>
      </c>
      <c r="AK61" s="447" t="str">
        <f t="shared" si="39"/>
        <v>Jul-</v>
      </c>
      <c r="AL61" s="449">
        <f t="shared" si="40"/>
        <v>0</v>
      </c>
      <c r="AM61" s="449">
        <f t="shared" si="41"/>
        <v>0</v>
      </c>
      <c r="AN61" s="449">
        <f t="shared" si="42"/>
        <v>0</v>
      </c>
      <c r="AO61" s="449">
        <f t="shared" si="43"/>
        <v>0</v>
      </c>
      <c r="AP61" s="449">
        <f t="shared" si="44"/>
        <v>0</v>
      </c>
      <c r="AQ61" s="449">
        <f t="shared" si="45"/>
        <v>0</v>
      </c>
      <c r="AR61" s="449">
        <f t="shared" si="46"/>
        <v>0</v>
      </c>
      <c r="AS61" s="449">
        <f t="shared" si="47"/>
        <v>0</v>
      </c>
      <c r="AT61" s="449">
        <f t="shared" si="48"/>
        <v>0</v>
      </c>
      <c r="AU61" s="450" t="str">
        <f t="shared" si="49"/>
        <v>Jul-</v>
      </c>
      <c r="AV61" s="451">
        <f t="shared" si="50"/>
        <v>0</v>
      </c>
      <c r="AW61" s="451">
        <f t="shared" si="51"/>
        <v>0</v>
      </c>
      <c r="AX61" s="451">
        <f t="shared" si="52"/>
        <v>0</v>
      </c>
      <c r="AY61" s="451">
        <f t="shared" si="53"/>
        <v>0</v>
      </c>
      <c r="AZ61" s="451">
        <f t="shared" si="54"/>
        <v>0</v>
      </c>
      <c r="BA61" s="451">
        <f t="shared" si="55"/>
        <v>0</v>
      </c>
      <c r="BB61" s="451">
        <f t="shared" si="56"/>
        <v>0</v>
      </c>
      <c r="BC61" s="451">
        <f t="shared" si="57"/>
        <v>0</v>
      </c>
      <c r="BD61" s="451">
        <f t="shared" si="58"/>
        <v>0</v>
      </c>
      <c r="BE61" s="452" t="str">
        <f t="shared" si="59"/>
        <v>Jul-</v>
      </c>
      <c r="BF61" s="453" t="e">
        <f t="shared" si="60"/>
        <v>#N/A</v>
      </c>
      <c r="BG61" s="453" t="e">
        <f t="shared" si="61"/>
        <v>#N/A</v>
      </c>
      <c r="BH61" s="453" t="e">
        <f t="shared" si="62"/>
        <v>#N/A</v>
      </c>
      <c r="BI61" s="453" t="e">
        <f t="shared" si="63"/>
        <v>#N/A</v>
      </c>
      <c r="BJ61" s="453" t="e">
        <f t="shared" si="64"/>
        <v>#N/A</v>
      </c>
      <c r="BK61" s="453" t="e">
        <f t="shared" si="65"/>
        <v>#N/A</v>
      </c>
      <c r="BL61" s="453" t="e">
        <f t="shared" si="66"/>
        <v>#N/A</v>
      </c>
      <c r="BM61" s="453" t="e">
        <f t="shared" si="67"/>
        <v>#N/A</v>
      </c>
      <c r="BN61" s="453">
        <f t="shared" si="34"/>
        <v>0</v>
      </c>
    </row>
    <row r="62" spans="1:66" ht="14.25" customHeight="1" x14ac:dyDescent="0.2">
      <c r="A62" s="423" t="s">
        <v>7</v>
      </c>
      <c r="B62" s="411" t="str">
        <f t="shared" si="71"/>
        <v/>
      </c>
      <c r="C62" s="416">
        <f>Electricity!D65</f>
        <v>0</v>
      </c>
      <c r="D62" s="405">
        <f>NG!D65</f>
        <v>0</v>
      </c>
      <c r="E62" s="405">
        <f>LPG!E65</f>
        <v>0</v>
      </c>
      <c r="F62" s="405">
        <f>Kerosene!E65</f>
        <v>0</v>
      </c>
      <c r="G62" s="405">
        <f>'Marked Gasoil'!E65</f>
        <v>0</v>
      </c>
      <c r="H62" s="405">
        <f>'Light, Medium &amp; Heavy Fuel Oils'!E65</f>
        <v>0</v>
      </c>
      <c r="I62" s="405">
        <f>'Road Diesel'!E65</f>
        <v>0</v>
      </c>
      <c r="J62" s="405">
        <f>Petrol!E65</f>
        <v>0</v>
      </c>
      <c r="K62" s="405">
        <f>'Other Fuels'!E65</f>
        <v>0</v>
      </c>
      <c r="L62" s="481">
        <f t="shared" si="35"/>
        <v>0</v>
      </c>
      <c r="M62" s="428">
        <f>Electricity!H65</f>
        <v>0</v>
      </c>
      <c r="N62" s="406">
        <f>NG!H65</f>
        <v>0</v>
      </c>
      <c r="O62" s="406">
        <f>LPG!F65</f>
        <v>0</v>
      </c>
      <c r="P62" s="406">
        <f>Kerosene!F65</f>
        <v>0</v>
      </c>
      <c r="Q62" s="406">
        <f>'Marked Gasoil'!F65</f>
        <v>0</v>
      </c>
      <c r="R62" s="406">
        <f>'Light, Medium &amp; Heavy Fuel Oils'!F65</f>
        <v>0</v>
      </c>
      <c r="S62" s="406">
        <f>'Road Diesel'!F65</f>
        <v>0</v>
      </c>
      <c r="T62" s="406">
        <f>Petrol!F65</f>
        <v>0</v>
      </c>
      <c r="U62" s="406">
        <f>'Other Fuels'!F65</f>
        <v>0</v>
      </c>
      <c r="V62" s="484">
        <f t="shared" si="36"/>
        <v>0</v>
      </c>
      <c r="W62" s="434" t="e">
        <f>Electricity!J65</f>
        <v>#N/A</v>
      </c>
      <c r="X62" s="407" t="e">
        <f>NG!J65</f>
        <v>#N/A</v>
      </c>
      <c r="Y62" s="407" t="e">
        <f>LPG!I65</f>
        <v>#N/A</v>
      </c>
      <c r="Z62" s="407" t="e">
        <f>Kerosene!I65</f>
        <v>#N/A</v>
      </c>
      <c r="AA62" s="407" t="e">
        <f>'Marked Gasoil'!I65</f>
        <v>#N/A</v>
      </c>
      <c r="AB62" s="407" t="e">
        <f>'Light, Medium &amp; Heavy Fuel Oils'!I65</f>
        <v>#N/A</v>
      </c>
      <c r="AC62" s="407" t="e">
        <f>'Road Diesel'!I65</f>
        <v>#N/A</v>
      </c>
      <c r="AD62" s="407" t="e">
        <f>Petrol!I65</f>
        <v>#N/A</v>
      </c>
      <c r="AE62" s="407">
        <f>'Other Fuels'!I65</f>
        <v>0</v>
      </c>
      <c r="AF62" s="488" t="e">
        <f t="shared" si="37"/>
        <v>#N/A</v>
      </c>
      <c r="AG62" s="489" t="e">
        <f t="shared" si="38"/>
        <v>#N/A</v>
      </c>
      <c r="AK62" s="447" t="str">
        <f t="shared" si="39"/>
        <v>Aug-</v>
      </c>
      <c r="AL62" s="449">
        <f t="shared" si="40"/>
        <v>0</v>
      </c>
      <c r="AM62" s="449">
        <f t="shared" si="41"/>
        <v>0</v>
      </c>
      <c r="AN62" s="449">
        <f t="shared" si="42"/>
        <v>0</v>
      </c>
      <c r="AO62" s="449">
        <f t="shared" si="43"/>
        <v>0</v>
      </c>
      <c r="AP62" s="449">
        <f t="shared" si="44"/>
        <v>0</v>
      </c>
      <c r="AQ62" s="449">
        <f t="shared" si="45"/>
        <v>0</v>
      </c>
      <c r="AR62" s="449">
        <f t="shared" si="46"/>
        <v>0</v>
      </c>
      <c r="AS62" s="449">
        <f t="shared" si="47"/>
        <v>0</v>
      </c>
      <c r="AT62" s="449">
        <f t="shared" si="48"/>
        <v>0</v>
      </c>
      <c r="AU62" s="450" t="str">
        <f t="shared" si="49"/>
        <v>Aug-</v>
      </c>
      <c r="AV62" s="451">
        <f t="shared" si="50"/>
        <v>0</v>
      </c>
      <c r="AW62" s="451">
        <f t="shared" si="51"/>
        <v>0</v>
      </c>
      <c r="AX62" s="451">
        <f t="shared" si="52"/>
        <v>0</v>
      </c>
      <c r="AY62" s="451">
        <f t="shared" si="53"/>
        <v>0</v>
      </c>
      <c r="AZ62" s="451">
        <f t="shared" si="54"/>
        <v>0</v>
      </c>
      <c r="BA62" s="451">
        <f t="shared" si="55"/>
        <v>0</v>
      </c>
      <c r="BB62" s="451">
        <f t="shared" si="56"/>
        <v>0</v>
      </c>
      <c r="BC62" s="451">
        <f t="shared" si="57"/>
        <v>0</v>
      </c>
      <c r="BD62" s="451">
        <f t="shared" si="58"/>
        <v>0</v>
      </c>
      <c r="BE62" s="452" t="str">
        <f t="shared" si="59"/>
        <v>Aug-</v>
      </c>
      <c r="BF62" s="453" t="e">
        <f t="shared" si="60"/>
        <v>#N/A</v>
      </c>
      <c r="BG62" s="453" t="e">
        <f t="shared" si="61"/>
        <v>#N/A</v>
      </c>
      <c r="BH62" s="453" t="e">
        <f t="shared" si="62"/>
        <v>#N/A</v>
      </c>
      <c r="BI62" s="453" t="e">
        <f t="shared" si="63"/>
        <v>#N/A</v>
      </c>
      <c r="BJ62" s="453" t="e">
        <f t="shared" si="64"/>
        <v>#N/A</v>
      </c>
      <c r="BK62" s="453" t="e">
        <f t="shared" si="65"/>
        <v>#N/A</v>
      </c>
      <c r="BL62" s="453" t="e">
        <f t="shared" si="66"/>
        <v>#N/A</v>
      </c>
      <c r="BM62" s="453" t="e">
        <f t="shared" si="67"/>
        <v>#N/A</v>
      </c>
      <c r="BN62" s="453">
        <f t="shared" si="34"/>
        <v>0</v>
      </c>
    </row>
    <row r="63" spans="1:66" ht="14.25" customHeight="1" x14ac:dyDescent="0.2">
      <c r="A63" s="423" t="s">
        <v>8</v>
      </c>
      <c r="B63" s="411" t="str">
        <f t="shared" si="71"/>
        <v/>
      </c>
      <c r="C63" s="416">
        <f>Electricity!D66</f>
        <v>0</v>
      </c>
      <c r="D63" s="405">
        <f>NG!D66</f>
        <v>0</v>
      </c>
      <c r="E63" s="405">
        <f>LPG!E66</f>
        <v>0</v>
      </c>
      <c r="F63" s="405">
        <f>Kerosene!E66</f>
        <v>0</v>
      </c>
      <c r="G63" s="405">
        <f>'Marked Gasoil'!E66</f>
        <v>0</v>
      </c>
      <c r="H63" s="405">
        <f>'Light, Medium &amp; Heavy Fuel Oils'!E66</f>
        <v>0</v>
      </c>
      <c r="I63" s="405">
        <f>'Road Diesel'!E66</f>
        <v>0</v>
      </c>
      <c r="J63" s="405">
        <f>Petrol!E66</f>
        <v>0</v>
      </c>
      <c r="K63" s="405">
        <f>'Other Fuels'!E66</f>
        <v>0</v>
      </c>
      <c r="L63" s="481">
        <f t="shared" si="35"/>
        <v>0</v>
      </c>
      <c r="M63" s="428">
        <f>Electricity!H66</f>
        <v>0</v>
      </c>
      <c r="N63" s="406">
        <f>NG!H66</f>
        <v>0</v>
      </c>
      <c r="O63" s="406">
        <f>LPG!F66</f>
        <v>0</v>
      </c>
      <c r="P63" s="406">
        <f>Kerosene!F66</f>
        <v>0</v>
      </c>
      <c r="Q63" s="406">
        <f>'Marked Gasoil'!F66</f>
        <v>0</v>
      </c>
      <c r="R63" s="406">
        <f>'Light, Medium &amp; Heavy Fuel Oils'!F66</f>
        <v>0</v>
      </c>
      <c r="S63" s="406">
        <f>'Road Diesel'!F66</f>
        <v>0</v>
      </c>
      <c r="T63" s="406">
        <f>Petrol!F66</f>
        <v>0</v>
      </c>
      <c r="U63" s="406">
        <f>'Other Fuels'!F66</f>
        <v>0</v>
      </c>
      <c r="V63" s="484">
        <f t="shared" si="36"/>
        <v>0</v>
      </c>
      <c r="W63" s="434" t="e">
        <f>Electricity!J66</f>
        <v>#N/A</v>
      </c>
      <c r="X63" s="407" t="e">
        <f>NG!J66</f>
        <v>#N/A</v>
      </c>
      <c r="Y63" s="407" t="e">
        <f>LPG!I66</f>
        <v>#N/A</v>
      </c>
      <c r="Z63" s="407" t="e">
        <f>Kerosene!I66</f>
        <v>#N/A</v>
      </c>
      <c r="AA63" s="407" t="e">
        <f>'Marked Gasoil'!I66</f>
        <v>#N/A</v>
      </c>
      <c r="AB63" s="407" t="e">
        <f>'Light, Medium &amp; Heavy Fuel Oils'!I66</f>
        <v>#N/A</v>
      </c>
      <c r="AC63" s="407" t="e">
        <f>'Road Diesel'!I66</f>
        <v>#N/A</v>
      </c>
      <c r="AD63" s="407" t="e">
        <f>Petrol!I66</f>
        <v>#N/A</v>
      </c>
      <c r="AE63" s="407">
        <f>'Other Fuels'!I66</f>
        <v>0</v>
      </c>
      <c r="AF63" s="488" t="e">
        <f t="shared" si="37"/>
        <v>#N/A</v>
      </c>
      <c r="AG63" s="489" t="e">
        <f t="shared" si="38"/>
        <v>#N/A</v>
      </c>
      <c r="AK63" s="447" t="str">
        <f t="shared" si="39"/>
        <v>Sep-</v>
      </c>
      <c r="AL63" s="449">
        <f t="shared" si="40"/>
        <v>0</v>
      </c>
      <c r="AM63" s="449">
        <f t="shared" si="41"/>
        <v>0</v>
      </c>
      <c r="AN63" s="449">
        <f t="shared" si="42"/>
        <v>0</v>
      </c>
      <c r="AO63" s="449">
        <f t="shared" si="43"/>
        <v>0</v>
      </c>
      <c r="AP63" s="449">
        <f t="shared" si="44"/>
        <v>0</v>
      </c>
      <c r="AQ63" s="449">
        <f t="shared" si="45"/>
        <v>0</v>
      </c>
      <c r="AR63" s="449">
        <f t="shared" si="46"/>
        <v>0</v>
      </c>
      <c r="AS63" s="449">
        <f t="shared" si="47"/>
        <v>0</v>
      </c>
      <c r="AT63" s="449">
        <f t="shared" si="48"/>
        <v>0</v>
      </c>
      <c r="AU63" s="450" t="str">
        <f t="shared" si="49"/>
        <v>Sep-</v>
      </c>
      <c r="AV63" s="451">
        <f t="shared" si="50"/>
        <v>0</v>
      </c>
      <c r="AW63" s="451">
        <f t="shared" si="51"/>
        <v>0</v>
      </c>
      <c r="AX63" s="451">
        <f t="shared" si="52"/>
        <v>0</v>
      </c>
      <c r="AY63" s="451">
        <f t="shared" si="53"/>
        <v>0</v>
      </c>
      <c r="AZ63" s="451">
        <f t="shared" si="54"/>
        <v>0</v>
      </c>
      <c r="BA63" s="451">
        <f t="shared" si="55"/>
        <v>0</v>
      </c>
      <c r="BB63" s="451">
        <f t="shared" si="56"/>
        <v>0</v>
      </c>
      <c r="BC63" s="451">
        <f t="shared" si="57"/>
        <v>0</v>
      </c>
      <c r="BD63" s="451">
        <f t="shared" si="58"/>
        <v>0</v>
      </c>
      <c r="BE63" s="452" t="str">
        <f t="shared" si="59"/>
        <v>Sep-</v>
      </c>
      <c r="BF63" s="453" t="e">
        <f t="shared" si="60"/>
        <v>#N/A</v>
      </c>
      <c r="BG63" s="453" t="e">
        <f t="shared" si="61"/>
        <v>#N/A</v>
      </c>
      <c r="BH63" s="453" t="e">
        <f t="shared" si="62"/>
        <v>#N/A</v>
      </c>
      <c r="BI63" s="453" t="e">
        <f t="shared" si="63"/>
        <v>#N/A</v>
      </c>
      <c r="BJ63" s="453" t="e">
        <f t="shared" si="64"/>
        <v>#N/A</v>
      </c>
      <c r="BK63" s="453" t="e">
        <f t="shared" si="65"/>
        <v>#N/A</v>
      </c>
      <c r="BL63" s="453" t="e">
        <f t="shared" si="66"/>
        <v>#N/A</v>
      </c>
      <c r="BM63" s="453" t="e">
        <f t="shared" si="67"/>
        <v>#N/A</v>
      </c>
      <c r="BN63" s="453">
        <f t="shared" si="34"/>
        <v>0</v>
      </c>
    </row>
    <row r="64" spans="1:66" ht="14.25" customHeight="1" x14ac:dyDescent="0.2">
      <c r="A64" s="423" t="s">
        <v>9</v>
      </c>
      <c r="B64" s="411" t="str">
        <f t="shared" si="71"/>
        <v/>
      </c>
      <c r="C64" s="416">
        <f>Electricity!D67</f>
        <v>0</v>
      </c>
      <c r="D64" s="405">
        <f>NG!D67</f>
        <v>0</v>
      </c>
      <c r="E64" s="405">
        <f>LPG!E67</f>
        <v>0</v>
      </c>
      <c r="F64" s="405">
        <f>Kerosene!E67</f>
        <v>0</v>
      </c>
      <c r="G64" s="405">
        <f>'Marked Gasoil'!E67</f>
        <v>0</v>
      </c>
      <c r="H64" s="405">
        <f>'Light, Medium &amp; Heavy Fuel Oils'!E67</f>
        <v>0</v>
      </c>
      <c r="I64" s="405">
        <f>'Road Diesel'!E67</f>
        <v>0</v>
      </c>
      <c r="J64" s="405">
        <f>Petrol!E67</f>
        <v>0</v>
      </c>
      <c r="K64" s="405">
        <f>'Other Fuels'!E67</f>
        <v>0</v>
      </c>
      <c r="L64" s="481">
        <f t="shared" si="35"/>
        <v>0</v>
      </c>
      <c r="M64" s="428">
        <f>Electricity!H67</f>
        <v>0</v>
      </c>
      <c r="N64" s="406">
        <f>NG!H67</f>
        <v>0</v>
      </c>
      <c r="O64" s="406">
        <f>LPG!F67</f>
        <v>0</v>
      </c>
      <c r="P64" s="406">
        <f>Kerosene!F67</f>
        <v>0</v>
      </c>
      <c r="Q64" s="406">
        <f>'Marked Gasoil'!F67</f>
        <v>0</v>
      </c>
      <c r="R64" s="406">
        <f>'Light, Medium &amp; Heavy Fuel Oils'!F67</f>
        <v>0</v>
      </c>
      <c r="S64" s="406">
        <f>'Road Diesel'!F67</f>
        <v>0</v>
      </c>
      <c r="T64" s="406">
        <f>Petrol!F67</f>
        <v>0</v>
      </c>
      <c r="U64" s="406">
        <f>'Other Fuels'!F67</f>
        <v>0</v>
      </c>
      <c r="V64" s="484">
        <f t="shared" si="36"/>
        <v>0</v>
      </c>
      <c r="W64" s="434" t="e">
        <f>Electricity!J67</f>
        <v>#N/A</v>
      </c>
      <c r="X64" s="407" t="e">
        <f>NG!J67</f>
        <v>#N/A</v>
      </c>
      <c r="Y64" s="407" t="e">
        <f>LPG!I67</f>
        <v>#N/A</v>
      </c>
      <c r="Z64" s="407" t="e">
        <f>Kerosene!I67</f>
        <v>#N/A</v>
      </c>
      <c r="AA64" s="407" t="e">
        <f>'Marked Gasoil'!I67</f>
        <v>#N/A</v>
      </c>
      <c r="AB64" s="407" t="e">
        <f>'Light, Medium &amp; Heavy Fuel Oils'!I67</f>
        <v>#N/A</v>
      </c>
      <c r="AC64" s="407" t="e">
        <f>'Road Diesel'!I67</f>
        <v>#N/A</v>
      </c>
      <c r="AD64" s="407" t="e">
        <f>Petrol!I67</f>
        <v>#N/A</v>
      </c>
      <c r="AE64" s="407">
        <f>'Other Fuels'!I67</f>
        <v>0</v>
      </c>
      <c r="AF64" s="488" t="e">
        <f t="shared" si="37"/>
        <v>#N/A</v>
      </c>
      <c r="AG64" s="489" t="e">
        <f t="shared" si="38"/>
        <v>#N/A</v>
      </c>
      <c r="AK64" s="447" t="str">
        <f t="shared" si="39"/>
        <v>Oct-</v>
      </c>
      <c r="AL64" s="449">
        <f t="shared" si="40"/>
        <v>0</v>
      </c>
      <c r="AM64" s="449">
        <f t="shared" si="41"/>
        <v>0</v>
      </c>
      <c r="AN64" s="449">
        <f t="shared" si="42"/>
        <v>0</v>
      </c>
      <c r="AO64" s="449">
        <f t="shared" si="43"/>
        <v>0</v>
      </c>
      <c r="AP64" s="449">
        <f t="shared" si="44"/>
        <v>0</v>
      </c>
      <c r="AQ64" s="449">
        <f t="shared" si="45"/>
        <v>0</v>
      </c>
      <c r="AR64" s="449">
        <f t="shared" si="46"/>
        <v>0</v>
      </c>
      <c r="AS64" s="449">
        <f t="shared" si="47"/>
        <v>0</v>
      </c>
      <c r="AT64" s="449">
        <f t="shared" si="48"/>
        <v>0</v>
      </c>
      <c r="AU64" s="450" t="str">
        <f t="shared" si="49"/>
        <v>Oct-</v>
      </c>
      <c r="AV64" s="451">
        <f t="shared" si="50"/>
        <v>0</v>
      </c>
      <c r="AW64" s="451">
        <f t="shared" si="51"/>
        <v>0</v>
      </c>
      <c r="AX64" s="451">
        <f t="shared" si="52"/>
        <v>0</v>
      </c>
      <c r="AY64" s="451">
        <f t="shared" si="53"/>
        <v>0</v>
      </c>
      <c r="AZ64" s="451">
        <f t="shared" si="54"/>
        <v>0</v>
      </c>
      <c r="BA64" s="451">
        <f t="shared" si="55"/>
        <v>0</v>
      </c>
      <c r="BB64" s="451">
        <f t="shared" si="56"/>
        <v>0</v>
      </c>
      <c r="BC64" s="451">
        <f t="shared" si="57"/>
        <v>0</v>
      </c>
      <c r="BD64" s="451">
        <f t="shared" si="58"/>
        <v>0</v>
      </c>
      <c r="BE64" s="452" t="str">
        <f t="shared" si="59"/>
        <v>Oct-</v>
      </c>
      <c r="BF64" s="453" t="e">
        <f t="shared" si="60"/>
        <v>#N/A</v>
      </c>
      <c r="BG64" s="453" t="e">
        <f t="shared" si="61"/>
        <v>#N/A</v>
      </c>
      <c r="BH64" s="453" t="e">
        <f t="shared" si="62"/>
        <v>#N/A</v>
      </c>
      <c r="BI64" s="453" t="e">
        <f t="shared" si="63"/>
        <v>#N/A</v>
      </c>
      <c r="BJ64" s="453" t="e">
        <f t="shared" si="64"/>
        <v>#N/A</v>
      </c>
      <c r="BK64" s="453" t="e">
        <f t="shared" si="65"/>
        <v>#N/A</v>
      </c>
      <c r="BL64" s="453" t="e">
        <f t="shared" si="66"/>
        <v>#N/A</v>
      </c>
      <c r="BM64" s="453" t="e">
        <f t="shared" si="67"/>
        <v>#N/A</v>
      </c>
      <c r="BN64" s="453">
        <f t="shared" si="34"/>
        <v>0</v>
      </c>
    </row>
    <row r="65" spans="1:66" ht="14.25" customHeight="1" x14ac:dyDescent="0.2">
      <c r="A65" s="423" t="s">
        <v>10</v>
      </c>
      <c r="B65" s="411" t="str">
        <f t="shared" si="71"/>
        <v/>
      </c>
      <c r="C65" s="416">
        <f>Electricity!D68</f>
        <v>0</v>
      </c>
      <c r="D65" s="405">
        <f>NG!D68</f>
        <v>0</v>
      </c>
      <c r="E65" s="405">
        <f>LPG!E68</f>
        <v>0</v>
      </c>
      <c r="F65" s="405">
        <f>Kerosene!E68</f>
        <v>0</v>
      </c>
      <c r="G65" s="405">
        <f>'Marked Gasoil'!E68</f>
        <v>0</v>
      </c>
      <c r="H65" s="405">
        <f>'Light, Medium &amp; Heavy Fuel Oils'!E68</f>
        <v>0</v>
      </c>
      <c r="I65" s="405">
        <f>'Road Diesel'!E68</f>
        <v>0</v>
      </c>
      <c r="J65" s="405">
        <f>Petrol!E68</f>
        <v>0</v>
      </c>
      <c r="K65" s="405">
        <f>'Other Fuels'!E68</f>
        <v>0</v>
      </c>
      <c r="L65" s="481">
        <f t="shared" si="35"/>
        <v>0</v>
      </c>
      <c r="M65" s="428">
        <f>Electricity!H68</f>
        <v>0</v>
      </c>
      <c r="N65" s="406">
        <f>NG!H68</f>
        <v>0</v>
      </c>
      <c r="O65" s="406">
        <f>LPG!F68</f>
        <v>0</v>
      </c>
      <c r="P65" s="406">
        <f>Kerosene!F68</f>
        <v>0</v>
      </c>
      <c r="Q65" s="406">
        <f>'Marked Gasoil'!F68</f>
        <v>0</v>
      </c>
      <c r="R65" s="406">
        <f>'Light, Medium &amp; Heavy Fuel Oils'!F68</f>
        <v>0</v>
      </c>
      <c r="S65" s="406">
        <f>'Road Diesel'!F68</f>
        <v>0</v>
      </c>
      <c r="T65" s="406">
        <f>Petrol!F68</f>
        <v>0</v>
      </c>
      <c r="U65" s="406">
        <f>'Other Fuels'!F68</f>
        <v>0</v>
      </c>
      <c r="V65" s="484">
        <f t="shared" si="36"/>
        <v>0</v>
      </c>
      <c r="W65" s="434" t="e">
        <f>Electricity!J68</f>
        <v>#N/A</v>
      </c>
      <c r="X65" s="407" t="e">
        <f>NG!J68</f>
        <v>#N/A</v>
      </c>
      <c r="Y65" s="407" t="e">
        <f>LPG!I68</f>
        <v>#N/A</v>
      </c>
      <c r="Z65" s="407" t="e">
        <f>Kerosene!I68</f>
        <v>#N/A</v>
      </c>
      <c r="AA65" s="407" t="e">
        <f>'Marked Gasoil'!I68</f>
        <v>#N/A</v>
      </c>
      <c r="AB65" s="407" t="e">
        <f>'Light, Medium &amp; Heavy Fuel Oils'!I68</f>
        <v>#N/A</v>
      </c>
      <c r="AC65" s="407" t="e">
        <f>'Road Diesel'!I68</f>
        <v>#N/A</v>
      </c>
      <c r="AD65" s="407" t="e">
        <f>Petrol!I68</f>
        <v>#N/A</v>
      </c>
      <c r="AE65" s="407">
        <f>'Other Fuels'!I68</f>
        <v>0</v>
      </c>
      <c r="AF65" s="488" t="e">
        <f t="shared" si="37"/>
        <v>#N/A</v>
      </c>
      <c r="AG65" s="489" t="e">
        <f t="shared" si="38"/>
        <v>#N/A</v>
      </c>
      <c r="AK65" s="447" t="str">
        <f t="shared" si="39"/>
        <v>Nov-</v>
      </c>
      <c r="AL65" s="449">
        <f t="shared" si="40"/>
        <v>0</v>
      </c>
      <c r="AM65" s="449">
        <f t="shared" si="41"/>
        <v>0</v>
      </c>
      <c r="AN65" s="449">
        <f t="shared" si="42"/>
        <v>0</v>
      </c>
      <c r="AO65" s="449">
        <f t="shared" si="43"/>
        <v>0</v>
      </c>
      <c r="AP65" s="449">
        <f t="shared" si="44"/>
        <v>0</v>
      </c>
      <c r="AQ65" s="449">
        <f t="shared" si="45"/>
        <v>0</v>
      </c>
      <c r="AR65" s="449">
        <f t="shared" si="46"/>
        <v>0</v>
      </c>
      <c r="AS65" s="449">
        <f t="shared" si="47"/>
        <v>0</v>
      </c>
      <c r="AT65" s="449">
        <f t="shared" si="48"/>
        <v>0</v>
      </c>
      <c r="AU65" s="450" t="str">
        <f t="shared" si="49"/>
        <v>Nov-</v>
      </c>
      <c r="AV65" s="451">
        <f t="shared" si="50"/>
        <v>0</v>
      </c>
      <c r="AW65" s="451">
        <f t="shared" si="51"/>
        <v>0</v>
      </c>
      <c r="AX65" s="451">
        <f t="shared" si="52"/>
        <v>0</v>
      </c>
      <c r="AY65" s="451">
        <f t="shared" si="53"/>
        <v>0</v>
      </c>
      <c r="AZ65" s="451">
        <f t="shared" si="54"/>
        <v>0</v>
      </c>
      <c r="BA65" s="451">
        <f t="shared" si="55"/>
        <v>0</v>
      </c>
      <c r="BB65" s="451">
        <f t="shared" si="56"/>
        <v>0</v>
      </c>
      <c r="BC65" s="451">
        <f t="shared" si="57"/>
        <v>0</v>
      </c>
      <c r="BD65" s="451">
        <f t="shared" si="58"/>
        <v>0</v>
      </c>
      <c r="BE65" s="452" t="str">
        <f t="shared" si="59"/>
        <v>Nov-</v>
      </c>
      <c r="BF65" s="453" t="e">
        <f t="shared" si="60"/>
        <v>#N/A</v>
      </c>
      <c r="BG65" s="453" t="e">
        <f t="shared" si="61"/>
        <v>#N/A</v>
      </c>
      <c r="BH65" s="453" t="e">
        <f t="shared" si="62"/>
        <v>#N/A</v>
      </c>
      <c r="BI65" s="453" t="e">
        <f t="shared" si="63"/>
        <v>#N/A</v>
      </c>
      <c r="BJ65" s="453" t="e">
        <f t="shared" si="64"/>
        <v>#N/A</v>
      </c>
      <c r="BK65" s="453" t="e">
        <f t="shared" si="65"/>
        <v>#N/A</v>
      </c>
      <c r="BL65" s="453" t="e">
        <f t="shared" si="66"/>
        <v>#N/A</v>
      </c>
      <c r="BM65" s="453" t="e">
        <f t="shared" si="67"/>
        <v>#N/A</v>
      </c>
      <c r="BN65" s="453">
        <f t="shared" si="34"/>
        <v>0</v>
      </c>
    </row>
    <row r="66" spans="1:66" ht="14.25" customHeight="1" thickBot="1" x14ac:dyDescent="0.25">
      <c r="A66" s="424" t="s">
        <v>11</v>
      </c>
      <c r="B66" s="425" t="str">
        <f t="shared" si="71"/>
        <v/>
      </c>
      <c r="C66" s="417">
        <f>Electricity!D69</f>
        <v>0</v>
      </c>
      <c r="D66" s="418">
        <f>NG!D69</f>
        <v>0</v>
      </c>
      <c r="E66" s="418">
        <f>LPG!E69</f>
        <v>0</v>
      </c>
      <c r="F66" s="418">
        <f>Kerosene!E69</f>
        <v>0</v>
      </c>
      <c r="G66" s="418">
        <f>'Marked Gasoil'!E69</f>
        <v>0</v>
      </c>
      <c r="H66" s="418">
        <f>'Light, Medium &amp; Heavy Fuel Oils'!E69</f>
        <v>0</v>
      </c>
      <c r="I66" s="418">
        <f>'Road Diesel'!E69</f>
        <v>0</v>
      </c>
      <c r="J66" s="418">
        <f>Petrol!E69</f>
        <v>0</v>
      </c>
      <c r="K66" s="418">
        <f>'Other Fuels'!E69</f>
        <v>0</v>
      </c>
      <c r="L66" s="482">
        <f t="shared" si="35"/>
        <v>0</v>
      </c>
      <c r="M66" s="429">
        <f>Electricity!H69</f>
        <v>0</v>
      </c>
      <c r="N66" s="419">
        <f>NG!H69</f>
        <v>0</v>
      </c>
      <c r="O66" s="419">
        <f>LPG!F69</f>
        <v>0</v>
      </c>
      <c r="P66" s="419">
        <f>Kerosene!F69</f>
        <v>0</v>
      </c>
      <c r="Q66" s="419">
        <f>'Marked Gasoil'!F69</f>
        <v>0</v>
      </c>
      <c r="R66" s="419">
        <f>'Light, Medium &amp; Heavy Fuel Oils'!F69</f>
        <v>0</v>
      </c>
      <c r="S66" s="419">
        <f>'Road Diesel'!F69</f>
        <v>0</v>
      </c>
      <c r="T66" s="419">
        <f>Petrol!F69</f>
        <v>0</v>
      </c>
      <c r="U66" s="419">
        <f>'Other Fuels'!F69</f>
        <v>0</v>
      </c>
      <c r="V66" s="485">
        <f t="shared" si="36"/>
        <v>0</v>
      </c>
      <c r="W66" s="435" t="e">
        <f>Electricity!J69</f>
        <v>#N/A</v>
      </c>
      <c r="X66" s="420" t="e">
        <f>NG!J69</f>
        <v>#N/A</v>
      </c>
      <c r="Y66" s="420" t="e">
        <f>LPG!I69</f>
        <v>#N/A</v>
      </c>
      <c r="Z66" s="420" t="e">
        <f>Kerosene!I69</f>
        <v>#N/A</v>
      </c>
      <c r="AA66" s="420" t="e">
        <f>'Marked Gasoil'!I69</f>
        <v>#N/A</v>
      </c>
      <c r="AB66" s="420" t="e">
        <f>'Light, Medium &amp; Heavy Fuel Oils'!I69</f>
        <v>#N/A</v>
      </c>
      <c r="AC66" s="420" t="e">
        <f>'Road Diesel'!I69</f>
        <v>#N/A</v>
      </c>
      <c r="AD66" s="420" t="e">
        <f>Petrol!I69</f>
        <v>#N/A</v>
      </c>
      <c r="AE66" s="420">
        <f>'Other Fuels'!I69</f>
        <v>0</v>
      </c>
      <c r="AF66" s="490" t="e">
        <f t="shared" si="37"/>
        <v>#N/A</v>
      </c>
      <c r="AG66" s="491" t="e">
        <f t="shared" si="38"/>
        <v>#N/A</v>
      </c>
      <c r="AK66" s="447" t="str">
        <f t="shared" si="39"/>
        <v>Dec-</v>
      </c>
      <c r="AL66" s="449">
        <f t="shared" si="40"/>
        <v>0</v>
      </c>
      <c r="AM66" s="449">
        <f t="shared" si="41"/>
        <v>0</v>
      </c>
      <c r="AN66" s="449">
        <f t="shared" si="42"/>
        <v>0</v>
      </c>
      <c r="AO66" s="449">
        <f t="shared" si="43"/>
        <v>0</v>
      </c>
      <c r="AP66" s="449">
        <f t="shared" si="44"/>
        <v>0</v>
      </c>
      <c r="AQ66" s="449">
        <f t="shared" si="45"/>
        <v>0</v>
      </c>
      <c r="AR66" s="449">
        <f t="shared" si="46"/>
        <v>0</v>
      </c>
      <c r="AS66" s="449">
        <f t="shared" si="47"/>
        <v>0</v>
      </c>
      <c r="AT66" s="449">
        <f t="shared" si="48"/>
        <v>0</v>
      </c>
      <c r="AU66" s="450" t="str">
        <f t="shared" si="49"/>
        <v>Dec-</v>
      </c>
      <c r="AV66" s="451">
        <f t="shared" si="50"/>
        <v>0</v>
      </c>
      <c r="AW66" s="451">
        <f t="shared" si="51"/>
        <v>0</v>
      </c>
      <c r="AX66" s="451">
        <f t="shared" si="52"/>
        <v>0</v>
      </c>
      <c r="AY66" s="451">
        <f t="shared" si="53"/>
        <v>0</v>
      </c>
      <c r="AZ66" s="451">
        <f t="shared" si="54"/>
        <v>0</v>
      </c>
      <c r="BA66" s="451">
        <f t="shared" si="55"/>
        <v>0</v>
      </c>
      <c r="BB66" s="451">
        <f t="shared" si="56"/>
        <v>0</v>
      </c>
      <c r="BC66" s="451">
        <f t="shared" si="57"/>
        <v>0</v>
      </c>
      <c r="BD66" s="451">
        <f t="shared" si="58"/>
        <v>0</v>
      </c>
      <c r="BE66" s="452" t="str">
        <f t="shared" si="59"/>
        <v>Dec-</v>
      </c>
      <c r="BF66" s="453" t="e">
        <f t="shared" si="60"/>
        <v>#N/A</v>
      </c>
      <c r="BG66" s="453" t="e">
        <f t="shared" si="61"/>
        <v>#N/A</v>
      </c>
      <c r="BH66" s="453" t="e">
        <f t="shared" si="62"/>
        <v>#N/A</v>
      </c>
      <c r="BI66" s="453" t="e">
        <f t="shared" si="63"/>
        <v>#N/A</v>
      </c>
      <c r="BJ66" s="453" t="e">
        <f t="shared" si="64"/>
        <v>#N/A</v>
      </c>
      <c r="BK66" s="453" t="e">
        <f t="shared" si="65"/>
        <v>#N/A</v>
      </c>
      <c r="BL66" s="453" t="e">
        <f t="shared" si="66"/>
        <v>#N/A</v>
      </c>
      <c r="BM66" s="453" t="e">
        <f t="shared" si="67"/>
        <v>#N/A</v>
      </c>
      <c r="BN66" s="453">
        <f t="shared" si="34"/>
        <v>0</v>
      </c>
    </row>
    <row r="67" spans="1:66" s="16" customFormat="1" ht="7.5" customHeight="1" thickBot="1" x14ac:dyDescent="0.25">
      <c r="A67" s="396"/>
      <c r="B67" s="396"/>
      <c r="C67" s="397"/>
      <c r="D67" s="397"/>
      <c r="E67" s="397"/>
      <c r="F67" s="397"/>
      <c r="G67" s="397"/>
      <c r="H67" s="397"/>
      <c r="I67" s="397"/>
      <c r="J67" s="397"/>
      <c r="K67" s="397"/>
      <c r="L67" s="397"/>
      <c r="M67" s="398"/>
      <c r="N67" s="398"/>
      <c r="O67" s="398"/>
      <c r="P67" s="398"/>
      <c r="Q67" s="398"/>
      <c r="R67" s="398"/>
      <c r="S67" s="398"/>
      <c r="T67" s="398"/>
      <c r="U67" s="398"/>
      <c r="V67" s="398"/>
      <c r="W67" s="399"/>
      <c r="X67" s="399"/>
      <c r="Y67" s="399"/>
      <c r="Z67" s="399"/>
      <c r="AA67" s="399"/>
      <c r="AB67" s="399"/>
      <c r="AC67" s="399"/>
      <c r="AD67" s="399"/>
      <c r="AE67" s="399"/>
      <c r="AF67" s="399"/>
      <c r="AG67" s="399"/>
      <c r="AK67" s="400"/>
      <c r="AL67" s="401"/>
      <c r="AM67" s="401"/>
      <c r="AN67" s="401"/>
      <c r="AO67" s="401"/>
      <c r="AP67" s="402"/>
      <c r="AQ67" s="402"/>
      <c r="AR67" s="402"/>
      <c r="AS67" s="402"/>
      <c r="AT67" s="403"/>
      <c r="AU67" s="403"/>
      <c r="AV67" s="403"/>
    </row>
    <row r="68" spans="1:66" ht="19.5" customHeight="1" thickBot="1" x14ac:dyDescent="0.25">
      <c r="A68" s="97" t="s">
        <v>24</v>
      </c>
      <c r="B68" s="98">
        <f>Year1</f>
        <v>0</v>
      </c>
      <c r="C68" s="443">
        <f>SUM(C7:C18)</f>
        <v>0</v>
      </c>
      <c r="D68" s="437">
        <f>SUM(D7:D18)</f>
        <v>0</v>
      </c>
      <c r="E68" s="444">
        <f>SUM(E7:E18)</f>
        <v>0</v>
      </c>
      <c r="F68" s="444">
        <f t="shared" ref="F68:I68" si="72">SUM(F7:F18)</f>
        <v>0</v>
      </c>
      <c r="G68" s="444">
        <f t="shared" si="72"/>
        <v>0</v>
      </c>
      <c r="H68" s="444">
        <f t="shared" si="72"/>
        <v>0</v>
      </c>
      <c r="I68" s="444">
        <f t="shared" si="72"/>
        <v>0</v>
      </c>
      <c r="J68" s="437">
        <f>SUM(J7:J18)</f>
        <v>0</v>
      </c>
      <c r="K68" s="437">
        <f t="shared" ref="K68" si="73">SUM(K7:K18)</f>
        <v>0</v>
      </c>
      <c r="L68" s="442">
        <f>SUM(L7:L18)</f>
        <v>0</v>
      </c>
      <c r="M68" s="438">
        <f>SUM(M7:M18)</f>
        <v>0</v>
      </c>
      <c r="N68" s="439">
        <f t="shared" ref="N68:V68" si="74">SUM(N7:N18)</f>
        <v>0</v>
      </c>
      <c r="O68" s="439">
        <f t="shared" si="74"/>
        <v>0</v>
      </c>
      <c r="P68" s="439">
        <f t="shared" si="74"/>
        <v>0</v>
      </c>
      <c r="Q68" s="439">
        <f t="shared" si="74"/>
        <v>0</v>
      </c>
      <c r="R68" s="439">
        <f t="shared" ref="R68:S68" si="75">SUM(R7:R18)</f>
        <v>0</v>
      </c>
      <c r="S68" s="439">
        <f t="shared" si="75"/>
        <v>0</v>
      </c>
      <c r="T68" s="439">
        <f t="shared" si="74"/>
        <v>0</v>
      </c>
      <c r="U68" s="439">
        <f t="shared" si="74"/>
        <v>0</v>
      </c>
      <c r="V68" s="439">
        <f t="shared" si="74"/>
        <v>0</v>
      </c>
      <c r="W68" s="445" t="e">
        <f t="shared" ref="W68:X68" si="76">SUM(W7:W18)</f>
        <v>#N/A</v>
      </c>
      <c r="X68" s="440" t="e">
        <f t="shared" si="76"/>
        <v>#N/A</v>
      </c>
      <c r="Y68" s="440" t="e">
        <f t="shared" ref="Y68:AG68" si="77">SUM(Y7:Y18)</f>
        <v>#N/A</v>
      </c>
      <c r="Z68" s="440" t="e">
        <f t="shared" si="77"/>
        <v>#N/A</v>
      </c>
      <c r="AA68" s="440" t="e">
        <f t="shared" si="77"/>
        <v>#N/A</v>
      </c>
      <c r="AB68" s="440" t="e">
        <f t="shared" si="77"/>
        <v>#N/A</v>
      </c>
      <c r="AC68" s="440" t="e">
        <f t="shared" ref="AC68:AE68" si="78">SUM(AC7:AC18)</f>
        <v>#N/A</v>
      </c>
      <c r="AD68" s="440" t="e">
        <f t="shared" si="78"/>
        <v>#N/A</v>
      </c>
      <c r="AE68" s="440">
        <f t="shared" si="78"/>
        <v>0</v>
      </c>
      <c r="AF68" s="440" t="e">
        <f t="shared" si="77"/>
        <v>#N/A</v>
      </c>
      <c r="AG68" s="441" t="e">
        <f t="shared" si="77"/>
        <v>#N/A</v>
      </c>
      <c r="AK68" s="447">
        <f>B68</f>
        <v>0</v>
      </c>
      <c r="AL68" s="449">
        <f>C68</f>
        <v>0</v>
      </c>
      <c r="AM68" s="449">
        <f t="shared" ref="AM68:AT68" si="79">D68</f>
        <v>0</v>
      </c>
      <c r="AN68" s="449">
        <f t="shared" si="79"/>
        <v>0</v>
      </c>
      <c r="AO68" s="449">
        <f t="shared" si="79"/>
        <v>0</v>
      </c>
      <c r="AP68" s="449">
        <f t="shared" si="79"/>
        <v>0</v>
      </c>
      <c r="AQ68" s="449">
        <f t="shared" si="79"/>
        <v>0</v>
      </c>
      <c r="AR68" s="449">
        <f t="shared" si="79"/>
        <v>0</v>
      </c>
      <c r="AS68" s="449">
        <f t="shared" si="79"/>
        <v>0</v>
      </c>
      <c r="AT68" s="449">
        <f t="shared" si="79"/>
        <v>0</v>
      </c>
      <c r="AU68" s="450">
        <f>AK68</f>
        <v>0</v>
      </c>
      <c r="AV68" s="451">
        <f t="shared" ref="AV68" si="80">M68</f>
        <v>0</v>
      </c>
      <c r="AW68" s="451">
        <f t="shared" ref="AW68" si="81">N68</f>
        <v>0</v>
      </c>
      <c r="AX68" s="451">
        <f t="shared" ref="AX68" si="82">O68</f>
        <v>0</v>
      </c>
      <c r="AY68" s="451">
        <f t="shared" ref="AY68" si="83">P68</f>
        <v>0</v>
      </c>
      <c r="AZ68" s="451">
        <f t="shared" ref="AZ68" si="84">Q68</f>
        <v>0</v>
      </c>
      <c r="BA68" s="451">
        <f t="shared" ref="BA68" si="85">R68</f>
        <v>0</v>
      </c>
      <c r="BB68" s="451">
        <f t="shared" ref="BB68" si="86">S68</f>
        <v>0</v>
      </c>
      <c r="BC68" s="451">
        <f t="shared" ref="BC68" si="87">T68</f>
        <v>0</v>
      </c>
      <c r="BD68" s="451">
        <f t="shared" ref="BD68" si="88">U68</f>
        <v>0</v>
      </c>
      <c r="BE68" s="450">
        <f>AK68</f>
        <v>0</v>
      </c>
      <c r="BF68" s="453" t="e">
        <f t="shared" ref="BF68" si="89">W68</f>
        <v>#N/A</v>
      </c>
      <c r="BG68" s="453" t="e">
        <f t="shared" ref="BG68" si="90">X68</f>
        <v>#N/A</v>
      </c>
      <c r="BH68" s="453" t="e">
        <f t="shared" ref="BH68" si="91">Y68</f>
        <v>#N/A</v>
      </c>
      <c r="BI68" s="453" t="e">
        <f t="shared" ref="BI68" si="92">Z68</f>
        <v>#N/A</v>
      </c>
      <c r="BJ68" s="453" t="e">
        <f t="shared" ref="BJ68" si="93">AA68</f>
        <v>#N/A</v>
      </c>
      <c r="BK68" s="453" t="e">
        <f t="shared" ref="BK68" si="94">AB68</f>
        <v>#N/A</v>
      </c>
      <c r="BL68" s="453" t="e">
        <f t="shared" ref="BL68" si="95">AC68</f>
        <v>#N/A</v>
      </c>
      <c r="BM68" s="453" t="e">
        <f t="shared" ref="BM68" si="96">AD68</f>
        <v>#N/A</v>
      </c>
      <c r="BN68" s="453">
        <f t="shared" ref="BN68" si="97">AE68</f>
        <v>0</v>
      </c>
    </row>
    <row r="69" spans="1:66" ht="19.5" customHeight="1" thickBot="1" x14ac:dyDescent="0.25">
      <c r="A69" s="99" t="s">
        <v>24</v>
      </c>
      <c r="B69" s="108" t="str">
        <f>Year2</f>
        <v/>
      </c>
      <c r="C69" s="443">
        <f>SUM(C19:C30)</f>
        <v>0</v>
      </c>
      <c r="D69" s="437">
        <f>SUM(D19:D30)</f>
        <v>0</v>
      </c>
      <c r="E69" s="444">
        <f>SUM(E19:E30)</f>
        <v>0</v>
      </c>
      <c r="F69" s="444">
        <f t="shared" ref="F69:I69" si="98">SUM(F19:F30)</f>
        <v>0</v>
      </c>
      <c r="G69" s="444">
        <f t="shared" si="98"/>
        <v>0</v>
      </c>
      <c r="H69" s="444">
        <f t="shared" si="98"/>
        <v>0</v>
      </c>
      <c r="I69" s="444">
        <f t="shared" si="98"/>
        <v>0</v>
      </c>
      <c r="J69" s="437">
        <f>SUM(J19:J30)</f>
        <v>0</v>
      </c>
      <c r="K69" s="437">
        <f t="shared" ref="K69" si="99">SUM(K19:K30)</f>
        <v>0</v>
      </c>
      <c r="L69" s="442">
        <f>SUM(L19:L30)</f>
        <v>0</v>
      </c>
      <c r="M69" s="438">
        <f>SUM(M19:M30)</f>
        <v>0</v>
      </c>
      <c r="N69" s="439">
        <f t="shared" ref="N69:V69" si="100">SUM(N19:N30)</f>
        <v>0</v>
      </c>
      <c r="O69" s="439">
        <f t="shared" si="100"/>
        <v>0</v>
      </c>
      <c r="P69" s="439">
        <f t="shared" si="100"/>
        <v>0</v>
      </c>
      <c r="Q69" s="439">
        <f t="shared" si="100"/>
        <v>0</v>
      </c>
      <c r="R69" s="439">
        <f t="shared" ref="R69:S69" si="101">SUM(R19:R30)</f>
        <v>0</v>
      </c>
      <c r="S69" s="439">
        <f t="shared" si="101"/>
        <v>0</v>
      </c>
      <c r="T69" s="439">
        <f t="shared" si="100"/>
        <v>0</v>
      </c>
      <c r="U69" s="439">
        <f t="shared" si="100"/>
        <v>0</v>
      </c>
      <c r="V69" s="439">
        <f t="shared" si="100"/>
        <v>0</v>
      </c>
      <c r="W69" s="445" t="e">
        <f t="shared" ref="W69:X69" si="102">SUM(W19:W30)</f>
        <v>#N/A</v>
      </c>
      <c r="X69" s="440" t="e">
        <f t="shared" si="102"/>
        <v>#N/A</v>
      </c>
      <c r="Y69" s="440" t="e">
        <f t="shared" ref="Y69:AG69" si="103">SUM(Y19:Y30)</f>
        <v>#N/A</v>
      </c>
      <c r="Z69" s="440" t="e">
        <f t="shared" si="103"/>
        <v>#N/A</v>
      </c>
      <c r="AA69" s="440" t="e">
        <f t="shared" si="103"/>
        <v>#N/A</v>
      </c>
      <c r="AB69" s="440" t="e">
        <f t="shared" si="103"/>
        <v>#N/A</v>
      </c>
      <c r="AC69" s="440" t="e">
        <f t="shared" ref="AC69:AE69" si="104">SUM(AC19:AC30)</f>
        <v>#N/A</v>
      </c>
      <c r="AD69" s="440" t="e">
        <f t="shared" si="104"/>
        <v>#N/A</v>
      </c>
      <c r="AE69" s="440">
        <f t="shared" si="104"/>
        <v>0</v>
      </c>
      <c r="AF69" s="440" t="e">
        <f t="shared" si="103"/>
        <v>#N/A</v>
      </c>
      <c r="AG69" s="441" t="e">
        <f t="shared" si="103"/>
        <v>#N/A</v>
      </c>
      <c r="AK69" s="447" t="str">
        <f t="shared" ref="AK69:AK72" si="105">B69</f>
        <v/>
      </c>
      <c r="AL69" s="449">
        <f t="shared" ref="AL69:AL72" si="106">C69</f>
        <v>0</v>
      </c>
      <c r="AM69" s="449">
        <f t="shared" ref="AM69:AM72" si="107">D69</f>
        <v>0</v>
      </c>
      <c r="AN69" s="449">
        <f t="shared" ref="AN69:AN72" si="108">E69</f>
        <v>0</v>
      </c>
      <c r="AO69" s="449">
        <f t="shared" ref="AO69:AO72" si="109">F69</f>
        <v>0</v>
      </c>
      <c r="AP69" s="449">
        <f t="shared" ref="AP69:AP72" si="110">G69</f>
        <v>0</v>
      </c>
      <c r="AQ69" s="449">
        <f t="shared" ref="AQ69:AQ72" si="111">H69</f>
        <v>0</v>
      </c>
      <c r="AR69" s="449">
        <f t="shared" ref="AR69:AR72" si="112">I69</f>
        <v>0</v>
      </c>
      <c r="AS69" s="449">
        <f t="shared" ref="AS69:AS72" si="113">J69</f>
        <v>0</v>
      </c>
      <c r="AT69" s="449">
        <f t="shared" ref="AT69:AT72" si="114">K69</f>
        <v>0</v>
      </c>
      <c r="AU69" s="450" t="str">
        <f t="shared" ref="AU69:AU72" si="115">AK69</f>
        <v/>
      </c>
      <c r="AV69" s="451">
        <f t="shared" ref="AV69:AV72" si="116">M69</f>
        <v>0</v>
      </c>
      <c r="AW69" s="451">
        <f t="shared" ref="AW69:AW72" si="117">N69</f>
        <v>0</v>
      </c>
      <c r="AX69" s="451">
        <f t="shared" ref="AX69:AX72" si="118">O69</f>
        <v>0</v>
      </c>
      <c r="AY69" s="451">
        <f t="shared" ref="AY69:AY72" si="119">P69</f>
        <v>0</v>
      </c>
      <c r="AZ69" s="451">
        <f t="shared" ref="AZ69:AZ72" si="120">Q69</f>
        <v>0</v>
      </c>
      <c r="BA69" s="451">
        <f t="shared" ref="BA69:BA72" si="121">R69</f>
        <v>0</v>
      </c>
      <c r="BB69" s="451">
        <f t="shared" ref="BB69:BB72" si="122">S69</f>
        <v>0</v>
      </c>
      <c r="BC69" s="451">
        <f t="shared" ref="BC69:BC72" si="123">T69</f>
        <v>0</v>
      </c>
      <c r="BD69" s="451">
        <f t="shared" ref="BD69:BD72" si="124">U69</f>
        <v>0</v>
      </c>
      <c r="BE69" s="450" t="str">
        <f t="shared" ref="BE69:BE72" si="125">AK69</f>
        <v/>
      </c>
      <c r="BF69" s="453" t="e">
        <f t="shared" ref="BF69:BF72" si="126">W69</f>
        <v>#N/A</v>
      </c>
      <c r="BG69" s="453" t="e">
        <f t="shared" ref="BG69:BG72" si="127">X69</f>
        <v>#N/A</v>
      </c>
      <c r="BH69" s="453" t="e">
        <f t="shared" ref="BH69:BH72" si="128">Y69</f>
        <v>#N/A</v>
      </c>
      <c r="BI69" s="453" t="e">
        <f t="shared" ref="BI69:BI72" si="129">Z69</f>
        <v>#N/A</v>
      </c>
      <c r="BJ69" s="453" t="e">
        <f t="shared" ref="BJ69:BJ72" si="130">AA69</f>
        <v>#N/A</v>
      </c>
      <c r="BK69" s="453" t="e">
        <f t="shared" ref="BK69:BK72" si="131">AB69</f>
        <v>#N/A</v>
      </c>
      <c r="BL69" s="453" t="e">
        <f t="shared" ref="BL69:BL72" si="132">AC69</f>
        <v>#N/A</v>
      </c>
      <c r="BM69" s="453" t="e">
        <f t="shared" ref="BM69:BM72" si="133">AD69</f>
        <v>#N/A</v>
      </c>
      <c r="BN69" s="453">
        <f t="shared" ref="BN69:BN72" si="134">AE69</f>
        <v>0</v>
      </c>
    </row>
    <row r="70" spans="1:66" ht="19.5" customHeight="1" thickBot="1" x14ac:dyDescent="0.25">
      <c r="A70" s="99" t="s">
        <v>24</v>
      </c>
      <c r="B70" s="108" t="str">
        <f>Year3</f>
        <v/>
      </c>
      <c r="C70" s="443">
        <f>SUM(C31:C42)</f>
        <v>0</v>
      </c>
      <c r="D70" s="437">
        <f>SUM(D31:D42)</f>
        <v>0</v>
      </c>
      <c r="E70" s="444">
        <f>SUM(E31:E42)</f>
        <v>0</v>
      </c>
      <c r="F70" s="444">
        <f t="shared" ref="F70:I70" si="135">SUM(F31:F42)</f>
        <v>0</v>
      </c>
      <c r="G70" s="444">
        <f t="shared" si="135"/>
        <v>0</v>
      </c>
      <c r="H70" s="444">
        <f t="shared" si="135"/>
        <v>0</v>
      </c>
      <c r="I70" s="444">
        <f t="shared" si="135"/>
        <v>0</v>
      </c>
      <c r="J70" s="437">
        <f>SUM(J31:J42)</f>
        <v>0</v>
      </c>
      <c r="K70" s="437">
        <f t="shared" ref="K70" si="136">SUM(K31:K42)</f>
        <v>0</v>
      </c>
      <c r="L70" s="442">
        <f>SUM(L31:L42)</f>
        <v>0</v>
      </c>
      <c r="M70" s="438">
        <f>SUM(M31:M42)</f>
        <v>0</v>
      </c>
      <c r="N70" s="439">
        <f t="shared" ref="N70:V70" si="137">SUM(N31:N42)</f>
        <v>0</v>
      </c>
      <c r="O70" s="439">
        <f t="shared" si="137"/>
        <v>0</v>
      </c>
      <c r="P70" s="439">
        <f t="shared" si="137"/>
        <v>0</v>
      </c>
      <c r="Q70" s="439">
        <f t="shared" si="137"/>
        <v>0</v>
      </c>
      <c r="R70" s="439">
        <f t="shared" ref="R70:S70" si="138">SUM(R31:R42)</f>
        <v>0</v>
      </c>
      <c r="S70" s="439">
        <f t="shared" si="138"/>
        <v>0</v>
      </c>
      <c r="T70" s="439">
        <f t="shared" si="137"/>
        <v>0</v>
      </c>
      <c r="U70" s="439">
        <f t="shared" si="137"/>
        <v>0</v>
      </c>
      <c r="V70" s="439">
        <f t="shared" si="137"/>
        <v>0</v>
      </c>
      <c r="W70" s="445" t="e">
        <f t="shared" ref="W70:X70" si="139">SUM(W31:W42)</f>
        <v>#N/A</v>
      </c>
      <c r="X70" s="440" t="e">
        <f t="shared" si="139"/>
        <v>#N/A</v>
      </c>
      <c r="Y70" s="440" t="e">
        <f t="shared" ref="Y70:AG70" si="140">SUM(Y31:Y42)</f>
        <v>#N/A</v>
      </c>
      <c r="Z70" s="440" t="e">
        <f t="shared" si="140"/>
        <v>#N/A</v>
      </c>
      <c r="AA70" s="440" t="e">
        <f t="shared" si="140"/>
        <v>#N/A</v>
      </c>
      <c r="AB70" s="440" t="e">
        <f t="shared" si="140"/>
        <v>#N/A</v>
      </c>
      <c r="AC70" s="440" t="e">
        <f t="shared" ref="AC70:AE70" si="141">SUM(AC31:AC42)</f>
        <v>#N/A</v>
      </c>
      <c r="AD70" s="440" t="e">
        <f t="shared" si="141"/>
        <v>#N/A</v>
      </c>
      <c r="AE70" s="440">
        <f t="shared" si="141"/>
        <v>0</v>
      </c>
      <c r="AF70" s="440" t="e">
        <f t="shared" si="140"/>
        <v>#N/A</v>
      </c>
      <c r="AG70" s="441" t="e">
        <f t="shared" si="140"/>
        <v>#N/A</v>
      </c>
      <c r="AK70" s="447" t="str">
        <f t="shared" si="105"/>
        <v/>
      </c>
      <c r="AL70" s="449">
        <f t="shared" si="106"/>
        <v>0</v>
      </c>
      <c r="AM70" s="449">
        <f t="shared" si="107"/>
        <v>0</v>
      </c>
      <c r="AN70" s="449">
        <f t="shared" si="108"/>
        <v>0</v>
      </c>
      <c r="AO70" s="449">
        <f t="shared" si="109"/>
        <v>0</v>
      </c>
      <c r="AP70" s="449">
        <f t="shared" si="110"/>
        <v>0</v>
      </c>
      <c r="AQ70" s="449">
        <f t="shared" si="111"/>
        <v>0</v>
      </c>
      <c r="AR70" s="449">
        <f t="shared" si="112"/>
        <v>0</v>
      </c>
      <c r="AS70" s="449">
        <f t="shared" si="113"/>
        <v>0</v>
      </c>
      <c r="AT70" s="449">
        <f t="shared" si="114"/>
        <v>0</v>
      </c>
      <c r="AU70" s="450" t="str">
        <f t="shared" si="115"/>
        <v/>
      </c>
      <c r="AV70" s="451">
        <f t="shared" si="116"/>
        <v>0</v>
      </c>
      <c r="AW70" s="451">
        <f t="shared" si="117"/>
        <v>0</v>
      </c>
      <c r="AX70" s="451">
        <f t="shared" si="118"/>
        <v>0</v>
      </c>
      <c r="AY70" s="451">
        <f t="shared" si="119"/>
        <v>0</v>
      </c>
      <c r="AZ70" s="451">
        <f t="shared" si="120"/>
        <v>0</v>
      </c>
      <c r="BA70" s="451">
        <f t="shared" si="121"/>
        <v>0</v>
      </c>
      <c r="BB70" s="451">
        <f t="shared" si="122"/>
        <v>0</v>
      </c>
      <c r="BC70" s="451">
        <f t="shared" si="123"/>
        <v>0</v>
      </c>
      <c r="BD70" s="451">
        <f t="shared" si="124"/>
        <v>0</v>
      </c>
      <c r="BE70" s="450" t="str">
        <f t="shared" si="125"/>
        <v/>
      </c>
      <c r="BF70" s="453" t="e">
        <f t="shared" si="126"/>
        <v>#N/A</v>
      </c>
      <c r="BG70" s="453" t="e">
        <f t="shared" si="127"/>
        <v>#N/A</v>
      </c>
      <c r="BH70" s="453" t="e">
        <f t="shared" si="128"/>
        <v>#N/A</v>
      </c>
      <c r="BI70" s="453" t="e">
        <f t="shared" si="129"/>
        <v>#N/A</v>
      </c>
      <c r="BJ70" s="453" t="e">
        <f t="shared" si="130"/>
        <v>#N/A</v>
      </c>
      <c r="BK70" s="453" t="e">
        <f t="shared" si="131"/>
        <v>#N/A</v>
      </c>
      <c r="BL70" s="453" t="e">
        <f t="shared" si="132"/>
        <v>#N/A</v>
      </c>
      <c r="BM70" s="453" t="e">
        <f t="shared" si="133"/>
        <v>#N/A</v>
      </c>
      <c r="BN70" s="453">
        <f t="shared" si="134"/>
        <v>0</v>
      </c>
    </row>
    <row r="71" spans="1:66" ht="19.5" customHeight="1" thickBot="1" x14ac:dyDescent="0.25">
      <c r="A71" s="101" t="s">
        <v>24</v>
      </c>
      <c r="B71" s="436" t="str">
        <f>Year4</f>
        <v/>
      </c>
      <c r="C71" s="443">
        <f>SUM(C43:C54)</f>
        <v>0</v>
      </c>
      <c r="D71" s="437">
        <f>SUM(D43:D54)</f>
        <v>0</v>
      </c>
      <c r="E71" s="444">
        <f>SUM(E43:E54)</f>
        <v>0</v>
      </c>
      <c r="F71" s="444">
        <f t="shared" ref="F71:I71" si="142">SUM(F43:F54)</f>
        <v>0</v>
      </c>
      <c r="G71" s="444">
        <f t="shared" si="142"/>
        <v>0</v>
      </c>
      <c r="H71" s="444">
        <f t="shared" si="142"/>
        <v>0</v>
      </c>
      <c r="I71" s="444">
        <f t="shared" si="142"/>
        <v>0</v>
      </c>
      <c r="J71" s="437">
        <f>SUM(J43:J54)</f>
        <v>0</v>
      </c>
      <c r="K71" s="437">
        <f t="shared" ref="K71" si="143">SUM(K43:K54)</f>
        <v>0</v>
      </c>
      <c r="L71" s="442">
        <f>SUM(L43:L54)</f>
        <v>0</v>
      </c>
      <c r="M71" s="438">
        <f>SUM(M43:M54)</f>
        <v>0</v>
      </c>
      <c r="N71" s="439">
        <f t="shared" ref="N71:V71" si="144">SUM(N43:N54)</f>
        <v>0</v>
      </c>
      <c r="O71" s="439">
        <f t="shared" si="144"/>
        <v>0</v>
      </c>
      <c r="P71" s="439">
        <f t="shared" si="144"/>
        <v>0</v>
      </c>
      <c r="Q71" s="439">
        <f t="shared" si="144"/>
        <v>0</v>
      </c>
      <c r="R71" s="439">
        <f t="shared" ref="R71:S71" si="145">SUM(R43:R54)</f>
        <v>0</v>
      </c>
      <c r="S71" s="439">
        <f t="shared" si="145"/>
        <v>0</v>
      </c>
      <c r="T71" s="439">
        <f t="shared" si="144"/>
        <v>0</v>
      </c>
      <c r="U71" s="439">
        <f t="shared" si="144"/>
        <v>0</v>
      </c>
      <c r="V71" s="439">
        <f t="shared" si="144"/>
        <v>0</v>
      </c>
      <c r="W71" s="445" t="e">
        <f t="shared" ref="W71:X71" si="146">SUM(W43:W54)</f>
        <v>#N/A</v>
      </c>
      <c r="X71" s="440" t="e">
        <f t="shared" si="146"/>
        <v>#N/A</v>
      </c>
      <c r="Y71" s="440" t="e">
        <f t="shared" ref="Y71:AG71" si="147">SUM(Y43:Y54)</f>
        <v>#N/A</v>
      </c>
      <c r="Z71" s="440" t="e">
        <f t="shared" si="147"/>
        <v>#N/A</v>
      </c>
      <c r="AA71" s="440" t="e">
        <f t="shared" si="147"/>
        <v>#N/A</v>
      </c>
      <c r="AB71" s="440" t="e">
        <f t="shared" si="147"/>
        <v>#N/A</v>
      </c>
      <c r="AC71" s="440" t="e">
        <f t="shared" ref="AC71:AE71" si="148">SUM(AC43:AC54)</f>
        <v>#N/A</v>
      </c>
      <c r="AD71" s="440" t="e">
        <f t="shared" si="148"/>
        <v>#N/A</v>
      </c>
      <c r="AE71" s="440">
        <f t="shared" si="148"/>
        <v>0</v>
      </c>
      <c r="AF71" s="440" t="e">
        <f t="shared" si="147"/>
        <v>#N/A</v>
      </c>
      <c r="AG71" s="441" t="e">
        <f t="shared" si="147"/>
        <v>#N/A</v>
      </c>
      <c r="AK71" s="447" t="str">
        <f t="shared" si="105"/>
        <v/>
      </c>
      <c r="AL71" s="449">
        <f t="shared" si="106"/>
        <v>0</v>
      </c>
      <c r="AM71" s="449">
        <f t="shared" si="107"/>
        <v>0</v>
      </c>
      <c r="AN71" s="449">
        <f t="shared" si="108"/>
        <v>0</v>
      </c>
      <c r="AO71" s="449">
        <f t="shared" si="109"/>
        <v>0</v>
      </c>
      <c r="AP71" s="449">
        <f t="shared" si="110"/>
        <v>0</v>
      </c>
      <c r="AQ71" s="449">
        <f t="shared" si="111"/>
        <v>0</v>
      </c>
      <c r="AR71" s="449">
        <f t="shared" si="112"/>
        <v>0</v>
      </c>
      <c r="AS71" s="449">
        <f t="shared" si="113"/>
        <v>0</v>
      </c>
      <c r="AT71" s="449">
        <f t="shared" si="114"/>
        <v>0</v>
      </c>
      <c r="AU71" s="450" t="str">
        <f t="shared" si="115"/>
        <v/>
      </c>
      <c r="AV71" s="451">
        <f t="shared" si="116"/>
        <v>0</v>
      </c>
      <c r="AW71" s="451">
        <f t="shared" si="117"/>
        <v>0</v>
      </c>
      <c r="AX71" s="451">
        <f t="shared" si="118"/>
        <v>0</v>
      </c>
      <c r="AY71" s="451">
        <f t="shared" si="119"/>
        <v>0</v>
      </c>
      <c r="AZ71" s="451">
        <f t="shared" si="120"/>
        <v>0</v>
      </c>
      <c r="BA71" s="451">
        <f t="shared" si="121"/>
        <v>0</v>
      </c>
      <c r="BB71" s="451">
        <f t="shared" si="122"/>
        <v>0</v>
      </c>
      <c r="BC71" s="451">
        <f t="shared" si="123"/>
        <v>0</v>
      </c>
      <c r="BD71" s="451">
        <f t="shared" si="124"/>
        <v>0</v>
      </c>
      <c r="BE71" s="450" t="str">
        <f t="shared" si="125"/>
        <v/>
      </c>
      <c r="BF71" s="453" t="e">
        <f t="shared" si="126"/>
        <v>#N/A</v>
      </c>
      <c r="BG71" s="453" t="e">
        <f t="shared" si="127"/>
        <v>#N/A</v>
      </c>
      <c r="BH71" s="453" t="e">
        <f t="shared" si="128"/>
        <v>#N/A</v>
      </c>
      <c r="BI71" s="453" t="e">
        <f t="shared" si="129"/>
        <v>#N/A</v>
      </c>
      <c r="BJ71" s="453" t="e">
        <f t="shared" si="130"/>
        <v>#N/A</v>
      </c>
      <c r="BK71" s="453" t="e">
        <f t="shared" si="131"/>
        <v>#N/A</v>
      </c>
      <c r="BL71" s="453" t="e">
        <f t="shared" si="132"/>
        <v>#N/A</v>
      </c>
      <c r="BM71" s="453" t="e">
        <f t="shared" si="133"/>
        <v>#N/A</v>
      </c>
      <c r="BN71" s="453">
        <f t="shared" si="134"/>
        <v>0</v>
      </c>
    </row>
    <row r="72" spans="1:66" s="404" customFormat="1" ht="19.5" customHeight="1" thickBot="1" x14ac:dyDescent="0.25">
      <c r="A72" s="103" t="s">
        <v>24</v>
      </c>
      <c r="B72" s="111" t="str">
        <f>Year5</f>
        <v/>
      </c>
      <c r="C72" s="443">
        <f>SUM(C55:C66)</f>
        <v>0</v>
      </c>
      <c r="D72" s="437">
        <f>SUM(D55:D66)</f>
        <v>0</v>
      </c>
      <c r="E72" s="444">
        <f>SUM(E55:E66)</f>
        <v>0</v>
      </c>
      <c r="F72" s="444">
        <f t="shared" ref="F72:I72" si="149">SUM(F55:F66)</f>
        <v>0</v>
      </c>
      <c r="G72" s="444">
        <f t="shared" si="149"/>
        <v>0</v>
      </c>
      <c r="H72" s="444">
        <f t="shared" si="149"/>
        <v>0</v>
      </c>
      <c r="I72" s="444">
        <f t="shared" si="149"/>
        <v>0</v>
      </c>
      <c r="J72" s="437">
        <f>SUM(J55:J66)</f>
        <v>0</v>
      </c>
      <c r="K72" s="437">
        <f t="shared" ref="K72:L72" si="150">SUM(K55:K66)</f>
        <v>0</v>
      </c>
      <c r="L72" s="442">
        <f t="shared" si="150"/>
        <v>0</v>
      </c>
      <c r="M72" s="438">
        <f>SUM(M55:M66)</f>
        <v>0</v>
      </c>
      <c r="N72" s="439">
        <f t="shared" ref="N72:V72" si="151">SUM(N55:N66)</f>
        <v>0</v>
      </c>
      <c r="O72" s="439">
        <f t="shared" si="151"/>
        <v>0</v>
      </c>
      <c r="P72" s="439">
        <f t="shared" si="151"/>
        <v>0</v>
      </c>
      <c r="Q72" s="439">
        <f t="shared" si="151"/>
        <v>0</v>
      </c>
      <c r="R72" s="439">
        <f t="shared" ref="R72:S72" si="152">SUM(R55:R66)</f>
        <v>0</v>
      </c>
      <c r="S72" s="439">
        <f t="shared" si="152"/>
        <v>0</v>
      </c>
      <c r="T72" s="439">
        <f t="shared" si="151"/>
        <v>0</v>
      </c>
      <c r="U72" s="439">
        <f t="shared" si="151"/>
        <v>0</v>
      </c>
      <c r="V72" s="439">
        <f t="shared" si="151"/>
        <v>0</v>
      </c>
      <c r="W72" s="445" t="e">
        <f t="shared" ref="W72:X72" si="153">SUM(W55:W66)</f>
        <v>#N/A</v>
      </c>
      <c r="X72" s="440" t="e">
        <f t="shared" si="153"/>
        <v>#N/A</v>
      </c>
      <c r="Y72" s="440" t="e">
        <f t="shared" ref="Y72:AG72" si="154">SUM(Y55:Y66)</f>
        <v>#N/A</v>
      </c>
      <c r="Z72" s="440" t="e">
        <f t="shared" si="154"/>
        <v>#N/A</v>
      </c>
      <c r="AA72" s="440" t="e">
        <f t="shared" si="154"/>
        <v>#N/A</v>
      </c>
      <c r="AB72" s="440" t="e">
        <f t="shared" si="154"/>
        <v>#N/A</v>
      </c>
      <c r="AC72" s="440" t="e">
        <f t="shared" ref="AC72:AE72" si="155">SUM(AC55:AC66)</f>
        <v>#N/A</v>
      </c>
      <c r="AD72" s="440" t="e">
        <f t="shared" si="155"/>
        <v>#N/A</v>
      </c>
      <c r="AE72" s="440">
        <f t="shared" si="155"/>
        <v>0</v>
      </c>
      <c r="AF72" s="440" t="e">
        <f t="shared" si="154"/>
        <v>#N/A</v>
      </c>
      <c r="AG72" s="441" t="e">
        <f t="shared" si="154"/>
        <v>#N/A</v>
      </c>
      <c r="AK72" s="447" t="str">
        <f t="shared" si="105"/>
        <v/>
      </c>
      <c r="AL72" s="449">
        <f t="shared" si="106"/>
        <v>0</v>
      </c>
      <c r="AM72" s="449">
        <f t="shared" si="107"/>
        <v>0</v>
      </c>
      <c r="AN72" s="449">
        <f t="shared" si="108"/>
        <v>0</v>
      </c>
      <c r="AO72" s="449">
        <f t="shared" si="109"/>
        <v>0</v>
      </c>
      <c r="AP72" s="449">
        <f t="shared" si="110"/>
        <v>0</v>
      </c>
      <c r="AQ72" s="449">
        <f t="shared" si="111"/>
        <v>0</v>
      </c>
      <c r="AR72" s="449">
        <f t="shared" si="112"/>
        <v>0</v>
      </c>
      <c r="AS72" s="449">
        <f t="shared" si="113"/>
        <v>0</v>
      </c>
      <c r="AT72" s="449">
        <f t="shared" si="114"/>
        <v>0</v>
      </c>
      <c r="AU72" s="450" t="str">
        <f t="shared" si="115"/>
        <v/>
      </c>
      <c r="AV72" s="451">
        <f t="shared" si="116"/>
        <v>0</v>
      </c>
      <c r="AW72" s="451">
        <f t="shared" si="117"/>
        <v>0</v>
      </c>
      <c r="AX72" s="451">
        <f t="shared" si="118"/>
        <v>0</v>
      </c>
      <c r="AY72" s="451">
        <f t="shared" si="119"/>
        <v>0</v>
      </c>
      <c r="AZ72" s="451">
        <f t="shared" si="120"/>
        <v>0</v>
      </c>
      <c r="BA72" s="451">
        <f t="shared" si="121"/>
        <v>0</v>
      </c>
      <c r="BB72" s="451">
        <f t="shared" si="122"/>
        <v>0</v>
      </c>
      <c r="BC72" s="451">
        <f t="shared" si="123"/>
        <v>0</v>
      </c>
      <c r="BD72" s="451">
        <f t="shared" si="124"/>
        <v>0</v>
      </c>
      <c r="BE72" s="450" t="str">
        <f t="shared" si="125"/>
        <v/>
      </c>
      <c r="BF72" s="453" t="e">
        <f t="shared" si="126"/>
        <v>#N/A</v>
      </c>
      <c r="BG72" s="453" t="e">
        <f t="shared" si="127"/>
        <v>#N/A</v>
      </c>
      <c r="BH72" s="453" t="e">
        <f t="shared" si="128"/>
        <v>#N/A</v>
      </c>
      <c r="BI72" s="453" t="e">
        <f t="shared" si="129"/>
        <v>#N/A</v>
      </c>
      <c r="BJ72" s="453" t="e">
        <f t="shared" si="130"/>
        <v>#N/A</v>
      </c>
      <c r="BK72" s="453" t="e">
        <f t="shared" si="131"/>
        <v>#N/A</v>
      </c>
      <c r="BL72" s="453" t="e">
        <f t="shared" si="132"/>
        <v>#N/A</v>
      </c>
      <c r="BM72" s="453" t="e">
        <f t="shared" si="133"/>
        <v>#N/A</v>
      </c>
      <c r="BN72" s="453">
        <f t="shared" si="134"/>
        <v>0</v>
      </c>
    </row>
    <row r="73" spans="1:66" ht="12.75" thickBot="1" x14ac:dyDescent="0.25">
      <c r="AK73" s="394"/>
    </row>
    <row r="74" spans="1:66" x14ac:dyDescent="0.2">
      <c r="A74" s="660">
        <f>Year1</f>
        <v>0</v>
      </c>
      <c r="B74" s="661"/>
      <c r="C74" s="455"/>
      <c r="D74" s="456"/>
      <c r="E74" s="456"/>
      <c r="F74" s="456"/>
      <c r="G74" s="456"/>
      <c r="H74" s="456"/>
      <c r="I74" s="456"/>
      <c r="J74" s="456"/>
      <c r="K74" s="456"/>
      <c r="L74" s="457"/>
      <c r="M74" s="455"/>
      <c r="N74" s="456"/>
      <c r="O74" s="456"/>
      <c r="P74" s="456"/>
      <c r="Q74" s="456"/>
      <c r="R74" s="456"/>
      <c r="S74" s="456"/>
      <c r="T74" s="456"/>
      <c r="U74" s="456"/>
      <c r="V74" s="457"/>
      <c r="W74" s="455"/>
      <c r="X74" s="456"/>
      <c r="Y74" s="456"/>
      <c r="Z74" s="456"/>
      <c r="AA74" s="456"/>
      <c r="AB74" s="456"/>
      <c r="AC74" s="456"/>
      <c r="AD74" s="456"/>
      <c r="AE74" s="456"/>
      <c r="AF74" s="456"/>
      <c r="AG74" s="463"/>
      <c r="AK74" s="394"/>
    </row>
    <row r="75" spans="1:66" x14ac:dyDescent="0.2">
      <c r="A75" s="662"/>
      <c r="B75" s="663"/>
      <c r="C75" s="458"/>
      <c r="D75" s="454"/>
      <c r="E75" s="454"/>
      <c r="F75" s="454"/>
      <c r="G75" s="454"/>
      <c r="H75" s="454"/>
      <c r="I75" s="454"/>
      <c r="J75" s="454"/>
      <c r="K75" s="454"/>
      <c r="L75" s="459"/>
      <c r="M75" s="458"/>
      <c r="N75" s="454"/>
      <c r="O75" s="454"/>
      <c r="P75" s="454"/>
      <c r="Q75" s="454"/>
      <c r="R75" s="454"/>
      <c r="S75" s="454"/>
      <c r="T75" s="454"/>
      <c r="U75" s="454"/>
      <c r="V75" s="459"/>
      <c r="W75" s="458"/>
      <c r="X75" s="454"/>
      <c r="Y75" s="454"/>
      <c r="Z75" s="454"/>
      <c r="AA75" s="454"/>
      <c r="AB75" s="454"/>
      <c r="AC75" s="454"/>
      <c r="AD75" s="454"/>
      <c r="AE75" s="454"/>
      <c r="AF75" s="454"/>
      <c r="AG75" s="464"/>
      <c r="AK75" s="394"/>
    </row>
    <row r="76" spans="1:66" x14ac:dyDescent="0.2">
      <c r="A76" s="662"/>
      <c r="B76" s="663"/>
      <c r="C76" s="458"/>
      <c r="D76" s="454"/>
      <c r="E76" s="454"/>
      <c r="F76" s="454"/>
      <c r="G76" s="454"/>
      <c r="H76" s="454"/>
      <c r="I76" s="454"/>
      <c r="J76" s="454"/>
      <c r="K76" s="454"/>
      <c r="L76" s="459"/>
      <c r="M76" s="458"/>
      <c r="N76" s="454"/>
      <c r="O76" s="454"/>
      <c r="P76" s="454"/>
      <c r="Q76" s="454"/>
      <c r="R76" s="454"/>
      <c r="S76" s="454"/>
      <c r="T76" s="454"/>
      <c r="U76" s="454"/>
      <c r="V76" s="459"/>
      <c r="W76" s="458"/>
      <c r="X76" s="454"/>
      <c r="Y76" s="454"/>
      <c r="Z76" s="454"/>
      <c r="AA76" s="454"/>
      <c r="AB76" s="454"/>
      <c r="AC76" s="454"/>
      <c r="AD76" s="454"/>
      <c r="AE76" s="454"/>
      <c r="AF76" s="454"/>
      <c r="AG76" s="464"/>
      <c r="AK76" s="394"/>
    </row>
    <row r="77" spans="1:66" x14ac:dyDescent="0.2">
      <c r="A77" s="662"/>
      <c r="B77" s="663"/>
      <c r="C77" s="458"/>
      <c r="D77" s="454"/>
      <c r="E77" s="454"/>
      <c r="F77" s="454"/>
      <c r="G77" s="454"/>
      <c r="H77" s="454"/>
      <c r="I77" s="454"/>
      <c r="J77" s="454"/>
      <c r="K77" s="454"/>
      <c r="L77" s="459"/>
      <c r="M77" s="458"/>
      <c r="N77" s="454"/>
      <c r="O77" s="454"/>
      <c r="P77" s="454"/>
      <c r="Q77" s="454"/>
      <c r="R77" s="454"/>
      <c r="S77" s="454"/>
      <c r="T77" s="454"/>
      <c r="U77" s="454"/>
      <c r="V77" s="459"/>
      <c r="W77" s="458"/>
      <c r="X77" s="454"/>
      <c r="Y77" s="454"/>
      <c r="Z77" s="454"/>
      <c r="AA77" s="454"/>
      <c r="AB77" s="454"/>
      <c r="AC77" s="454"/>
      <c r="AD77" s="454"/>
      <c r="AE77" s="454"/>
      <c r="AF77" s="454"/>
      <c r="AG77" s="464"/>
    </row>
    <row r="78" spans="1:66" x14ac:dyDescent="0.2">
      <c r="A78" s="662"/>
      <c r="B78" s="663"/>
      <c r="C78" s="458"/>
      <c r="D78" s="454"/>
      <c r="E78" s="454"/>
      <c r="F78" s="454"/>
      <c r="G78" s="454"/>
      <c r="H78" s="454"/>
      <c r="I78" s="454"/>
      <c r="J78" s="454"/>
      <c r="K78" s="454"/>
      <c r="L78" s="459"/>
      <c r="M78" s="458"/>
      <c r="N78" s="454"/>
      <c r="O78" s="454"/>
      <c r="P78" s="454"/>
      <c r="Q78" s="454"/>
      <c r="R78" s="454"/>
      <c r="S78" s="454"/>
      <c r="T78" s="454"/>
      <c r="U78" s="454"/>
      <c r="V78" s="459"/>
      <c r="W78" s="458"/>
      <c r="X78" s="454"/>
      <c r="Y78" s="454"/>
      <c r="Z78" s="454"/>
      <c r="AA78" s="454"/>
      <c r="AB78" s="454"/>
      <c r="AC78" s="454"/>
      <c r="AD78" s="454"/>
      <c r="AE78" s="454"/>
      <c r="AF78" s="454"/>
      <c r="AG78" s="464"/>
    </row>
    <row r="79" spans="1:66" x14ac:dyDescent="0.2">
      <c r="A79" s="662"/>
      <c r="B79" s="663"/>
      <c r="C79" s="458"/>
      <c r="D79" s="454"/>
      <c r="E79" s="454"/>
      <c r="F79" s="454"/>
      <c r="G79" s="454"/>
      <c r="H79" s="454"/>
      <c r="I79" s="454"/>
      <c r="J79" s="454"/>
      <c r="K79" s="454"/>
      <c r="L79" s="459"/>
      <c r="M79" s="458"/>
      <c r="N79" s="454"/>
      <c r="O79" s="454"/>
      <c r="P79" s="454"/>
      <c r="Q79" s="454"/>
      <c r="R79" s="454"/>
      <c r="S79" s="454"/>
      <c r="T79" s="454"/>
      <c r="U79" s="454"/>
      <c r="V79" s="459"/>
      <c r="W79" s="458"/>
      <c r="X79" s="454"/>
      <c r="Y79" s="454"/>
      <c r="Z79" s="454"/>
      <c r="AA79" s="454"/>
      <c r="AB79" s="454"/>
      <c r="AC79" s="454"/>
      <c r="AD79" s="454"/>
      <c r="AE79" s="454"/>
      <c r="AF79" s="454"/>
      <c r="AG79" s="464"/>
    </row>
    <row r="80" spans="1:66" x14ac:dyDescent="0.2">
      <c r="A80" s="662"/>
      <c r="B80" s="663"/>
      <c r="C80" s="458"/>
      <c r="D80" s="454"/>
      <c r="E80" s="454"/>
      <c r="F80" s="454"/>
      <c r="G80" s="454"/>
      <c r="H80" s="454"/>
      <c r="I80" s="454"/>
      <c r="J80" s="454"/>
      <c r="K80" s="454"/>
      <c r="L80" s="459"/>
      <c r="M80" s="458"/>
      <c r="N80" s="454"/>
      <c r="O80" s="454"/>
      <c r="P80" s="454"/>
      <c r="Q80" s="454"/>
      <c r="R80" s="454"/>
      <c r="S80" s="454"/>
      <c r="T80" s="454"/>
      <c r="U80" s="454"/>
      <c r="V80" s="459"/>
      <c r="W80" s="458"/>
      <c r="X80" s="454"/>
      <c r="Y80" s="454"/>
      <c r="Z80" s="454"/>
      <c r="AA80" s="454"/>
      <c r="AB80" s="454"/>
      <c r="AC80" s="454"/>
      <c r="AD80" s="454"/>
      <c r="AE80" s="454"/>
      <c r="AF80" s="454"/>
      <c r="AG80" s="464"/>
    </row>
    <row r="81" spans="1:33" x14ac:dyDescent="0.2">
      <c r="A81" s="662"/>
      <c r="B81" s="663"/>
      <c r="C81" s="458"/>
      <c r="D81" s="454"/>
      <c r="E81" s="454"/>
      <c r="F81" s="454"/>
      <c r="G81" s="454"/>
      <c r="H81" s="454"/>
      <c r="I81" s="454"/>
      <c r="J81" s="454"/>
      <c r="K81" s="454"/>
      <c r="L81" s="459"/>
      <c r="M81" s="458"/>
      <c r="N81" s="454"/>
      <c r="O81" s="454"/>
      <c r="P81" s="454"/>
      <c r="Q81" s="454"/>
      <c r="R81" s="454"/>
      <c r="S81" s="454"/>
      <c r="T81" s="454"/>
      <c r="U81" s="454"/>
      <c r="V81" s="459"/>
      <c r="W81" s="458"/>
      <c r="X81" s="454"/>
      <c r="Y81" s="454"/>
      <c r="Z81" s="454"/>
      <c r="AA81" s="454"/>
      <c r="AB81" s="454"/>
      <c r="AC81" s="454"/>
      <c r="AD81" s="454"/>
      <c r="AE81" s="454"/>
      <c r="AF81" s="454"/>
      <c r="AG81" s="464"/>
    </row>
    <row r="82" spans="1:33" x14ac:dyDescent="0.2">
      <c r="A82" s="662"/>
      <c r="B82" s="663"/>
      <c r="C82" s="458"/>
      <c r="D82" s="454"/>
      <c r="E82" s="454"/>
      <c r="F82" s="454"/>
      <c r="G82" s="454"/>
      <c r="H82" s="454"/>
      <c r="I82" s="454"/>
      <c r="J82" s="454"/>
      <c r="K82" s="454"/>
      <c r="L82" s="459"/>
      <c r="M82" s="458"/>
      <c r="N82" s="454"/>
      <c r="O82" s="454"/>
      <c r="P82" s="454"/>
      <c r="Q82" s="454"/>
      <c r="R82" s="454"/>
      <c r="S82" s="454"/>
      <c r="T82" s="454"/>
      <c r="U82" s="454"/>
      <c r="V82" s="459"/>
      <c r="W82" s="458"/>
      <c r="X82" s="454"/>
      <c r="Y82" s="454"/>
      <c r="Z82" s="454"/>
      <c r="AA82" s="454"/>
      <c r="AB82" s="454"/>
      <c r="AC82" s="454"/>
      <c r="AD82" s="454"/>
      <c r="AE82" s="454"/>
      <c r="AF82" s="454"/>
      <c r="AG82" s="464"/>
    </row>
    <row r="83" spans="1:33" x14ac:dyDescent="0.2">
      <c r="A83" s="662"/>
      <c r="B83" s="663"/>
      <c r="C83" s="458"/>
      <c r="D83" s="454"/>
      <c r="E83" s="454"/>
      <c r="F83" s="454"/>
      <c r="G83" s="454"/>
      <c r="H83" s="454"/>
      <c r="I83" s="454"/>
      <c r="J83" s="454"/>
      <c r="K83" s="454"/>
      <c r="L83" s="459"/>
      <c r="M83" s="458"/>
      <c r="N83" s="454"/>
      <c r="O83" s="454"/>
      <c r="P83" s="454"/>
      <c r="Q83" s="454"/>
      <c r="R83" s="454"/>
      <c r="S83" s="454"/>
      <c r="T83" s="454"/>
      <c r="U83" s="454"/>
      <c r="V83" s="459"/>
      <c r="W83" s="458"/>
      <c r="X83" s="454"/>
      <c r="Y83" s="454"/>
      <c r="Z83" s="454"/>
      <c r="AA83" s="454"/>
      <c r="AB83" s="454"/>
      <c r="AC83" s="454"/>
      <c r="AD83" s="454"/>
      <c r="AE83" s="454"/>
      <c r="AF83" s="454"/>
      <c r="AG83" s="464"/>
    </row>
    <row r="84" spans="1:33" x14ac:dyDescent="0.2">
      <c r="A84" s="662"/>
      <c r="B84" s="663"/>
      <c r="C84" s="458"/>
      <c r="D84" s="454"/>
      <c r="E84" s="454"/>
      <c r="F84" s="454"/>
      <c r="G84" s="454"/>
      <c r="H84" s="454"/>
      <c r="I84" s="454"/>
      <c r="J84" s="454"/>
      <c r="K84" s="454"/>
      <c r="L84" s="459"/>
      <c r="M84" s="458"/>
      <c r="N84" s="454"/>
      <c r="O84" s="454"/>
      <c r="P84" s="454"/>
      <c r="Q84" s="454"/>
      <c r="R84" s="454"/>
      <c r="S84" s="454"/>
      <c r="T84" s="454"/>
      <c r="U84" s="454"/>
      <c r="V84" s="459"/>
      <c r="W84" s="458"/>
      <c r="X84" s="454"/>
      <c r="Y84" s="454"/>
      <c r="Z84" s="454"/>
      <c r="AA84" s="454"/>
      <c r="AB84" s="454"/>
      <c r="AC84" s="454"/>
      <c r="AD84" s="454"/>
      <c r="AE84" s="454"/>
      <c r="AF84" s="454"/>
      <c r="AG84" s="464"/>
    </row>
    <row r="85" spans="1:33" x14ac:dyDescent="0.2">
      <c r="A85" s="662"/>
      <c r="B85" s="663"/>
      <c r="C85" s="458"/>
      <c r="D85" s="454"/>
      <c r="E85" s="454"/>
      <c r="F85" s="454"/>
      <c r="G85" s="454"/>
      <c r="H85" s="454"/>
      <c r="I85" s="454"/>
      <c r="J85" s="454"/>
      <c r="K85" s="454"/>
      <c r="L85" s="459"/>
      <c r="M85" s="458"/>
      <c r="N85" s="454"/>
      <c r="O85" s="454"/>
      <c r="P85" s="454"/>
      <c r="Q85" s="454"/>
      <c r="R85" s="454"/>
      <c r="S85" s="454"/>
      <c r="T85" s="454"/>
      <c r="U85" s="454"/>
      <c r="V85" s="459"/>
      <c r="W85" s="458"/>
      <c r="X85" s="454"/>
      <c r="Y85" s="454"/>
      <c r="Z85" s="454"/>
      <c r="AA85" s="454"/>
      <c r="AB85" s="454"/>
      <c r="AC85" s="454"/>
      <c r="AD85" s="454"/>
      <c r="AE85" s="454"/>
      <c r="AF85" s="454"/>
      <c r="AG85" s="464"/>
    </row>
    <row r="86" spans="1:33" x14ac:dyDescent="0.2">
      <c r="A86" s="662"/>
      <c r="B86" s="663"/>
      <c r="C86" s="458"/>
      <c r="D86" s="454"/>
      <c r="E86" s="454"/>
      <c r="F86" s="454"/>
      <c r="G86" s="454"/>
      <c r="H86" s="454"/>
      <c r="I86" s="454"/>
      <c r="J86" s="454"/>
      <c r="K86" s="454"/>
      <c r="L86" s="459"/>
      <c r="M86" s="458"/>
      <c r="N86" s="454"/>
      <c r="O86" s="454"/>
      <c r="P86" s="454"/>
      <c r="Q86" s="454"/>
      <c r="R86" s="454"/>
      <c r="S86" s="454"/>
      <c r="T86" s="454"/>
      <c r="U86" s="454"/>
      <c r="V86" s="459"/>
      <c r="W86" s="458"/>
      <c r="X86" s="454"/>
      <c r="Y86" s="454"/>
      <c r="Z86" s="454"/>
      <c r="AA86" s="454"/>
      <c r="AB86" s="454"/>
      <c r="AC86" s="454"/>
      <c r="AD86" s="454"/>
      <c r="AE86" s="454"/>
      <c r="AF86" s="454"/>
      <c r="AG86" s="464"/>
    </row>
    <row r="87" spans="1:33" x14ac:dyDescent="0.2">
      <c r="A87" s="662"/>
      <c r="B87" s="663"/>
      <c r="C87" s="458"/>
      <c r="D87" s="454"/>
      <c r="E87" s="454"/>
      <c r="F87" s="454"/>
      <c r="G87" s="454"/>
      <c r="H87" s="454"/>
      <c r="I87" s="454"/>
      <c r="J87" s="454"/>
      <c r="K87" s="454"/>
      <c r="L87" s="459"/>
      <c r="M87" s="458"/>
      <c r="N87" s="454"/>
      <c r="O87" s="454"/>
      <c r="P87" s="454"/>
      <c r="Q87" s="454"/>
      <c r="R87" s="454"/>
      <c r="S87" s="454"/>
      <c r="T87" s="454"/>
      <c r="U87" s="454"/>
      <c r="V87" s="459"/>
      <c r="W87" s="458"/>
      <c r="X87" s="454"/>
      <c r="Y87" s="454"/>
      <c r="Z87" s="454"/>
      <c r="AA87" s="454"/>
      <c r="AB87" s="454"/>
      <c r="AC87" s="454"/>
      <c r="AD87" s="454"/>
      <c r="AE87" s="454"/>
      <c r="AF87" s="454"/>
      <c r="AG87" s="464"/>
    </row>
    <row r="88" spans="1:33" x14ac:dyDescent="0.2">
      <c r="A88" s="662"/>
      <c r="B88" s="663"/>
      <c r="C88" s="458"/>
      <c r="D88" s="454"/>
      <c r="E88" s="454"/>
      <c r="F88" s="454"/>
      <c r="G88" s="454"/>
      <c r="H88" s="454"/>
      <c r="I88" s="454"/>
      <c r="J88" s="454"/>
      <c r="K88" s="454"/>
      <c r="L88" s="459"/>
      <c r="M88" s="458"/>
      <c r="N88" s="454"/>
      <c r="O88" s="454"/>
      <c r="P88" s="454"/>
      <c r="Q88" s="454"/>
      <c r="R88" s="454"/>
      <c r="S88" s="454"/>
      <c r="T88" s="454"/>
      <c r="U88" s="454"/>
      <c r="V88" s="459"/>
      <c r="W88" s="458"/>
      <c r="X88" s="454"/>
      <c r="Y88" s="454"/>
      <c r="Z88" s="454"/>
      <c r="AA88" s="454"/>
      <c r="AB88" s="454"/>
      <c r="AC88" s="454"/>
      <c r="AD88" s="454"/>
      <c r="AE88" s="454"/>
      <c r="AF88" s="454"/>
      <c r="AG88" s="464"/>
    </row>
    <row r="89" spans="1:33" x14ac:dyDescent="0.2">
      <c r="A89" s="662"/>
      <c r="B89" s="663"/>
      <c r="C89" s="458"/>
      <c r="D89" s="454"/>
      <c r="E89" s="454"/>
      <c r="F89" s="454"/>
      <c r="G89" s="454"/>
      <c r="H89" s="454"/>
      <c r="I89" s="454"/>
      <c r="J89" s="454"/>
      <c r="K89" s="454"/>
      <c r="L89" s="459"/>
      <c r="M89" s="458"/>
      <c r="N89" s="454"/>
      <c r="O89" s="454"/>
      <c r="P89" s="454"/>
      <c r="Q89" s="454"/>
      <c r="R89" s="454"/>
      <c r="S89" s="454"/>
      <c r="T89" s="454"/>
      <c r="U89" s="454"/>
      <c r="V89" s="459"/>
      <c r="W89" s="458"/>
      <c r="X89" s="454"/>
      <c r="Y89" s="454"/>
      <c r="Z89" s="454"/>
      <c r="AA89" s="454"/>
      <c r="AB89" s="454"/>
      <c r="AC89" s="454"/>
      <c r="AD89" s="454"/>
      <c r="AE89" s="454"/>
      <c r="AF89" s="454"/>
      <c r="AG89" s="464"/>
    </row>
    <row r="90" spans="1:33" x14ac:dyDescent="0.2">
      <c r="A90" s="662"/>
      <c r="B90" s="663"/>
      <c r="C90" s="458"/>
      <c r="D90" s="454"/>
      <c r="E90" s="454"/>
      <c r="F90" s="454"/>
      <c r="G90" s="454"/>
      <c r="H90" s="454"/>
      <c r="I90" s="454"/>
      <c r="J90" s="454"/>
      <c r="K90" s="454"/>
      <c r="L90" s="459"/>
      <c r="M90" s="458"/>
      <c r="N90" s="454"/>
      <c r="O90" s="454"/>
      <c r="P90" s="454"/>
      <c r="Q90" s="454"/>
      <c r="R90" s="454"/>
      <c r="S90" s="454"/>
      <c r="T90" s="454"/>
      <c r="U90" s="454"/>
      <c r="V90" s="459"/>
      <c r="W90" s="458"/>
      <c r="X90" s="454"/>
      <c r="Y90" s="454"/>
      <c r="Z90" s="454"/>
      <c r="AA90" s="454"/>
      <c r="AB90" s="454"/>
      <c r="AC90" s="454"/>
      <c r="AD90" s="454"/>
      <c r="AE90" s="454"/>
      <c r="AF90" s="454"/>
      <c r="AG90" s="464"/>
    </row>
    <row r="91" spans="1:33" x14ac:dyDescent="0.2">
      <c r="A91" s="662"/>
      <c r="B91" s="663"/>
      <c r="C91" s="458"/>
      <c r="D91" s="454"/>
      <c r="E91" s="454"/>
      <c r="F91" s="454"/>
      <c r="G91" s="454"/>
      <c r="H91" s="454"/>
      <c r="I91" s="454"/>
      <c r="J91" s="454"/>
      <c r="K91" s="454"/>
      <c r="L91" s="459"/>
      <c r="M91" s="458"/>
      <c r="N91" s="454"/>
      <c r="O91" s="454"/>
      <c r="P91" s="454"/>
      <c r="Q91" s="454"/>
      <c r="R91" s="454"/>
      <c r="S91" s="454"/>
      <c r="T91" s="454"/>
      <c r="U91" s="454"/>
      <c r="V91" s="459"/>
      <c r="W91" s="458"/>
      <c r="X91" s="454"/>
      <c r="Y91" s="454"/>
      <c r="Z91" s="454"/>
      <c r="AA91" s="454"/>
      <c r="AB91" s="454"/>
      <c r="AC91" s="454"/>
      <c r="AD91" s="454"/>
      <c r="AE91" s="454"/>
      <c r="AF91" s="454"/>
      <c r="AG91" s="464"/>
    </row>
    <row r="92" spans="1:33" x14ac:dyDescent="0.2">
      <c r="A92" s="662"/>
      <c r="B92" s="663"/>
      <c r="C92" s="458"/>
      <c r="D92" s="454"/>
      <c r="E92" s="454"/>
      <c r="F92" s="454"/>
      <c r="G92" s="454"/>
      <c r="H92" s="454"/>
      <c r="I92" s="454"/>
      <c r="J92" s="454"/>
      <c r="K92" s="454"/>
      <c r="L92" s="459"/>
      <c r="M92" s="458"/>
      <c r="N92" s="454"/>
      <c r="O92" s="454"/>
      <c r="P92" s="454"/>
      <c r="Q92" s="454"/>
      <c r="R92" s="454"/>
      <c r="S92" s="454"/>
      <c r="T92" s="454"/>
      <c r="U92" s="454"/>
      <c r="V92" s="459"/>
      <c r="W92" s="458"/>
      <c r="X92" s="454"/>
      <c r="Y92" s="454"/>
      <c r="Z92" s="454"/>
      <c r="AA92" s="454"/>
      <c r="AB92" s="454"/>
      <c r="AC92" s="454"/>
      <c r="AD92" s="454"/>
      <c r="AE92" s="454"/>
      <c r="AF92" s="454"/>
      <c r="AG92" s="464"/>
    </row>
    <row r="93" spans="1:33" x14ac:dyDescent="0.2">
      <c r="A93" s="662"/>
      <c r="B93" s="663"/>
      <c r="C93" s="458"/>
      <c r="D93" s="454"/>
      <c r="E93" s="454"/>
      <c r="F93" s="454"/>
      <c r="G93" s="454"/>
      <c r="H93" s="454"/>
      <c r="I93" s="454"/>
      <c r="J93" s="454"/>
      <c r="K93" s="454"/>
      <c r="L93" s="459"/>
      <c r="M93" s="458"/>
      <c r="N93" s="454"/>
      <c r="O93" s="454"/>
      <c r="P93" s="454"/>
      <c r="Q93" s="454"/>
      <c r="R93" s="454"/>
      <c r="S93" s="454"/>
      <c r="T93" s="454"/>
      <c r="U93" s="454"/>
      <c r="V93" s="459"/>
      <c r="W93" s="458"/>
      <c r="X93" s="454"/>
      <c r="Y93" s="454"/>
      <c r="Z93" s="454"/>
      <c r="AA93" s="454"/>
      <c r="AB93" s="454"/>
      <c r="AC93" s="454"/>
      <c r="AD93" s="454"/>
      <c r="AE93" s="454"/>
      <c r="AF93" s="454"/>
      <c r="AG93" s="464"/>
    </row>
    <row r="94" spans="1:33" x14ac:dyDescent="0.2">
      <c r="A94" s="662"/>
      <c r="B94" s="663"/>
      <c r="C94" s="458"/>
      <c r="D94" s="454"/>
      <c r="E94" s="454"/>
      <c r="F94" s="454"/>
      <c r="G94" s="454"/>
      <c r="H94" s="454"/>
      <c r="I94" s="454"/>
      <c r="J94" s="454"/>
      <c r="K94" s="454"/>
      <c r="L94" s="459"/>
      <c r="M94" s="458"/>
      <c r="N94" s="454"/>
      <c r="O94" s="454"/>
      <c r="P94" s="454"/>
      <c r="Q94" s="454"/>
      <c r="R94" s="454"/>
      <c r="S94" s="454"/>
      <c r="T94" s="454"/>
      <c r="U94" s="454"/>
      <c r="V94" s="459"/>
      <c r="W94" s="458"/>
      <c r="X94" s="454"/>
      <c r="Y94" s="454"/>
      <c r="Z94" s="454"/>
      <c r="AA94" s="454"/>
      <c r="AB94" s="454"/>
      <c r="AC94" s="454"/>
      <c r="AD94" s="454"/>
      <c r="AE94" s="454"/>
      <c r="AF94" s="454"/>
      <c r="AG94" s="464"/>
    </row>
    <row r="95" spans="1:33" x14ac:dyDescent="0.2">
      <c r="A95" s="662"/>
      <c r="B95" s="663"/>
      <c r="C95" s="458"/>
      <c r="D95" s="454"/>
      <c r="E95" s="454"/>
      <c r="F95" s="454"/>
      <c r="G95" s="454"/>
      <c r="H95" s="454"/>
      <c r="I95" s="454"/>
      <c r="J95" s="454"/>
      <c r="K95" s="454"/>
      <c r="L95" s="459"/>
      <c r="M95" s="458"/>
      <c r="N95" s="454"/>
      <c r="O95" s="454"/>
      <c r="P95" s="454"/>
      <c r="Q95" s="454"/>
      <c r="R95" s="454"/>
      <c r="S95" s="454"/>
      <c r="T95" s="454"/>
      <c r="U95" s="454"/>
      <c r="V95" s="459"/>
      <c r="W95" s="458"/>
      <c r="X95" s="454"/>
      <c r="Y95" s="454"/>
      <c r="Z95" s="454"/>
      <c r="AA95" s="454"/>
      <c r="AB95" s="454"/>
      <c r="AC95" s="454"/>
      <c r="AD95" s="454"/>
      <c r="AE95" s="454"/>
      <c r="AF95" s="454"/>
      <c r="AG95" s="464"/>
    </row>
    <row r="96" spans="1:33" x14ac:dyDescent="0.2">
      <c r="A96" s="662"/>
      <c r="B96" s="663"/>
      <c r="C96" s="458"/>
      <c r="D96" s="454"/>
      <c r="E96" s="454"/>
      <c r="F96" s="454"/>
      <c r="G96" s="454"/>
      <c r="H96" s="454"/>
      <c r="I96" s="454"/>
      <c r="J96" s="454"/>
      <c r="K96" s="454"/>
      <c r="L96" s="459"/>
      <c r="M96" s="458"/>
      <c r="N96" s="454"/>
      <c r="O96" s="454"/>
      <c r="P96" s="454"/>
      <c r="Q96" s="454"/>
      <c r="R96" s="454"/>
      <c r="S96" s="454"/>
      <c r="T96" s="454"/>
      <c r="U96" s="454"/>
      <c r="V96" s="459"/>
      <c r="W96" s="458"/>
      <c r="X96" s="454"/>
      <c r="Y96" s="454"/>
      <c r="Z96" s="454"/>
      <c r="AA96" s="454"/>
      <c r="AB96" s="454"/>
      <c r="AC96" s="454"/>
      <c r="AD96" s="454"/>
      <c r="AE96" s="454"/>
      <c r="AF96" s="454"/>
      <c r="AG96" s="464"/>
    </row>
    <row r="97" spans="1:37" x14ac:dyDescent="0.2">
      <c r="A97" s="662"/>
      <c r="B97" s="663"/>
      <c r="C97" s="458"/>
      <c r="D97" s="454"/>
      <c r="E97" s="454"/>
      <c r="F97" s="454"/>
      <c r="G97" s="454"/>
      <c r="H97" s="454"/>
      <c r="I97" s="454"/>
      <c r="J97" s="454"/>
      <c r="K97" s="454"/>
      <c r="L97" s="459"/>
      <c r="M97" s="458"/>
      <c r="N97" s="454"/>
      <c r="O97" s="454"/>
      <c r="P97" s="454"/>
      <c r="Q97" s="454"/>
      <c r="R97" s="454"/>
      <c r="S97" s="454"/>
      <c r="T97" s="454"/>
      <c r="U97" s="454"/>
      <c r="V97" s="459"/>
      <c r="W97" s="458"/>
      <c r="X97" s="454"/>
      <c r="Y97" s="454"/>
      <c r="Z97" s="454"/>
      <c r="AA97" s="454"/>
      <c r="AB97" s="454"/>
      <c r="AC97" s="454"/>
      <c r="AD97" s="454"/>
      <c r="AE97" s="454"/>
      <c r="AF97" s="454"/>
      <c r="AG97" s="464"/>
    </row>
    <row r="98" spans="1:37" ht="12.75" thickBot="1" x14ac:dyDescent="0.25">
      <c r="A98" s="664"/>
      <c r="B98" s="665"/>
      <c r="C98" s="460"/>
      <c r="D98" s="461"/>
      <c r="E98" s="461"/>
      <c r="F98" s="461"/>
      <c r="G98" s="461"/>
      <c r="H98" s="461"/>
      <c r="I98" s="461"/>
      <c r="J98" s="461"/>
      <c r="K98" s="461"/>
      <c r="L98" s="462"/>
      <c r="M98" s="460"/>
      <c r="N98" s="461"/>
      <c r="O98" s="461"/>
      <c r="P98" s="461"/>
      <c r="Q98" s="461"/>
      <c r="R98" s="461"/>
      <c r="S98" s="461"/>
      <c r="T98" s="461"/>
      <c r="U98" s="461"/>
      <c r="V98" s="462"/>
      <c r="W98" s="460"/>
      <c r="X98" s="461"/>
      <c r="Y98" s="461"/>
      <c r="Z98" s="461"/>
      <c r="AA98" s="461"/>
      <c r="AB98" s="461"/>
      <c r="AC98" s="461"/>
      <c r="AD98" s="461"/>
      <c r="AE98" s="461"/>
      <c r="AF98" s="461"/>
      <c r="AG98" s="465"/>
    </row>
    <row r="99" spans="1:37" x14ac:dyDescent="0.2">
      <c r="A99" s="654">
        <f>A74+1</f>
        <v>1</v>
      </c>
      <c r="B99" s="655"/>
      <c r="C99" s="466"/>
      <c r="D99" s="467"/>
      <c r="E99" s="467"/>
      <c r="F99" s="467"/>
      <c r="G99" s="467"/>
      <c r="H99" s="467"/>
      <c r="I99" s="467"/>
      <c r="J99" s="467"/>
      <c r="K99" s="467"/>
      <c r="L99" s="468"/>
      <c r="M99" s="466"/>
      <c r="N99" s="467"/>
      <c r="O99" s="467"/>
      <c r="P99" s="467"/>
      <c r="Q99" s="467"/>
      <c r="R99" s="467"/>
      <c r="S99" s="467"/>
      <c r="T99" s="467"/>
      <c r="U99" s="467"/>
      <c r="V99" s="468"/>
      <c r="W99" s="466"/>
      <c r="X99" s="467"/>
      <c r="Y99" s="467"/>
      <c r="Z99" s="467"/>
      <c r="AA99" s="467"/>
      <c r="AB99" s="467"/>
      <c r="AC99" s="467"/>
      <c r="AD99" s="467"/>
      <c r="AE99" s="467"/>
      <c r="AF99" s="467"/>
      <c r="AG99" s="469"/>
      <c r="AK99" s="394"/>
    </row>
    <row r="100" spans="1:37" x14ac:dyDescent="0.2">
      <c r="A100" s="656"/>
      <c r="B100" s="657"/>
      <c r="C100" s="470"/>
      <c r="D100" s="471"/>
      <c r="E100" s="471"/>
      <c r="F100" s="471"/>
      <c r="G100" s="471"/>
      <c r="H100" s="471"/>
      <c r="I100" s="471"/>
      <c r="J100" s="471"/>
      <c r="K100" s="471"/>
      <c r="L100" s="472"/>
      <c r="M100" s="470"/>
      <c r="N100" s="471"/>
      <c r="O100" s="471"/>
      <c r="P100" s="471"/>
      <c r="Q100" s="471"/>
      <c r="R100" s="471"/>
      <c r="S100" s="471"/>
      <c r="T100" s="471"/>
      <c r="U100" s="471"/>
      <c r="V100" s="472"/>
      <c r="W100" s="470"/>
      <c r="X100" s="471"/>
      <c r="Y100" s="471"/>
      <c r="Z100" s="471"/>
      <c r="AA100" s="471"/>
      <c r="AB100" s="471"/>
      <c r="AC100" s="471"/>
      <c r="AD100" s="471"/>
      <c r="AE100" s="471"/>
      <c r="AF100" s="471"/>
      <c r="AG100" s="473"/>
      <c r="AK100" s="394"/>
    </row>
    <row r="101" spans="1:37" x14ac:dyDescent="0.2">
      <c r="A101" s="656"/>
      <c r="B101" s="657"/>
      <c r="C101" s="470"/>
      <c r="D101" s="471"/>
      <c r="E101" s="471"/>
      <c r="F101" s="471"/>
      <c r="G101" s="471"/>
      <c r="H101" s="471"/>
      <c r="I101" s="471"/>
      <c r="J101" s="471"/>
      <c r="K101" s="471"/>
      <c r="L101" s="472"/>
      <c r="M101" s="470"/>
      <c r="N101" s="471"/>
      <c r="O101" s="471"/>
      <c r="P101" s="471"/>
      <c r="Q101" s="471"/>
      <c r="R101" s="471"/>
      <c r="S101" s="471"/>
      <c r="T101" s="471"/>
      <c r="U101" s="471"/>
      <c r="V101" s="472"/>
      <c r="W101" s="470"/>
      <c r="X101" s="471"/>
      <c r="Y101" s="471"/>
      <c r="Z101" s="471"/>
      <c r="AA101" s="471"/>
      <c r="AB101" s="471"/>
      <c r="AC101" s="471"/>
      <c r="AD101" s="471"/>
      <c r="AE101" s="471"/>
      <c r="AF101" s="471"/>
      <c r="AG101" s="473"/>
      <c r="AK101" s="394"/>
    </row>
    <row r="102" spans="1:37" x14ac:dyDescent="0.2">
      <c r="A102" s="656"/>
      <c r="B102" s="657"/>
      <c r="C102" s="470"/>
      <c r="D102" s="471"/>
      <c r="E102" s="471"/>
      <c r="F102" s="471"/>
      <c r="G102" s="471"/>
      <c r="H102" s="471"/>
      <c r="I102" s="471"/>
      <c r="J102" s="471"/>
      <c r="K102" s="471"/>
      <c r="L102" s="472"/>
      <c r="M102" s="470"/>
      <c r="N102" s="471"/>
      <c r="O102" s="471"/>
      <c r="P102" s="471"/>
      <c r="Q102" s="471"/>
      <c r="R102" s="471"/>
      <c r="S102" s="471"/>
      <c r="T102" s="471"/>
      <c r="U102" s="471"/>
      <c r="V102" s="472"/>
      <c r="W102" s="470"/>
      <c r="X102" s="471"/>
      <c r="Y102" s="471"/>
      <c r="Z102" s="471"/>
      <c r="AA102" s="471"/>
      <c r="AB102" s="471"/>
      <c r="AC102" s="471"/>
      <c r="AD102" s="471"/>
      <c r="AE102" s="471"/>
      <c r="AF102" s="471"/>
      <c r="AG102" s="473"/>
    </row>
    <row r="103" spans="1:37" x14ac:dyDescent="0.2">
      <c r="A103" s="656"/>
      <c r="B103" s="657"/>
      <c r="C103" s="470"/>
      <c r="D103" s="471"/>
      <c r="E103" s="471"/>
      <c r="F103" s="471"/>
      <c r="G103" s="471"/>
      <c r="H103" s="471"/>
      <c r="I103" s="471"/>
      <c r="J103" s="471"/>
      <c r="K103" s="471"/>
      <c r="L103" s="472"/>
      <c r="M103" s="470"/>
      <c r="N103" s="471"/>
      <c r="O103" s="471"/>
      <c r="P103" s="471"/>
      <c r="Q103" s="471"/>
      <c r="R103" s="471"/>
      <c r="S103" s="471"/>
      <c r="T103" s="471"/>
      <c r="U103" s="471"/>
      <c r="V103" s="472"/>
      <c r="W103" s="470"/>
      <c r="X103" s="471"/>
      <c r="Y103" s="471"/>
      <c r="Z103" s="471"/>
      <c r="AA103" s="471"/>
      <c r="AB103" s="471"/>
      <c r="AC103" s="471"/>
      <c r="AD103" s="471"/>
      <c r="AE103" s="471"/>
      <c r="AF103" s="471"/>
      <c r="AG103" s="473"/>
    </row>
    <row r="104" spans="1:37" x14ac:dyDescent="0.2">
      <c r="A104" s="656"/>
      <c r="B104" s="657"/>
      <c r="C104" s="470"/>
      <c r="D104" s="471"/>
      <c r="E104" s="471"/>
      <c r="F104" s="471"/>
      <c r="G104" s="471"/>
      <c r="H104" s="471"/>
      <c r="I104" s="471"/>
      <c r="J104" s="471"/>
      <c r="K104" s="471"/>
      <c r="L104" s="472"/>
      <c r="M104" s="470"/>
      <c r="N104" s="471"/>
      <c r="O104" s="471"/>
      <c r="P104" s="471"/>
      <c r="Q104" s="471"/>
      <c r="R104" s="471"/>
      <c r="S104" s="471"/>
      <c r="T104" s="471"/>
      <c r="U104" s="471"/>
      <c r="V104" s="472"/>
      <c r="W104" s="470"/>
      <c r="X104" s="471"/>
      <c r="Y104" s="471"/>
      <c r="Z104" s="471"/>
      <c r="AA104" s="471"/>
      <c r="AB104" s="471"/>
      <c r="AC104" s="471"/>
      <c r="AD104" s="471"/>
      <c r="AE104" s="471"/>
      <c r="AF104" s="471"/>
      <c r="AG104" s="473"/>
    </row>
    <row r="105" spans="1:37" x14ac:dyDescent="0.2">
      <c r="A105" s="656"/>
      <c r="B105" s="657"/>
      <c r="C105" s="470"/>
      <c r="D105" s="471"/>
      <c r="E105" s="471"/>
      <c r="F105" s="471"/>
      <c r="G105" s="471"/>
      <c r="H105" s="471"/>
      <c r="I105" s="471"/>
      <c r="J105" s="471"/>
      <c r="K105" s="471"/>
      <c r="L105" s="472"/>
      <c r="M105" s="470"/>
      <c r="N105" s="471"/>
      <c r="O105" s="471"/>
      <c r="P105" s="471"/>
      <c r="Q105" s="471"/>
      <c r="R105" s="471"/>
      <c r="S105" s="471"/>
      <c r="T105" s="471"/>
      <c r="U105" s="471"/>
      <c r="V105" s="472"/>
      <c r="W105" s="470"/>
      <c r="X105" s="471"/>
      <c r="Y105" s="471"/>
      <c r="Z105" s="471"/>
      <c r="AA105" s="471"/>
      <c r="AB105" s="471"/>
      <c r="AC105" s="471"/>
      <c r="AD105" s="471"/>
      <c r="AE105" s="471"/>
      <c r="AF105" s="471"/>
      <c r="AG105" s="473"/>
    </row>
    <row r="106" spans="1:37" x14ac:dyDescent="0.2">
      <c r="A106" s="656"/>
      <c r="B106" s="657"/>
      <c r="C106" s="470"/>
      <c r="D106" s="471"/>
      <c r="E106" s="471"/>
      <c r="F106" s="471"/>
      <c r="G106" s="471"/>
      <c r="H106" s="471"/>
      <c r="I106" s="471"/>
      <c r="J106" s="471"/>
      <c r="K106" s="471"/>
      <c r="L106" s="472"/>
      <c r="M106" s="470"/>
      <c r="N106" s="471"/>
      <c r="O106" s="471"/>
      <c r="P106" s="471"/>
      <c r="Q106" s="471"/>
      <c r="R106" s="471"/>
      <c r="S106" s="471"/>
      <c r="T106" s="471"/>
      <c r="U106" s="471"/>
      <c r="V106" s="472"/>
      <c r="W106" s="470"/>
      <c r="X106" s="471"/>
      <c r="Y106" s="471"/>
      <c r="Z106" s="471"/>
      <c r="AA106" s="471"/>
      <c r="AB106" s="471"/>
      <c r="AC106" s="471"/>
      <c r="AD106" s="471"/>
      <c r="AE106" s="471"/>
      <c r="AF106" s="471"/>
      <c r="AG106" s="473"/>
    </row>
    <row r="107" spans="1:37" x14ac:dyDescent="0.2">
      <c r="A107" s="656"/>
      <c r="B107" s="657"/>
      <c r="C107" s="470"/>
      <c r="D107" s="471"/>
      <c r="E107" s="471"/>
      <c r="F107" s="471"/>
      <c r="G107" s="471"/>
      <c r="H107" s="471"/>
      <c r="I107" s="471"/>
      <c r="J107" s="471"/>
      <c r="K107" s="471"/>
      <c r="L107" s="472"/>
      <c r="M107" s="470"/>
      <c r="N107" s="471"/>
      <c r="O107" s="471"/>
      <c r="P107" s="471"/>
      <c r="Q107" s="471"/>
      <c r="R107" s="471"/>
      <c r="S107" s="471"/>
      <c r="T107" s="471"/>
      <c r="U107" s="471"/>
      <c r="V107" s="472"/>
      <c r="W107" s="470"/>
      <c r="X107" s="471"/>
      <c r="Y107" s="471"/>
      <c r="Z107" s="471"/>
      <c r="AA107" s="471"/>
      <c r="AB107" s="471"/>
      <c r="AC107" s="471"/>
      <c r="AD107" s="471"/>
      <c r="AE107" s="471"/>
      <c r="AF107" s="471"/>
      <c r="AG107" s="473"/>
    </row>
    <row r="108" spans="1:37" x14ac:dyDescent="0.2">
      <c r="A108" s="656"/>
      <c r="B108" s="657"/>
      <c r="C108" s="470"/>
      <c r="D108" s="471"/>
      <c r="E108" s="471"/>
      <c r="F108" s="471"/>
      <c r="G108" s="471"/>
      <c r="H108" s="471"/>
      <c r="I108" s="471"/>
      <c r="J108" s="471"/>
      <c r="K108" s="471"/>
      <c r="L108" s="472"/>
      <c r="M108" s="470"/>
      <c r="N108" s="471"/>
      <c r="O108" s="471"/>
      <c r="P108" s="471"/>
      <c r="Q108" s="471"/>
      <c r="R108" s="471"/>
      <c r="S108" s="471"/>
      <c r="T108" s="471"/>
      <c r="U108" s="471"/>
      <c r="V108" s="472"/>
      <c r="W108" s="470"/>
      <c r="X108" s="471"/>
      <c r="Y108" s="471"/>
      <c r="Z108" s="471"/>
      <c r="AA108" s="471"/>
      <c r="AB108" s="471"/>
      <c r="AC108" s="471"/>
      <c r="AD108" s="471"/>
      <c r="AE108" s="471"/>
      <c r="AF108" s="471"/>
      <c r="AG108" s="473"/>
    </row>
    <row r="109" spans="1:37" x14ac:dyDescent="0.2">
      <c r="A109" s="656"/>
      <c r="B109" s="657"/>
      <c r="C109" s="470"/>
      <c r="D109" s="471"/>
      <c r="E109" s="471"/>
      <c r="F109" s="471"/>
      <c r="G109" s="471"/>
      <c r="H109" s="471"/>
      <c r="I109" s="471"/>
      <c r="J109" s="471"/>
      <c r="K109" s="471"/>
      <c r="L109" s="472"/>
      <c r="M109" s="470"/>
      <c r="N109" s="471"/>
      <c r="O109" s="471"/>
      <c r="P109" s="471"/>
      <c r="Q109" s="471"/>
      <c r="R109" s="471"/>
      <c r="S109" s="471"/>
      <c r="T109" s="471"/>
      <c r="U109" s="471"/>
      <c r="V109" s="472"/>
      <c r="W109" s="470"/>
      <c r="X109" s="471"/>
      <c r="Y109" s="471"/>
      <c r="Z109" s="471"/>
      <c r="AA109" s="471"/>
      <c r="AB109" s="471"/>
      <c r="AC109" s="471"/>
      <c r="AD109" s="471"/>
      <c r="AE109" s="471"/>
      <c r="AF109" s="471"/>
      <c r="AG109" s="473"/>
    </row>
    <row r="110" spans="1:37" x14ac:dyDescent="0.2">
      <c r="A110" s="656"/>
      <c r="B110" s="657"/>
      <c r="C110" s="470"/>
      <c r="D110" s="471"/>
      <c r="E110" s="471"/>
      <c r="F110" s="471"/>
      <c r="G110" s="471"/>
      <c r="H110" s="471"/>
      <c r="I110" s="471"/>
      <c r="J110" s="471"/>
      <c r="K110" s="471"/>
      <c r="L110" s="472"/>
      <c r="M110" s="470"/>
      <c r="N110" s="471"/>
      <c r="O110" s="471"/>
      <c r="P110" s="471"/>
      <c r="Q110" s="471"/>
      <c r="R110" s="471"/>
      <c r="S110" s="471"/>
      <c r="T110" s="471"/>
      <c r="U110" s="471"/>
      <c r="V110" s="472"/>
      <c r="W110" s="470"/>
      <c r="X110" s="471"/>
      <c r="Y110" s="471"/>
      <c r="Z110" s="471"/>
      <c r="AA110" s="471"/>
      <c r="AB110" s="471"/>
      <c r="AC110" s="471"/>
      <c r="AD110" s="471"/>
      <c r="AE110" s="471"/>
      <c r="AF110" s="471"/>
      <c r="AG110" s="473"/>
    </row>
    <row r="111" spans="1:37" x14ac:dyDescent="0.2">
      <c r="A111" s="656"/>
      <c r="B111" s="657"/>
      <c r="C111" s="470"/>
      <c r="D111" s="471"/>
      <c r="E111" s="471"/>
      <c r="F111" s="471"/>
      <c r="G111" s="471"/>
      <c r="H111" s="471"/>
      <c r="I111" s="471"/>
      <c r="J111" s="471"/>
      <c r="K111" s="471"/>
      <c r="L111" s="472"/>
      <c r="M111" s="470"/>
      <c r="N111" s="471"/>
      <c r="O111" s="471"/>
      <c r="P111" s="471"/>
      <c r="Q111" s="471"/>
      <c r="R111" s="471"/>
      <c r="S111" s="471"/>
      <c r="T111" s="471"/>
      <c r="U111" s="471"/>
      <c r="V111" s="472"/>
      <c r="W111" s="470"/>
      <c r="X111" s="471"/>
      <c r="Y111" s="471"/>
      <c r="Z111" s="471"/>
      <c r="AA111" s="471"/>
      <c r="AB111" s="471"/>
      <c r="AC111" s="471"/>
      <c r="AD111" s="471"/>
      <c r="AE111" s="471"/>
      <c r="AF111" s="471"/>
      <c r="AG111" s="473"/>
    </row>
    <row r="112" spans="1:37" x14ac:dyDescent="0.2">
      <c r="A112" s="656"/>
      <c r="B112" s="657"/>
      <c r="C112" s="470"/>
      <c r="D112" s="471"/>
      <c r="E112" s="471"/>
      <c r="F112" s="471"/>
      <c r="G112" s="471"/>
      <c r="H112" s="471"/>
      <c r="I112" s="471"/>
      <c r="J112" s="471"/>
      <c r="K112" s="471"/>
      <c r="L112" s="472"/>
      <c r="M112" s="470"/>
      <c r="N112" s="471"/>
      <c r="O112" s="471"/>
      <c r="P112" s="471"/>
      <c r="Q112" s="471"/>
      <c r="R112" s="471"/>
      <c r="S112" s="471"/>
      <c r="T112" s="471"/>
      <c r="U112" s="471"/>
      <c r="V112" s="472"/>
      <c r="W112" s="470"/>
      <c r="X112" s="471"/>
      <c r="Y112" s="471"/>
      <c r="Z112" s="471"/>
      <c r="AA112" s="471"/>
      <c r="AB112" s="471"/>
      <c r="AC112" s="471"/>
      <c r="AD112" s="471"/>
      <c r="AE112" s="471"/>
      <c r="AF112" s="471"/>
      <c r="AG112" s="473"/>
    </row>
    <row r="113" spans="1:37" x14ac:dyDescent="0.2">
      <c r="A113" s="656"/>
      <c r="B113" s="657"/>
      <c r="C113" s="470"/>
      <c r="D113" s="471"/>
      <c r="E113" s="471"/>
      <c r="F113" s="471"/>
      <c r="G113" s="471"/>
      <c r="H113" s="471"/>
      <c r="I113" s="471"/>
      <c r="J113" s="471"/>
      <c r="K113" s="471"/>
      <c r="L113" s="472"/>
      <c r="M113" s="470"/>
      <c r="N113" s="471"/>
      <c r="O113" s="471"/>
      <c r="P113" s="471"/>
      <c r="Q113" s="471"/>
      <c r="R113" s="471"/>
      <c r="S113" s="471"/>
      <c r="T113" s="471"/>
      <c r="U113" s="471"/>
      <c r="V113" s="472"/>
      <c r="W113" s="470"/>
      <c r="X113" s="471"/>
      <c r="Y113" s="471"/>
      <c r="Z113" s="471"/>
      <c r="AA113" s="471"/>
      <c r="AB113" s="471"/>
      <c r="AC113" s="471"/>
      <c r="AD113" s="471"/>
      <c r="AE113" s="471"/>
      <c r="AF113" s="471"/>
      <c r="AG113" s="473"/>
    </row>
    <row r="114" spans="1:37" x14ac:dyDescent="0.2">
      <c r="A114" s="656"/>
      <c r="B114" s="657"/>
      <c r="C114" s="470"/>
      <c r="D114" s="471"/>
      <c r="E114" s="471"/>
      <c r="F114" s="471"/>
      <c r="G114" s="471"/>
      <c r="H114" s="471"/>
      <c r="I114" s="471"/>
      <c r="J114" s="471"/>
      <c r="K114" s="471"/>
      <c r="L114" s="472"/>
      <c r="M114" s="470"/>
      <c r="N114" s="471"/>
      <c r="O114" s="471"/>
      <c r="P114" s="471"/>
      <c r="Q114" s="471"/>
      <c r="R114" s="471"/>
      <c r="S114" s="471"/>
      <c r="T114" s="471"/>
      <c r="U114" s="471"/>
      <c r="V114" s="472"/>
      <c r="W114" s="470"/>
      <c r="X114" s="471"/>
      <c r="Y114" s="471"/>
      <c r="Z114" s="471"/>
      <c r="AA114" s="471"/>
      <c r="AB114" s="471"/>
      <c r="AC114" s="471"/>
      <c r="AD114" s="471"/>
      <c r="AE114" s="471"/>
      <c r="AF114" s="471"/>
      <c r="AG114" s="473"/>
    </row>
    <row r="115" spans="1:37" x14ac:dyDescent="0.2">
      <c r="A115" s="656"/>
      <c r="B115" s="657"/>
      <c r="C115" s="470"/>
      <c r="D115" s="471"/>
      <c r="E115" s="471"/>
      <c r="F115" s="471"/>
      <c r="G115" s="471"/>
      <c r="H115" s="471"/>
      <c r="I115" s="471"/>
      <c r="J115" s="471"/>
      <c r="K115" s="471"/>
      <c r="L115" s="472"/>
      <c r="M115" s="470"/>
      <c r="N115" s="471"/>
      <c r="O115" s="471"/>
      <c r="P115" s="471"/>
      <c r="Q115" s="471"/>
      <c r="R115" s="471"/>
      <c r="S115" s="471"/>
      <c r="T115" s="471"/>
      <c r="U115" s="471"/>
      <c r="V115" s="472"/>
      <c r="W115" s="470"/>
      <c r="X115" s="471"/>
      <c r="Y115" s="471"/>
      <c r="Z115" s="471"/>
      <c r="AA115" s="471"/>
      <c r="AB115" s="471"/>
      <c r="AC115" s="471"/>
      <c r="AD115" s="471"/>
      <c r="AE115" s="471"/>
      <c r="AF115" s="471"/>
      <c r="AG115" s="473"/>
    </row>
    <row r="116" spans="1:37" x14ac:dyDescent="0.2">
      <c r="A116" s="656"/>
      <c r="B116" s="657"/>
      <c r="C116" s="470"/>
      <c r="D116" s="471"/>
      <c r="E116" s="471"/>
      <c r="F116" s="471"/>
      <c r="G116" s="471"/>
      <c r="H116" s="471"/>
      <c r="I116" s="471"/>
      <c r="J116" s="471"/>
      <c r="K116" s="471"/>
      <c r="L116" s="472"/>
      <c r="M116" s="470"/>
      <c r="N116" s="471"/>
      <c r="O116" s="471"/>
      <c r="P116" s="471"/>
      <c r="Q116" s="471"/>
      <c r="R116" s="471"/>
      <c r="S116" s="471"/>
      <c r="T116" s="471"/>
      <c r="U116" s="471"/>
      <c r="V116" s="472"/>
      <c r="W116" s="470"/>
      <c r="X116" s="471"/>
      <c r="Y116" s="471"/>
      <c r="Z116" s="471"/>
      <c r="AA116" s="471"/>
      <c r="AB116" s="471"/>
      <c r="AC116" s="471"/>
      <c r="AD116" s="471"/>
      <c r="AE116" s="471"/>
      <c r="AF116" s="471"/>
      <c r="AG116" s="473"/>
    </row>
    <row r="117" spans="1:37" x14ac:dyDescent="0.2">
      <c r="A117" s="656"/>
      <c r="B117" s="657"/>
      <c r="C117" s="470"/>
      <c r="D117" s="471"/>
      <c r="E117" s="471"/>
      <c r="F117" s="471"/>
      <c r="G117" s="471"/>
      <c r="H117" s="471"/>
      <c r="I117" s="471"/>
      <c r="J117" s="471"/>
      <c r="K117" s="471"/>
      <c r="L117" s="472"/>
      <c r="M117" s="470"/>
      <c r="N117" s="471"/>
      <c r="O117" s="471"/>
      <c r="P117" s="471"/>
      <c r="Q117" s="471"/>
      <c r="R117" s="471"/>
      <c r="S117" s="471"/>
      <c r="T117" s="471"/>
      <c r="U117" s="471"/>
      <c r="V117" s="472"/>
      <c r="W117" s="470"/>
      <c r="X117" s="471"/>
      <c r="Y117" s="471"/>
      <c r="Z117" s="471"/>
      <c r="AA117" s="471"/>
      <c r="AB117" s="471"/>
      <c r="AC117" s="471"/>
      <c r="AD117" s="471"/>
      <c r="AE117" s="471"/>
      <c r="AF117" s="471"/>
      <c r="AG117" s="473"/>
    </row>
    <row r="118" spans="1:37" x14ac:dyDescent="0.2">
      <c r="A118" s="656"/>
      <c r="B118" s="657"/>
      <c r="C118" s="470"/>
      <c r="D118" s="471"/>
      <c r="E118" s="471"/>
      <c r="F118" s="471"/>
      <c r="G118" s="471"/>
      <c r="H118" s="471"/>
      <c r="I118" s="471"/>
      <c r="J118" s="471"/>
      <c r="K118" s="471"/>
      <c r="L118" s="472"/>
      <c r="M118" s="470"/>
      <c r="N118" s="471"/>
      <c r="O118" s="471"/>
      <c r="P118" s="471"/>
      <c r="Q118" s="471"/>
      <c r="R118" s="471"/>
      <c r="S118" s="471"/>
      <c r="T118" s="471"/>
      <c r="U118" s="471"/>
      <c r="V118" s="472"/>
      <c r="W118" s="470"/>
      <c r="X118" s="471"/>
      <c r="Y118" s="471"/>
      <c r="Z118" s="471"/>
      <c r="AA118" s="471"/>
      <c r="AB118" s="471"/>
      <c r="AC118" s="471"/>
      <c r="AD118" s="471"/>
      <c r="AE118" s="471"/>
      <c r="AF118" s="471"/>
      <c r="AG118" s="473"/>
    </row>
    <row r="119" spans="1:37" x14ac:dyDescent="0.2">
      <c r="A119" s="656"/>
      <c r="B119" s="657"/>
      <c r="C119" s="470"/>
      <c r="D119" s="471"/>
      <c r="E119" s="471"/>
      <c r="F119" s="471"/>
      <c r="G119" s="471"/>
      <c r="H119" s="471"/>
      <c r="I119" s="471"/>
      <c r="J119" s="471"/>
      <c r="K119" s="471"/>
      <c r="L119" s="472"/>
      <c r="M119" s="470"/>
      <c r="N119" s="471"/>
      <c r="O119" s="471"/>
      <c r="P119" s="471"/>
      <c r="Q119" s="471"/>
      <c r="R119" s="471"/>
      <c r="S119" s="471"/>
      <c r="T119" s="471"/>
      <c r="U119" s="471"/>
      <c r="V119" s="472"/>
      <c r="W119" s="470"/>
      <c r="X119" s="471"/>
      <c r="Y119" s="471"/>
      <c r="Z119" s="471"/>
      <c r="AA119" s="471"/>
      <c r="AB119" s="471"/>
      <c r="AC119" s="471"/>
      <c r="AD119" s="471"/>
      <c r="AE119" s="471"/>
      <c r="AF119" s="471"/>
      <c r="AG119" s="473"/>
    </row>
    <row r="120" spans="1:37" x14ac:dyDescent="0.2">
      <c r="A120" s="656"/>
      <c r="B120" s="657"/>
      <c r="C120" s="470"/>
      <c r="D120" s="471"/>
      <c r="E120" s="471"/>
      <c r="F120" s="471"/>
      <c r="G120" s="471"/>
      <c r="H120" s="471"/>
      <c r="I120" s="471"/>
      <c r="J120" s="471"/>
      <c r="K120" s="471"/>
      <c r="L120" s="472"/>
      <c r="M120" s="470"/>
      <c r="N120" s="471"/>
      <c r="O120" s="471"/>
      <c r="P120" s="471"/>
      <c r="Q120" s="471"/>
      <c r="R120" s="471"/>
      <c r="S120" s="471"/>
      <c r="T120" s="471"/>
      <c r="U120" s="471"/>
      <c r="V120" s="472"/>
      <c r="W120" s="470"/>
      <c r="X120" s="471"/>
      <c r="Y120" s="471"/>
      <c r="Z120" s="471"/>
      <c r="AA120" s="471"/>
      <c r="AB120" s="471"/>
      <c r="AC120" s="471"/>
      <c r="AD120" s="471"/>
      <c r="AE120" s="471"/>
      <c r="AF120" s="471"/>
      <c r="AG120" s="473"/>
    </row>
    <row r="121" spans="1:37" x14ac:dyDescent="0.2">
      <c r="A121" s="656"/>
      <c r="B121" s="657"/>
      <c r="C121" s="470"/>
      <c r="D121" s="471"/>
      <c r="E121" s="471"/>
      <c r="F121" s="471"/>
      <c r="G121" s="471"/>
      <c r="H121" s="471"/>
      <c r="I121" s="471"/>
      <c r="J121" s="471"/>
      <c r="K121" s="471"/>
      <c r="L121" s="472"/>
      <c r="M121" s="470"/>
      <c r="N121" s="471"/>
      <c r="O121" s="471"/>
      <c r="P121" s="471"/>
      <c r="Q121" s="471"/>
      <c r="R121" s="471"/>
      <c r="S121" s="471"/>
      <c r="T121" s="471"/>
      <c r="U121" s="471"/>
      <c r="V121" s="472"/>
      <c r="W121" s="470"/>
      <c r="X121" s="471"/>
      <c r="Y121" s="471"/>
      <c r="Z121" s="471"/>
      <c r="AA121" s="471"/>
      <c r="AB121" s="471"/>
      <c r="AC121" s="471"/>
      <c r="AD121" s="471"/>
      <c r="AE121" s="471"/>
      <c r="AF121" s="471"/>
      <c r="AG121" s="473"/>
    </row>
    <row r="122" spans="1:37" x14ac:dyDescent="0.2">
      <c r="A122" s="656"/>
      <c r="B122" s="657"/>
      <c r="C122" s="470"/>
      <c r="D122" s="471"/>
      <c r="E122" s="471"/>
      <c r="F122" s="471"/>
      <c r="G122" s="471"/>
      <c r="H122" s="471"/>
      <c r="I122" s="471"/>
      <c r="J122" s="471"/>
      <c r="K122" s="471"/>
      <c r="L122" s="472"/>
      <c r="M122" s="470"/>
      <c r="N122" s="471"/>
      <c r="O122" s="471"/>
      <c r="P122" s="471"/>
      <c r="Q122" s="471"/>
      <c r="R122" s="471"/>
      <c r="S122" s="471"/>
      <c r="T122" s="471"/>
      <c r="U122" s="471"/>
      <c r="V122" s="472"/>
      <c r="W122" s="470"/>
      <c r="X122" s="471"/>
      <c r="Y122" s="471"/>
      <c r="Z122" s="471"/>
      <c r="AA122" s="471"/>
      <c r="AB122" s="471"/>
      <c r="AC122" s="471"/>
      <c r="AD122" s="471"/>
      <c r="AE122" s="471"/>
      <c r="AF122" s="471"/>
      <c r="AG122" s="473"/>
    </row>
    <row r="123" spans="1:37" ht="12.75" thickBot="1" x14ac:dyDescent="0.25">
      <c r="A123" s="658"/>
      <c r="B123" s="659"/>
      <c r="C123" s="474"/>
      <c r="D123" s="475"/>
      <c r="E123" s="475"/>
      <c r="F123" s="475"/>
      <c r="G123" s="475"/>
      <c r="H123" s="475"/>
      <c r="I123" s="475"/>
      <c r="J123" s="475"/>
      <c r="K123" s="475"/>
      <c r="L123" s="476"/>
      <c r="M123" s="474"/>
      <c r="N123" s="475"/>
      <c r="O123" s="475"/>
      <c r="P123" s="475"/>
      <c r="Q123" s="475"/>
      <c r="R123" s="475"/>
      <c r="S123" s="475"/>
      <c r="T123" s="475"/>
      <c r="U123" s="475"/>
      <c r="V123" s="476"/>
      <c r="W123" s="474"/>
      <c r="X123" s="475"/>
      <c r="Y123" s="475"/>
      <c r="Z123" s="475"/>
      <c r="AA123" s="475"/>
      <c r="AB123" s="475"/>
      <c r="AC123" s="475"/>
      <c r="AD123" s="475"/>
      <c r="AE123" s="475"/>
      <c r="AF123" s="475"/>
      <c r="AG123" s="477"/>
    </row>
    <row r="124" spans="1:37" x14ac:dyDescent="0.2">
      <c r="A124" s="660">
        <f>A99+1</f>
        <v>2</v>
      </c>
      <c r="B124" s="661"/>
      <c r="C124" s="455"/>
      <c r="D124" s="456"/>
      <c r="E124" s="456"/>
      <c r="F124" s="456"/>
      <c r="G124" s="456"/>
      <c r="H124" s="456"/>
      <c r="I124" s="456"/>
      <c r="J124" s="456"/>
      <c r="K124" s="456"/>
      <c r="L124" s="457"/>
      <c r="M124" s="455"/>
      <c r="N124" s="456"/>
      <c r="O124" s="456"/>
      <c r="P124" s="456"/>
      <c r="Q124" s="456"/>
      <c r="R124" s="456"/>
      <c r="S124" s="456"/>
      <c r="T124" s="456"/>
      <c r="U124" s="456"/>
      <c r="V124" s="457"/>
      <c r="W124" s="455"/>
      <c r="X124" s="456"/>
      <c r="Y124" s="456"/>
      <c r="Z124" s="456"/>
      <c r="AA124" s="456"/>
      <c r="AB124" s="456"/>
      <c r="AC124" s="456"/>
      <c r="AD124" s="456"/>
      <c r="AE124" s="456"/>
      <c r="AF124" s="456"/>
      <c r="AG124" s="463"/>
      <c r="AK124" s="394"/>
    </row>
    <row r="125" spans="1:37" x14ac:dyDescent="0.2">
      <c r="A125" s="662"/>
      <c r="B125" s="663"/>
      <c r="C125" s="458"/>
      <c r="D125" s="454"/>
      <c r="E125" s="454"/>
      <c r="F125" s="454"/>
      <c r="G125" s="454"/>
      <c r="H125" s="454"/>
      <c r="I125" s="454"/>
      <c r="J125" s="454"/>
      <c r="K125" s="454"/>
      <c r="L125" s="459"/>
      <c r="M125" s="458"/>
      <c r="N125" s="454"/>
      <c r="O125" s="454"/>
      <c r="P125" s="454"/>
      <c r="Q125" s="454"/>
      <c r="R125" s="454"/>
      <c r="S125" s="454"/>
      <c r="T125" s="454"/>
      <c r="U125" s="454"/>
      <c r="V125" s="459"/>
      <c r="W125" s="458"/>
      <c r="X125" s="454"/>
      <c r="Y125" s="454"/>
      <c r="Z125" s="454"/>
      <c r="AA125" s="454"/>
      <c r="AB125" s="454"/>
      <c r="AC125" s="454"/>
      <c r="AD125" s="454"/>
      <c r="AE125" s="454"/>
      <c r="AF125" s="454"/>
      <c r="AG125" s="464"/>
      <c r="AK125" s="394"/>
    </row>
    <row r="126" spans="1:37" x14ac:dyDescent="0.2">
      <c r="A126" s="662"/>
      <c r="B126" s="663"/>
      <c r="C126" s="458"/>
      <c r="D126" s="454"/>
      <c r="E126" s="454"/>
      <c r="F126" s="454"/>
      <c r="G126" s="454"/>
      <c r="H126" s="454"/>
      <c r="I126" s="454"/>
      <c r="J126" s="454"/>
      <c r="K126" s="454"/>
      <c r="L126" s="459"/>
      <c r="M126" s="458"/>
      <c r="N126" s="454"/>
      <c r="O126" s="454"/>
      <c r="P126" s="454"/>
      <c r="Q126" s="454"/>
      <c r="R126" s="454"/>
      <c r="S126" s="454"/>
      <c r="T126" s="454"/>
      <c r="U126" s="454"/>
      <c r="V126" s="459"/>
      <c r="W126" s="458"/>
      <c r="X126" s="454"/>
      <c r="Y126" s="454"/>
      <c r="Z126" s="454"/>
      <c r="AA126" s="454"/>
      <c r="AB126" s="454"/>
      <c r="AC126" s="454"/>
      <c r="AD126" s="454"/>
      <c r="AE126" s="454"/>
      <c r="AF126" s="454"/>
      <c r="AG126" s="464"/>
      <c r="AK126" s="394"/>
    </row>
    <row r="127" spans="1:37" x14ac:dyDescent="0.2">
      <c r="A127" s="662"/>
      <c r="B127" s="663"/>
      <c r="C127" s="458"/>
      <c r="D127" s="454"/>
      <c r="E127" s="454"/>
      <c r="F127" s="454"/>
      <c r="G127" s="454"/>
      <c r="H127" s="454"/>
      <c r="I127" s="454"/>
      <c r="J127" s="454"/>
      <c r="K127" s="454"/>
      <c r="L127" s="459"/>
      <c r="M127" s="458"/>
      <c r="N127" s="454"/>
      <c r="O127" s="454"/>
      <c r="P127" s="454"/>
      <c r="Q127" s="454"/>
      <c r="R127" s="454"/>
      <c r="S127" s="454"/>
      <c r="T127" s="454"/>
      <c r="U127" s="454"/>
      <c r="V127" s="459"/>
      <c r="W127" s="458"/>
      <c r="X127" s="454"/>
      <c r="Y127" s="454"/>
      <c r="Z127" s="454"/>
      <c r="AA127" s="454"/>
      <c r="AB127" s="454"/>
      <c r="AC127" s="454"/>
      <c r="AD127" s="454"/>
      <c r="AE127" s="454"/>
      <c r="AF127" s="454"/>
      <c r="AG127" s="464"/>
    </row>
    <row r="128" spans="1:37" x14ac:dyDescent="0.2">
      <c r="A128" s="662"/>
      <c r="B128" s="663"/>
      <c r="C128" s="458"/>
      <c r="D128" s="454"/>
      <c r="E128" s="454"/>
      <c r="F128" s="454"/>
      <c r="G128" s="454"/>
      <c r="H128" s="454"/>
      <c r="I128" s="454"/>
      <c r="J128" s="454"/>
      <c r="K128" s="454"/>
      <c r="L128" s="459"/>
      <c r="M128" s="458"/>
      <c r="N128" s="454"/>
      <c r="O128" s="454"/>
      <c r="P128" s="454"/>
      <c r="Q128" s="454"/>
      <c r="R128" s="454"/>
      <c r="S128" s="454"/>
      <c r="T128" s="454"/>
      <c r="U128" s="454"/>
      <c r="V128" s="459"/>
      <c r="W128" s="458"/>
      <c r="X128" s="454"/>
      <c r="Y128" s="454"/>
      <c r="Z128" s="454"/>
      <c r="AA128" s="454"/>
      <c r="AB128" s="454"/>
      <c r="AC128" s="454"/>
      <c r="AD128" s="454"/>
      <c r="AE128" s="454"/>
      <c r="AF128" s="454"/>
      <c r="AG128" s="464"/>
    </row>
    <row r="129" spans="1:33" x14ac:dyDescent="0.2">
      <c r="A129" s="662"/>
      <c r="B129" s="663"/>
      <c r="C129" s="458"/>
      <c r="D129" s="454"/>
      <c r="E129" s="454"/>
      <c r="F129" s="454"/>
      <c r="G129" s="454"/>
      <c r="H129" s="454"/>
      <c r="I129" s="454"/>
      <c r="J129" s="454"/>
      <c r="K129" s="454"/>
      <c r="L129" s="459"/>
      <c r="M129" s="458"/>
      <c r="N129" s="454"/>
      <c r="O129" s="454"/>
      <c r="P129" s="454"/>
      <c r="Q129" s="454"/>
      <c r="R129" s="454"/>
      <c r="S129" s="454"/>
      <c r="T129" s="454"/>
      <c r="U129" s="454"/>
      <c r="V129" s="459"/>
      <c r="W129" s="458"/>
      <c r="X129" s="454"/>
      <c r="Y129" s="454"/>
      <c r="Z129" s="454"/>
      <c r="AA129" s="454"/>
      <c r="AB129" s="454"/>
      <c r="AC129" s="454"/>
      <c r="AD129" s="454"/>
      <c r="AE129" s="454"/>
      <c r="AF129" s="454"/>
      <c r="AG129" s="464"/>
    </row>
    <row r="130" spans="1:33" x14ac:dyDescent="0.2">
      <c r="A130" s="662"/>
      <c r="B130" s="663"/>
      <c r="C130" s="458"/>
      <c r="D130" s="454"/>
      <c r="E130" s="454"/>
      <c r="F130" s="454"/>
      <c r="G130" s="454"/>
      <c r="H130" s="454"/>
      <c r="I130" s="454"/>
      <c r="J130" s="454"/>
      <c r="K130" s="454"/>
      <c r="L130" s="459"/>
      <c r="M130" s="458"/>
      <c r="N130" s="454"/>
      <c r="O130" s="454"/>
      <c r="P130" s="454"/>
      <c r="Q130" s="454"/>
      <c r="R130" s="454"/>
      <c r="S130" s="454"/>
      <c r="T130" s="454"/>
      <c r="U130" s="454"/>
      <c r="V130" s="459"/>
      <c r="W130" s="458"/>
      <c r="X130" s="454"/>
      <c r="Y130" s="454"/>
      <c r="Z130" s="454"/>
      <c r="AA130" s="454"/>
      <c r="AB130" s="454"/>
      <c r="AC130" s="454"/>
      <c r="AD130" s="454"/>
      <c r="AE130" s="454"/>
      <c r="AF130" s="454"/>
      <c r="AG130" s="464"/>
    </row>
    <row r="131" spans="1:33" x14ac:dyDescent="0.2">
      <c r="A131" s="662"/>
      <c r="B131" s="663"/>
      <c r="C131" s="458"/>
      <c r="D131" s="454"/>
      <c r="E131" s="454"/>
      <c r="F131" s="454"/>
      <c r="G131" s="454"/>
      <c r="H131" s="454"/>
      <c r="I131" s="454"/>
      <c r="J131" s="454"/>
      <c r="K131" s="454"/>
      <c r="L131" s="459"/>
      <c r="M131" s="458"/>
      <c r="N131" s="454"/>
      <c r="O131" s="454"/>
      <c r="P131" s="454"/>
      <c r="Q131" s="454"/>
      <c r="R131" s="454"/>
      <c r="S131" s="454"/>
      <c r="T131" s="454"/>
      <c r="U131" s="454"/>
      <c r="V131" s="459"/>
      <c r="W131" s="458"/>
      <c r="X131" s="454"/>
      <c r="Y131" s="454"/>
      <c r="Z131" s="454"/>
      <c r="AA131" s="454"/>
      <c r="AB131" s="454"/>
      <c r="AC131" s="454"/>
      <c r="AD131" s="454"/>
      <c r="AE131" s="454"/>
      <c r="AF131" s="454"/>
      <c r="AG131" s="464"/>
    </row>
    <row r="132" spans="1:33" x14ac:dyDescent="0.2">
      <c r="A132" s="662"/>
      <c r="B132" s="663"/>
      <c r="C132" s="458"/>
      <c r="D132" s="454"/>
      <c r="E132" s="454"/>
      <c r="F132" s="454"/>
      <c r="G132" s="454"/>
      <c r="H132" s="454"/>
      <c r="I132" s="454"/>
      <c r="J132" s="454"/>
      <c r="K132" s="454"/>
      <c r="L132" s="459"/>
      <c r="M132" s="458"/>
      <c r="N132" s="454"/>
      <c r="O132" s="454"/>
      <c r="P132" s="454"/>
      <c r="Q132" s="454"/>
      <c r="R132" s="454"/>
      <c r="S132" s="454"/>
      <c r="T132" s="454"/>
      <c r="U132" s="454"/>
      <c r="V132" s="459"/>
      <c r="W132" s="458"/>
      <c r="X132" s="454"/>
      <c r="Y132" s="454"/>
      <c r="Z132" s="454"/>
      <c r="AA132" s="454"/>
      <c r="AB132" s="454"/>
      <c r="AC132" s="454"/>
      <c r="AD132" s="454"/>
      <c r="AE132" s="454"/>
      <c r="AF132" s="454"/>
      <c r="AG132" s="464"/>
    </row>
    <row r="133" spans="1:33" x14ac:dyDescent="0.2">
      <c r="A133" s="662"/>
      <c r="B133" s="663"/>
      <c r="C133" s="458"/>
      <c r="D133" s="454"/>
      <c r="E133" s="454"/>
      <c r="F133" s="454"/>
      <c r="G133" s="454"/>
      <c r="H133" s="454"/>
      <c r="I133" s="454"/>
      <c r="J133" s="454"/>
      <c r="K133" s="454"/>
      <c r="L133" s="459"/>
      <c r="M133" s="458"/>
      <c r="N133" s="454"/>
      <c r="O133" s="454"/>
      <c r="P133" s="454"/>
      <c r="Q133" s="454"/>
      <c r="R133" s="454"/>
      <c r="S133" s="454"/>
      <c r="T133" s="454"/>
      <c r="U133" s="454"/>
      <c r="V133" s="459"/>
      <c r="W133" s="458"/>
      <c r="X133" s="454"/>
      <c r="Y133" s="454"/>
      <c r="Z133" s="454"/>
      <c r="AA133" s="454"/>
      <c r="AB133" s="454"/>
      <c r="AC133" s="454"/>
      <c r="AD133" s="454"/>
      <c r="AE133" s="454"/>
      <c r="AF133" s="454"/>
      <c r="AG133" s="464"/>
    </row>
    <row r="134" spans="1:33" x14ac:dyDescent="0.2">
      <c r="A134" s="662"/>
      <c r="B134" s="663"/>
      <c r="C134" s="458"/>
      <c r="D134" s="454"/>
      <c r="E134" s="454"/>
      <c r="F134" s="454"/>
      <c r="G134" s="454"/>
      <c r="H134" s="454"/>
      <c r="I134" s="454"/>
      <c r="J134" s="454"/>
      <c r="K134" s="454"/>
      <c r="L134" s="459"/>
      <c r="M134" s="458"/>
      <c r="N134" s="454"/>
      <c r="O134" s="454"/>
      <c r="P134" s="454"/>
      <c r="Q134" s="454"/>
      <c r="R134" s="454"/>
      <c r="S134" s="454"/>
      <c r="T134" s="454"/>
      <c r="U134" s="454"/>
      <c r="V134" s="459"/>
      <c r="W134" s="458"/>
      <c r="X134" s="454"/>
      <c r="Y134" s="454"/>
      <c r="Z134" s="454"/>
      <c r="AA134" s="454"/>
      <c r="AB134" s="454"/>
      <c r="AC134" s="454"/>
      <c r="AD134" s="454"/>
      <c r="AE134" s="454"/>
      <c r="AF134" s="454"/>
      <c r="AG134" s="464"/>
    </row>
    <row r="135" spans="1:33" x14ac:dyDescent="0.2">
      <c r="A135" s="662"/>
      <c r="B135" s="663"/>
      <c r="C135" s="458"/>
      <c r="D135" s="454"/>
      <c r="E135" s="454"/>
      <c r="F135" s="454"/>
      <c r="G135" s="454"/>
      <c r="H135" s="454"/>
      <c r="I135" s="454"/>
      <c r="J135" s="454"/>
      <c r="K135" s="454"/>
      <c r="L135" s="459"/>
      <c r="M135" s="458"/>
      <c r="N135" s="454"/>
      <c r="O135" s="454"/>
      <c r="P135" s="454"/>
      <c r="Q135" s="454"/>
      <c r="R135" s="454"/>
      <c r="S135" s="454"/>
      <c r="T135" s="454"/>
      <c r="U135" s="454"/>
      <c r="V135" s="459"/>
      <c r="W135" s="458"/>
      <c r="X135" s="454"/>
      <c r="Y135" s="454"/>
      <c r="Z135" s="454"/>
      <c r="AA135" s="454"/>
      <c r="AB135" s="454"/>
      <c r="AC135" s="454"/>
      <c r="AD135" s="454"/>
      <c r="AE135" s="454"/>
      <c r="AF135" s="454"/>
      <c r="AG135" s="464"/>
    </row>
    <row r="136" spans="1:33" x14ac:dyDescent="0.2">
      <c r="A136" s="662"/>
      <c r="B136" s="663"/>
      <c r="C136" s="458"/>
      <c r="D136" s="454"/>
      <c r="E136" s="454"/>
      <c r="F136" s="454"/>
      <c r="G136" s="454"/>
      <c r="H136" s="454"/>
      <c r="I136" s="454"/>
      <c r="J136" s="454"/>
      <c r="K136" s="454"/>
      <c r="L136" s="459"/>
      <c r="M136" s="458"/>
      <c r="N136" s="454"/>
      <c r="O136" s="454"/>
      <c r="P136" s="454"/>
      <c r="Q136" s="454"/>
      <c r="R136" s="454"/>
      <c r="S136" s="454"/>
      <c r="T136" s="454"/>
      <c r="U136" s="454"/>
      <c r="V136" s="459"/>
      <c r="W136" s="458"/>
      <c r="X136" s="454"/>
      <c r="Y136" s="454"/>
      <c r="Z136" s="454"/>
      <c r="AA136" s="454"/>
      <c r="AB136" s="454"/>
      <c r="AC136" s="454"/>
      <c r="AD136" s="454"/>
      <c r="AE136" s="454"/>
      <c r="AF136" s="454"/>
      <c r="AG136" s="464"/>
    </row>
    <row r="137" spans="1:33" x14ac:dyDescent="0.2">
      <c r="A137" s="662"/>
      <c r="B137" s="663"/>
      <c r="C137" s="458"/>
      <c r="D137" s="454"/>
      <c r="E137" s="454"/>
      <c r="F137" s="454"/>
      <c r="G137" s="454"/>
      <c r="H137" s="454"/>
      <c r="I137" s="454"/>
      <c r="J137" s="454"/>
      <c r="K137" s="454"/>
      <c r="L137" s="459"/>
      <c r="M137" s="458"/>
      <c r="N137" s="454"/>
      <c r="O137" s="454"/>
      <c r="P137" s="454"/>
      <c r="Q137" s="454"/>
      <c r="R137" s="454"/>
      <c r="S137" s="454"/>
      <c r="T137" s="454"/>
      <c r="U137" s="454"/>
      <c r="V137" s="459"/>
      <c r="W137" s="458"/>
      <c r="X137" s="454"/>
      <c r="Y137" s="454"/>
      <c r="Z137" s="454"/>
      <c r="AA137" s="454"/>
      <c r="AB137" s="454"/>
      <c r="AC137" s="454"/>
      <c r="AD137" s="454"/>
      <c r="AE137" s="454"/>
      <c r="AF137" s="454"/>
      <c r="AG137" s="464"/>
    </row>
    <row r="138" spans="1:33" x14ac:dyDescent="0.2">
      <c r="A138" s="662"/>
      <c r="B138" s="663"/>
      <c r="C138" s="458"/>
      <c r="D138" s="454"/>
      <c r="E138" s="454"/>
      <c r="F138" s="454"/>
      <c r="G138" s="454"/>
      <c r="H138" s="454"/>
      <c r="I138" s="454"/>
      <c r="J138" s="454"/>
      <c r="K138" s="454"/>
      <c r="L138" s="459"/>
      <c r="M138" s="458"/>
      <c r="N138" s="454"/>
      <c r="O138" s="454"/>
      <c r="P138" s="454"/>
      <c r="Q138" s="454"/>
      <c r="R138" s="454"/>
      <c r="S138" s="454"/>
      <c r="T138" s="454"/>
      <c r="U138" s="454"/>
      <c r="V138" s="459"/>
      <c r="W138" s="458"/>
      <c r="X138" s="454"/>
      <c r="Y138" s="454"/>
      <c r="Z138" s="454"/>
      <c r="AA138" s="454"/>
      <c r="AB138" s="454"/>
      <c r="AC138" s="454"/>
      <c r="AD138" s="454"/>
      <c r="AE138" s="454"/>
      <c r="AF138" s="454"/>
      <c r="AG138" s="464"/>
    </row>
    <row r="139" spans="1:33" x14ac:dyDescent="0.2">
      <c r="A139" s="662"/>
      <c r="B139" s="663"/>
      <c r="C139" s="458"/>
      <c r="D139" s="454"/>
      <c r="E139" s="454"/>
      <c r="F139" s="454"/>
      <c r="G139" s="454"/>
      <c r="H139" s="454"/>
      <c r="I139" s="454"/>
      <c r="J139" s="454"/>
      <c r="K139" s="454"/>
      <c r="L139" s="459"/>
      <c r="M139" s="458"/>
      <c r="N139" s="454"/>
      <c r="O139" s="454"/>
      <c r="P139" s="454"/>
      <c r="Q139" s="454"/>
      <c r="R139" s="454"/>
      <c r="S139" s="454"/>
      <c r="T139" s="454"/>
      <c r="U139" s="454"/>
      <c r="V139" s="459"/>
      <c r="W139" s="458"/>
      <c r="X139" s="454"/>
      <c r="Y139" s="454"/>
      <c r="Z139" s="454"/>
      <c r="AA139" s="454"/>
      <c r="AB139" s="454"/>
      <c r="AC139" s="454"/>
      <c r="AD139" s="454"/>
      <c r="AE139" s="454"/>
      <c r="AF139" s="454"/>
      <c r="AG139" s="464"/>
    </row>
    <row r="140" spans="1:33" x14ac:dyDescent="0.2">
      <c r="A140" s="662"/>
      <c r="B140" s="663"/>
      <c r="C140" s="458"/>
      <c r="D140" s="454"/>
      <c r="E140" s="454"/>
      <c r="F140" s="454"/>
      <c r="G140" s="454"/>
      <c r="H140" s="454"/>
      <c r="I140" s="454"/>
      <c r="J140" s="454"/>
      <c r="K140" s="454"/>
      <c r="L140" s="459"/>
      <c r="M140" s="458"/>
      <c r="N140" s="454"/>
      <c r="O140" s="454"/>
      <c r="P140" s="454"/>
      <c r="Q140" s="454"/>
      <c r="R140" s="454"/>
      <c r="S140" s="454"/>
      <c r="T140" s="454"/>
      <c r="U140" s="454"/>
      <c r="V140" s="459"/>
      <c r="W140" s="458"/>
      <c r="X140" s="454"/>
      <c r="Y140" s="454"/>
      <c r="Z140" s="454"/>
      <c r="AA140" s="454"/>
      <c r="AB140" s="454"/>
      <c r="AC140" s="454"/>
      <c r="AD140" s="454"/>
      <c r="AE140" s="454"/>
      <c r="AF140" s="454"/>
      <c r="AG140" s="464"/>
    </row>
    <row r="141" spans="1:33" x14ac:dyDescent="0.2">
      <c r="A141" s="662"/>
      <c r="B141" s="663"/>
      <c r="C141" s="458"/>
      <c r="D141" s="454"/>
      <c r="E141" s="454"/>
      <c r="F141" s="454"/>
      <c r="G141" s="454"/>
      <c r="H141" s="454"/>
      <c r="I141" s="454"/>
      <c r="J141" s="454"/>
      <c r="K141" s="454"/>
      <c r="L141" s="459"/>
      <c r="M141" s="458"/>
      <c r="N141" s="454"/>
      <c r="O141" s="454"/>
      <c r="P141" s="454"/>
      <c r="Q141" s="454"/>
      <c r="R141" s="454"/>
      <c r="S141" s="454"/>
      <c r="T141" s="454"/>
      <c r="U141" s="454"/>
      <c r="V141" s="459"/>
      <c r="W141" s="458"/>
      <c r="X141" s="454"/>
      <c r="Y141" s="454"/>
      <c r="Z141" s="454"/>
      <c r="AA141" s="454"/>
      <c r="AB141" s="454"/>
      <c r="AC141" s="454"/>
      <c r="AD141" s="454"/>
      <c r="AE141" s="454"/>
      <c r="AF141" s="454"/>
      <c r="AG141" s="464"/>
    </row>
    <row r="142" spans="1:33" x14ac:dyDescent="0.2">
      <c r="A142" s="662"/>
      <c r="B142" s="663"/>
      <c r="C142" s="458"/>
      <c r="D142" s="454"/>
      <c r="E142" s="454"/>
      <c r="F142" s="454"/>
      <c r="G142" s="454"/>
      <c r="H142" s="454"/>
      <c r="I142" s="454"/>
      <c r="J142" s="454"/>
      <c r="K142" s="454"/>
      <c r="L142" s="459"/>
      <c r="M142" s="458"/>
      <c r="N142" s="454"/>
      <c r="O142" s="454"/>
      <c r="P142" s="454"/>
      <c r="Q142" s="454"/>
      <c r="R142" s="454"/>
      <c r="S142" s="454"/>
      <c r="T142" s="454"/>
      <c r="U142" s="454"/>
      <c r="V142" s="459"/>
      <c r="W142" s="458"/>
      <c r="X142" s="454"/>
      <c r="Y142" s="454"/>
      <c r="Z142" s="454"/>
      <c r="AA142" s="454"/>
      <c r="AB142" s="454"/>
      <c r="AC142" s="454"/>
      <c r="AD142" s="454"/>
      <c r="AE142" s="454"/>
      <c r="AF142" s="454"/>
      <c r="AG142" s="464"/>
    </row>
    <row r="143" spans="1:33" x14ac:dyDescent="0.2">
      <c r="A143" s="662"/>
      <c r="B143" s="663"/>
      <c r="C143" s="458"/>
      <c r="D143" s="454"/>
      <c r="E143" s="454"/>
      <c r="F143" s="454"/>
      <c r="G143" s="454"/>
      <c r="H143" s="454"/>
      <c r="I143" s="454"/>
      <c r="J143" s="454"/>
      <c r="K143" s="454"/>
      <c r="L143" s="459"/>
      <c r="M143" s="458"/>
      <c r="N143" s="454"/>
      <c r="O143" s="454"/>
      <c r="P143" s="454"/>
      <c r="Q143" s="454"/>
      <c r="R143" s="454"/>
      <c r="S143" s="454"/>
      <c r="T143" s="454"/>
      <c r="U143" s="454"/>
      <c r="V143" s="459"/>
      <c r="W143" s="458"/>
      <c r="X143" s="454"/>
      <c r="Y143" s="454"/>
      <c r="Z143" s="454"/>
      <c r="AA143" s="454"/>
      <c r="AB143" s="454"/>
      <c r="AC143" s="454"/>
      <c r="AD143" s="454"/>
      <c r="AE143" s="454"/>
      <c r="AF143" s="454"/>
      <c r="AG143" s="464"/>
    </row>
    <row r="144" spans="1:33" x14ac:dyDescent="0.2">
      <c r="A144" s="662"/>
      <c r="B144" s="663"/>
      <c r="C144" s="458"/>
      <c r="D144" s="454"/>
      <c r="E144" s="454"/>
      <c r="F144" s="454"/>
      <c r="G144" s="454"/>
      <c r="H144" s="454"/>
      <c r="I144" s="454"/>
      <c r="J144" s="454"/>
      <c r="K144" s="454"/>
      <c r="L144" s="459"/>
      <c r="M144" s="458"/>
      <c r="N144" s="454"/>
      <c r="O144" s="454"/>
      <c r="P144" s="454"/>
      <c r="Q144" s="454"/>
      <c r="R144" s="454"/>
      <c r="S144" s="454"/>
      <c r="T144" s="454"/>
      <c r="U144" s="454"/>
      <c r="V144" s="459"/>
      <c r="W144" s="458"/>
      <c r="X144" s="454"/>
      <c r="Y144" s="454"/>
      <c r="Z144" s="454"/>
      <c r="AA144" s="454"/>
      <c r="AB144" s="454"/>
      <c r="AC144" s="454"/>
      <c r="AD144" s="454"/>
      <c r="AE144" s="454"/>
      <c r="AF144" s="454"/>
      <c r="AG144" s="464"/>
    </row>
    <row r="145" spans="1:37" x14ac:dyDescent="0.2">
      <c r="A145" s="662"/>
      <c r="B145" s="663"/>
      <c r="C145" s="458"/>
      <c r="D145" s="454"/>
      <c r="E145" s="454"/>
      <c r="F145" s="454"/>
      <c r="G145" s="454"/>
      <c r="H145" s="454"/>
      <c r="I145" s="454"/>
      <c r="J145" s="454"/>
      <c r="K145" s="454"/>
      <c r="L145" s="459"/>
      <c r="M145" s="458"/>
      <c r="N145" s="454"/>
      <c r="O145" s="454"/>
      <c r="P145" s="454"/>
      <c r="Q145" s="454"/>
      <c r="R145" s="454"/>
      <c r="S145" s="454"/>
      <c r="T145" s="454"/>
      <c r="U145" s="454"/>
      <c r="V145" s="459"/>
      <c r="W145" s="458"/>
      <c r="X145" s="454"/>
      <c r="Y145" s="454"/>
      <c r="Z145" s="454"/>
      <c r="AA145" s="454"/>
      <c r="AB145" s="454"/>
      <c r="AC145" s="454"/>
      <c r="AD145" s="454"/>
      <c r="AE145" s="454"/>
      <c r="AF145" s="454"/>
      <c r="AG145" s="464"/>
    </row>
    <row r="146" spans="1:37" x14ac:dyDescent="0.2">
      <c r="A146" s="662"/>
      <c r="B146" s="663"/>
      <c r="C146" s="458"/>
      <c r="D146" s="454"/>
      <c r="E146" s="454"/>
      <c r="F146" s="454"/>
      <c r="G146" s="454"/>
      <c r="H146" s="454"/>
      <c r="I146" s="454"/>
      <c r="J146" s="454"/>
      <c r="K146" s="454"/>
      <c r="L146" s="459"/>
      <c r="M146" s="458"/>
      <c r="N146" s="454"/>
      <c r="O146" s="454"/>
      <c r="P146" s="454"/>
      <c r="Q146" s="454"/>
      <c r="R146" s="454"/>
      <c r="S146" s="454"/>
      <c r="T146" s="454"/>
      <c r="U146" s="454"/>
      <c r="V146" s="459"/>
      <c r="W146" s="458"/>
      <c r="X146" s="454"/>
      <c r="Y146" s="454"/>
      <c r="Z146" s="454"/>
      <c r="AA146" s="454"/>
      <c r="AB146" s="454"/>
      <c r="AC146" s="454"/>
      <c r="AD146" s="454"/>
      <c r="AE146" s="454"/>
      <c r="AF146" s="454"/>
      <c r="AG146" s="464"/>
    </row>
    <row r="147" spans="1:37" x14ac:dyDescent="0.2">
      <c r="A147" s="662"/>
      <c r="B147" s="663"/>
      <c r="C147" s="458"/>
      <c r="D147" s="454"/>
      <c r="E147" s="454"/>
      <c r="F147" s="454"/>
      <c r="G147" s="454"/>
      <c r="H147" s="454"/>
      <c r="I147" s="454"/>
      <c r="J147" s="454"/>
      <c r="K147" s="454"/>
      <c r="L147" s="459"/>
      <c r="M147" s="458"/>
      <c r="N147" s="454"/>
      <c r="O147" s="454"/>
      <c r="P147" s="454"/>
      <c r="Q147" s="454"/>
      <c r="R147" s="454"/>
      <c r="S147" s="454"/>
      <c r="T147" s="454"/>
      <c r="U147" s="454"/>
      <c r="V147" s="459"/>
      <c r="W147" s="458"/>
      <c r="X147" s="454"/>
      <c r="Y147" s="454"/>
      <c r="Z147" s="454"/>
      <c r="AA147" s="454"/>
      <c r="AB147" s="454"/>
      <c r="AC147" s="454"/>
      <c r="AD147" s="454"/>
      <c r="AE147" s="454"/>
      <c r="AF147" s="454"/>
      <c r="AG147" s="464"/>
    </row>
    <row r="148" spans="1:37" ht="12.75" thickBot="1" x14ac:dyDescent="0.25">
      <c r="A148" s="664"/>
      <c r="B148" s="665"/>
      <c r="C148" s="460"/>
      <c r="D148" s="461"/>
      <c r="E148" s="461"/>
      <c r="F148" s="461"/>
      <c r="G148" s="461"/>
      <c r="H148" s="461"/>
      <c r="I148" s="461"/>
      <c r="J148" s="461"/>
      <c r="K148" s="461"/>
      <c r="L148" s="462"/>
      <c r="M148" s="460"/>
      <c r="N148" s="461"/>
      <c r="O148" s="461"/>
      <c r="P148" s="461"/>
      <c r="Q148" s="461"/>
      <c r="R148" s="461"/>
      <c r="S148" s="461"/>
      <c r="T148" s="461"/>
      <c r="U148" s="461"/>
      <c r="V148" s="462"/>
      <c r="W148" s="460"/>
      <c r="X148" s="461"/>
      <c r="Y148" s="461"/>
      <c r="Z148" s="461"/>
      <c r="AA148" s="461"/>
      <c r="AB148" s="461"/>
      <c r="AC148" s="461"/>
      <c r="AD148" s="461"/>
      <c r="AE148" s="461"/>
      <c r="AF148" s="461"/>
      <c r="AG148" s="465"/>
    </row>
    <row r="149" spans="1:37" x14ac:dyDescent="0.2">
      <c r="A149" s="654">
        <f>A124+1</f>
        <v>3</v>
      </c>
      <c r="B149" s="655"/>
      <c r="C149" s="466"/>
      <c r="D149" s="467"/>
      <c r="E149" s="467"/>
      <c r="F149" s="467"/>
      <c r="G149" s="467"/>
      <c r="H149" s="467"/>
      <c r="I149" s="467"/>
      <c r="J149" s="467"/>
      <c r="K149" s="467"/>
      <c r="L149" s="468"/>
      <c r="M149" s="466"/>
      <c r="N149" s="467"/>
      <c r="O149" s="467"/>
      <c r="P149" s="467"/>
      <c r="Q149" s="467"/>
      <c r="R149" s="467"/>
      <c r="S149" s="467"/>
      <c r="T149" s="467"/>
      <c r="U149" s="467"/>
      <c r="V149" s="468"/>
      <c r="W149" s="466"/>
      <c r="X149" s="467"/>
      <c r="Y149" s="467"/>
      <c r="Z149" s="467"/>
      <c r="AA149" s="467"/>
      <c r="AB149" s="467"/>
      <c r="AC149" s="467"/>
      <c r="AD149" s="467"/>
      <c r="AE149" s="467"/>
      <c r="AF149" s="467"/>
      <c r="AG149" s="469"/>
      <c r="AK149" s="394"/>
    </row>
    <row r="150" spans="1:37" x14ac:dyDescent="0.2">
      <c r="A150" s="656"/>
      <c r="B150" s="657"/>
      <c r="C150" s="470"/>
      <c r="D150" s="471"/>
      <c r="E150" s="471"/>
      <c r="F150" s="471"/>
      <c r="G150" s="471"/>
      <c r="H150" s="471"/>
      <c r="I150" s="471"/>
      <c r="J150" s="471"/>
      <c r="K150" s="471"/>
      <c r="L150" s="472"/>
      <c r="M150" s="470"/>
      <c r="N150" s="471"/>
      <c r="O150" s="471"/>
      <c r="P150" s="471"/>
      <c r="Q150" s="471"/>
      <c r="R150" s="471"/>
      <c r="S150" s="471"/>
      <c r="T150" s="471"/>
      <c r="U150" s="471"/>
      <c r="V150" s="472"/>
      <c r="W150" s="470"/>
      <c r="X150" s="471"/>
      <c r="Y150" s="471"/>
      <c r="Z150" s="471"/>
      <c r="AA150" s="471"/>
      <c r="AB150" s="471"/>
      <c r="AC150" s="471"/>
      <c r="AD150" s="471"/>
      <c r="AE150" s="471"/>
      <c r="AF150" s="471"/>
      <c r="AG150" s="473"/>
      <c r="AK150" s="394"/>
    </row>
    <row r="151" spans="1:37" x14ac:dyDescent="0.2">
      <c r="A151" s="656"/>
      <c r="B151" s="657"/>
      <c r="C151" s="470"/>
      <c r="D151" s="471"/>
      <c r="E151" s="471"/>
      <c r="F151" s="471"/>
      <c r="G151" s="471"/>
      <c r="H151" s="471"/>
      <c r="I151" s="471"/>
      <c r="J151" s="471"/>
      <c r="K151" s="471"/>
      <c r="L151" s="472"/>
      <c r="M151" s="470"/>
      <c r="N151" s="471"/>
      <c r="O151" s="471"/>
      <c r="P151" s="471"/>
      <c r="Q151" s="471"/>
      <c r="R151" s="471"/>
      <c r="S151" s="471"/>
      <c r="T151" s="471"/>
      <c r="U151" s="471"/>
      <c r="V151" s="472"/>
      <c r="W151" s="470"/>
      <c r="X151" s="471"/>
      <c r="Y151" s="471"/>
      <c r="Z151" s="471"/>
      <c r="AA151" s="471"/>
      <c r="AB151" s="471"/>
      <c r="AC151" s="471"/>
      <c r="AD151" s="471"/>
      <c r="AE151" s="471"/>
      <c r="AF151" s="471"/>
      <c r="AG151" s="473"/>
      <c r="AK151" s="394"/>
    </row>
    <row r="152" spans="1:37" x14ac:dyDescent="0.2">
      <c r="A152" s="656"/>
      <c r="B152" s="657"/>
      <c r="C152" s="470"/>
      <c r="D152" s="471"/>
      <c r="E152" s="471"/>
      <c r="F152" s="471"/>
      <c r="G152" s="471"/>
      <c r="H152" s="471"/>
      <c r="I152" s="471"/>
      <c r="J152" s="471"/>
      <c r="K152" s="471"/>
      <c r="L152" s="472"/>
      <c r="M152" s="470"/>
      <c r="N152" s="471"/>
      <c r="O152" s="471"/>
      <c r="P152" s="471"/>
      <c r="Q152" s="471"/>
      <c r="R152" s="471"/>
      <c r="S152" s="471"/>
      <c r="T152" s="471"/>
      <c r="U152" s="471"/>
      <c r="V152" s="472"/>
      <c r="W152" s="470"/>
      <c r="X152" s="471"/>
      <c r="Y152" s="471"/>
      <c r="Z152" s="471"/>
      <c r="AA152" s="471"/>
      <c r="AB152" s="471"/>
      <c r="AC152" s="471"/>
      <c r="AD152" s="471"/>
      <c r="AE152" s="471"/>
      <c r="AF152" s="471"/>
      <c r="AG152" s="473"/>
    </row>
    <row r="153" spans="1:37" x14ac:dyDescent="0.2">
      <c r="A153" s="656"/>
      <c r="B153" s="657"/>
      <c r="C153" s="470"/>
      <c r="D153" s="471"/>
      <c r="E153" s="471"/>
      <c r="F153" s="471"/>
      <c r="G153" s="471"/>
      <c r="H153" s="471"/>
      <c r="I153" s="471"/>
      <c r="J153" s="471"/>
      <c r="K153" s="471"/>
      <c r="L153" s="472"/>
      <c r="M153" s="470"/>
      <c r="N153" s="471"/>
      <c r="O153" s="471"/>
      <c r="P153" s="471"/>
      <c r="Q153" s="471"/>
      <c r="R153" s="471"/>
      <c r="S153" s="471"/>
      <c r="T153" s="471"/>
      <c r="U153" s="471"/>
      <c r="V153" s="472"/>
      <c r="W153" s="470"/>
      <c r="X153" s="471"/>
      <c r="Y153" s="471"/>
      <c r="Z153" s="471"/>
      <c r="AA153" s="471"/>
      <c r="AB153" s="471"/>
      <c r="AC153" s="471"/>
      <c r="AD153" s="471"/>
      <c r="AE153" s="471"/>
      <c r="AF153" s="471"/>
      <c r="AG153" s="473"/>
    </row>
    <row r="154" spans="1:37" x14ac:dyDescent="0.2">
      <c r="A154" s="656"/>
      <c r="B154" s="657"/>
      <c r="C154" s="470"/>
      <c r="D154" s="471"/>
      <c r="E154" s="471"/>
      <c r="F154" s="471"/>
      <c r="G154" s="471"/>
      <c r="H154" s="471"/>
      <c r="I154" s="471"/>
      <c r="J154" s="471"/>
      <c r="K154" s="471"/>
      <c r="L154" s="472"/>
      <c r="M154" s="470"/>
      <c r="N154" s="471"/>
      <c r="O154" s="471"/>
      <c r="P154" s="471"/>
      <c r="Q154" s="471"/>
      <c r="R154" s="471"/>
      <c r="S154" s="471"/>
      <c r="T154" s="471"/>
      <c r="U154" s="471"/>
      <c r="V154" s="472"/>
      <c r="W154" s="470"/>
      <c r="X154" s="471"/>
      <c r="Y154" s="471"/>
      <c r="Z154" s="471"/>
      <c r="AA154" s="471"/>
      <c r="AB154" s="471"/>
      <c r="AC154" s="471"/>
      <c r="AD154" s="471"/>
      <c r="AE154" s="471"/>
      <c r="AF154" s="471"/>
      <c r="AG154" s="473"/>
    </row>
    <row r="155" spans="1:37" x14ac:dyDescent="0.2">
      <c r="A155" s="656"/>
      <c r="B155" s="657"/>
      <c r="C155" s="470"/>
      <c r="D155" s="471"/>
      <c r="E155" s="471"/>
      <c r="F155" s="471"/>
      <c r="G155" s="471"/>
      <c r="H155" s="471"/>
      <c r="I155" s="471"/>
      <c r="J155" s="471"/>
      <c r="K155" s="471"/>
      <c r="L155" s="472"/>
      <c r="M155" s="470"/>
      <c r="N155" s="471"/>
      <c r="O155" s="471"/>
      <c r="P155" s="471"/>
      <c r="Q155" s="471"/>
      <c r="R155" s="471"/>
      <c r="S155" s="471"/>
      <c r="T155" s="471"/>
      <c r="U155" s="471"/>
      <c r="V155" s="472"/>
      <c r="W155" s="470"/>
      <c r="X155" s="471"/>
      <c r="Y155" s="471"/>
      <c r="Z155" s="471"/>
      <c r="AA155" s="471"/>
      <c r="AB155" s="471"/>
      <c r="AC155" s="471"/>
      <c r="AD155" s="471"/>
      <c r="AE155" s="471"/>
      <c r="AF155" s="471"/>
      <c r="AG155" s="473"/>
    </row>
    <row r="156" spans="1:37" x14ac:dyDescent="0.2">
      <c r="A156" s="656"/>
      <c r="B156" s="657"/>
      <c r="C156" s="470"/>
      <c r="D156" s="471"/>
      <c r="E156" s="471"/>
      <c r="F156" s="471"/>
      <c r="G156" s="471"/>
      <c r="H156" s="471"/>
      <c r="I156" s="471"/>
      <c r="J156" s="471"/>
      <c r="K156" s="471"/>
      <c r="L156" s="472"/>
      <c r="M156" s="470"/>
      <c r="N156" s="471"/>
      <c r="O156" s="471"/>
      <c r="P156" s="471"/>
      <c r="Q156" s="471"/>
      <c r="R156" s="471"/>
      <c r="S156" s="471"/>
      <c r="T156" s="471"/>
      <c r="U156" s="471"/>
      <c r="V156" s="472"/>
      <c r="W156" s="470"/>
      <c r="X156" s="471"/>
      <c r="Y156" s="471"/>
      <c r="Z156" s="471"/>
      <c r="AA156" s="471"/>
      <c r="AB156" s="471"/>
      <c r="AC156" s="471"/>
      <c r="AD156" s="471"/>
      <c r="AE156" s="471"/>
      <c r="AF156" s="471"/>
      <c r="AG156" s="473"/>
    </row>
    <row r="157" spans="1:37" x14ac:dyDescent="0.2">
      <c r="A157" s="656"/>
      <c r="B157" s="657"/>
      <c r="C157" s="470"/>
      <c r="D157" s="471"/>
      <c r="E157" s="471"/>
      <c r="F157" s="471"/>
      <c r="G157" s="471"/>
      <c r="H157" s="471"/>
      <c r="I157" s="471"/>
      <c r="J157" s="471"/>
      <c r="K157" s="471"/>
      <c r="L157" s="472"/>
      <c r="M157" s="470"/>
      <c r="N157" s="471"/>
      <c r="O157" s="471"/>
      <c r="P157" s="471"/>
      <c r="Q157" s="471"/>
      <c r="R157" s="471"/>
      <c r="S157" s="471"/>
      <c r="T157" s="471"/>
      <c r="U157" s="471"/>
      <c r="V157" s="472"/>
      <c r="W157" s="470"/>
      <c r="X157" s="471"/>
      <c r="Y157" s="471"/>
      <c r="Z157" s="471"/>
      <c r="AA157" s="471"/>
      <c r="AB157" s="471"/>
      <c r="AC157" s="471"/>
      <c r="AD157" s="471"/>
      <c r="AE157" s="471"/>
      <c r="AF157" s="471"/>
      <c r="AG157" s="473"/>
    </row>
    <row r="158" spans="1:37" x14ac:dyDescent="0.2">
      <c r="A158" s="656"/>
      <c r="B158" s="657"/>
      <c r="C158" s="470"/>
      <c r="D158" s="471"/>
      <c r="E158" s="471"/>
      <c r="F158" s="471"/>
      <c r="G158" s="471"/>
      <c r="H158" s="471"/>
      <c r="I158" s="471"/>
      <c r="J158" s="471"/>
      <c r="K158" s="471"/>
      <c r="L158" s="472"/>
      <c r="M158" s="470"/>
      <c r="N158" s="471"/>
      <c r="O158" s="471"/>
      <c r="P158" s="471"/>
      <c r="Q158" s="471"/>
      <c r="R158" s="471"/>
      <c r="S158" s="471"/>
      <c r="T158" s="471"/>
      <c r="U158" s="471"/>
      <c r="V158" s="472"/>
      <c r="W158" s="470"/>
      <c r="X158" s="471"/>
      <c r="Y158" s="471"/>
      <c r="Z158" s="471"/>
      <c r="AA158" s="471"/>
      <c r="AB158" s="471"/>
      <c r="AC158" s="471"/>
      <c r="AD158" s="471"/>
      <c r="AE158" s="471"/>
      <c r="AF158" s="471"/>
      <c r="AG158" s="473"/>
    </row>
    <row r="159" spans="1:37" x14ac:dyDescent="0.2">
      <c r="A159" s="656"/>
      <c r="B159" s="657"/>
      <c r="C159" s="470"/>
      <c r="D159" s="471"/>
      <c r="E159" s="471"/>
      <c r="F159" s="471"/>
      <c r="G159" s="471"/>
      <c r="H159" s="471"/>
      <c r="I159" s="471"/>
      <c r="J159" s="471"/>
      <c r="K159" s="471"/>
      <c r="L159" s="472"/>
      <c r="M159" s="470"/>
      <c r="N159" s="471"/>
      <c r="O159" s="471"/>
      <c r="P159" s="471"/>
      <c r="Q159" s="471"/>
      <c r="R159" s="471"/>
      <c r="S159" s="471"/>
      <c r="T159" s="471"/>
      <c r="U159" s="471"/>
      <c r="V159" s="472"/>
      <c r="W159" s="470"/>
      <c r="X159" s="471"/>
      <c r="Y159" s="471"/>
      <c r="Z159" s="471"/>
      <c r="AA159" s="471"/>
      <c r="AB159" s="471"/>
      <c r="AC159" s="471"/>
      <c r="AD159" s="471"/>
      <c r="AE159" s="471"/>
      <c r="AF159" s="471"/>
      <c r="AG159" s="473"/>
    </row>
    <row r="160" spans="1:37" x14ac:dyDescent="0.2">
      <c r="A160" s="656"/>
      <c r="B160" s="657"/>
      <c r="C160" s="470"/>
      <c r="D160" s="471"/>
      <c r="E160" s="471"/>
      <c r="F160" s="471"/>
      <c r="G160" s="471"/>
      <c r="H160" s="471"/>
      <c r="I160" s="471"/>
      <c r="J160" s="471"/>
      <c r="K160" s="471"/>
      <c r="L160" s="472"/>
      <c r="M160" s="470"/>
      <c r="N160" s="471"/>
      <c r="O160" s="471"/>
      <c r="P160" s="471"/>
      <c r="Q160" s="471"/>
      <c r="R160" s="471"/>
      <c r="S160" s="471"/>
      <c r="T160" s="471"/>
      <c r="U160" s="471"/>
      <c r="V160" s="472"/>
      <c r="W160" s="470"/>
      <c r="X160" s="471"/>
      <c r="Y160" s="471"/>
      <c r="Z160" s="471"/>
      <c r="AA160" s="471"/>
      <c r="AB160" s="471"/>
      <c r="AC160" s="471"/>
      <c r="AD160" s="471"/>
      <c r="AE160" s="471"/>
      <c r="AF160" s="471"/>
      <c r="AG160" s="473"/>
    </row>
    <row r="161" spans="1:37" x14ac:dyDescent="0.2">
      <c r="A161" s="656"/>
      <c r="B161" s="657"/>
      <c r="C161" s="470"/>
      <c r="D161" s="471"/>
      <c r="E161" s="471"/>
      <c r="F161" s="471"/>
      <c r="G161" s="471"/>
      <c r="H161" s="471"/>
      <c r="I161" s="471"/>
      <c r="J161" s="471"/>
      <c r="K161" s="471"/>
      <c r="L161" s="472"/>
      <c r="M161" s="470"/>
      <c r="N161" s="471"/>
      <c r="O161" s="471"/>
      <c r="P161" s="471"/>
      <c r="Q161" s="471"/>
      <c r="R161" s="471"/>
      <c r="S161" s="471"/>
      <c r="T161" s="471"/>
      <c r="U161" s="471"/>
      <c r="V161" s="472"/>
      <c r="W161" s="470"/>
      <c r="X161" s="471"/>
      <c r="Y161" s="471"/>
      <c r="Z161" s="471"/>
      <c r="AA161" s="471"/>
      <c r="AB161" s="471"/>
      <c r="AC161" s="471"/>
      <c r="AD161" s="471"/>
      <c r="AE161" s="471"/>
      <c r="AF161" s="471"/>
      <c r="AG161" s="473"/>
    </row>
    <row r="162" spans="1:37" x14ac:dyDescent="0.2">
      <c r="A162" s="656"/>
      <c r="B162" s="657"/>
      <c r="C162" s="470"/>
      <c r="D162" s="471"/>
      <c r="E162" s="471"/>
      <c r="F162" s="471"/>
      <c r="G162" s="471"/>
      <c r="H162" s="471"/>
      <c r="I162" s="471"/>
      <c r="J162" s="471"/>
      <c r="K162" s="471"/>
      <c r="L162" s="472"/>
      <c r="M162" s="470"/>
      <c r="N162" s="471"/>
      <c r="O162" s="471"/>
      <c r="P162" s="471"/>
      <c r="Q162" s="471"/>
      <c r="R162" s="471"/>
      <c r="S162" s="471"/>
      <c r="T162" s="471"/>
      <c r="U162" s="471"/>
      <c r="V162" s="472"/>
      <c r="W162" s="470"/>
      <c r="X162" s="471"/>
      <c r="Y162" s="471"/>
      <c r="Z162" s="471"/>
      <c r="AA162" s="471"/>
      <c r="AB162" s="471"/>
      <c r="AC162" s="471"/>
      <c r="AD162" s="471"/>
      <c r="AE162" s="471"/>
      <c r="AF162" s="471"/>
      <c r="AG162" s="473"/>
    </row>
    <row r="163" spans="1:37" x14ac:dyDescent="0.2">
      <c r="A163" s="656"/>
      <c r="B163" s="657"/>
      <c r="C163" s="470"/>
      <c r="D163" s="471"/>
      <c r="E163" s="471"/>
      <c r="F163" s="471"/>
      <c r="G163" s="471"/>
      <c r="H163" s="471"/>
      <c r="I163" s="471"/>
      <c r="J163" s="471"/>
      <c r="K163" s="471"/>
      <c r="L163" s="472"/>
      <c r="M163" s="470"/>
      <c r="N163" s="471"/>
      <c r="O163" s="471"/>
      <c r="P163" s="471"/>
      <c r="Q163" s="471"/>
      <c r="R163" s="471"/>
      <c r="S163" s="471"/>
      <c r="T163" s="471"/>
      <c r="U163" s="471"/>
      <c r="V163" s="472"/>
      <c r="W163" s="470"/>
      <c r="X163" s="471"/>
      <c r="Y163" s="471"/>
      <c r="Z163" s="471"/>
      <c r="AA163" s="471"/>
      <c r="AB163" s="471"/>
      <c r="AC163" s="471"/>
      <c r="AD163" s="471"/>
      <c r="AE163" s="471"/>
      <c r="AF163" s="471"/>
      <c r="AG163" s="473"/>
    </row>
    <row r="164" spans="1:37" x14ac:dyDescent="0.2">
      <c r="A164" s="656"/>
      <c r="B164" s="657"/>
      <c r="C164" s="470"/>
      <c r="D164" s="471"/>
      <c r="E164" s="471"/>
      <c r="F164" s="471"/>
      <c r="G164" s="471"/>
      <c r="H164" s="471"/>
      <c r="I164" s="471"/>
      <c r="J164" s="471"/>
      <c r="K164" s="471"/>
      <c r="L164" s="472"/>
      <c r="M164" s="470"/>
      <c r="N164" s="471"/>
      <c r="O164" s="471"/>
      <c r="P164" s="471"/>
      <c r="Q164" s="471"/>
      <c r="R164" s="471"/>
      <c r="S164" s="471"/>
      <c r="T164" s="471"/>
      <c r="U164" s="471"/>
      <c r="V164" s="472"/>
      <c r="W164" s="470"/>
      <c r="X164" s="471"/>
      <c r="Y164" s="471"/>
      <c r="Z164" s="471"/>
      <c r="AA164" s="471"/>
      <c r="AB164" s="471"/>
      <c r="AC164" s="471"/>
      <c r="AD164" s="471"/>
      <c r="AE164" s="471"/>
      <c r="AF164" s="471"/>
      <c r="AG164" s="473"/>
    </row>
    <row r="165" spans="1:37" x14ac:dyDescent="0.2">
      <c r="A165" s="656"/>
      <c r="B165" s="657"/>
      <c r="C165" s="470"/>
      <c r="D165" s="471"/>
      <c r="E165" s="471"/>
      <c r="F165" s="471"/>
      <c r="G165" s="471"/>
      <c r="H165" s="471"/>
      <c r="I165" s="471"/>
      <c r="J165" s="471"/>
      <c r="K165" s="471"/>
      <c r="L165" s="472"/>
      <c r="M165" s="470"/>
      <c r="N165" s="471"/>
      <c r="O165" s="471"/>
      <c r="P165" s="471"/>
      <c r="Q165" s="471"/>
      <c r="R165" s="471"/>
      <c r="S165" s="471"/>
      <c r="T165" s="471"/>
      <c r="U165" s="471"/>
      <c r="V165" s="472"/>
      <c r="W165" s="470"/>
      <c r="X165" s="471"/>
      <c r="Y165" s="471"/>
      <c r="Z165" s="471"/>
      <c r="AA165" s="471"/>
      <c r="AB165" s="471"/>
      <c r="AC165" s="471"/>
      <c r="AD165" s="471"/>
      <c r="AE165" s="471"/>
      <c r="AF165" s="471"/>
      <c r="AG165" s="473"/>
    </row>
    <row r="166" spans="1:37" x14ac:dyDescent="0.2">
      <c r="A166" s="656"/>
      <c r="B166" s="657"/>
      <c r="C166" s="470"/>
      <c r="D166" s="471"/>
      <c r="E166" s="471"/>
      <c r="F166" s="471"/>
      <c r="G166" s="471"/>
      <c r="H166" s="471"/>
      <c r="I166" s="471"/>
      <c r="J166" s="471"/>
      <c r="K166" s="471"/>
      <c r="L166" s="472"/>
      <c r="M166" s="470"/>
      <c r="N166" s="471"/>
      <c r="O166" s="471"/>
      <c r="P166" s="471"/>
      <c r="Q166" s="471"/>
      <c r="R166" s="471"/>
      <c r="S166" s="471"/>
      <c r="T166" s="471"/>
      <c r="U166" s="471"/>
      <c r="V166" s="472"/>
      <c r="W166" s="470"/>
      <c r="X166" s="471"/>
      <c r="Y166" s="471"/>
      <c r="Z166" s="471"/>
      <c r="AA166" s="471"/>
      <c r="AB166" s="471"/>
      <c r="AC166" s="471"/>
      <c r="AD166" s="471"/>
      <c r="AE166" s="471"/>
      <c r="AF166" s="471"/>
      <c r="AG166" s="473"/>
    </row>
    <row r="167" spans="1:37" x14ac:dyDescent="0.2">
      <c r="A167" s="656"/>
      <c r="B167" s="657"/>
      <c r="C167" s="470"/>
      <c r="D167" s="471"/>
      <c r="E167" s="471"/>
      <c r="F167" s="471"/>
      <c r="G167" s="471"/>
      <c r="H167" s="471"/>
      <c r="I167" s="471"/>
      <c r="J167" s="471"/>
      <c r="K167" s="471"/>
      <c r="L167" s="472"/>
      <c r="M167" s="470"/>
      <c r="N167" s="471"/>
      <c r="O167" s="471"/>
      <c r="P167" s="471"/>
      <c r="Q167" s="471"/>
      <c r="R167" s="471"/>
      <c r="S167" s="471"/>
      <c r="T167" s="471"/>
      <c r="U167" s="471"/>
      <c r="V167" s="472"/>
      <c r="W167" s="470"/>
      <c r="X167" s="471"/>
      <c r="Y167" s="471"/>
      <c r="Z167" s="471"/>
      <c r="AA167" s="471"/>
      <c r="AB167" s="471"/>
      <c r="AC167" s="471"/>
      <c r="AD167" s="471"/>
      <c r="AE167" s="471"/>
      <c r="AF167" s="471"/>
      <c r="AG167" s="473"/>
    </row>
    <row r="168" spans="1:37" x14ac:dyDescent="0.2">
      <c r="A168" s="656"/>
      <c r="B168" s="657"/>
      <c r="C168" s="470"/>
      <c r="D168" s="471"/>
      <c r="E168" s="471"/>
      <c r="F168" s="471"/>
      <c r="G168" s="471"/>
      <c r="H168" s="471"/>
      <c r="I168" s="471"/>
      <c r="J168" s="471"/>
      <c r="K168" s="471"/>
      <c r="L168" s="472"/>
      <c r="M168" s="470"/>
      <c r="N168" s="471"/>
      <c r="O168" s="471"/>
      <c r="P168" s="471"/>
      <c r="Q168" s="471"/>
      <c r="R168" s="471"/>
      <c r="S168" s="471"/>
      <c r="T168" s="471"/>
      <c r="U168" s="471"/>
      <c r="V168" s="472"/>
      <c r="W168" s="470"/>
      <c r="X168" s="471"/>
      <c r="Y168" s="471"/>
      <c r="Z168" s="471"/>
      <c r="AA168" s="471"/>
      <c r="AB168" s="471"/>
      <c r="AC168" s="471"/>
      <c r="AD168" s="471"/>
      <c r="AE168" s="471"/>
      <c r="AF168" s="471"/>
      <c r="AG168" s="473"/>
    </row>
    <row r="169" spans="1:37" x14ac:dyDescent="0.2">
      <c r="A169" s="656"/>
      <c r="B169" s="657"/>
      <c r="C169" s="470"/>
      <c r="D169" s="471"/>
      <c r="E169" s="471"/>
      <c r="F169" s="471"/>
      <c r="G169" s="471"/>
      <c r="H169" s="471"/>
      <c r="I169" s="471"/>
      <c r="J169" s="471"/>
      <c r="K169" s="471"/>
      <c r="L169" s="472"/>
      <c r="M169" s="470"/>
      <c r="N169" s="471"/>
      <c r="O169" s="471"/>
      <c r="P169" s="471"/>
      <c r="Q169" s="471"/>
      <c r="R169" s="471"/>
      <c r="S169" s="471"/>
      <c r="T169" s="471"/>
      <c r="U169" s="471"/>
      <c r="V169" s="472"/>
      <c r="W169" s="470"/>
      <c r="X169" s="471"/>
      <c r="Y169" s="471"/>
      <c r="Z169" s="471"/>
      <c r="AA169" s="471"/>
      <c r="AB169" s="471"/>
      <c r="AC169" s="471"/>
      <c r="AD169" s="471"/>
      <c r="AE169" s="471"/>
      <c r="AF169" s="471"/>
      <c r="AG169" s="473"/>
    </row>
    <row r="170" spans="1:37" x14ac:dyDescent="0.2">
      <c r="A170" s="656"/>
      <c r="B170" s="657"/>
      <c r="C170" s="470"/>
      <c r="D170" s="471"/>
      <c r="E170" s="471"/>
      <c r="F170" s="471"/>
      <c r="G170" s="471"/>
      <c r="H170" s="471"/>
      <c r="I170" s="471"/>
      <c r="J170" s="471"/>
      <c r="K170" s="471"/>
      <c r="L170" s="472"/>
      <c r="M170" s="470"/>
      <c r="N170" s="471"/>
      <c r="O170" s="471"/>
      <c r="P170" s="471"/>
      <c r="Q170" s="471"/>
      <c r="R170" s="471"/>
      <c r="S170" s="471"/>
      <c r="T170" s="471"/>
      <c r="U170" s="471"/>
      <c r="V170" s="472"/>
      <c r="W170" s="470"/>
      <c r="X170" s="471"/>
      <c r="Y170" s="471"/>
      <c r="Z170" s="471"/>
      <c r="AA170" s="471"/>
      <c r="AB170" s="471"/>
      <c r="AC170" s="471"/>
      <c r="AD170" s="471"/>
      <c r="AE170" s="471"/>
      <c r="AF170" s="471"/>
      <c r="AG170" s="473"/>
    </row>
    <row r="171" spans="1:37" x14ac:dyDescent="0.2">
      <c r="A171" s="656"/>
      <c r="B171" s="657"/>
      <c r="C171" s="470"/>
      <c r="D171" s="471"/>
      <c r="E171" s="471"/>
      <c r="F171" s="471"/>
      <c r="G171" s="471"/>
      <c r="H171" s="471"/>
      <c r="I171" s="471"/>
      <c r="J171" s="471"/>
      <c r="K171" s="471"/>
      <c r="L171" s="472"/>
      <c r="M171" s="470"/>
      <c r="N171" s="471"/>
      <c r="O171" s="471"/>
      <c r="P171" s="471"/>
      <c r="Q171" s="471"/>
      <c r="R171" s="471"/>
      <c r="S171" s="471"/>
      <c r="T171" s="471"/>
      <c r="U171" s="471"/>
      <c r="V171" s="472"/>
      <c r="W171" s="470"/>
      <c r="X171" s="471"/>
      <c r="Y171" s="471"/>
      <c r="Z171" s="471"/>
      <c r="AA171" s="471"/>
      <c r="AB171" s="471"/>
      <c r="AC171" s="471"/>
      <c r="AD171" s="471"/>
      <c r="AE171" s="471"/>
      <c r="AF171" s="471"/>
      <c r="AG171" s="473"/>
    </row>
    <row r="172" spans="1:37" x14ac:dyDescent="0.2">
      <c r="A172" s="656"/>
      <c r="B172" s="657"/>
      <c r="C172" s="470"/>
      <c r="D172" s="471"/>
      <c r="E172" s="471"/>
      <c r="F172" s="471"/>
      <c r="G172" s="471"/>
      <c r="H172" s="471"/>
      <c r="I172" s="471"/>
      <c r="J172" s="471"/>
      <c r="K172" s="471"/>
      <c r="L172" s="472"/>
      <c r="M172" s="470"/>
      <c r="N172" s="471"/>
      <c r="O172" s="471"/>
      <c r="P172" s="471"/>
      <c r="Q172" s="471"/>
      <c r="R172" s="471"/>
      <c r="S172" s="471"/>
      <c r="T172" s="471"/>
      <c r="U172" s="471"/>
      <c r="V172" s="472"/>
      <c r="W172" s="470"/>
      <c r="X172" s="471"/>
      <c r="Y172" s="471"/>
      <c r="Z172" s="471"/>
      <c r="AA172" s="471"/>
      <c r="AB172" s="471"/>
      <c r="AC172" s="471"/>
      <c r="AD172" s="471"/>
      <c r="AE172" s="471"/>
      <c r="AF172" s="471"/>
      <c r="AG172" s="473"/>
    </row>
    <row r="173" spans="1:37" ht="12.75" thickBot="1" x14ac:dyDescent="0.25">
      <c r="A173" s="658"/>
      <c r="B173" s="659"/>
      <c r="C173" s="474"/>
      <c r="D173" s="475"/>
      <c r="E173" s="475"/>
      <c r="F173" s="475"/>
      <c r="G173" s="475"/>
      <c r="H173" s="475"/>
      <c r="I173" s="475"/>
      <c r="J173" s="475"/>
      <c r="K173" s="475"/>
      <c r="L173" s="476"/>
      <c r="M173" s="474"/>
      <c r="N173" s="475"/>
      <c r="O173" s="475"/>
      <c r="P173" s="475"/>
      <c r="Q173" s="475"/>
      <c r="R173" s="475"/>
      <c r="S173" s="475"/>
      <c r="T173" s="475"/>
      <c r="U173" s="475"/>
      <c r="V173" s="476"/>
      <c r="W173" s="474"/>
      <c r="X173" s="475"/>
      <c r="Y173" s="475"/>
      <c r="Z173" s="475"/>
      <c r="AA173" s="475"/>
      <c r="AB173" s="475"/>
      <c r="AC173" s="475"/>
      <c r="AD173" s="475"/>
      <c r="AE173" s="475"/>
      <c r="AF173" s="475"/>
      <c r="AG173" s="477"/>
    </row>
    <row r="174" spans="1:37" x14ac:dyDescent="0.2">
      <c r="A174" s="660">
        <f>A149+1</f>
        <v>4</v>
      </c>
      <c r="B174" s="661"/>
      <c r="C174" s="455"/>
      <c r="D174" s="456"/>
      <c r="E174" s="456"/>
      <c r="F174" s="456"/>
      <c r="G174" s="456"/>
      <c r="H174" s="456"/>
      <c r="I174" s="456"/>
      <c r="J174" s="456"/>
      <c r="K174" s="456"/>
      <c r="L174" s="457"/>
      <c r="M174" s="455"/>
      <c r="N174" s="456"/>
      <c r="O174" s="456"/>
      <c r="P174" s="456"/>
      <c r="Q174" s="456"/>
      <c r="R174" s="456"/>
      <c r="S174" s="456"/>
      <c r="T174" s="456"/>
      <c r="U174" s="456"/>
      <c r="V174" s="457"/>
      <c r="W174" s="455"/>
      <c r="X174" s="456"/>
      <c r="Y174" s="456"/>
      <c r="Z174" s="456"/>
      <c r="AA174" s="456"/>
      <c r="AB174" s="456"/>
      <c r="AC174" s="456"/>
      <c r="AD174" s="456"/>
      <c r="AE174" s="456"/>
      <c r="AF174" s="456"/>
      <c r="AG174" s="463"/>
      <c r="AK174" s="394"/>
    </row>
    <row r="175" spans="1:37" x14ac:dyDescent="0.2">
      <c r="A175" s="662"/>
      <c r="B175" s="663"/>
      <c r="C175" s="458"/>
      <c r="D175" s="454"/>
      <c r="E175" s="454"/>
      <c r="F175" s="454"/>
      <c r="G175" s="454"/>
      <c r="H175" s="454"/>
      <c r="I175" s="454"/>
      <c r="J175" s="454"/>
      <c r="K175" s="454"/>
      <c r="L175" s="459"/>
      <c r="M175" s="458"/>
      <c r="N175" s="454"/>
      <c r="O175" s="454"/>
      <c r="P175" s="454"/>
      <c r="Q175" s="454"/>
      <c r="R175" s="454"/>
      <c r="S175" s="454"/>
      <c r="T175" s="454"/>
      <c r="U175" s="454"/>
      <c r="V175" s="459"/>
      <c r="W175" s="458"/>
      <c r="X175" s="454"/>
      <c r="Y175" s="454"/>
      <c r="Z175" s="454"/>
      <c r="AA175" s="454"/>
      <c r="AB175" s="454"/>
      <c r="AC175" s="454"/>
      <c r="AD175" s="454"/>
      <c r="AE175" s="454"/>
      <c r="AF175" s="454"/>
      <c r="AG175" s="464"/>
      <c r="AK175" s="394"/>
    </row>
    <row r="176" spans="1:37" x14ac:dyDescent="0.2">
      <c r="A176" s="662"/>
      <c r="B176" s="663"/>
      <c r="C176" s="458"/>
      <c r="D176" s="454"/>
      <c r="E176" s="454"/>
      <c r="F176" s="454"/>
      <c r="G176" s="454"/>
      <c r="H176" s="454"/>
      <c r="I176" s="454"/>
      <c r="J176" s="454"/>
      <c r="K176" s="454"/>
      <c r="L176" s="459"/>
      <c r="M176" s="458"/>
      <c r="N176" s="454"/>
      <c r="O176" s="454"/>
      <c r="P176" s="454"/>
      <c r="Q176" s="454"/>
      <c r="R176" s="454"/>
      <c r="S176" s="454"/>
      <c r="T176" s="454"/>
      <c r="U176" s="454"/>
      <c r="V176" s="459"/>
      <c r="W176" s="458"/>
      <c r="X176" s="454"/>
      <c r="Y176" s="454"/>
      <c r="Z176" s="454"/>
      <c r="AA176" s="454"/>
      <c r="AB176" s="454"/>
      <c r="AC176" s="454"/>
      <c r="AD176" s="454"/>
      <c r="AE176" s="454"/>
      <c r="AF176" s="454"/>
      <c r="AG176" s="464"/>
      <c r="AK176" s="394"/>
    </row>
    <row r="177" spans="1:33" x14ac:dyDescent="0.2">
      <c r="A177" s="662"/>
      <c r="B177" s="663"/>
      <c r="C177" s="458"/>
      <c r="D177" s="454"/>
      <c r="E177" s="454"/>
      <c r="F177" s="454"/>
      <c r="G177" s="454"/>
      <c r="H177" s="454"/>
      <c r="I177" s="454"/>
      <c r="J177" s="454"/>
      <c r="K177" s="454"/>
      <c r="L177" s="459"/>
      <c r="M177" s="458"/>
      <c r="N177" s="454"/>
      <c r="O177" s="454"/>
      <c r="P177" s="454"/>
      <c r="Q177" s="454"/>
      <c r="R177" s="454"/>
      <c r="S177" s="454"/>
      <c r="T177" s="454"/>
      <c r="U177" s="454"/>
      <c r="V177" s="459"/>
      <c r="W177" s="458"/>
      <c r="X177" s="454"/>
      <c r="Y177" s="454"/>
      <c r="Z177" s="454"/>
      <c r="AA177" s="454"/>
      <c r="AB177" s="454"/>
      <c r="AC177" s="454"/>
      <c r="AD177" s="454"/>
      <c r="AE177" s="454"/>
      <c r="AF177" s="454"/>
      <c r="AG177" s="464"/>
    </row>
    <row r="178" spans="1:33" x14ac:dyDescent="0.2">
      <c r="A178" s="662"/>
      <c r="B178" s="663"/>
      <c r="C178" s="458"/>
      <c r="D178" s="454"/>
      <c r="E178" s="454"/>
      <c r="F178" s="454"/>
      <c r="G178" s="454"/>
      <c r="H178" s="454"/>
      <c r="I178" s="454"/>
      <c r="J178" s="454"/>
      <c r="K178" s="454"/>
      <c r="L178" s="459"/>
      <c r="M178" s="458"/>
      <c r="N178" s="454"/>
      <c r="O178" s="454"/>
      <c r="P178" s="454"/>
      <c r="Q178" s="454"/>
      <c r="R178" s="454"/>
      <c r="S178" s="454"/>
      <c r="T178" s="454"/>
      <c r="U178" s="454"/>
      <c r="V178" s="459"/>
      <c r="W178" s="458"/>
      <c r="X178" s="454"/>
      <c r="Y178" s="454"/>
      <c r="Z178" s="454"/>
      <c r="AA178" s="454"/>
      <c r="AB178" s="454"/>
      <c r="AC178" s="454"/>
      <c r="AD178" s="454"/>
      <c r="AE178" s="454"/>
      <c r="AF178" s="454"/>
      <c r="AG178" s="464"/>
    </row>
    <row r="179" spans="1:33" x14ac:dyDescent="0.2">
      <c r="A179" s="662"/>
      <c r="B179" s="663"/>
      <c r="C179" s="458"/>
      <c r="D179" s="454"/>
      <c r="E179" s="454"/>
      <c r="F179" s="454"/>
      <c r="G179" s="454"/>
      <c r="H179" s="454"/>
      <c r="I179" s="454"/>
      <c r="J179" s="454"/>
      <c r="K179" s="454"/>
      <c r="L179" s="459"/>
      <c r="M179" s="458"/>
      <c r="N179" s="454"/>
      <c r="O179" s="454"/>
      <c r="P179" s="454"/>
      <c r="Q179" s="454"/>
      <c r="R179" s="454"/>
      <c r="S179" s="454"/>
      <c r="T179" s="454"/>
      <c r="U179" s="454"/>
      <c r="V179" s="459"/>
      <c r="W179" s="458"/>
      <c r="X179" s="454"/>
      <c r="Y179" s="454"/>
      <c r="Z179" s="454"/>
      <c r="AA179" s="454"/>
      <c r="AB179" s="454"/>
      <c r="AC179" s="454"/>
      <c r="AD179" s="454"/>
      <c r="AE179" s="454"/>
      <c r="AF179" s="454"/>
      <c r="AG179" s="464"/>
    </row>
    <row r="180" spans="1:33" x14ac:dyDescent="0.2">
      <c r="A180" s="662"/>
      <c r="B180" s="663"/>
      <c r="C180" s="458"/>
      <c r="D180" s="454"/>
      <c r="E180" s="454"/>
      <c r="F180" s="454"/>
      <c r="G180" s="454"/>
      <c r="H180" s="454"/>
      <c r="I180" s="454"/>
      <c r="J180" s="454"/>
      <c r="K180" s="454"/>
      <c r="L180" s="459"/>
      <c r="M180" s="458"/>
      <c r="N180" s="454"/>
      <c r="O180" s="454"/>
      <c r="P180" s="454"/>
      <c r="Q180" s="454"/>
      <c r="R180" s="454"/>
      <c r="S180" s="454"/>
      <c r="T180" s="454"/>
      <c r="U180" s="454"/>
      <c r="V180" s="459"/>
      <c r="W180" s="458"/>
      <c r="X180" s="454"/>
      <c r="Y180" s="454"/>
      <c r="Z180" s="454"/>
      <c r="AA180" s="454"/>
      <c r="AB180" s="454"/>
      <c r="AC180" s="454"/>
      <c r="AD180" s="454"/>
      <c r="AE180" s="454"/>
      <c r="AF180" s="454"/>
      <c r="AG180" s="464"/>
    </row>
    <row r="181" spans="1:33" x14ac:dyDescent="0.2">
      <c r="A181" s="662"/>
      <c r="B181" s="663"/>
      <c r="C181" s="458"/>
      <c r="D181" s="454"/>
      <c r="E181" s="454"/>
      <c r="F181" s="454"/>
      <c r="G181" s="454"/>
      <c r="H181" s="454"/>
      <c r="I181" s="454"/>
      <c r="J181" s="454"/>
      <c r="K181" s="454"/>
      <c r="L181" s="459"/>
      <c r="M181" s="458"/>
      <c r="N181" s="454"/>
      <c r="O181" s="454"/>
      <c r="P181" s="454"/>
      <c r="Q181" s="454"/>
      <c r="R181" s="454"/>
      <c r="S181" s="454"/>
      <c r="T181" s="454"/>
      <c r="U181" s="454"/>
      <c r="V181" s="459"/>
      <c r="W181" s="458"/>
      <c r="X181" s="454"/>
      <c r="Y181" s="454"/>
      <c r="Z181" s="454"/>
      <c r="AA181" s="454"/>
      <c r="AB181" s="454"/>
      <c r="AC181" s="454"/>
      <c r="AD181" s="454"/>
      <c r="AE181" s="454"/>
      <c r="AF181" s="454"/>
      <c r="AG181" s="464"/>
    </row>
    <row r="182" spans="1:33" x14ac:dyDescent="0.2">
      <c r="A182" s="662"/>
      <c r="B182" s="663"/>
      <c r="C182" s="458"/>
      <c r="D182" s="454"/>
      <c r="E182" s="454"/>
      <c r="F182" s="454"/>
      <c r="G182" s="454"/>
      <c r="H182" s="454"/>
      <c r="I182" s="454"/>
      <c r="J182" s="454"/>
      <c r="K182" s="454"/>
      <c r="L182" s="459"/>
      <c r="M182" s="458"/>
      <c r="N182" s="454"/>
      <c r="O182" s="454"/>
      <c r="P182" s="454"/>
      <c r="Q182" s="454"/>
      <c r="R182" s="454"/>
      <c r="S182" s="454"/>
      <c r="T182" s="454"/>
      <c r="U182" s="454"/>
      <c r="V182" s="459"/>
      <c r="W182" s="458"/>
      <c r="X182" s="454"/>
      <c r="Y182" s="454"/>
      <c r="Z182" s="454"/>
      <c r="AA182" s="454"/>
      <c r="AB182" s="454"/>
      <c r="AC182" s="454"/>
      <c r="AD182" s="454"/>
      <c r="AE182" s="454"/>
      <c r="AF182" s="454"/>
      <c r="AG182" s="464"/>
    </row>
    <row r="183" spans="1:33" x14ac:dyDescent="0.2">
      <c r="A183" s="662"/>
      <c r="B183" s="663"/>
      <c r="C183" s="458"/>
      <c r="D183" s="454"/>
      <c r="E183" s="454"/>
      <c r="F183" s="454"/>
      <c r="G183" s="454"/>
      <c r="H183" s="454"/>
      <c r="I183" s="454"/>
      <c r="J183" s="454"/>
      <c r="K183" s="454"/>
      <c r="L183" s="459"/>
      <c r="M183" s="458"/>
      <c r="N183" s="454"/>
      <c r="O183" s="454"/>
      <c r="P183" s="454"/>
      <c r="Q183" s="454"/>
      <c r="R183" s="454"/>
      <c r="S183" s="454"/>
      <c r="T183" s="454"/>
      <c r="U183" s="454"/>
      <c r="V183" s="459"/>
      <c r="W183" s="458"/>
      <c r="X183" s="454"/>
      <c r="Y183" s="454"/>
      <c r="Z183" s="454"/>
      <c r="AA183" s="454"/>
      <c r="AB183" s="454"/>
      <c r="AC183" s="454"/>
      <c r="AD183" s="454"/>
      <c r="AE183" s="454"/>
      <c r="AF183" s="454"/>
      <c r="AG183" s="464"/>
    </row>
    <row r="184" spans="1:33" x14ac:dyDescent="0.2">
      <c r="A184" s="662"/>
      <c r="B184" s="663"/>
      <c r="C184" s="458"/>
      <c r="D184" s="454"/>
      <c r="E184" s="454"/>
      <c r="F184" s="454"/>
      <c r="G184" s="454"/>
      <c r="H184" s="454"/>
      <c r="I184" s="454"/>
      <c r="J184" s="454"/>
      <c r="K184" s="454"/>
      <c r="L184" s="459"/>
      <c r="M184" s="458"/>
      <c r="N184" s="454"/>
      <c r="O184" s="454"/>
      <c r="P184" s="454"/>
      <c r="Q184" s="454"/>
      <c r="R184" s="454"/>
      <c r="S184" s="454"/>
      <c r="T184" s="454"/>
      <c r="U184" s="454"/>
      <c r="V184" s="459"/>
      <c r="W184" s="458"/>
      <c r="X184" s="454"/>
      <c r="Y184" s="454"/>
      <c r="Z184" s="454"/>
      <c r="AA184" s="454"/>
      <c r="AB184" s="454"/>
      <c r="AC184" s="454"/>
      <c r="AD184" s="454"/>
      <c r="AE184" s="454"/>
      <c r="AF184" s="454"/>
      <c r="AG184" s="464"/>
    </row>
    <row r="185" spans="1:33" x14ac:dyDescent="0.2">
      <c r="A185" s="662"/>
      <c r="B185" s="663"/>
      <c r="C185" s="458"/>
      <c r="D185" s="454"/>
      <c r="E185" s="454"/>
      <c r="F185" s="454"/>
      <c r="G185" s="454"/>
      <c r="H185" s="454"/>
      <c r="I185" s="454"/>
      <c r="J185" s="454"/>
      <c r="K185" s="454"/>
      <c r="L185" s="459"/>
      <c r="M185" s="458"/>
      <c r="N185" s="454"/>
      <c r="O185" s="454"/>
      <c r="P185" s="454"/>
      <c r="Q185" s="454"/>
      <c r="R185" s="454"/>
      <c r="S185" s="454"/>
      <c r="T185" s="454"/>
      <c r="U185" s="454"/>
      <c r="V185" s="459"/>
      <c r="W185" s="458"/>
      <c r="X185" s="454"/>
      <c r="Y185" s="454"/>
      <c r="Z185" s="454"/>
      <c r="AA185" s="454"/>
      <c r="AB185" s="454"/>
      <c r="AC185" s="454"/>
      <c r="AD185" s="454"/>
      <c r="AE185" s="454"/>
      <c r="AF185" s="454"/>
      <c r="AG185" s="464"/>
    </row>
    <row r="186" spans="1:33" x14ac:dyDescent="0.2">
      <c r="A186" s="662"/>
      <c r="B186" s="663"/>
      <c r="C186" s="458"/>
      <c r="D186" s="454"/>
      <c r="E186" s="454"/>
      <c r="F186" s="454"/>
      <c r="G186" s="454"/>
      <c r="H186" s="454"/>
      <c r="I186" s="454"/>
      <c r="J186" s="454"/>
      <c r="K186" s="454"/>
      <c r="L186" s="459"/>
      <c r="M186" s="458"/>
      <c r="N186" s="454"/>
      <c r="O186" s="454"/>
      <c r="P186" s="454"/>
      <c r="Q186" s="454"/>
      <c r="R186" s="454"/>
      <c r="S186" s="454"/>
      <c r="T186" s="454"/>
      <c r="U186" s="454"/>
      <c r="V186" s="459"/>
      <c r="W186" s="458"/>
      <c r="X186" s="454"/>
      <c r="Y186" s="454"/>
      <c r="Z186" s="454"/>
      <c r="AA186" s="454"/>
      <c r="AB186" s="454"/>
      <c r="AC186" s="454"/>
      <c r="AD186" s="454"/>
      <c r="AE186" s="454"/>
      <c r="AF186" s="454"/>
      <c r="AG186" s="464"/>
    </row>
    <row r="187" spans="1:33" x14ac:dyDescent="0.2">
      <c r="A187" s="662"/>
      <c r="B187" s="663"/>
      <c r="C187" s="458"/>
      <c r="D187" s="454"/>
      <c r="E187" s="454"/>
      <c r="F187" s="454"/>
      <c r="G187" s="454"/>
      <c r="H187" s="454"/>
      <c r="I187" s="454"/>
      <c r="J187" s="454"/>
      <c r="K187" s="454"/>
      <c r="L187" s="459"/>
      <c r="M187" s="458"/>
      <c r="N187" s="454"/>
      <c r="O187" s="454"/>
      <c r="P187" s="454"/>
      <c r="Q187" s="454"/>
      <c r="R187" s="454"/>
      <c r="S187" s="454"/>
      <c r="T187" s="454"/>
      <c r="U187" s="454"/>
      <c r="V187" s="459"/>
      <c r="W187" s="458"/>
      <c r="X187" s="454"/>
      <c r="Y187" s="454"/>
      <c r="Z187" s="454"/>
      <c r="AA187" s="454"/>
      <c r="AB187" s="454"/>
      <c r="AC187" s="454"/>
      <c r="AD187" s="454"/>
      <c r="AE187" s="454"/>
      <c r="AF187" s="454"/>
      <c r="AG187" s="464"/>
    </row>
    <row r="188" spans="1:33" x14ac:dyDescent="0.2">
      <c r="A188" s="662"/>
      <c r="B188" s="663"/>
      <c r="C188" s="458"/>
      <c r="D188" s="454"/>
      <c r="E188" s="454"/>
      <c r="F188" s="454"/>
      <c r="G188" s="454"/>
      <c r="H188" s="454"/>
      <c r="I188" s="454"/>
      <c r="J188" s="454"/>
      <c r="K188" s="454"/>
      <c r="L188" s="459"/>
      <c r="M188" s="458"/>
      <c r="N188" s="454"/>
      <c r="O188" s="454"/>
      <c r="P188" s="454"/>
      <c r="Q188" s="454"/>
      <c r="R188" s="454"/>
      <c r="S188" s="454"/>
      <c r="T188" s="454"/>
      <c r="U188" s="454"/>
      <c r="V188" s="459"/>
      <c r="W188" s="458"/>
      <c r="X188" s="454"/>
      <c r="Y188" s="454"/>
      <c r="Z188" s="454"/>
      <c r="AA188" s="454"/>
      <c r="AB188" s="454"/>
      <c r="AC188" s="454"/>
      <c r="AD188" s="454"/>
      <c r="AE188" s="454"/>
      <c r="AF188" s="454"/>
      <c r="AG188" s="464"/>
    </row>
    <row r="189" spans="1:33" x14ac:dyDescent="0.2">
      <c r="A189" s="662"/>
      <c r="B189" s="663"/>
      <c r="C189" s="458"/>
      <c r="D189" s="454"/>
      <c r="E189" s="454"/>
      <c r="F189" s="454"/>
      <c r="G189" s="454"/>
      <c r="H189" s="454"/>
      <c r="I189" s="454"/>
      <c r="J189" s="454"/>
      <c r="K189" s="454"/>
      <c r="L189" s="459"/>
      <c r="M189" s="458"/>
      <c r="N189" s="454"/>
      <c r="O189" s="454"/>
      <c r="P189" s="454"/>
      <c r="Q189" s="454"/>
      <c r="R189" s="454"/>
      <c r="S189" s="454"/>
      <c r="T189" s="454"/>
      <c r="U189" s="454"/>
      <c r="V189" s="459"/>
      <c r="W189" s="458"/>
      <c r="X189" s="454"/>
      <c r="Y189" s="454"/>
      <c r="Z189" s="454"/>
      <c r="AA189" s="454"/>
      <c r="AB189" s="454"/>
      <c r="AC189" s="454"/>
      <c r="AD189" s="454"/>
      <c r="AE189" s="454"/>
      <c r="AF189" s="454"/>
      <c r="AG189" s="464"/>
    </row>
    <row r="190" spans="1:33" x14ac:dyDescent="0.2">
      <c r="A190" s="662"/>
      <c r="B190" s="663"/>
      <c r="C190" s="458"/>
      <c r="D190" s="454"/>
      <c r="E190" s="454"/>
      <c r="F190" s="454"/>
      <c r="G190" s="454"/>
      <c r="H190" s="454"/>
      <c r="I190" s="454"/>
      <c r="J190" s="454"/>
      <c r="K190" s="454"/>
      <c r="L190" s="459"/>
      <c r="M190" s="458"/>
      <c r="N190" s="454"/>
      <c r="O190" s="454"/>
      <c r="P190" s="454"/>
      <c r="Q190" s="454"/>
      <c r="R190" s="454"/>
      <c r="S190" s="454"/>
      <c r="T190" s="454"/>
      <c r="U190" s="454"/>
      <c r="V190" s="459"/>
      <c r="W190" s="458"/>
      <c r="X190" s="454"/>
      <c r="Y190" s="454"/>
      <c r="Z190" s="454"/>
      <c r="AA190" s="454"/>
      <c r="AB190" s="454"/>
      <c r="AC190" s="454"/>
      <c r="AD190" s="454"/>
      <c r="AE190" s="454"/>
      <c r="AF190" s="454"/>
      <c r="AG190" s="464"/>
    </row>
    <row r="191" spans="1:33" x14ac:dyDescent="0.2">
      <c r="A191" s="662"/>
      <c r="B191" s="663"/>
      <c r="C191" s="458"/>
      <c r="D191" s="454"/>
      <c r="E191" s="454"/>
      <c r="F191" s="454"/>
      <c r="G191" s="454"/>
      <c r="H191" s="454"/>
      <c r="I191" s="454"/>
      <c r="J191" s="454"/>
      <c r="K191" s="454"/>
      <c r="L191" s="459"/>
      <c r="M191" s="458"/>
      <c r="N191" s="454"/>
      <c r="O191" s="454"/>
      <c r="P191" s="454"/>
      <c r="Q191" s="454"/>
      <c r="R191" s="454"/>
      <c r="S191" s="454"/>
      <c r="T191" s="454"/>
      <c r="U191" s="454"/>
      <c r="V191" s="459"/>
      <c r="W191" s="458"/>
      <c r="X191" s="454"/>
      <c r="Y191" s="454"/>
      <c r="Z191" s="454"/>
      <c r="AA191" s="454"/>
      <c r="AB191" s="454"/>
      <c r="AC191" s="454"/>
      <c r="AD191" s="454"/>
      <c r="AE191" s="454"/>
      <c r="AF191" s="454"/>
      <c r="AG191" s="464"/>
    </row>
    <row r="192" spans="1:33" x14ac:dyDescent="0.2">
      <c r="A192" s="662"/>
      <c r="B192" s="663"/>
      <c r="C192" s="458"/>
      <c r="D192" s="454"/>
      <c r="E192" s="454"/>
      <c r="F192" s="454"/>
      <c r="G192" s="454"/>
      <c r="H192" s="454"/>
      <c r="I192" s="454"/>
      <c r="J192" s="454"/>
      <c r="K192" s="454"/>
      <c r="L192" s="459"/>
      <c r="M192" s="458"/>
      <c r="N192" s="454"/>
      <c r="O192" s="454"/>
      <c r="P192" s="454"/>
      <c r="Q192" s="454"/>
      <c r="R192" s="454"/>
      <c r="S192" s="454"/>
      <c r="T192" s="454"/>
      <c r="U192" s="454"/>
      <c r="V192" s="459"/>
      <c r="W192" s="458"/>
      <c r="X192" s="454"/>
      <c r="Y192" s="454"/>
      <c r="Z192" s="454"/>
      <c r="AA192" s="454"/>
      <c r="AB192" s="454"/>
      <c r="AC192" s="454"/>
      <c r="AD192" s="454"/>
      <c r="AE192" s="454"/>
      <c r="AF192" s="454"/>
      <c r="AG192" s="464"/>
    </row>
    <row r="193" spans="1:37" x14ac:dyDescent="0.2">
      <c r="A193" s="662"/>
      <c r="B193" s="663"/>
      <c r="C193" s="458"/>
      <c r="D193" s="454"/>
      <c r="E193" s="454"/>
      <c r="F193" s="454"/>
      <c r="G193" s="454"/>
      <c r="H193" s="454"/>
      <c r="I193" s="454"/>
      <c r="J193" s="454"/>
      <c r="K193" s="454"/>
      <c r="L193" s="459"/>
      <c r="M193" s="458"/>
      <c r="N193" s="454"/>
      <c r="O193" s="454"/>
      <c r="P193" s="454"/>
      <c r="Q193" s="454"/>
      <c r="R193" s="454"/>
      <c r="S193" s="454"/>
      <c r="T193" s="454"/>
      <c r="U193" s="454"/>
      <c r="V193" s="459"/>
      <c r="W193" s="458"/>
      <c r="X193" s="454"/>
      <c r="Y193" s="454"/>
      <c r="Z193" s="454"/>
      <c r="AA193" s="454"/>
      <c r="AB193" s="454"/>
      <c r="AC193" s="454"/>
      <c r="AD193" s="454"/>
      <c r="AE193" s="454"/>
      <c r="AF193" s="454"/>
      <c r="AG193" s="464"/>
    </row>
    <row r="194" spans="1:37" x14ac:dyDescent="0.2">
      <c r="A194" s="662"/>
      <c r="B194" s="663"/>
      <c r="C194" s="458"/>
      <c r="D194" s="454"/>
      <c r="E194" s="454"/>
      <c r="F194" s="454"/>
      <c r="G194" s="454"/>
      <c r="H194" s="454"/>
      <c r="I194" s="454"/>
      <c r="J194" s="454"/>
      <c r="K194" s="454"/>
      <c r="L194" s="459"/>
      <c r="M194" s="458"/>
      <c r="N194" s="454"/>
      <c r="O194" s="454"/>
      <c r="P194" s="454"/>
      <c r="Q194" s="454"/>
      <c r="R194" s="454"/>
      <c r="S194" s="454"/>
      <c r="T194" s="454"/>
      <c r="U194" s="454"/>
      <c r="V194" s="459"/>
      <c r="W194" s="458"/>
      <c r="X194" s="454"/>
      <c r="Y194" s="454"/>
      <c r="Z194" s="454"/>
      <c r="AA194" s="454"/>
      <c r="AB194" s="454"/>
      <c r="AC194" s="454"/>
      <c r="AD194" s="454"/>
      <c r="AE194" s="454"/>
      <c r="AF194" s="454"/>
      <c r="AG194" s="464"/>
    </row>
    <row r="195" spans="1:37" x14ac:dyDescent="0.2">
      <c r="A195" s="662"/>
      <c r="B195" s="663"/>
      <c r="C195" s="458"/>
      <c r="D195" s="454"/>
      <c r="E195" s="454"/>
      <c r="F195" s="454"/>
      <c r="G195" s="454"/>
      <c r="H195" s="454"/>
      <c r="I195" s="454"/>
      <c r="J195" s="454"/>
      <c r="K195" s="454"/>
      <c r="L195" s="459"/>
      <c r="M195" s="458"/>
      <c r="N195" s="454"/>
      <c r="O195" s="454"/>
      <c r="P195" s="454"/>
      <c r="Q195" s="454"/>
      <c r="R195" s="454"/>
      <c r="S195" s="454"/>
      <c r="T195" s="454"/>
      <c r="U195" s="454"/>
      <c r="V195" s="459"/>
      <c r="W195" s="458"/>
      <c r="X195" s="454"/>
      <c r="Y195" s="454"/>
      <c r="Z195" s="454"/>
      <c r="AA195" s="454"/>
      <c r="AB195" s="454"/>
      <c r="AC195" s="454"/>
      <c r="AD195" s="454"/>
      <c r="AE195" s="454"/>
      <c r="AF195" s="454"/>
      <c r="AG195" s="464"/>
    </row>
    <row r="196" spans="1:37" x14ac:dyDescent="0.2">
      <c r="A196" s="662"/>
      <c r="B196" s="663"/>
      <c r="C196" s="458"/>
      <c r="D196" s="454"/>
      <c r="E196" s="454"/>
      <c r="F196" s="454"/>
      <c r="G196" s="454"/>
      <c r="H196" s="454"/>
      <c r="I196" s="454"/>
      <c r="J196" s="454"/>
      <c r="K196" s="454"/>
      <c r="L196" s="459"/>
      <c r="M196" s="458"/>
      <c r="N196" s="454"/>
      <c r="O196" s="454"/>
      <c r="P196" s="454"/>
      <c r="Q196" s="454"/>
      <c r="R196" s="454"/>
      <c r="S196" s="454"/>
      <c r="T196" s="454"/>
      <c r="U196" s="454"/>
      <c r="V196" s="459"/>
      <c r="W196" s="458"/>
      <c r="X196" s="454"/>
      <c r="Y196" s="454"/>
      <c r="Z196" s="454"/>
      <c r="AA196" s="454"/>
      <c r="AB196" s="454"/>
      <c r="AC196" s="454"/>
      <c r="AD196" s="454"/>
      <c r="AE196" s="454"/>
      <c r="AF196" s="454"/>
      <c r="AG196" s="464"/>
    </row>
    <row r="197" spans="1:37" x14ac:dyDescent="0.2">
      <c r="A197" s="662"/>
      <c r="B197" s="663"/>
      <c r="C197" s="458"/>
      <c r="D197" s="454"/>
      <c r="E197" s="454"/>
      <c r="F197" s="454"/>
      <c r="G197" s="454"/>
      <c r="H197" s="454"/>
      <c r="I197" s="454"/>
      <c r="J197" s="454"/>
      <c r="K197" s="454"/>
      <c r="L197" s="459"/>
      <c r="M197" s="458"/>
      <c r="N197" s="454"/>
      <c r="O197" s="454"/>
      <c r="P197" s="454"/>
      <c r="Q197" s="454"/>
      <c r="R197" s="454"/>
      <c r="S197" s="454"/>
      <c r="T197" s="454"/>
      <c r="U197" s="454"/>
      <c r="V197" s="459"/>
      <c r="W197" s="458"/>
      <c r="X197" s="454"/>
      <c r="Y197" s="454"/>
      <c r="Z197" s="454"/>
      <c r="AA197" s="454"/>
      <c r="AB197" s="454"/>
      <c r="AC197" s="454"/>
      <c r="AD197" s="454"/>
      <c r="AE197" s="454"/>
      <c r="AF197" s="454"/>
      <c r="AG197" s="464"/>
    </row>
    <row r="198" spans="1:37" ht="12.75" thickBot="1" x14ac:dyDescent="0.25">
      <c r="A198" s="664"/>
      <c r="B198" s="665"/>
      <c r="C198" s="460"/>
      <c r="D198" s="461"/>
      <c r="E198" s="461"/>
      <c r="F198" s="461"/>
      <c r="G198" s="461"/>
      <c r="H198" s="461"/>
      <c r="I198" s="461"/>
      <c r="J198" s="461"/>
      <c r="K198" s="461"/>
      <c r="L198" s="462"/>
      <c r="M198" s="460"/>
      <c r="N198" s="461"/>
      <c r="O198" s="461"/>
      <c r="P198" s="461"/>
      <c r="Q198" s="461"/>
      <c r="R198" s="461"/>
      <c r="S198" s="461"/>
      <c r="T198" s="461"/>
      <c r="U198" s="461"/>
      <c r="V198" s="462"/>
      <c r="W198" s="460"/>
      <c r="X198" s="461"/>
      <c r="Y198" s="461"/>
      <c r="Z198" s="461"/>
      <c r="AA198" s="461"/>
      <c r="AB198" s="461"/>
      <c r="AC198" s="461"/>
      <c r="AD198" s="461"/>
      <c r="AE198" s="461"/>
      <c r="AF198" s="461"/>
      <c r="AG198" s="465"/>
    </row>
    <row r="199" spans="1:37" x14ac:dyDescent="0.2">
      <c r="A199" s="654" t="str">
        <f>Year1&amp;" - "&amp;Year1+4</f>
        <v xml:space="preserve"> - 4</v>
      </c>
      <c r="B199" s="655"/>
      <c r="C199" s="466"/>
      <c r="D199" s="467"/>
      <c r="E199" s="467"/>
      <c r="F199" s="467"/>
      <c r="G199" s="467"/>
      <c r="H199" s="467"/>
      <c r="I199" s="467"/>
      <c r="J199" s="467"/>
      <c r="K199" s="467"/>
      <c r="L199" s="468"/>
      <c r="M199" s="466"/>
      <c r="N199" s="467"/>
      <c r="O199" s="467"/>
      <c r="P199" s="467"/>
      <c r="Q199" s="467"/>
      <c r="R199" s="467"/>
      <c r="S199" s="467"/>
      <c r="T199" s="467"/>
      <c r="U199" s="467"/>
      <c r="V199" s="468"/>
      <c r="W199" s="466"/>
      <c r="X199" s="467"/>
      <c r="Y199" s="467"/>
      <c r="Z199" s="467"/>
      <c r="AA199" s="467"/>
      <c r="AB199" s="467"/>
      <c r="AC199" s="467"/>
      <c r="AD199" s="467"/>
      <c r="AE199" s="467"/>
      <c r="AF199" s="467"/>
      <c r="AG199" s="469"/>
      <c r="AK199" s="394"/>
    </row>
    <row r="200" spans="1:37" x14ac:dyDescent="0.2">
      <c r="A200" s="656"/>
      <c r="B200" s="657"/>
      <c r="C200" s="470"/>
      <c r="D200" s="471"/>
      <c r="E200" s="471"/>
      <c r="F200" s="471"/>
      <c r="G200" s="471"/>
      <c r="H200" s="471"/>
      <c r="I200" s="471"/>
      <c r="J200" s="471"/>
      <c r="K200" s="471"/>
      <c r="L200" s="472"/>
      <c r="M200" s="470"/>
      <c r="N200" s="471"/>
      <c r="O200" s="471"/>
      <c r="P200" s="471"/>
      <c r="Q200" s="471"/>
      <c r="R200" s="471"/>
      <c r="S200" s="471"/>
      <c r="T200" s="471"/>
      <c r="U200" s="471"/>
      <c r="V200" s="472"/>
      <c r="W200" s="470"/>
      <c r="X200" s="471"/>
      <c r="Y200" s="471"/>
      <c r="Z200" s="471"/>
      <c r="AA200" s="471"/>
      <c r="AB200" s="471"/>
      <c r="AC200" s="471"/>
      <c r="AD200" s="471"/>
      <c r="AE200" s="471"/>
      <c r="AF200" s="471"/>
      <c r="AG200" s="473"/>
      <c r="AK200" s="394"/>
    </row>
    <row r="201" spans="1:37" x14ac:dyDescent="0.2">
      <c r="A201" s="656"/>
      <c r="B201" s="657"/>
      <c r="C201" s="470"/>
      <c r="D201" s="471"/>
      <c r="E201" s="471"/>
      <c r="F201" s="471"/>
      <c r="G201" s="471"/>
      <c r="H201" s="471"/>
      <c r="I201" s="471"/>
      <c r="J201" s="471"/>
      <c r="K201" s="471"/>
      <c r="L201" s="472"/>
      <c r="M201" s="470"/>
      <c r="N201" s="471"/>
      <c r="O201" s="471"/>
      <c r="P201" s="471"/>
      <c r="Q201" s="471"/>
      <c r="R201" s="471"/>
      <c r="S201" s="471"/>
      <c r="T201" s="471"/>
      <c r="U201" s="471"/>
      <c r="V201" s="472"/>
      <c r="W201" s="470"/>
      <c r="X201" s="471"/>
      <c r="Y201" s="471"/>
      <c r="Z201" s="471"/>
      <c r="AA201" s="471"/>
      <c r="AB201" s="471"/>
      <c r="AC201" s="471"/>
      <c r="AD201" s="471"/>
      <c r="AE201" s="471"/>
      <c r="AF201" s="471"/>
      <c r="AG201" s="473"/>
      <c r="AK201" s="394"/>
    </row>
    <row r="202" spans="1:37" x14ac:dyDescent="0.2">
      <c r="A202" s="656"/>
      <c r="B202" s="657"/>
      <c r="C202" s="470"/>
      <c r="D202" s="471"/>
      <c r="E202" s="471"/>
      <c r="F202" s="471"/>
      <c r="G202" s="471"/>
      <c r="H202" s="471"/>
      <c r="I202" s="471"/>
      <c r="J202" s="471"/>
      <c r="K202" s="471"/>
      <c r="L202" s="472"/>
      <c r="M202" s="470"/>
      <c r="N202" s="471"/>
      <c r="O202" s="471"/>
      <c r="P202" s="471"/>
      <c r="Q202" s="471"/>
      <c r="R202" s="471"/>
      <c r="S202" s="471"/>
      <c r="T202" s="471"/>
      <c r="U202" s="471"/>
      <c r="V202" s="472"/>
      <c r="W202" s="470"/>
      <c r="X202" s="471"/>
      <c r="Y202" s="471"/>
      <c r="Z202" s="471"/>
      <c r="AA202" s="471"/>
      <c r="AB202" s="471"/>
      <c r="AC202" s="471"/>
      <c r="AD202" s="471"/>
      <c r="AE202" s="471"/>
      <c r="AF202" s="471"/>
      <c r="AG202" s="473"/>
    </row>
    <row r="203" spans="1:37" x14ac:dyDescent="0.2">
      <c r="A203" s="656"/>
      <c r="B203" s="657"/>
      <c r="C203" s="470"/>
      <c r="D203" s="471"/>
      <c r="E203" s="471"/>
      <c r="F203" s="471"/>
      <c r="G203" s="471"/>
      <c r="H203" s="471"/>
      <c r="I203" s="471"/>
      <c r="J203" s="471"/>
      <c r="K203" s="471"/>
      <c r="L203" s="472"/>
      <c r="M203" s="470"/>
      <c r="N203" s="471"/>
      <c r="O203" s="471"/>
      <c r="P203" s="471"/>
      <c r="Q203" s="471"/>
      <c r="R203" s="471"/>
      <c r="S203" s="471"/>
      <c r="T203" s="471"/>
      <c r="U203" s="471"/>
      <c r="V203" s="472"/>
      <c r="W203" s="470"/>
      <c r="X203" s="471"/>
      <c r="Y203" s="471"/>
      <c r="Z203" s="471"/>
      <c r="AA203" s="471"/>
      <c r="AB203" s="471"/>
      <c r="AC203" s="471"/>
      <c r="AD203" s="471"/>
      <c r="AE203" s="471"/>
      <c r="AF203" s="471"/>
      <c r="AG203" s="473"/>
    </row>
    <row r="204" spans="1:37" x14ac:dyDescent="0.2">
      <c r="A204" s="656"/>
      <c r="B204" s="657"/>
      <c r="C204" s="470"/>
      <c r="D204" s="471"/>
      <c r="E204" s="471"/>
      <c r="F204" s="471"/>
      <c r="G204" s="471"/>
      <c r="H204" s="471"/>
      <c r="I204" s="471"/>
      <c r="J204" s="471"/>
      <c r="K204" s="471"/>
      <c r="L204" s="472"/>
      <c r="M204" s="470"/>
      <c r="N204" s="471"/>
      <c r="O204" s="471"/>
      <c r="P204" s="471"/>
      <c r="Q204" s="471"/>
      <c r="R204" s="471"/>
      <c r="S204" s="471"/>
      <c r="T204" s="471"/>
      <c r="U204" s="471"/>
      <c r="V204" s="472"/>
      <c r="W204" s="470"/>
      <c r="X204" s="471"/>
      <c r="Y204" s="471"/>
      <c r="Z204" s="471"/>
      <c r="AA204" s="471"/>
      <c r="AB204" s="471"/>
      <c r="AC204" s="471"/>
      <c r="AD204" s="471"/>
      <c r="AE204" s="471"/>
      <c r="AF204" s="471"/>
      <c r="AG204" s="473"/>
    </row>
    <row r="205" spans="1:37" x14ac:dyDescent="0.2">
      <c r="A205" s="656"/>
      <c r="B205" s="657"/>
      <c r="C205" s="470"/>
      <c r="D205" s="471"/>
      <c r="E205" s="471"/>
      <c r="F205" s="471"/>
      <c r="G205" s="471"/>
      <c r="H205" s="471"/>
      <c r="I205" s="471"/>
      <c r="J205" s="471"/>
      <c r="K205" s="471"/>
      <c r="L205" s="472"/>
      <c r="M205" s="470"/>
      <c r="N205" s="471"/>
      <c r="O205" s="471"/>
      <c r="P205" s="471"/>
      <c r="Q205" s="471"/>
      <c r="R205" s="471"/>
      <c r="S205" s="471"/>
      <c r="T205" s="471"/>
      <c r="U205" s="471"/>
      <c r="V205" s="472"/>
      <c r="W205" s="470"/>
      <c r="X205" s="471"/>
      <c r="Y205" s="471"/>
      <c r="Z205" s="471"/>
      <c r="AA205" s="471"/>
      <c r="AB205" s="471"/>
      <c r="AC205" s="471"/>
      <c r="AD205" s="471"/>
      <c r="AE205" s="471"/>
      <c r="AF205" s="471"/>
      <c r="AG205" s="473"/>
    </row>
    <row r="206" spans="1:37" x14ac:dyDescent="0.2">
      <c r="A206" s="656"/>
      <c r="B206" s="657"/>
      <c r="C206" s="470"/>
      <c r="D206" s="471"/>
      <c r="E206" s="471"/>
      <c r="F206" s="471"/>
      <c r="G206" s="471"/>
      <c r="H206" s="471"/>
      <c r="I206" s="471"/>
      <c r="J206" s="471"/>
      <c r="K206" s="471"/>
      <c r="L206" s="472"/>
      <c r="M206" s="470"/>
      <c r="N206" s="471"/>
      <c r="O206" s="471"/>
      <c r="P206" s="471"/>
      <c r="Q206" s="471"/>
      <c r="R206" s="471"/>
      <c r="S206" s="471"/>
      <c r="T206" s="471"/>
      <c r="U206" s="471"/>
      <c r="V206" s="472"/>
      <c r="W206" s="470"/>
      <c r="X206" s="471"/>
      <c r="Y206" s="471"/>
      <c r="Z206" s="471"/>
      <c r="AA206" s="471"/>
      <c r="AB206" s="471"/>
      <c r="AC206" s="471"/>
      <c r="AD206" s="471"/>
      <c r="AE206" s="471"/>
      <c r="AF206" s="471"/>
      <c r="AG206" s="473"/>
    </row>
    <row r="207" spans="1:37" x14ac:dyDescent="0.2">
      <c r="A207" s="656"/>
      <c r="B207" s="657"/>
      <c r="C207" s="470"/>
      <c r="D207" s="471"/>
      <c r="E207" s="471"/>
      <c r="F207" s="471"/>
      <c r="G207" s="471"/>
      <c r="H207" s="471"/>
      <c r="I207" s="471"/>
      <c r="J207" s="471"/>
      <c r="K207" s="471"/>
      <c r="L207" s="472"/>
      <c r="M207" s="470"/>
      <c r="N207" s="471"/>
      <c r="O207" s="471"/>
      <c r="P207" s="471"/>
      <c r="Q207" s="471"/>
      <c r="R207" s="471"/>
      <c r="S207" s="471"/>
      <c r="T207" s="471"/>
      <c r="U207" s="471"/>
      <c r="V207" s="472"/>
      <c r="W207" s="470"/>
      <c r="X207" s="471"/>
      <c r="Y207" s="471"/>
      <c r="Z207" s="471"/>
      <c r="AA207" s="471"/>
      <c r="AB207" s="471"/>
      <c r="AC207" s="471"/>
      <c r="AD207" s="471"/>
      <c r="AE207" s="471"/>
      <c r="AF207" s="471"/>
      <c r="AG207" s="473"/>
    </row>
    <row r="208" spans="1:37" x14ac:dyDescent="0.2">
      <c r="A208" s="656"/>
      <c r="B208" s="657"/>
      <c r="C208" s="470"/>
      <c r="D208" s="471"/>
      <c r="E208" s="471"/>
      <c r="F208" s="471"/>
      <c r="G208" s="471"/>
      <c r="H208" s="471"/>
      <c r="I208" s="471"/>
      <c r="J208" s="471"/>
      <c r="K208" s="471"/>
      <c r="L208" s="472"/>
      <c r="M208" s="470"/>
      <c r="N208" s="471"/>
      <c r="O208" s="471"/>
      <c r="P208" s="471"/>
      <c r="Q208" s="471"/>
      <c r="R208" s="471"/>
      <c r="S208" s="471"/>
      <c r="T208" s="471"/>
      <c r="U208" s="471"/>
      <c r="V208" s="472"/>
      <c r="W208" s="470"/>
      <c r="X208" s="471"/>
      <c r="Y208" s="471"/>
      <c r="Z208" s="471"/>
      <c r="AA208" s="471"/>
      <c r="AB208" s="471"/>
      <c r="AC208" s="471"/>
      <c r="AD208" s="471"/>
      <c r="AE208" s="471"/>
      <c r="AF208" s="471"/>
      <c r="AG208" s="473"/>
    </row>
    <row r="209" spans="1:33" x14ac:dyDescent="0.2">
      <c r="A209" s="656"/>
      <c r="B209" s="657"/>
      <c r="C209" s="470"/>
      <c r="D209" s="471"/>
      <c r="E209" s="471"/>
      <c r="F209" s="471"/>
      <c r="G209" s="471"/>
      <c r="H209" s="471"/>
      <c r="I209" s="471"/>
      <c r="J209" s="471"/>
      <c r="K209" s="471"/>
      <c r="L209" s="472"/>
      <c r="M209" s="470"/>
      <c r="N209" s="471"/>
      <c r="O209" s="471"/>
      <c r="P209" s="471"/>
      <c r="Q209" s="471"/>
      <c r="R209" s="471"/>
      <c r="S209" s="471"/>
      <c r="T209" s="471"/>
      <c r="U209" s="471"/>
      <c r="V209" s="472"/>
      <c r="W209" s="470"/>
      <c r="X209" s="471"/>
      <c r="Y209" s="471"/>
      <c r="Z209" s="471"/>
      <c r="AA209" s="471"/>
      <c r="AB209" s="471"/>
      <c r="AC209" s="471"/>
      <c r="AD209" s="471"/>
      <c r="AE209" s="471"/>
      <c r="AF209" s="471"/>
      <c r="AG209" s="473"/>
    </row>
    <row r="210" spans="1:33" x14ac:dyDescent="0.2">
      <c r="A210" s="656"/>
      <c r="B210" s="657"/>
      <c r="C210" s="470"/>
      <c r="D210" s="471"/>
      <c r="E210" s="471"/>
      <c r="F210" s="471"/>
      <c r="G210" s="471"/>
      <c r="H210" s="471"/>
      <c r="I210" s="471"/>
      <c r="J210" s="471"/>
      <c r="K210" s="471"/>
      <c r="L210" s="472"/>
      <c r="M210" s="470"/>
      <c r="N210" s="471"/>
      <c r="O210" s="471"/>
      <c r="P210" s="471"/>
      <c r="Q210" s="471"/>
      <c r="R210" s="471"/>
      <c r="S210" s="471"/>
      <c r="T210" s="471"/>
      <c r="U210" s="471"/>
      <c r="V210" s="472"/>
      <c r="W210" s="470"/>
      <c r="X210" s="471"/>
      <c r="Y210" s="471"/>
      <c r="Z210" s="471"/>
      <c r="AA210" s="471"/>
      <c r="AB210" s="471"/>
      <c r="AC210" s="471"/>
      <c r="AD210" s="471"/>
      <c r="AE210" s="471"/>
      <c r="AF210" s="471"/>
      <c r="AG210" s="473"/>
    </row>
    <row r="211" spans="1:33" x14ac:dyDescent="0.2">
      <c r="A211" s="656"/>
      <c r="B211" s="657"/>
      <c r="C211" s="470"/>
      <c r="D211" s="471"/>
      <c r="E211" s="471"/>
      <c r="F211" s="471"/>
      <c r="G211" s="471"/>
      <c r="H211" s="471"/>
      <c r="I211" s="471"/>
      <c r="J211" s="471"/>
      <c r="K211" s="471"/>
      <c r="L211" s="472"/>
      <c r="M211" s="470"/>
      <c r="N211" s="471"/>
      <c r="O211" s="471"/>
      <c r="P211" s="471"/>
      <c r="Q211" s="471"/>
      <c r="R211" s="471"/>
      <c r="S211" s="471"/>
      <c r="T211" s="471"/>
      <c r="U211" s="471"/>
      <c r="V211" s="472"/>
      <c r="W211" s="470"/>
      <c r="X211" s="471"/>
      <c r="Y211" s="471"/>
      <c r="Z211" s="471"/>
      <c r="AA211" s="471"/>
      <c r="AB211" s="471"/>
      <c r="AC211" s="471"/>
      <c r="AD211" s="471"/>
      <c r="AE211" s="471"/>
      <c r="AF211" s="471"/>
      <c r="AG211" s="473"/>
    </row>
    <row r="212" spans="1:33" x14ac:dyDescent="0.2">
      <c r="A212" s="656"/>
      <c r="B212" s="657"/>
      <c r="C212" s="470"/>
      <c r="D212" s="471"/>
      <c r="E212" s="471"/>
      <c r="F212" s="471"/>
      <c r="G212" s="471"/>
      <c r="H212" s="471"/>
      <c r="I212" s="471"/>
      <c r="J212" s="471"/>
      <c r="K212" s="471"/>
      <c r="L212" s="472"/>
      <c r="M212" s="470"/>
      <c r="N212" s="471"/>
      <c r="O212" s="471"/>
      <c r="P212" s="471"/>
      <c r="Q212" s="471"/>
      <c r="R212" s="471"/>
      <c r="S212" s="471"/>
      <c r="T212" s="471"/>
      <c r="U212" s="471"/>
      <c r="V212" s="472"/>
      <c r="W212" s="470"/>
      <c r="X212" s="471"/>
      <c r="Y212" s="471"/>
      <c r="Z212" s="471"/>
      <c r="AA212" s="471"/>
      <c r="AB212" s="471"/>
      <c r="AC212" s="471"/>
      <c r="AD212" s="471"/>
      <c r="AE212" s="471"/>
      <c r="AF212" s="471"/>
      <c r="AG212" s="473"/>
    </row>
    <row r="213" spans="1:33" x14ac:dyDescent="0.2">
      <c r="A213" s="656"/>
      <c r="B213" s="657"/>
      <c r="C213" s="470"/>
      <c r="D213" s="471"/>
      <c r="E213" s="471"/>
      <c r="F213" s="471"/>
      <c r="G213" s="471"/>
      <c r="H213" s="471"/>
      <c r="I213" s="471"/>
      <c r="J213" s="471"/>
      <c r="K213" s="471"/>
      <c r="L213" s="472"/>
      <c r="M213" s="470"/>
      <c r="N213" s="471"/>
      <c r="O213" s="471"/>
      <c r="P213" s="471"/>
      <c r="Q213" s="471"/>
      <c r="R213" s="471"/>
      <c r="S213" s="471"/>
      <c r="T213" s="471"/>
      <c r="U213" s="471"/>
      <c r="V213" s="472"/>
      <c r="W213" s="470"/>
      <c r="X213" s="471"/>
      <c r="Y213" s="471"/>
      <c r="Z213" s="471"/>
      <c r="AA213" s="471"/>
      <c r="AB213" s="471"/>
      <c r="AC213" s="471"/>
      <c r="AD213" s="471"/>
      <c r="AE213" s="471"/>
      <c r="AF213" s="471"/>
      <c r="AG213" s="473"/>
    </row>
    <row r="214" spans="1:33" x14ac:dyDescent="0.2">
      <c r="A214" s="656"/>
      <c r="B214" s="657"/>
      <c r="C214" s="470"/>
      <c r="D214" s="471"/>
      <c r="E214" s="471"/>
      <c r="F214" s="471"/>
      <c r="G214" s="471"/>
      <c r="H214" s="471"/>
      <c r="I214" s="471"/>
      <c r="J214" s="471"/>
      <c r="K214" s="471"/>
      <c r="L214" s="472"/>
      <c r="M214" s="470"/>
      <c r="N214" s="471"/>
      <c r="O214" s="471"/>
      <c r="P214" s="471"/>
      <c r="Q214" s="471"/>
      <c r="R214" s="471"/>
      <c r="S214" s="471"/>
      <c r="T214" s="471"/>
      <c r="U214" s="471"/>
      <c r="V214" s="472"/>
      <c r="W214" s="470"/>
      <c r="X214" s="471"/>
      <c r="Y214" s="471"/>
      <c r="Z214" s="471"/>
      <c r="AA214" s="471"/>
      <c r="AB214" s="471"/>
      <c r="AC214" s="471"/>
      <c r="AD214" s="471"/>
      <c r="AE214" s="471"/>
      <c r="AF214" s="471"/>
      <c r="AG214" s="473"/>
    </row>
    <row r="215" spans="1:33" x14ac:dyDescent="0.2">
      <c r="A215" s="656"/>
      <c r="B215" s="657"/>
      <c r="C215" s="470"/>
      <c r="D215" s="471"/>
      <c r="E215" s="471"/>
      <c r="F215" s="471"/>
      <c r="G215" s="471"/>
      <c r="H215" s="471"/>
      <c r="I215" s="471"/>
      <c r="J215" s="471"/>
      <c r="K215" s="471"/>
      <c r="L215" s="472"/>
      <c r="M215" s="470"/>
      <c r="N215" s="471"/>
      <c r="O215" s="471"/>
      <c r="P215" s="471"/>
      <c r="Q215" s="471"/>
      <c r="R215" s="471"/>
      <c r="S215" s="471"/>
      <c r="T215" s="471"/>
      <c r="U215" s="471"/>
      <c r="V215" s="472"/>
      <c r="W215" s="470"/>
      <c r="X215" s="471"/>
      <c r="Y215" s="471"/>
      <c r="Z215" s="471"/>
      <c r="AA215" s="471"/>
      <c r="AB215" s="471"/>
      <c r="AC215" s="471"/>
      <c r="AD215" s="471"/>
      <c r="AE215" s="471"/>
      <c r="AF215" s="471"/>
      <c r="AG215" s="473"/>
    </row>
    <row r="216" spans="1:33" x14ac:dyDescent="0.2">
      <c r="A216" s="656"/>
      <c r="B216" s="657"/>
      <c r="C216" s="470"/>
      <c r="D216" s="471"/>
      <c r="E216" s="471"/>
      <c r="F216" s="471"/>
      <c r="G216" s="471"/>
      <c r="H216" s="471"/>
      <c r="I216" s="471"/>
      <c r="J216" s="471"/>
      <c r="K216" s="471"/>
      <c r="L216" s="472"/>
      <c r="M216" s="470"/>
      <c r="N216" s="471"/>
      <c r="O216" s="471"/>
      <c r="P216" s="471"/>
      <c r="Q216" s="471"/>
      <c r="R216" s="471"/>
      <c r="S216" s="471"/>
      <c r="T216" s="471"/>
      <c r="U216" s="471"/>
      <c r="V216" s="472"/>
      <c r="W216" s="470"/>
      <c r="X216" s="471"/>
      <c r="Y216" s="471"/>
      <c r="Z216" s="471"/>
      <c r="AA216" s="471"/>
      <c r="AB216" s="471"/>
      <c r="AC216" s="471"/>
      <c r="AD216" s="471"/>
      <c r="AE216" s="471"/>
      <c r="AF216" s="471"/>
      <c r="AG216" s="473"/>
    </row>
    <row r="217" spans="1:33" x14ac:dyDescent="0.2">
      <c r="A217" s="656"/>
      <c r="B217" s="657"/>
      <c r="C217" s="470"/>
      <c r="D217" s="471"/>
      <c r="E217" s="471"/>
      <c r="F217" s="471"/>
      <c r="G217" s="471"/>
      <c r="H217" s="471"/>
      <c r="I217" s="471"/>
      <c r="J217" s="471"/>
      <c r="K217" s="471"/>
      <c r="L217" s="472"/>
      <c r="M217" s="470"/>
      <c r="N217" s="471"/>
      <c r="O217" s="471"/>
      <c r="P217" s="471"/>
      <c r="Q217" s="471"/>
      <c r="R217" s="471"/>
      <c r="S217" s="471"/>
      <c r="T217" s="471"/>
      <c r="U217" s="471"/>
      <c r="V217" s="472"/>
      <c r="W217" s="470"/>
      <c r="X217" s="471"/>
      <c r="Y217" s="471"/>
      <c r="Z217" s="471"/>
      <c r="AA217" s="471"/>
      <c r="AB217" s="471"/>
      <c r="AC217" s="471"/>
      <c r="AD217" s="471"/>
      <c r="AE217" s="471"/>
      <c r="AF217" s="471"/>
      <c r="AG217" s="473"/>
    </row>
    <row r="218" spans="1:33" x14ac:dyDescent="0.2">
      <c r="A218" s="656"/>
      <c r="B218" s="657"/>
      <c r="C218" s="470"/>
      <c r="D218" s="471"/>
      <c r="E218" s="471"/>
      <c r="F218" s="471"/>
      <c r="G218" s="471"/>
      <c r="H218" s="471"/>
      <c r="I218" s="471"/>
      <c r="J218" s="471"/>
      <c r="K218" s="471"/>
      <c r="L218" s="472"/>
      <c r="M218" s="470"/>
      <c r="N218" s="471"/>
      <c r="O218" s="471"/>
      <c r="P218" s="471"/>
      <c r="Q218" s="471"/>
      <c r="R218" s="471"/>
      <c r="S218" s="471"/>
      <c r="T218" s="471"/>
      <c r="U218" s="471"/>
      <c r="V218" s="472"/>
      <c r="W218" s="470"/>
      <c r="X218" s="471"/>
      <c r="Y218" s="471"/>
      <c r="Z218" s="471"/>
      <c r="AA218" s="471"/>
      <c r="AB218" s="471"/>
      <c r="AC218" s="471"/>
      <c r="AD218" s="471"/>
      <c r="AE218" s="471"/>
      <c r="AF218" s="471"/>
      <c r="AG218" s="473"/>
    </row>
    <row r="219" spans="1:33" x14ac:dyDescent="0.2">
      <c r="A219" s="656"/>
      <c r="B219" s="657"/>
      <c r="C219" s="470"/>
      <c r="D219" s="471"/>
      <c r="E219" s="471"/>
      <c r="F219" s="471"/>
      <c r="G219" s="471"/>
      <c r="H219" s="471"/>
      <c r="I219" s="471"/>
      <c r="J219" s="471"/>
      <c r="K219" s="471"/>
      <c r="L219" s="472"/>
      <c r="M219" s="470"/>
      <c r="N219" s="471"/>
      <c r="O219" s="471"/>
      <c r="P219" s="471"/>
      <c r="Q219" s="471"/>
      <c r="R219" s="471"/>
      <c r="S219" s="471"/>
      <c r="T219" s="471"/>
      <c r="U219" s="471"/>
      <c r="V219" s="472"/>
      <c r="W219" s="470"/>
      <c r="X219" s="471"/>
      <c r="Y219" s="471"/>
      <c r="Z219" s="471"/>
      <c r="AA219" s="471"/>
      <c r="AB219" s="471"/>
      <c r="AC219" s="471"/>
      <c r="AD219" s="471"/>
      <c r="AE219" s="471"/>
      <c r="AF219" s="471"/>
      <c r="AG219" s="473"/>
    </row>
    <row r="220" spans="1:33" x14ac:dyDescent="0.2">
      <c r="A220" s="656"/>
      <c r="B220" s="657"/>
      <c r="C220" s="470"/>
      <c r="D220" s="471"/>
      <c r="E220" s="471"/>
      <c r="F220" s="471"/>
      <c r="G220" s="471"/>
      <c r="H220" s="471"/>
      <c r="I220" s="471"/>
      <c r="J220" s="471"/>
      <c r="K220" s="471"/>
      <c r="L220" s="472"/>
      <c r="M220" s="470"/>
      <c r="N220" s="471"/>
      <c r="O220" s="471"/>
      <c r="P220" s="471"/>
      <c r="Q220" s="471"/>
      <c r="R220" s="471"/>
      <c r="S220" s="471"/>
      <c r="T220" s="471"/>
      <c r="U220" s="471"/>
      <c r="V220" s="472"/>
      <c r="W220" s="470"/>
      <c r="X220" s="471"/>
      <c r="Y220" s="471"/>
      <c r="Z220" s="471"/>
      <c r="AA220" s="471"/>
      <c r="AB220" s="471"/>
      <c r="AC220" s="471"/>
      <c r="AD220" s="471"/>
      <c r="AE220" s="471"/>
      <c r="AF220" s="471"/>
      <c r="AG220" s="473"/>
    </row>
    <row r="221" spans="1:33" x14ac:dyDescent="0.2">
      <c r="A221" s="656"/>
      <c r="B221" s="657"/>
      <c r="C221" s="470"/>
      <c r="D221" s="471"/>
      <c r="E221" s="471"/>
      <c r="F221" s="471"/>
      <c r="G221" s="471"/>
      <c r="H221" s="471"/>
      <c r="I221" s="471"/>
      <c r="J221" s="471"/>
      <c r="K221" s="471"/>
      <c r="L221" s="472"/>
      <c r="M221" s="470"/>
      <c r="N221" s="471"/>
      <c r="O221" s="471"/>
      <c r="P221" s="471"/>
      <c r="Q221" s="471"/>
      <c r="R221" s="471"/>
      <c r="S221" s="471"/>
      <c r="T221" s="471"/>
      <c r="U221" s="471"/>
      <c r="V221" s="472"/>
      <c r="W221" s="470"/>
      <c r="X221" s="471"/>
      <c r="Y221" s="471"/>
      <c r="Z221" s="471"/>
      <c r="AA221" s="471"/>
      <c r="AB221" s="471"/>
      <c r="AC221" s="471"/>
      <c r="AD221" s="471"/>
      <c r="AE221" s="471"/>
      <c r="AF221" s="471"/>
      <c r="AG221" s="473"/>
    </row>
    <row r="222" spans="1:33" x14ac:dyDescent="0.2">
      <c r="A222" s="656"/>
      <c r="B222" s="657"/>
      <c r="C222" s="470"/>
      <c r="D222" s="471"/>
      <c r="E222" s="471"/>
      <c r="F222" s="471"/>
      <c r="G222" s="471"/>
      <c r="H222" s="471"/>
      <c r="I222" s="471"/>
      <c r="J222" s="471"/>
      <c r="K222" s="471"/>
      <c r="L222" s="472"/>
      <c r="M222" s="470"/>
      <c r="N222" s="471"/>
      <c r="O222" s="471"/>
      <c r="P222" s="471"/>
      <c r="Q222" s="471"/>
      <c r="R222" s="471"/>
      <c r="S222" s="471"/>
      <c r="T222" s="471"/>
      <c r="U222" s="471"/>
      <c r="V222" s="472"/>
      <c r="W222" s="470"/>
      <c r="X222" s="471"/>
      <c r="Y222" s="471"/>
      <c r="Z222" s="471"/>
      <c r="AA222" s="471"/>
      <c r="AB222" s="471"/>
      <c r="AC222" s="471"/>
      <c r="AD222" s="471"/>
      <c r="AE222" s="471"/>
      <c r="AF222" s="471"/>
      <c r="AG222" s="473"/>
    </row>
    <row r="223" spans="1:33" ht="12.75" thickBot="1" x14ac:dyDescent="0.25">
      <c r="A223" s="658"/>
      <c r="B223" s="659"/>
      <c r="C223" s="474"/>
      <c r="D223" s="475"/>
      <c r="E223" s="475"/>
      <c r="F223" s="475"/>
      <c r="G223" s="475"/>
      <c r="H223" s="475"/>
      <c r="I223" s="475"/>
      <c r="J223" s="475"/>
      <c r="K223" s="475"/>
      <c r="L223" s="476"/>
      <c r="M223" s="474"/>
      <c r="N223" s="475"/>
      <c r="O223" s="475"/>
      <c r="P223" s="475"/>
      <c r="Q223" s="475"/>
      <c r="R223" s="475"/>
      <c r="S223" s="475"/>
      <c r="T223" s="475"/>
      <c r="U223" s="475"/>
      <c r="V223" s="476"/>
      <c r="W223" s="474"/>
      <c r="X223" s="475"/>
      <c r="Y223" s="475"/>
      <c r="Z223" s="475"/>
      <c r="AA223" s="475"/>
      <c r="AB223" s="475"/>
      <c r="AC223" s="475"/>
      <c r="AD223" s="475"/>
      <c r="AE223" s="475"/>
      <c r="AF223" s="475"/>
      <c r="AG223" s="477"/>
    </row>
  </sheetData>
  <mergeCells count="17">
    <mergeCell ref="J3:W3"/>
    <mergeCell ref="A4:B6"/>
    <mergeCell ref="A74:B98"/>
    <mergeCell ref="A199:B223"/>
    <mergeCell ref="AL5:AN5"/>
    <mergeCell ref="A149:B173"/>
    <mergeCell ref="A174:B198"/>
    <mergeCell ref="AO5:AQ5"/>
    <mergeCell ref="AR5:AT5"/>
    <mergeCell ref="AU5:AW5"/>
    <mergeCell ref="A99:B123"/>
    <mergeCell ref="A124:B148"/>
    <mergeCell ref="AX5:AZ5"/>
    <mergeCell ref="BA5:BC5"/>
    <mergeCell ref="BD5:BF5"/>
    <mergeCell ref="BG5:BI5"/>
    <mergeCell ref="BJ5:BL5"/>
  </mergeCells>
  <phoneticPr fontId="2" type="noConversion"/>
  <pageMargins left="0.15748031496062992" right="0.15748031496062992" top="0.98425196850393704" bottom="0.98425196850393704"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6" tint="0.39997558519241921"/>
  </sheetPr>
  <dimension ref="A1:BJ34"/>
  <sheetViews>
    <sheetView showGridLines="0" tabSelected="1" zoomScaleNormal="100" workbookViewId="0">
      <pane ySplit="2" topLeftCell="A3" activePane="bottomLeft" state="frozen"/>
      <selection pane="bottomLeft" activeCell="Q16" sqref="Q16"/>
    </sheetView>
  </sheetViews>
  <sheetFormatPr defaultRowHeight="12" x14ac:dyDescent="0.2"/>
  <cols>
    <col min="1" max="1" width="30.5703125" style="213" customWidth="1"/>
    <col min="2" max="5" width="9.140625" style="213"/>
    <col min="6" max="6" width="7.5703125" style="213" customWidth="1"/>
    <col min="7" max="21" width="9.140625" style="213"/>
    <col min="22" max="23" width="7.28515625" style="213" customWidth="1"/>
    <col min="24" max="31" width="9.28515625" style="213" customWidth="1"/>
    <col min="32" max="32" width="0.42578125" style="213" customWidth="1"/>
    <col min="33" max="41" width="7.5703125" style="213" customWidth="1"/>
    <col min="42" max="42" width="0.7109375" style="213" customWidth="1"/>
    <col min="43" max="16384" width="9.140625" style="213"/>
  </cols>
  <sheetData>
    <row r="1" spans="1:62" s="208" customFormat="1" ht="51.75" customHeight="1" x14ac:dyDescent="0.2">
      <c r="A1" s="206"/>
      <c r="B1" s="207" t="s">
        <v>123</v>
      </c>
      <c r="F1" s="209"/>
      <c r="G1" s="207"/>
      <c r="H1" s="207"/>
      <c r="I1" s="207"/>
      <c r="J1" s="207"/>
      <c r="K1" s="207"/>
      <c r="L1" s="207"/>
      <c r="M1" s="207"/>
      <c r="N1" s="207"/>
      <c r="O1" s="210"/>
      <c r="P1" s="210"/>
      <c r="Q1" s="210"/>
      <c r="R1" s="210"/>
      <c r="S1" s="211"/>
      <c r="AT1" s="212"/>
      <c r="AU1" s="212"/>
      <c r="AV1" s="212"/>
      <c r="AW1" s="212"/>
      <c r="AX1" s="212"/>
      <c r="AY1" s="212"/>
      <c r="AZ1" s="212"/>
      <c r="BA1" s="212"/>
      <c r="BB1" s="212"/>
      <c r="BC1" s="212"/>
      <c r="BD1" s="212"/>
      <c r="BE1" s="212"/>
      <c r="BF1" s="212"/>
      <c r="BG1" s="212"/>
      <c r="BH1" s="212"/>
      <c r="BI1" s="212"/>
      <c r="BJ1" s="212"/>
    </row>
    <row r="2" spans="1:62" ht="3.75" customHeight="1" thickBot="1" x14ac:dyDescent="0.25"/>
    <row r="3" spans="1:62" ht="24" customHeight="1" x14ac:dyDescent="0.2">
      <c r="A3" s="214" t="s">
        <v>122</v>
      </c>
      <c r="B3" s="215"/>
    </row>
    <row r="4" spans="1:62" s="219" customFormat="1" ht="18.75" customHeight="1" x14ac:dyDescent="0.2">
      <c r="A4" s="217" t="s">
        <v>116</v>
      </c>
      <c r="B4" s="218"/>
    </row>
    <row r="5" spans="1:62" s="219" customFormat="1" ht="18.75" customHeight="1" x14ac:dyDescent="0.2">
      <c r="A5" s="220" t="s">
        <v>117</v>
      </c>
      <c r="B5" s="221" t="str">
        <f>IF(Year1="","",Year1+1)</f>
        <v/>
      </c>
    </row>
    <row r="6" spans="1:62" s="219" customFormat="1" ht="18.75" customHeight="1" x14ac:dyDescent="0.2">
      <c r="A6" s="220" t="s">
        <v>118</v>
      </c>
      <c r="B6" s="221" t="str">
        <f>IF(Year2="","",Year2+1)</f>
        <v/>
      </c>
    </row>
    <row r="7" spans="1:62" s="219" customFormat="1" ht="18.75" customHeight="1" x14ac:dyDescent="0.2">
      <c r="A7" s="220" t="s">
        <v>119</v>
      </c>
      <c r="B7" s="221" t="str">
        <f>IF(Year3="","",Year3+1)</f>
        <v/>
      </c>
    </row>
    <row r="8" spans="1:62" s="219" customFormat="1" ht="18.75" customHeight="1" thickBot="1" x14ac:dyDescent="0.25">
      <c r="A8" s="222" t="s">
        <v>120</v>
      </c>
      <c r="B8" s="223" t="str">
        <f>IF(Year4="","",Year4+1)</f>
        <v/>
      </c>
    </row>
    <row r="12" spans="1:62" x14ac:dyDescent="0.2">
      <c r="V12" s="281"/>
      <c r="W12" s="282"/>
      <c r="X12" s="283" t="s">
        <v>130</v>
      </c>
      <c r="Y12" s="282"/>
      <c r="Z12" s="282"/>
      <c r="AA12" s="282"/>
      <c r="AB12" s="282"/>
      <c r="AC12" s="283" t="s">
        <v>130</v>
      </c>
      <c r="AD12" s="282"/>
      <c r="AE12" s="282"/>
      <c r="AG12" s="282"/>
      <c r="AH12" s="283" t="s">
        <v>130</v>
      </c>
      <c r="AI12" s="282"/>
      <c r="AJ12" s="282"/>
      <c r="AK12" s="282"/>
      <c r="AL12" s="282"/>
      <c r="AM12" s="283" t="s">
        <v>130</v>
      </c>
      <c r="AN12" s="282"/>
      <c r="AO12" s="282"/>
      <c r="AQ12" s="676" t="s">
        <v>130</v>
      </c>
      <c r="AR12" s="676"/>
    </row>
    <row r="13" spans="1:62" x14ac:dyDescent="0.2">
      <c r="V13" s="673" t="s">
        <v>129</v>
      </c>
      <c r="W13" s="673"/>
      <c r="X13" s="673"/>
      <c r="Y13" s="673"/>
      <c r="Z13" s="673"/>
      <c r="AA13" s="673"/>
      <c r="AB13" s="673"/>
      <c r="AC13" s="673"/>
      <c r="AD13" s="673"/>
      <c r="AE13" s="278"/>
      <c r="AG13" s="673" t="s">
        <v>98</v>
      </c>
      <c r="AH13" s="673"/>
      <c r="AI13" s="673"/>
      <c r="AJ13" s="673"/>
      <c r="AK13" s="673"/>
      <c r="AL13" s="673"/>
      <c r="AM13" s="673"/>
      <c r="AN13" s="673"/>
      <c r="AO13" s="673"/>
      <c r="AQ13" s="282"/>
      <c r="AR13" s="282"/>
    </row>
    <row r="14" spans="1:62" ht="48" x14ac:dyDescent="0.2">
      <c r="V14" s="674" t="s">
        <v>128</v>
      </c>
      <c r="W14" s="675"/>
      <c r="X14" s="216" t="str">
        <f>AH14</f>
        <v>Electricity</v>
      </c>
      <c r="Y14" s="216" t="str">
        <f t="shared" ref="Y14:AE14" si="0">AI14</f>
        <v>Natural Gas</v>
      </c>
      <c r="Z14" s="216" t="str">
        <f t="shared" si="0"/>
        <v>LPG</v>
      </c>
      <c r="AA14" s="216" t="str">
        <f t="shared" si="0"/>
        <v>Kerosene</v>
      </c>
      <c r="AB14" s="216" t="str">
        <f t="shared" si="0"/>
        <v>Gasoil</v>
      </c>
      <c r="AC14" s="216" t="str">
        <f t="shared" si="0"/>
        <v xml:space="preserve">Light, Medium &amp; Heavy Fuel Oils </v>
      </c>
      <c r="AD14" s="216" t="str">
        <f t="shared" si="0"/>
        <v>Road Diesel</v>
      </c>
      <c r="AE14" s="216" t="str">
        <f t="shared" si="0"/>
        <v>Petrol</v>
      </c>
      <c r="AG14" s="216" t="s">
        <v>93</v>
      </c>
      <c r="AH14" s="216" t="s">
        <v>44</v>
      </c>
      <c r="AI14" s="216" t="s">
        <v>45</v>
      </c>
      <c r="AJ14" s="216" t="s">
        <v>46</v>
      </c>
      <c r="AK14" s="216" t="s">
        <v>43</v>
      </c>
      <c r="AL14" s="216" t="s">
        <v>99</v>
      </c>
      <c r="AM14" s="216" t="s">
        <v>100</v>
      </c>
      <c r="AN14" s="216" t="s">
        <v>136</v>
      </c>
      <c r="AO14" s="216" t="s">
        <v>121</v>
      </c>
      <c r="AQ14" s="205" t="str">
        <f>AK14</f>
        <v>Kerosene</v>
      </c>
      <c r="AR14" s="205" t="s">
        <v>136</v>
      </c>
    </row>
    <row r="15" spans="1:62" x14ac:dyDescent="0.2">
      <c r="V15" s="273" t="s">
        <v>116</v>
      </c>
      <c r="W15" s="274">
        <f>Year1</f>
        <v>0</v>
      </c>
      <c r="X15" s="279" t="e">
        <f>INDEX($AH$15:$AO$34,MATCH($W15,$AG$15:$AG$34,0),MATCH(X$14,$AH$14:$AO$14,0))/1000</f>
        <v>#N/A</v>
      </c>
      <c r="Y15" s="279" t="e">
        <f t="shared" ref="Y15:AE15" si="1">INDEX($AH$15:$AO$34,MATCH($W15,$AG$15:$AG$34,0),MATCH(Y$14,$AH$14:$AO$14,0))/1000</f>
        <v>#N/A</v>
      </c>
      <c r="Z15" s="279" t="e">
        <f t="shared" si="1"/>
        <v>#N/A</v>
      </c>
      <c r="AA15" s="279" t="e">
        <f t="shared" si="1"/>
        <v>#N/A</v>
      </c>
      <c r="AB15" s="279" t="e">
        <f t="shared" si="1"/>
        <v>#N/A</v>
      </c>
      <c r="AC15" s="279" t="e">
        <f t="shared" si="1"/>
        <v>#N/A</v>
      </c>
      <c r="AD15" s="279" t="e">
        <f t="shared" si="1"/>
        <v>#N/A</v>
      </c>
      <c r="AE15" s="279" t="e">
        <f t="shared" si="1"/>
        <v>#N/A</v>
      </c>
      <c r="AG15" s="270">
        <v>2001</v>
      </c>
      <c r="AH15" s="203">
        <v>0.80667710452608332</v>
      </c>
      <c r="AI15" s="205">
        <v>0.20499999999999999</v>
      </c>
      <c r="AJ15" s="205">
        <v>0.22900000000000001</v>
      </c>
      <c r="AK15" s="205">
        <v>0.25700000000000001</v>
      </c>
      <c r="AL15" s="205">
        <v>0.26400000000000001</v>
      </c>
      <c r="AM15" s="205">
        <v>0.27400000000000002</v>
      </c>
      <c r="AN15" s="205">
        <v>0.26400000000000001</v>
      </c>
      <c r="AO15" s="205">
        <v>0.254</v>
      </c>
      <c r="AQ15" s="205" t="str">
        <f>AL14</f>
        <v>Gasoil</v>
      </c>
      <c r="AR15" s="205" t="s">
        <v>121</v>
      </c>
    </row>
    <row r="16" spans="1:62" ht="48" x14ac:dyDescent="0.2">
      <c r="V16" s="275" t="s">
        <v>117</v>
      </c>
      <c r="W16" s="276">
        <f>W15+1</f>
        <v>1</v>
      </c>
      <c r="X16" s="280" t="e">
        <f t="shared" ref="X16:AE19" si="2">INDEX($AH$15:$AO$34,MATCH($W16,$AG$15:$AG$34,0),MATCH(X$14,$AH$14:$AO$14,0))/1000</f>
        <v>#N/A</v>
      </c>
      <c r="Y16" s="280" t="e">
        <f t="shared" si="2"/>
        <v>#N/A</v>
      </c>
      <c r="Z16" s="280" t="e">
        <f t="shared" si="2"/>
        <v>#N/A</v>
      </c>
      <c r="AA16" s="280" t="e">
        <f t="shared" si="2"/>
        <v>#N/A</v>
      </c>
      <c r="AB16" s="280" t="e">
        <f t="shared" si="2"/>
        <v>#N/A</v>
      </c>
      <c r="AC16" s="280" t="e">
        <f t="shared" si="2"/>
        <v>#N/A</v>
      </c>
      <c r="AD16" s="280" t="e">
        <f t="shared" si="2"/>
        <v>#N/A</v>
      </c>
      <c r="AE16" s="280" t="e">
        <f t="shared" si="2"/>
        <v>#N/A</v>
      </c>
      <c r="AG16" s="271">
        <v>2002</v>
      </c>
      <c r="AH16" s="203">
        <v>0.74291424073043488</v>
      </c>
      <c r="AI16" s="205">
        <v>0.20499999999999999</v>
      </c>
      <c r="AJ16" s="205">
        <v>0.22900000000000001</v>
      </c>
      <c r="AK16" s="205">
        <v>0.25700000000000001</v>
      </c>
      <c r="AL16" s="205">
        <v>0.26400000000000001</v>
      </c>
      <c r="AM16" s="205">
        <v>0.27400000000000002</v>
      </c>
      <c r="AN16" s="205">
        <v>0.26400000000000001</v>
      </c>
      <c r="AO16" s="205">
        <v>0.254</v>
      </c>
      <c r="AQ16" s="205" t="str">
        <f>AM14</f>
        <v xml:space="preserve">Light, Medium &amp; Heavy Fuel Oils </v>
      </c>
    </row>
    <row r="17" spans="22:41" x14ac:dyDescent="0.2">
      <c r="V17" s="275" t="s">
        <v>118</v>
      </c>
      <c r="W17" s="276">
        <f t="shared" ref="W17:W19" si="3">W16+1</f>
        <v>2</v>
      </c>
      <c r="X17" s="280" t="e">
        <f t="shared" si="2"/>
        <v>#N/A</v>
      </c>
      <c r="Y17" s="280" t="e">
        <f t="shared" si="2"/>
        <v>#N/A</v>
      </c>
      <c r="Z17" s="280" t="e">
        <f t="shared" si="2"/>
        <v>#N/A</v>
      </c>
      <c r="AA17" s="280" t="e">
        <f t="shared" si="2"/>
        <v>#N/A</v>
      </c>
      <c r="AB17" s="280" t="e">
        <f t="shared" si="2"/>
        <v>#N/A</v>
      </c>
      <c r="AC17" s="280" t="e">
        <f t="shared" si="2"/>
        <v>#N/A</v>
      </c>
      <c r="AD17" s="280" t="e">
        <f t="shared" si="2"/>
        <v>#N/A</v>
      </c>
      <c r="AE17" s="280" t="e">
        <f t="shared" si="2"/>
        <v>#N/A</v>
      </c>
      <c r="AG17" s="271">
        <v>2003</v>
      </c>
      <c r="AH17" s="203">
        <v>0.67459396811050165</v>
      </c>
      <c r="AI17" s="205">
        <v>0.20499999999999999</v>
      </c>
      <c r="AJ17" s="205">
        <v>0.22900000000000001</v>
      </c>
      <c r="AK17" s="205">
        <v>0.25700000000000001</v>
      </c>
      <c r="AL17" s="205">
        <v>0.26400000000000001</v>
      </c>
      <c r="AM17" s="205">
        <v>0.27400000000000002</v>
      </c>
      <c r="AN17" s="205">
        <v>0.26400000000000001</v>
      </c>
      <c r="AO17" s="205">
        <v>0.254</v>
      </c>
    </row>
    <row r="18" spans="22:41" x14ac:dyDescent="0.2">
      <c r="V18" s="275" t="s">
        <v>119</v>
      </c>
      <c r="W18" s="276">
        <f t="shared" si="3"/>
        <v>3</v>
      </c>
      <c r="X18" s="280" t="e">
        <f t="shared" si="2"/>
        <v>#N/A</v>
      </c>
      <c r="Y18" s="280" t="e">
        <f t="shared" si="2"/>
        <v>#N/A</v>
      </c>
      <c r="Z18" s="280" t="e">
        <f t="shared" si="2"/>
        <v>#N/A</v>
      </c>
      <c r="AA18" s="280" t="e">
        <f t="shared" si="2"/>
        <v>#N/A</v>
      </c>
      <c r="AB18" s="280" t="e">
        <f t="shared" si="2"/>
        <v>#N/A</v>
      </c>
      <c r="AC18" s="280" t="e">
        <f t="shared" si="2"/>
        <v>#N/A</v>
      </c>
      <c r="AD18" s="280" t="e">
        <f t="shared" si="2"/>
        <v>#N/A</v>
      </c>
      <c r="AE18" s="280" t="e">
        <f t="shared" si="2"/>
        <v>#N/A</v>
      </c>
      <c r="AG18" s="271">
        <v>2004</v>
      </c>
      <c r="AH18" s="203">
        <v>0.63754888828761214</v>
      </c>
      <c r="AI18" s="205">
        <v>0.20499999999999999</v>
      </c>
      <c r="AJ18" s="205">
        <v>0.22900000000000001</v>
      </c>
      <c r="AK18" s="205">
        <v>0.25700000000000001</v>
      </c>
      <c r="AL18" s="205">
        <v>0.26400000000000001</v>
      </c>
      <c r="AM18" s="205">
        <v>0.27400000000000002</v>
      </c>
      <c r="AN18" s="205">
        <v>0.26400000000000001</v>
      </c>
      <c r="AO18" s="205">
        <v>0.254</v>
      </c>
    </row>
    <row r="19" spans="22:41" x14ac:dyDescent="0.2">
      <c r="V19" s="277" t="s">
        <v>120</v>
      </c>
      <c r="W19" s="276">
        <f t="shared" si="3"/>
        <v>4</v>
      </c>
      <c r="X19" s="280" t="e">
        <f t="shared" si="2"/>
        <v>#N/A</v>
      </c>
      <c r="Y19" s="280" t="e">
        <f t="shared" si="2"/>
        <v>#N/A</v>
      </c>
      <c r="Z19" s="280" t="e">
        <f t="shared" si="2"/>
        <v>#N/A</v>
      </c>
      <c r="AA19" s="280" t="e">
        <f t="shared" si="2"/>
        <v>#N/A</v>
      </c>
      <c r="AB19" s="280" t="e">
        <f t="shared" si="2"/>
        <v>#N/A</v>
      </c>
      <c r="AC19" s="280" t="e">
        <f t="shared" si="2"/>
        <v>#N/A</v>
      </c>
      <c r="AD19" s="280" t="e">
        <f t="shared" si="2"/>
        <v>#N/A</v>
      </c>
      <c r="AE19" s="280" t="e">
        <f t="shared" si="2"/>
        <v>#N/A</v>
      </c>
      <c r="AG19" s="271">
        <v>2005</v>
      </c>
      <c r="AH19" s="203">
        <v>0.63611909242548803</v>
      </c>
      <c r="AI19" s="205">
        <v>0.20499999999999999</v>
      </c>
      <c r="AJ19" s="205">
        <v>0.22900000000000001</v>
      </c>
      <c r="AK19" s="205">
        <v>0.25700000000000001</v>
      </c>
      <c r="AL19" s="205">
        <v>0.26400000000000001</v>
      </c>
      <c r="AM19" s="205">
        <v>0.27400000000000002</v>
      </c>
      <c r="AN19" s="205">
        <v>0.26400000000000001</v>
      </c>
      <c r="AO19" s="205">
        <v>0.254</v>
      </c>
    </row>
    <row r="20" spans="22:41" x14ac:dyDescent="0.2">
      <c r="AG20" s="271">
        <v>2006</v>
      </c>
      <c r="AH20" s="203">
        <v>0.59479957114122795</v>
      </c>
      <c r="AI20" s="205">
        <v>0.20499999999999999</v>
      </c>
      <c r="AJ20" s="205">
        <v>0.22900000000000001</v>
      </c>
      <c r="AK20" s="205">
        <v>0.25700000000000001</v>
      </c>
      <c r="AL20" s="205">
        <v>0.26400000000000001</v>
      </c>
      <c r="AM20" s="205">
        <v>0.27400000000000002</v>
      </c>
      <c r="AN20" s="205">
        <v>0.26400000000000001</v>
      </c>
      <c r="AO20" s="205">
        <v>0.254</v>
      </c>
    </row>
    <row r="21" spans="22:41" x14ac:dyDescent="0.2">
      <c r="Z21" s="673" t="s">
        <v>135</v>
      </c>
      <c r="AA21" s="673"/>
      <c r="AB21" s="673"/>
      <c r="AC21" s="673"/>
      <c r="AD21" s="673"/>
      <c r="AE21" s="673"/>
      <c r="AG21" s="271">
        <v>2007</v>
      </c>
      <c r="AH21" s="203">
        <v>0.56376781790535868</v>
      </c>
      <c r="AI21" s="205">
        <v>0.20499999999999999</v>
      </c>
      <c r="AJ21" s="205">
        <v>0.22900000000000001</v>
      </c>
      <c r="AK21" s="205">
        <v>0.25700000000000001</v>
      </c>
      <c r="AL21" s="205">
        <v>0.26400000000000001</v>
      </c>
      <c r="AM21" s="205">
        <v>0.27400000000000002</v>
      </c>
      <c r="AN21" s="205">
        <v>0.26400000000000001</v>
      </c>
      <c r="AO21" s="205">
        <v>0.254</v>
      </c>
    </row>
    <row r="22" spans="22:41" ht="48" x14ac:dyDescent="0.2">
      <c r="Z22" s="216" t="str">
        <f t="shared" ref="Z22:AE22" si="4">Z14</f>
        <v>LPG</v>
      </c>
      <c r="AA22" s="216" t="str">
        <f t="shared" si="4"/>
        <v>Kerosene</v>
      </c>
      <c r="AB22" s="216" t="str">
        <f t="shared" si="4"/>
        <v>Gasoil</v>
      </c>
      <c r="AC22" s="216" t="str">
        <f t="shared" si="4"/>
        <v xml:space="preserve">Light, Medium &amp; Heavy Fuel Oils </v>
      </c>
      <c r="AD22" s="216" t="str">
        <f t="shared" si="4"/>
        <v>Road Diesel</v>
      </c>
      <c r="AE22" s="216" t="str">
        <f t="shared" si="4"/>
        <v>Petrol</v>
      </c>
      <c r="AG22" s="271">
        <v>2008</v>
      </c>
      <c r="AH22" s="203">
        <v>0.54693271778932806</v>
      </c>
      <c r="AI22" s="205">
        <v>0.20499999999999999</v>
      </c>
      <c r="AJ22" s="205">
        <v>0.22900000000000001</v>
      </c>
      <c r="AK22" s="205">
        <v>0.25700000000000001</v>
      </c>
      <c r="AL22" s="205">
        <v>0.26400000000000001</v>
      </c>
      <c r="AM22" s="205">
        <v>0.27400000000000002</v>
      </c>
      <c r="AN22" s="205">
        <v>0.26400000000000001</v>
      </c>
      <c r="AO22" s="205">
        <v>0.254</v>
      </c>
    </row>
    <row r="23" spans="22:41" x14ac:dyDescent="0.2">
      <c r="Z23" s="279">
        <v>6.6539999999999999</v>
      </c>
      <c r="AA23" s="279">
        <v>9.8209999999999997</v>
      </c>
      <c r="AB23" s="279">
        <v>10.164999999999999</v>
      </c>
      <c r="AC23" s="279">
        <v>10.786</v>
      </c>
      <c r="AD23" s="279">
        <v>10.169</v>
      </c>
      <c r="AE23" s="279">
        <v>9.2690000000000001</v>
      </c>
      <c r="AG23" s="271">
        <v>2009</v>
      </c>
      <c r="AH23" s="203">
        <v>0.51938660358271849</v>
      </c>
      <c r="AI23" s="205">
        <v>0.20499999999999999</v>
      </c>
      <c r="AJ23" s="205">
        <v>0.22900000000000001</v>
      </c>
      <c r="AK23" s="205">
        <v>0.25700000000000001</v>
      </c>
      <c r="AL23" s="205">
        <v>0.26400000000000001</v>
      </c>
      <c r="AM23" s="205">
        <v>0.27400000000000002</v>
      </c>
      <c r="AN23" s="205">
        <v>0.26400000000000001</v>
      </c>
      <c r="AO23" s="205">
        <v>0.254</v>
      </c>
    </row>
    <row r="24" spans="22:41" x14ac:dyDescent="0.2">
      <c r="AG24" s="271">
        <v>2010</v>
      </c>
      <c r="AH24" s="203">
        <v>0.52886739015428819</v>
      </c>
      <c r="AI24" s="205">
        <v>0.20499999999999999</v>
      </c>
      <c r="AJ24" s="205">
        <v>0.22900000000000001</v>
      </c>
      <c r="AK24" s="205">
        <v>0.25700000000000001</v>
      </c>
      <c r="AL24" s="205">
        <v>0.26400000000000001</v>
      </c>
      <c r="AM24" s="205">
        <v>0.27400000000000002</v>
      </c>
      <c r="AN24" s="205">
        <v>0.26400000000000001</v>
      </c>
      <c r="AO24" s="205">
        <v>0.254</v>
      </c>
    </row>
    <row r="25" spans="22:41" x14ac:dyDescent="0.2">
      <c r="AG25" s="271">
        <v>2011</v>
      </c>
      <c r="AH25" s="203">
        <v>0.49551131220547506</v>
      </c>
      <c r="AI25" s="205">
        <v>0.20499999999999999</v>
      </c>
      <c r="AJ25" s="205">
        <v>0.22900000000000001</v>
      </c>
      <c r="AK25" s="205">
        <v>0.25700000000000001</v>
      </c>
      <c r="AL25" s="205">
        <v>0.26400000000000001</v>
      </c>
      <c r="AM25" s="205">
        <v>0.27400000000000002</v>
      </c>
      <c r="AN25" s="205">
        <v>0.26400000000000001</v>
      </c>
      <c r="AO25" s="205">
        <v>0.254</v>
      </c>
    </row>
    <row r="26" spans="22:41" x14ac:dyDescent="0.2">
      <c r="AG26" s="271">
        <v>2012</v>
      </c>
      <c r="AH26" s="203">
        <f>AH25</f>
        <v>0.49551131220547506</v>
      </c>
      <c r="AI26" s="205">
        <f>AI25</f>
        <v>0.20499999999999999</v>
      </c>
      <c r="AJ26" s="205">
        <f t="shared" ref="AJ26:AO26" si="5">AJ25</f>
        <v>0.22900000000000001</v>
      </c>
      <c r="AK26" s="205">
        <f t="shared" si="5"/>
        <v>0.25700000000000001</v>
      </c>
      <c r="AL26" s="205">
        <f t="shared" si="5"/>
        <v>0.26400000000000001</v>
      </c>
      <c r="AM26" s="205">
        <f t="shared" si="5"/>
        <v>0.27400000000000002</v>
      </c>
      <c r="AN26" s="205">
        <f t="shared" si="5"/>
        <v>0.26400000000000001</v>
      </c>
      <c r="AO26" s="205">
        <f t="shared" si="5"/>
        <v>0.254</v>
      </c>
    </row>
    <row r="27" spans="22:41" x14ac:dyDescent="0.2">
      <c r="AG27" s="271">
        <v>2013</v>
      </c>
      <c r="AH27" s="203">
        <f t="shared" ref="AH27:AI34" si="6">AH26</f>
        <v>0.49551131220547506</v>
      </c>
      <c r="AI27" s="205">
        <f t="shared" si="6"/>
        <v>0.20499999999999999</v>
      </c>
      <c r="AJ27" s="205">
        <f t="shared" ref="AJ27:AJ34" si="7">AJ26</f>
        <v>0.22900000000000001</v>
      </c>
      <c r="AK27" s="205">
        <f t="shared" ref="AK27:AK34" si="8">AK26</f>
        <v>0.25700000000000001</v>
      </c>
      <c r="AL27" s="205">
        <f t="shared" ref="AL27:AL34" si="9">AL26</f>
        <v>0.26400000000000001</v>
      </c>
      <c r="AM27" s="205">
        <f t="shared" ref="AM27:AM34" si="10">AM26</f>
        <v>0.27400000000000002</v>
      </c>
      <c r="AN27" s="205">
        <f t="shared" ref="AN27:AN34" si="11">AN26</f>
        <v>0.26400000000000001</v>
      </c>
      <c r="AO27" s="205">
        <f t="shared" ref="AO27:AO34" si="12">AO26</f>
        <v>0.254</v>
      </c>
    </row>
    <row r="28" spans="22:41" x14ac:dyDescent="0.2">
      <c r="AG28" s="271">
        <v>2014</v>
      </c>
      <c r="AH28" s="203">
        <f t="shared" si="6"/>
        <v>0.49551131220547506</v>
      </c>
      <c r="AI28" s="205">
        <f t="shared" si="6"/>
        <v>0.20499999999999999</v>
      </c>
      <c r="AJ28" s="205">
        <f t="shared" si="7"/>
        <v>0.22900000000000001</v>
      </c>
      <c r="AK28" s="205">
        <f t="shared" si="8"/>
        <v>0.25700000000000001</v>
      </c>
      <c r="AL28" s="205">
        <f t="shared" si="9"/>
        <v>0.26400000000000001</v>
      </c>
      <c r="AM28" s="205">
        <f t="shared" si="10"/>
        <v>0.27400000000000002</v>
      </c>
      <c r="AN28" s="205">
        <f t="shared" si="11"/>
        <v>0.26400000000000001</v>
      </c>
      <c r="AO28" s="205">
        <f t="shared" si="12"/>
        <v>0.254</v>
      </c>
    </row>
    <row r="29" spans="22:41" x14ac:dyDescent="0.2">
      <c r="AG29" s="271">
        <v>2015</v>
      </c>
      <c r="AH29" s="203">
        <f t="shared" si="6"/>
        <v>0.49551131220547506</v>
      </c>
      <c r="AI29" s="205">
        <f t="shared" si="6"/>
        <v>0.20499999999999999</v>
      </c>
      <c r="AJ29" s="205">
        <f t="shared" si="7"/>
        <v>0.22900000000000001</v>
      </c>
      <c r="AK29" s="205">
        <f t="shared" si="8"/>
        <v>0.25700000000000001</v>
      </c>
      <c r="AL29" s="205">
        <f t="shared" si="9"/>
        <v>0.26400000000000001</v>
      </c>
      <c r="AM29" s="205">
        <f t="shared" si="10"/>
        <v>0.27400000000000002</v>
      </c>
      <c r="AN29" s="205">
        <f t="shared" si="11"/>
        <v>0.26400000000000001</v>
      </c>
      <c r="AO29" s="205">
        <f t="shared" si="12"/>
        <v>0.254</v>
      </c>
    </row>
    <row r="30" spans="22:41" x14ac:dyDescent="0.2">
      <c r="AG30" s="271">
        <v>2016</v>
      </c>
      <c r="AH30" s="203">
        <f t="shared" si="6"/>
        <v>0.49551131220547506</v>
      </c>
      <c r="AI30" s="205">
        <f t="shared" si="6"/>
        <v>0.20499999999999999</v>
      </c>
      <c r="AJ30" s="205">
        <f t="shared" si="7"/>
        <v>0.22900000000000001</v>
      </c>
      <c r="AK30" s="205">
        <f t="shared" si="8"/>
        <v>0.25700000000000001</v>
      </c>
      <c r="AL30" s="205">
        <f t="shared" si="9"/>
        <v>0.26400000000000001</v>
      </c>
      <c r="AM30" s="205">
        <f t="shared" si="10"/>
        <v>0.27400000000000002</v>
      </c>
      <c r="AN30" s="205">
        <f t="shared" si="11"/>
        <v>0.26400000000000001</v>
      </c>
      <c r="AO30" s="205">
        <f t="shared" si="12"/>
        <v>0.254</v>
      </c>
    </row>
    <row r="31" spans="22:41" x14ac:dyDescent="0.2">
      <c r="AG31" s="271">
        <v>2017</v>
      </c>
      <c r="AH31" s="203">
        <f t="shared" si="6"/>
        <v>0.49551131220547506</v>
      </c>
      <c r="AI31" s="205">
        <f t="shared" si="6"/>
        <v>0.20499999999999999</v>
      </c>
      <c r="AJ31" s="205">
        <f t="shared" si="7"/>
        <v>0.22900000000000001</v>
      </c>
      <c r="AK31" s="205">
        <f t="shared" si="8"/>
        <v>0.25700000000000001</v>
      </c>
      <c r="AL31" s="205">
        <f t="shared" si="9"/>
        <v>0.26400000000000001</v>
      </c>
      <c r="AM31" s="205">
        <f t="shared" si="10"/>
        <v>0.27400000000000002</v>
      </c>
      <c r="AN31" s="205">
        <f t="shared" si="11"/>
        <v>0.26400000000000001</v>
      </c>
      <c r="AO31" s="205">
        <f t="shared" si="12"/>
        <v>0.254</v>
      </c>
    </row>
    <row r="32" spans="22:41" x14ac:dyDescent="0.2">
      <c r="AG32" s="271">
        <v>2018</v>
      </c>
      <c r="AH32" s="203">
        <v>0.375</v>
      </c>
      <c r="AI32" s="205">
        <f t="shared" si="6"/>
        <v>0.20499999999999999</v>
      </c>
      <c r="AJ32" s="205">
        <f t="shared" si="7"/>
        <v>0.22900000000000001</v>
      </c>
      <c r="AK32" s="205">
        <f t="shared" si="8"/>
        <v>0.25700000000000001</v>
      </c>
      <c r="AL32" s="205">
        <f t="shared" si="9"/>
        <v>0.26400000000000001</v>
      </c>
      <c r="AM32" s="205">
        <f t="shared" si="10"/>
        <v>0.27400000000000002</v>
      </c>
      <c r="AN32" s="205">
        <f t="shared" si="11"/>
        <v>0.26400000000000001</v>
      </c>
      <c r="AO32" s="205">
        <f t="shared" si="12"/>
        <v>0.254</v>
      </c>
    </row>
    <row r="33" spans="33:41" x14ac:dyDescent="0.2">
      <c r="AG33" s="271">
        <v>2019</v>
      </c>
      <c r="AH33" s="203">
        <v>0.32500000000000001</v>
      </c>
      <c r="AI33" s="205">
        <f t="shared" si="6"/>
        <v>0.20499999999999999</v>
      </c>
      <c r="AJ33" s="205">
        <f t="shared" si="7"/>
        <v>0.22900000000000001</v>
      </c>
      <c r="AK33" s="205">
        <f t="shared" si="8"/>
        <v>0.25700000000000001</v>
      </c>
      <c r="AL33" s="205">
        <f t="shared" si="9"/>
        <v>0.26400000000000001</v>
      </c>
      <c r="AM33" s="205">
        <f t="shared" si="10"/>
        <v>0.27400000000000002</v>
      </c>
      <c r="AN33" s="205">
        <f t="shared" si="11"/>
        <v>0.26400000000000001</v>
      </c>
      <c r="AO33" s="205">
        <f t="shared" si="12"/>
        <v>0.254</v>
      </c>
    </row>
    <row r="34" spans="33:41" x14ac:dyDescent="0.2">
      <c r="AG34" s="272">
        <v>2020</v>
      </c>
      <c r="AH34" s="204">
        <v>0.29499999999999998</v>
      </c>
      <c r="AI34" s="205">
        <f t="shared" si="6"/>
        <v>0.20499999999999999</v>
      </c>
      <c r="AJ34" s="205">
        <f t="shared" si="7"/>
        <v>0.22900000000000001</v>
      </c>
      <c r="AK34" s="205">
        <f t="shared" si="8"/>
        <v>0.25700000000000001</v>
      </c>
      <c r="AL34" s="205">
        <f t="shared" si="9"/>
        <v>0.26400000000000001</v>
      </c>
      <c r="AM34" s="205">
        <f t="shared" si="10"/>
        <v>0.27400000000000002</v>
      </c>
      <c r="AN34" s="205">
        <f t="shared" si="11"/>
        <v>0.26400000000000001</v>
      </c>
      <c r="AO34" s="205">
        <f t="shared" si="12"/>
        <v>0.254</v>
      </c>
    </row>
  </sheetData>
  <mergeCells count="5">
    <mergeCell ref="AG13:AO13"/>
    <mergeCell ref="V14:W14"/>
    <mergeCell ref="V13:AD13"/>
    <mergeCell ref="Z21:AE21"/>
    <mergeCell ref="AQ12:AR1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6" tint="0.39997558519241921"/>
  </sheetPr>
  <dimension ref="A1:DT135"/>
  <sheetViews>
    <sheetView showGridLines="0" topLeftCell="B1" zoomScaleNormal="100" workbookViewId="0">
      <pane xSplit="2" ySplit="9" topLeftCell="D60" activePane="bottomRight" state="frozen"/>
      <selection activeCell="D42" sqref="D42:G43"/>
      <selection pane="topRight" activeCell="D42" sqref="D42:G43"/>
      <selection pane="bottomLeft" activeCell="D42" sqref="D42:G43"/>
      <selection pane="bottomRight" activeCell="I71" sqref="I71"/>
    </sheetView>
  </sheetViews>
  <sheetFormatPr defaultRowHeight="12" x14ac:dyDescent="0.2"/>
  <cols>
    <col min="1" max="1" width="4.140625" style="1" hidden="1" customWidth="1"/>
    <col min="2" max="2" width="4.42578125" style="25" customWidth="1"/>
    <col min="3" max="3" width="4.7109375" style="25" customWidth="1"/>
    <col min="4" max="4" width="8.5703125" style="25" customWidth="1"/>
    <col min="5" max="5" width="8" style="25" customWidth="1"/>
    <col min="6" max="6" width="8.42578125" style="25" customWidth="1"/>
    <col min="7" max="7" width="9.5703125" style="25" customWidth="1"/>
    <col min="8" max="8" width="8.42578125" style="25" customWidth="1"/>
    <col min="9" max="9" width="8" style="25" customWidth="1"/>
    <col min="10" max="10" width="9.140625" style="25"/>
    <col min="11" max="11" width="8.5703125" style="2" customWidth="1"/>
    <col min="12" max="12" width="4.85546875" style="2" customWidth="1"/>
    <col min="13" max="13" width="7.28515625" style="2" customWidth="1"/>
    <col min="14" max="14" width="9" style="2" customWidth="1"/>
    <col min="15" max="15" width="4.85546875" style="2" customWidth="1"/>
    <col min="16" max="16" width="8.5703125" style="2" customWidth="1"/>
    <col min="17" max="17" width="4.85546875" style="2" customWidth="1"/>
    <col min="18" max="18" width="7.28515625" style="2" customWidth="1"/>
    <col min="19" max="19" width="9" style="2" customWidth="1"/>
    <col min="20" max="20" width="4.85546875" style="2" customWidth="1"/>
    <col min="21" max="21" width="8.5703125" style="2" customWidth="1"/>
    <col min="22" max="22" width="4.85546875" style="2" customWidth="1"/>
    <col min="23" max="23" width="7.28515625" style="2" customWidth="1"/>
    <col min="24" max="24" width="9" style="2" customWidth="1"/>
    <col min="25" max="25" width="4.85546875" style="2" customWidth="1"/>
    <col min="26" max="26" width="8.42578125" style="2" customWidth="1"/>
    <col min="27" max="27" width="9.140625" style="2"/>
    <col min="28" max="28" width="7.28515625" style="2" customWidth="1"/>
    <col min="29" max="29" width="8.140625" style="2" customWidth="1"/>
    <col min="30" max="30" width="8.42578125" style="2" customWidth="1"/>
    <col min="31" max="31" width="9.140625" style="2"/>
    <col min="32" max="32" width="8" style="2" customWidth="1"/>
    <col min="33" max="33" width="7.7109375" style="2" customWidth="1"/>
    <col min="34" max="34" width="8.5703125" style="2" customWidth="1"/>
    <col min="35" max="35" width="8.7109375" style="2" customWidth="1"/>
    <col min="36" max="36" width="30" style="2" customWidth="1"/>
    <col min="37" max="38" width="9.140625" style="7"/>
    <col min="39" max="43" width="8.42578125" style="2" customWidth="1"/>
    <col min="44" max="44" width="8.42578125" style="7" customWidth="1"/>
    <col min="45" max="47" width="9.140625" style="7"/>
    <col min="48" max="48" width="9.140625" style="26"/>
    <col min="49" max="49" width="9.140625" style="7"/>
    <col min="50" max="59" width="9.140625" style="2"/>
    <col min="60" max="60" width="10.42578125" style="2" customWidth="1"/>
    <col min="61" max="74" width="9.140625" style="2"/>
    <col min="75" max="75" width="9.42578125" style="2" customWidth="1"/>
    <col min="76" max="76" width="9.5703125" style="2" customWidth="1"/>
    <col min="77" max="78" width="9.140625" style="2"/>
    <col min="79" max="79" width="8.7109375" style="2" customWidth="1"/>
    <col min="80" max="94" width="9.140625" style="2"/>
    <col min="95" max="95" width="11.140625" style="2" customWidth="1"/>
    <col min="96" max="98" width="7.42578125" style="2" customWidth="1"/>
    <col min="99" max="99" width="5.42578125" style="2" customWidth="1"/>
    <col min="100" max="125" width="6.42578125" style="2" customWidth="1"/>
    <col min="126" max="16384" width="9.140625" style="2"/>
  </cols>
  <sheetData>
    <row r="1" spans="1:124" ht="51.75" customHeight="1" x14ac:dyDescent="0.2">
      <c r="B1" s="2"/>
      <c r="C1" s="2"/>
      <c r="D1" s="2"/>
      <c r="E1" s="2"/>
      <c r="F1" s="3"/>
      <c r="G1" s="68" t="s">
        <v>95</v>
      </c>
      <c r="H1" s="5"/>
      <c r="I1" s="5"/>
      <c r="J1" s="5"/>
      <c r="K1" s="5"/>
      <c r="L1" s="6"/>
      <c r="AD1" s="7"/>
      <c r="AE1" s="7"/>
      <c r="AF1" s="7"/>
      <c r="AG1" s="7"/>
      <c r="AH1" s="7"/>
      <c r="AI1" s="7"/>
      <c r="AJ1" s="7"/>
      <c r="AM1" s="7"/>
      <c r="AN1" s="7"/>
      <c r="AO1" s="7"/>
      <c r="AP1" s="7"/>
      <c r="AQ1" s="7"/>
      <c r="AU1" s="2"/>
      <c r="AV1" s="2"/>
      <c r="AW1" s="2"/>
    </row>
    <row r="2" spans="1:124" ht="15" customHeight="1" x14ac:dyDescent="0.2">
      <c r="B2" s="2"/>
      <c r="C2" s="2"/>
      <c r="D2" s="2"/>
      <c r="E2" s="2"/>
      <c r="F2" s="3"/>
      <c r="G2" s="4"/>
      <c r="H2" s="4"/>
      <c r="I2" s="2"/>
      <c r="J2" s="2"/>
      <c r="L2" s="6"/>
      <c r="AD2" s="7"/>
      <c r="AE2" s="7"/>
      <c r="AF2" s="7"/>
      <c r="AG2" s="7"/>
      <c r="AH2" s="7"/>
      <c r="AI2" s="7"/>
      <c r="AJ2" s="7"/>
      <c r="AM2" s="7"/>
      <c r="AN2" s="7"/>
      <c r="AO2" s="7"/>
      <c r="AP2" s="7"/>
      <c r="AQ2" s="7"/>
      <c r="AU2" s="2"/>
      <c r="AV2" s="2"/>
      <c r="AW2" s="2"/>
    </row>
    <row r="3" spans="1:124" ht="2.25" customHeight="1" thickBot="1" x14ac:dyDescent="0.25">
      <c r="B3" s="2"/>
      <c r="C3" s="2"/>
      <c r="D3" s="2"/>
      <c r="E3" s="2"/>
      <c r="F3" s="3"/>
      <c r="G3" s="4"/>
      <c r="H3" s="4"/>
      <c r="I3" s="2"/>
      <c r="J3" s="2"/>
      <c r="L3" s="8"/>
      <c r="AD3" s="7"/>
      <c r="AE3" s="7"/>
      <c r="AF3" s="7"/>
      <c r="AG3" s="7"/>
      <c r="AH3" s="7"/>
      <c r="AI3" s="7"/>
      <c r="AJ3" s="7"/>
      <c r="AM3" s="7"/>
      <c r="AN3" s="7"/>
      <c r="AO3" s="7"/>
      <c r="AP3" s="7"/>
      <c r="AQ3" s="7"/>
      <c r="AU3" s="2"/>
      <c r="AV3" s="2"/>
      <c r="AW3" s="2"/>
    </row>
    <row r="4" spans="1:124" s="11" customFormat="1" ht="21" customHeight="1" x14ac:dyDescent="0.2">
      <c r="A4" s="9"/>
      <c r="B4" s="76"/>
      <c r="C4" s="77" t="s">
        <v>52</v>
      </c>
      <c r="D4" s="701"/>
      <c r="E4" s="702"/>
      <c r="F4" s="78"/>
      <c r="G4" s="79"/>
      <c r="H4" s="77" t="s">
        <v>53</v>
      </c>
      <c r="I4" s="701"/>
      <c r="J4" s="703"/>
      <c r="K4" s="691" t="s">
        <v>101</v>
      </c>
      <c r="L4" s="692"/>
      <c r="M4" s="692"/>
      <c r="N4" s="692"/>
      <c r="O4" s="692"/>
      <c r="P4" s="692"/>
      <c r="Q4" s="692"/>
      <c r="R4" s="692"/>
      <c r="S4" s="692"/>
      <c r="T4" s="692"/>
      <c r="U4" s="692"/>
      <c r="V4" s="692"/>
      <c r="W4" s="692"/>
      <c r="X4" s="692"/>
      <c r="Y4" s="692"/>
      <c r="Z4" s="693" t="s">
        <v>104</v>
      </c>
      <c r="AA4" s="694"/>
      <c r="AB4" s="694"/>
      <c r="AC4" s="694"/>
      <c r="AD4" s="694"/>
      <c r="AE4" s="694"/>
      <c r="AF4" s="694"/>
      <c r="AG4" s="694"/>
      <c r="AH4" s="694"/>
      <c r="AI4" s="694"/>
      <c r="AK4" s="12"/>
      <c r="AL4" s="12"/>
      <c r="AR4" s="12"/>
      <c r="AS4" s="12"/>
      <c r="AT4" s="12"/>
      <c r="AU4" s="12"/>
      <c r="AV4" s="13"/>
      <c r="AW4" s="12"/>
    </row>
    <row r="5" spans="1:124" s="11" customFormat="1" ht="21" customHeight="1" thickBot="1" x14ac:dyDescent="0.25">
      <c r="A5" s="9"/>
      <c r="B5" s="80"/>
      <c r="C5" s="81" t="s">
        <v>56</v>
      </c>
      <c r="D5" s="704"/>
      <c r="E5" s="705"/>
      <c r="F5" s="82"/>
      <c r="G5" s="83"/>
      <c r="H5" s="81" t="s">
        <v>35</v>
      </c>
      <c r="I5" s="704"/>
      <c r="J5" s="706"/>
      <c r="K5" s="691"/>
      <c r="L5" s="692"/>
      <c r="M5" s="692"/>
      <c r="N5" s="692"/>
      <c r="O5" s="692"/>
      <c r="P5" s="692"/>
      <c r="Q5" s="692"/>
      <c r="R5" s="692"/>
      <c r="S5" s="692"/>
      <c r="T5" s="692"/>
      <c r="U5" s="692"/>
      <c r="V5" s="692"/>
      <c r="W5" s="692"/>
      <c r="X5" s="692"/>
      <c r="Y5" s="692"/>
      <c r="Z5" s="694"/>
      <c r="AA5" s="694"/>
      <c r="AB5" s="694"/>
      <c r="AC5" s="694"/>
      <c r="AD5" s="694"/>
      <c r="AE5" s="694"/>
      <c r="AF5" s="694"/>
      <c r="AG5" s="694"/>
      <c r="AH5" s="694"/>
      <c r="AI5" s="694"/>
      <c r="AK5" s="12"/>
      <c r="AL5" s="12"/>
      <c r="AR5" s="12"/>
      <c r="AS5" s="12"/>
      <c r="AT5" s="12"/>
      <c r="AU5" s="12"/>
      <c r="AV5" s="13"/>
      <c r="AW5" s="12"/>
    </row>
    <row r="6" spans="1:124" s="11" customFormat="1" ht="3" customHeight="1" thickBot="1" x14ac:dyDescent="0.25">
      <c r="A6" s="9"/>
      <c r="B6" s="15"/>
      <c r="C6" s="16"/>
      <c r="D6" s="17"/>
      <c r="E6" s="17"/>
      <c r="F6" s="18"/>
      <c r="G6" s="19"/>
      <c r="H6" s="17"/>
      <c r="I6" s="20"/>
      <c r="J6" s="21"/>
      <c r="K6" s="17"/>
      <c r="L6" s="22"/>
      <c r="AK6" s="12"/>
      <c r="AL6" s="12"/>
      <c r="AR6" s="12"/>
      <c r="AS6" s="12"/>
      <c r="AT6" s="12"/>
      <c r="AU6" s="12"/>
      <c r="AV6" s="13"/>
      <c r="AW6" s="12"/>
    </row>
    <row r="7" spans="1:124" s="23" customFormat="1" ht="21" customHeight="1" x14ac:dyDescent="0.2">
      <c r="A7" s="9"/>
      <c r="B7" s="667" t="s">
        <v>105</v>
      </c>
      <c r="C7" s="708"/>
      <c r="D7" s="112" t="s">
        <v>54</v>
      </c>
      <c r="E7" s="113"/>
      <c r="F7" s="113"/>
      <c r="G7" s="113"/>
      <c r="H7" s="113"/>
      <c r="I7" s="113"/>
      <c r="J7" s="113"/>
      <c r="K7" s="700" t="s">
        <v>70</v>
      </c>
      <c r="L7" s="700"/>
      <c r="M7" s="700"/>
      <c r="N7" s="700"/>
      <c r="O7" s="700"/>
      <c r="P7" s="700" t="s">
        <v>71</v>
      </c>
      <c r="Q7" s="700"/>
      <c r="R7" s="700"/>
      <c r="S7" s="700"/>
      <c r="T7" s="700"/>
      <c r="U7" s="700" t="s">
        <v>69</v>
      </c>
      <c r="V7" s="700"/>
      <c r="W7" s="700"/>
      <c r="X7" s="700"/>
      <c r="Y7" s="700"/>
      <c r="Z7" s="113" t="s">
        <v>31</v>
      </c>
      <c r="AA7" s="113"/>
      <c r="AB7" s="113"/>
      <c r="AC7" s="113"/>
      <c r="AD7" s="113"/>
      <c r="AE7" s="113"/>
      <c r="AF7" s="113"/>
      <c r="AG7" s="113"/>
      <c r="AH7" s="113"/>
      <c r="AI7" s="114"/>
      <c r="BY7" s="184"/>
      <c r="BZ7" s="185"/>
      <c r="CA7" s="185"/>
      <c r="CB7" s="185"/>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row>
    <row r="8" spans="1:124" s="24" customFormat="1" ht="48" x14ac:dyDescent="0.2">
      <c r="A8" s="9"/>
      <c r="B8" s="669"/>
      <c r="C8" s="709"/>
      <c r="D8" s="65" t="s">
        <v>72</v>
      </c>
      <c r="E8" s="65" t="s">
        <v>73</v>
      </c>
      <c r="F8" s="65" t="s">
        <v>33</v>
      </c>
      <c r="G8" s="65" t="s">
        <v>27</v>
      </c>
      <c r="H8" s="65" t="s">
        <v>18</v>
      </c>
      <c r="I8" s="65" t="s">
        <v>32</v>
      </c>
      <c r="J8" s="65" t="s">
        <v>47</v>
      </c>
      <c r="K8" s="65" t="s">
        <v>13</v>
      </c>
      <c r="L8" s="65" t="s">
        <v>19</v>
      </c>
      <c r="M8" s="65" t="s">
        <v>17</v>
      </c>
      <c r="N8" s="65" t="s">
        <v>18</v>
      </c>
      <c r="O8" s="65" t="s">
        <v>20</v>
      </c>
      <c r="P8" s="65" t="s">
        <v>13</v>
      </c>
      <c r="Q8" s="65" t="s">
        <v>19</v>
      </c>
      <c r="R8" s="65" t="s">
        <v>17</v>
      </c>
      <c r="S8" s="65" t="s">
        <v>18</v>
      </c>
      <c r="T8" s="65" t="s">
        <v>20</v>
      </c>
      <c r="U8" s="65" t="s">
        <v>13</v>
      </c>
      <c r="V8" s="65" t="s">
        <v>19</v>
      </c>
      <c r="W8" s="65" t="s">
        <v>17</v>
      </c>
      <c r="X8" s="65" t="s">
        <v>18</v>
      </c>
      <c r="Y8" s="65" t="s">
        <v>20</v>
      </c>
      <c r="Z8" s="65" t="s">
        <v>30</v>
      </c>
      <c r="AA8" s="65" t="s">
        <v>76</v>
      </c>
      <c r="AB8" s="65" t="s">
        <v>25</v>
      </c>
      <c r="AC8" s="65" t="s">
        <v>26</v>
      </c>
      <c r="AD8" s="65" t="s">
        <v>74</v>
      </c>
      <c r="AE8" s="65" t="s">
        <v>75</v>
      </c>
      <c r="AF8" s="65" t="s">
        <v>28</v>
      </c>
      <c r="AG8" s="65" t="s">
        <v>102</v>
      </c>
      <c r="AH8" s="65" t="s">
        <v>103</v>
      </c>
      <c r="AI8" s="115" t="s">
        <v>27</v>
      </c>
      <c r="BY8" s="172" t="s">
        <v>93</v>
      </c>
      <c r="BZ8" s="172"/>
      <c r="CA8" s="172"/>
      <c r="CB8" s="172"/>
      <c r="CC8" s="172" t="s">
        <v>65</v>
      </c>
      <c r="CD8" s="172"/>
      <c r="CE8" s="172" t="s">
        <v>64</v>
      </c>
      <c r="CF8" s="172" t="s">
        <v>12</v>
      </c>
      <c r="CG8" s="172" t="s">
        <v>16</v>
      </c>
      <c r="CH8" s="172" t="s">
        <v>69</v>
      </c>
      <c r="CI8" s="172" t="str">
        <f>AA8</f>
        <v>Import or Service Capacity Charge</v>
      </c>
      <c r="CJ8" s="172" t="str">
        <f>AC8</f>
        <v>Excess Capacity Charge</v>
      </c>
      <c r="CK8" s="172" t="str">
        <f>AE8</f>
        <v>Maximum Demand (MD) Charge</v>
      </c>
      <c r="CL8" s="172" t="str">
        <f>AF8</f>
        <v>Wattless Charge</v>
      </c>
      <c r="CM8" s="172" t="str">
        <f>AG8</f>
        <v>PSO &amp; Other Taxes</v>
      </c>
      <c r="CN8" s="172" t="str">
        <f>AH8</f>
        <v>All Other Charge(s)</v>
      </c>
      <c r="CO8" s="172" t="s">
        <v>36</v>
      </c>
      <c r="CP8" s="172" t="s">
        <v>37</v>
      </c>
      <c r="CQ8" s="172" t="s">
        <v>94</v>
      </c>
      <c r="CR8" s="172" t="s">
        <v>66</v>
      </c>
      <c r="CS8" s="172" t="s">
        <v>67</v>
      </c>
      <c r="CT8" s="172" t="s">
        <v>68</v>
      </c>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row>
    <row r="9" spans="1:124" s="25" customFormat="1" ht="14.25" customHeight="1" thickBot="1" x14ac:dyDescent="0.25">
      <c r="A9" s="9"/>
      <c r="B9" s="671"/>
      <c r="C9" s="710"/>
      <c r="D9" s="138" t="s">
        <v>14</v>
      </c>
      <c r="E9" s="138" t="s">
        <v>14</v>
      </c>
      <c r="F9" s="138" t="s">
        <v>15</v>
      </c>
      <c r="G9" s="138" t="s">
        <v>15</v>
      </c>
      <c r="H9" s="138" t="s">
        <v>15</v>
      </c>
      <c r="I9" s="138" t="s">
        <v>39</v>
      </c>
      <c r="J9" s="138" t="s">
        <v>48</v>
      </c>
      <c r="K9" s="138" t="s">
        <v>14</v>
      </c>
      <c r="L9" s="138" t="s">
        <v>21</v>
      </c>
      <c r="M9" s="138" t="s">
        <v>39</v>
      </c>
      <c r="N9" s="138" t="s">
        <v>15</v>
      </c>
      <c r="O9" s="138" t="s">
        <v>21</v>
      </c>
      <c r="P9" s="138" t="s">
        <v>14</v>
      </c>
      <c r="Q9" s="138" t="s">
        <v>21</v>
      </c>
      <c r="R9" s="138" t="s">
        <v>39</v>
      </c>
      <c r="S9" s="138" t="s">
        <v>15</v>
      </c>
      <c r="T9" s="138" t="s">
        <v>21</v>
      </c>
      <c r="U9" s="138" t="s">
        <v>14</v>
      </c>
      <c r="V9" s="138" t="s">
        <v>21</v>
      </c>
      <c r="W9" s="138" t="s">
        <v>39</v>
      </c>
      <c r="X9" s="138" t="s">
        <v>15</v>
      </c>
      <c r="Y9" s="138" t="s">
        <v>21</v>
      </c>
      <c r="Z9" s="138" t="s">
        <v>22</v>
      </c>
      <c r="AA9" s="138" t="s">
        <v>15</v>
      </c>
      <c r="AB9" s="138" t="s">
        <v>22</v>
      </c>
      <c r="AC9" s="138" t="s">
        <v>15</v>
      </c>
      <c r="AD9" s="138" t="s">
        <v>23</v>
      </c>
      <c r="AE9" s="138" t="s">
        <v>15</v>
      </c>
      <c r="AF9" s="138" t="s">
        <v>15</v>
      </c>
      <c r="AG9" s="138" t="s">
        <v>15</v>
      </c>
      <c r="AH9" s="138" t="s">
        <v>15</v>
      </c>
      <c r="AI9" s="139" t="s">
        <v>15</v>
      </c>
      <c r="AZ9" s="24"/>
      <c r="BA9" s="24"/>
      <c r="BB9" s="24"/>
      <c r="BC9" s="24"/>
      <c r="BD9" s="24"/>
      <c r="BE9" s="24"/>
      <c r="BF9" s="24"/>
      <c r="BG9" s="24"/>
      <c r="BH9" s="24"/>
      <c r="BY9" s="173"/>
      <c r="BZ9" s="173"/>
      <c r="CA9" s="173"/>
      <c r="CB9" s="173"/>
      <c r="CC9" s="173"/>
      <c r="CD9" s="173"/>
      <c r="CE9" s="173"/>
      <c r="CF9" s="173"/>
      <c r="CG9" s="173"/>
      <c r="CH9" s="173"/>
      <c r="CI9" s="173"/>
      <c r="CJ9" s="173"/>
      <c r="CK9" s="173"/>
      <c r="CL9" s="173"/>
      <c r="CM9" s="173"/>
      <c r="CN9" s="173"/>
      <c r="CO9" s="173" t="s">
        <v>14</v>
      </c>
      <c r="CP9" s="173" t="s">
        <v>14</v>
      </c>
      <c r="CQ9" s="173" t="s">
        <v>14</v>
      </c>
      <c r="CR9" s="173"/>
      <c r="CS9" s="173"/>
      <c r="CT9" s="173"/>
      <c r="CU9" s="173">
        <v>0</v>
      </c>
      <c r="CV9" s="173">
        <f>CU9+1</f>
        <v>1</v>
      </c>
      <c r="CW9" s="173">
        <f>CV9</f>
        <v>1</v>
      </c>
      <c r="CX9" s="173">
        <f>CW9+1</f>
        <v>2</v>
      </c>
      <c r="CY9" s="173">
        <f>CX9</f>
        <v>2</v>
      </c>
      <c r="CZ9" s="173">
        <f>CY9+1</f>
        <v>3</v>
      </c>
      <c r="DA9" s="173">
        <f>CZ9</f>
        <v>3</v>
      </c>
      <c r="DB9" s="173">
        <f>DA9+1</f>
        <v>4</v>
      </c>
      <c r="DC9" s="173">
        <f>DB9</f>
        <v>4</v>
      </c>
      <c r="DD9" s="173">
        <f>DC9+1</f>
        <v>5</v>
      </c>
      <c r="DE9" s="173">
        <f>DD9</f>
        <v>5</v>
      </c>
      <c r="DF9" s="173">
        <f>DE9+1</f>
        <v>6</v>
      </c>
      <c r="DG9" s="173">
        <f>DF9</f>
        <v>6</v>
      </c>
      <c r="DH9" s="173">
        <f>DG9+1</f>
        <v>7</v>
      </c>
      <c r="DI9" s="173">
        <f>DH9</f>
        <v>7</v>
      </c>
      <c r="DJ9" s="173">
        <f>DI9+1</f>
        <v>8</v>
      </c>
      <c r="DK9" s="173">
        <f>DJ9</f>
        <v>8</v>
      </c>
      <c r="DL9" s="173">
        <f>DK9+1</f>
        <v>9</v>
      </c>
      <c r="DM9" s="173">
        <f>DL9</f>
        <v>9</v>
      </c>
      <c r="DN9" s="173">
        <f>DM9+1</f>
        <v>10</v>
      </c>
      <c r="DO9" s="173">
        <f>DN9</f>
        <v>10</v>
      </c>
      <c r="DP9" s="173">
        <f>DO9+1</f>
        <v>11</v>
      </c>
      <c r="DQ9" s="173">
        <f>DP9</f>
        <v>11</v>
      </c>
      <c r="DR9" s="173">
        <f>DQ9+1</f>
        <v>12</v>
      </c>
      <c r="DS9" s="173">
        <f>DR9</f>
        <v>12</v>
      </c>
      <c r="DT9" s="173">
        <v>13</v>
      </c>
    </row>
    <row r="10" spans="1:124" s="11" customFormat="1" ht="14.25" customHeight="1" x14ac:dyDescent="0.2">
      <c r="A10" s="9" t="str">
        <f>B10&amp;A4</f>
        <v>Jan</v>
      </c>
      <c r="B10" s="117" t="s">
        <v>0</v>
      </c>
      <c r="C10" s="63">
        <f t="shared" ref="C10:C21" si="0">Year1</f>
        <v>0</v>
      </c>
      <c r="D10" s="140">
        <f>K10+P10+U10</f>
        <v>0</v>
      </c>
      <c r="E10" s="67"/>
      <c r="F10" s="142">
        <f>N10+S10+X10</f>
        <v>0</v>
      </c>
      <c r="G10" s="142">
        <f>AI10</f>
        <v>0</v>
      </c>
      <c r="H10" s="142">
        <f>AI10+N10+S10+X10</f>
        <v>0</v>
      </c>
      <c r="I10" s="143" t="str">
        <f>IF((K10+P10+U10)=0,"",H10/(D10))</f>
        <v/>
      </c>
      <c r="J10" s="144" t="e">
        <f>D10*INDEX('Select Year'!X$15:X$19,MATCH(Electricity!C10,'Select Year'!W$15:W$19,0))</f>
        <v>#N/A</v>
      </c>
      <c r="K10" s="69"/>
      <c r="L10" s="145" t="str">
        <f>IF(K10="","",K10/(K10+P10+U10))</f>
        <v/>
      </c>
      <c r="M10" s="75"/>
      <c r="N10" s="147">
        <f>K10*M10</f>
        <v>0</v>
      </c>
      <c r="O10" s="148" t="str">
        <f>IF(N10=0,"",N10/(N10+S10+X10))</f>
        <v/>
      </c>
      <c r="P10" s="67"/>
      <c r="Q10" s="145" t="str">
        <f>IF(P10="","",P10/(P10+K10+U10))</f>
        <v/>
      </c>
      <c r="R10" s="75"/>
      <c r="S10" s="147">
        <f>P10*R10</f>
        <v>0</v>
      </c>
      <c r="T10" s="148" t="str">
        <f>IF(S10=0,"",S10/(S10+N10+X10))</f>
        <v/>
      </c>
      <c r="U10" s="67"/>
      <c r="V10" s="145" t="str">
        <f>IF(U10="","",U10/(U10+P10+K10))</f>
        <v/>
      </c>
      <c r="W10" s="75"/>
      <c r="X10" s="147">
        <f>U10*W10</f>
        <v>0</v>
      </c>
      <c r="Y10" s="148" t="str">
        <f>IF(X10=0,"",X10/(X10+S10+N10))</f>
        <v/>
      </c>
      <c r="Z10" s="69"/>
      <c r="AA10" s="71"/>
      <c r="AB10" s="72"/>
      <c r="AC10" s="71"/>
      <c r="AD10" s="72"/>
      <c r="AE10" s="71"/>
      <c r="AF10" s="71"/>
      <c r="AG10" s="71"/>
      <c r="AH10" s="71"/>
      <c r="AI10" s="149">
        <f t="shared" ref="AI10:AI21" si="1">AH10+AA10+AC10+AE10+AG10+AF10</f>
        <v>0</v>
      </c>
      <c r="AK10" s="12"/>
      <c r="AL10" s="12"/>
      <c r="AR10" s="12"/>
      <c r="AS10" s="12"/>
      <c r="AT10" s="12"/>
      <c r="AU10" s="12"/>
      <c r="AV10" s="13"/>
      <c r="AW10" s="12"/>
      <c r="BY10" s="174">
        <f t="shared" ref="BY10:BY21" si="2">$E$77</f>
        <v>0</v>
      </c>
      <c r="BZ10" s="174" t="str">
        <f>B10&amp;"-"&amp;C10</f>
        <v>Jan-0</v>
      </c>
      <c r="CA10" s="174" t="str">
        <f>B10&amp;"-"&amp;BY10</f>
        <v>Jan-0</v>
      </c>
      <c r="CB10" s="174"/>
      <c r="CC10" s="175">
        <f>INDEX(Z$10:Z$69,MATCH($CA10,$BZ$10:$BZ$69,),)</f>
        <v>0</v>
      </c>
      <c r="CD10" s="175"/>
      <c r="CE10" s="175">
        <f>INDEX(AD$10:AD$69,MATCH($CA10,$BZ$10:$BZ$69,),)</f>
        <v>0</v>
      </c>
      <c r="CF10" s="176">
        <f>INDEX(N$10:N$69,MATCH($CA10,$BZ$10:$BZ$69,),)</f>
        <v>0</v>
      </c>
      <c r="CG10" s="176">
        <f>INDEX(S$10:S$69,MATCH($CA10,$BZ$10:$BZ$69,),)</f>
        <v>0</v>
      </c>
      <c r="CH10" s="176">
        <f>INDEX(X$10:X$69,MATCH($CA10,$BZ$10:$BZ$69,),)</f>
        <v>0</v>
      </c>
      <c r="CI10" s="176">
        <f>INDEX(AA$10:AA$69,MATCH($CA10,$BZ$10:$BZ$69,),)</f>
        <v>0</v>
      </c>
      <c r="CJ10" s="176">
        <f>INDEX(AC$10:AC$69,MATCH($CA10,$BZ$10:$BZ$69,),)</f>
        <v>0</v>
      </c>
      <c r="CK10" s="176">
        <f>INDEX(AE$10:AE$69,MATCH($CA10,$BZ$10:$BZ$69,),)</f>
        <v>0</v>
      </c>
      <c r="CL10" s="176">
        <f>INDEX(AF$10:AF$69,MATCH($CA10,$BZ$10:$BZ$69,),)</f>
        <v>0</v>
      </c>
      <c r="CM10" s="176">
        <f>INDEX(AG$10:AG$69,MATCH($CA10,$BZ$10:$BZ$69,),)</f>
        <v>0</v>
      </c>
      <c r="CN10" s="176">
        <f>INDEX(AH$10:AH$69,MATCH($CA10,$BZ$10:$BZ$69,),)</f>
        <v>0</v>
      </c>
      <c r="CO10" s="175">
        <f>INDEX(K$10:K$69,MATCH($CA10,$BZ$10:$BZ$69,),)</f>
        <v>0</v>
      </c>
      <c r="CP10" s="175">
        <f>INDEX(P$10:P$69,MATCH($CA10,$BZ$10:$BZ$69,),)</f>
        <v>0</v>
      </c>
      <c r="CQ10" s="175">
        <f>INDEX(U$10:U$69,MATCH($CA10,$BZ$10:$BZ$69,),)</f>
        <v>0</v>
      </c>
      <c r="CR10" s="175">
        <f>INDEX(D$10:D$69,MATCH($CA10,$BZ$10:$BZ$69,),)</f>
        <v>0</v>
      </c>
      <c r="CS10" s="175">
        <f>CR10+CS9</f>
        <v>0</v>
      </c>
      <c r="CT10" s="175">
        <f t="shared" ref="CT10:CT21" si="3">INDEX(E$10:E$69,MATCH($CA10,$BZ$10:$BZ$69,),)+CT9</f>
        <v>0</v>
      </c>
      <c r="CU10" s="177" t="str">
        <f>CS8</f>
        <v>Actual (Cumulative)</v>
      </c>
      <c r="CV10" s="177">
        <v>0</v>
      </c>
      <c r="CW10" s="175">
        <f>CS10</f>
        <v>0</v>
      </c>
      <c r="CX10" s="175">
        <f>CW10</f>
        <v>0</v>
      </c>
      <c r="CY10" s="175">
        <f>CS11</f>
        <v>0</v>
      </c>
      <c r="CZ10" s="175">
        <f>CY10</f>
        <v>0</v>
      </c>
      <c r="DA10" s="175">
        <f>CS12</f>
        <v>0</v>
      </c>
      <c r="DB10" s="175">
        <f>DA10</f>
        <v>0</v>
      </c>
      <c r="DC10" s="175">
        <f>CS13</f>
        <v>0</v>
      </c>
      <c r="DD10" s="175">
        <f>DC10</f>
        <v>0</v>
      </c>
      <c r="DE10" s="175">
        <f>CS14</f>
        <v>0</v>
      </c>
      <c r="DF10" s="175">
        <f>DE10</f>
        <v>0</v>
      </c>
      <c r="DG10" s="175">
        <f>CS15</f>
        <v>0</v>
      </c>
      <c r="DH10" s="175">
        <f>DG10</f>
        <v>0</v>
      </c>
      <c r="DI10" s="175">
        <f>CS16</f>
        <v>0</v>
      </c>
      <c r="DJ10" s="175">
        <f>DI10</f>
        <v>0</v>
      </c>
      <c r="DK10" s="175">
        <f>CS17</f>
        <v>0</v>
      </c>
      <c r="DL10" s="175">
        <f>DK10</f>
        <v>0</v>
      </c>
      <c r="DM10" s="175">
        <f>CS18</f>
        <v>0</v>
      </c>
      <c r="DN10" s="175">
        <f>DM10</f>
        <v>0</v>
      </c>
      <c r="DO10" s="175">
        <f>CS19</f>
        <v>0</v>
      </c>
      <c r="DP10" s="175">
        <f>DO10</f>
        <v>0</v>
      </c>
      <c r="DQ10" s="175">
        <f>CS20</f>
        <v>0</v>
      </c>
      <c r="DR10" s="175">
        <f>DQ10</f>
        <v>0</v>
      </c>
      <c r="DS10" s="175">
        <f>CS21</f>
        <v>0</v>
      </c>
      <c r="DT10" s="175">
        <f>DS10</f>
        <v>0</v>
      </c>
    </row>
    <row r="11" spans="1:124" s="11" customFormat="1" ht="14.25" customHeight="1" x14ac:dyDescent="0.2">
      <c r="A11" s="9" t="str">
        <f>B11&amp;A4</f>
        <v>Feb</v>
      </c>
      <c r="B11" s="118" t="s">
        <v>1</v>
      </c>
      <c r="C11" s="63">
        <f t="shared" si="0"/>
        <v>0</v>
      </c>
      <c r="D11" s="150">
        <f t="shared" ref="D11:D21" si="4">K11+P11+U11</f>
        <v>0</v>
      </c>
      <c r="E11" s="67"/>
      <c r="F11" s="45">
        <f t="shared" ref="F11:F21" si="5">N11+S11+X11</f>
        <v>0</v>
      </c>
      <c r="G11" s="45">
        <f t="shared" ref="G11:G21" si="6">AI11</f>
        <v>0</v>
      </c>
      <c r="H11" s="45">
        <f t="shared" ref="H11:H21" si="7">AI11+N11+S11+X11</f>
        <v>0</v>
      </c>
      <c r="I11" s="46" t="str">
        <f t="shared" ref="I11:I21" si="8">IF((K11+P11+U11)=0,"",H11/(D11))</f>
        <v/>
      </c>
      <c r="J11" s="47" t="e">
        <f>D11*INDEX('Select Year'!X$15:X$19,MATCH(Electricity!C11,'Select Year'!W$15:W$19,0))</f>
        <v>#N/A</v>
      </c>
      <c r="K11" s="70"/>
      <c r="L11" s="48" t="str">
        <f t="shared" ref="L11:L21" si="9">IF(K11="","",K11/(K11+P11+U11))</f>
        <v/>
      </c>
      <c r="M11" s="75"/>
      <c r="N11" s="49">
        <f t="shared" ref="N11:N21" si="10">K11*M11</f>
        <v>0</v>
      </c>
      <c r="O11" s="50" t="str">
        <f t="shared" ref="O11:O21" si="11">IF(N11=0,"",N11/(N11+S11+X11))</f>
        <v/>
      </c>
      <c r="P11" s="67"/>
      <c r="Q11" s="48" t="str">
        <f t="shared" ref="Q11:Q21" si="12">IF(P11="","",P11/(P11+K11+U11))</f>
        <v/>
      </c>
      <c r="R11" s="75"/>
      <c r="S11" s="49">
        <f t="shared" ref="S11:S21" si="13">P11*R11</f>
        <v>0</v>
      </c>
      <c r="T11" s="50" t="str">
        <f t="shared" ref="T11:T21" si="14">IF(S11=0,"",S11/(S11+N11+X11))</f>
        <v/>
      </c>
      <c r="U11" s="67"/>
      <c r="V11" s="48" t="str">
        <f t="shared" ref="V11:V21" si="15">IF(U11="","",U11/(U11+P11+K11))</f>
        <v/>
      </c>
      <c r="W11" s="75"/>
      <c r="X11" s="49">
        <f t="shared" ref="X11:X21" si="16">U11*W11</f>
        <v>0</v>
      </c>
      <c r="Y11" s="50" t="str">
        <f t="shared" ref="Y11:Y21" si="17">IF(X11=0,"",X11/(X11+S11+N11))</f>
        <v/>
      </c>
      <c r="Z11" s="284">
        <f>Z10</f>
        <v>0</v>
      </c>
      <c r="AA11" s="73"/>
      <c r="AB11" s="74"/>
      <c r="AC11" s="73"/>
      <c r="AD11" s="74"/>
      <c r="AE11" s="73"/>
      <c r="AF11" s="73"/>
      <c r="AG11" s="73"/>
      <c r="AH11" s="73"/>
      <c r="AI11" s="119">
        <f t="shared" si="1"/>
        <v>0</v>
      </c>
      <c r="AK11" s="12"/>
      <c r="AL11" s="12"/>
      <c r="AR11" s="12"/>
      <c r="AS11" s="12"/>
      <c r="AT11" s="12"/>
      <c r="AU11" s="12"/>
      <c r="AV11" s="13"/>
      <c r="AW11" s="12"/>
      <c r="BY11" s="174">
        <f t="shared" si="2"/>
        <v>0</v>
      </c>
      <c r="BZ11" s="174" t="str">
        <f t="shared" ref="BZ11:BZ69" si="18">B11&amp;"-"&amp;C11</f>
        <v>Feb-0</v>
      </c>
      <c r="CA11" s="174" t="str">
        <f t="shared" ref="CA11:CA21" si="19">B11&amp;"-"&amp;BY11</f>
        <v>Feb-0</v>
      </c>
      <c r="CB11" s="174"/>
      <c r="CC11" s="175">
        <f t="shared" ref="CC11:CC21" si="20">INDEX(Z$10:Z$69,MATCH($CA11,$BZ$10:$BZ$69,),)</f>
        <v>0</v>
      </c>
      <c r="CD11" s="175"/>
      <c r="CE11" s="175">
        <f t="shared" ref="CE11:CE21" si="21">INDEX(AD$10:AD$69,MATCH($CA11,$BZ$10:$BZ$69,),)</f>
        <v>0</v>
      </c>
      <c r="CF11" s="176">
        <f t="shared" ref="CF11:CF21" si="22">INDEX(N$10:N$69,MATCH($CA11,$BZ$10:$BZ$69,),)</f>
        <v>0</v>
      </c>
      <c r="CG11" s="176">
        <f t="shared" ref="CG11:CG21" si="23">INDEX(S$10:S$69,MATCH($CA11,$BZ$10:$BZ$69,),)</f>
        <v>0</v>
      </c>
      <c r="CH11" s="176">
        <f t="shared" ref="CH11:CH21" si="24">INDEX(X$10:X$69,MATCH($CA11,$BZ$10:$BZ$69,),)</f>
        <v>0</v>
      </c>
      <c r="CI11" s="176">
        <f t="shared" ref="CI11:CI21" si="25">INDEX(AA$10:AA$69,MATCH($CA11,$BZ$10:$BZ$69,),)</f>
        <v>0</v>
      </c>
      <c r="CJ11" s="176">
        <f t="shared" ref="CJ11:CJ21" si="26">INDEX(AC$10:AC$69,MATCH($CA11,$BZ$10:$BZ$69,),)</f>
        <v>0</v>
      </c>
      <c r="CK11" s="176">
        <f t="shared" ref="CK11:CK21" si="27">INDEX(AE$10:AE$69,MATCH($CA11,$BZ$10:$BZ$69,),)</f>
        <v>0</v>
      </c>
      <c r="CL11" s="176">
        <f t="shared" ref="CL11:CL21" si="28">INDEX(AF$10:AF$69,MATCH($CA11,$BZ$10:$BZ$69,),)</f>
        <v>0</v>
      </c>
      <c r="CM11" s="176">
        <f t="shared" ref="CM11:CM21" si="29">INDEX(AG$10:AG$69,MATCH($CA11,$BZ$10:$BZ$69,),)</f>
        <v>0</v>
      </c>
      <c r="CN11" s="176">
        <f t="shared" ref="CN11:CN21" si="30">INDEX(AH$10:AH$69,MATCH($CA11,$BZ$10:$BZ$69,),)</f>
        <v>0</v>
      </c>
      <c r="CO11" s="175">
        <f t="shared" ref="CO11:CO21" si="31">INDEX(K$10:K$69,MATCH($CA11,$BZ$10:$BZ$69,),)</f>
        <v>0</v>
      </c>
      <c r="CP11" s="175">
        <f t="shared" ref="CP11:CP21" si="32">INDEX(P$10:P$69,MATCH($CA11,$BZ$10:$BZ$69,),)</f>
        <v>0</v>
      </c>
      <c r="CQ11" s="175">
        <f t="shared" ref="CQ11:CQ21" si="33">INDEX(U$10:U$69,MATCH($CA11,$BZ$10:$BZ$69,),)</f>
        <v>0</v>
      </c>
      <c r="CR11" s="175">
        <f t="shared" ref="CR11:CR21" si="34">INDEX(D$10:D$69,MATCH($CA11,$BZ$10:$BZ$69,),)</f>
        <v>0</v>
      </c>
      <c r="CS11" s="175">
        <f t="shared" ref="CS11:CS21" si="35">CR11+CS10</f>
        <v>0</v>
      </c>
      <c r="CT11" s="175">
        <f t="shared" si="3"/>
        <v>0</v>
      </c>
      <c r="CU11" s="177" t="str">
        <f>CT8</f>
        <v>Target (Cumulative)</v>
      </c>
      <c r="CV11" s="177">
        <v>0</v>
      </c>
      <c r="CW11" s="175">
        <f>CT10</f>
        <v>0</v>
      </c>
      <c r="CX11" s="175">
        <f>CW11</f>
        <v>0</v>
      </c>
      <c r="CY11" s="175">
        <f>CT11</f>
        <v>0</v>
      </c>
      <c r="CZ11" s="175">
        <f>CY11</f>
        <v>0</v>
      </c>
      <c r="DA11" s="175">
        <f>CT12</f>
        <v>0</v>
      </c>
      <c r="DB11" s="175">
        <f>DA11</f>
        <v>0</v>
      </c>
      <c r="DC11" s="175">
        <f>CT13</f>
        <v>0</v>
      </c>
      <c r="DD11" s="175">
        <f>DC11</f>
        <v>0</v>
      </c>
      <c r="DE11" s="175">
        <f>CT14</f>
        <v>0</v>
      </c>
      <c r="DF11" s="175">
        <f>DE11</f>
        <v>0</v>
      </c>
      <c r="DG11" s="175">
        <f>CT15</f>
        <v>0</v>
      </c>
      <c r="DH11" s="175">
        <f>DG11</f>
        <v>0</v>
      </c>
      <c r="DI11" s="175">
        <f>CT16</f>
        <v>0</v>
      </c>
      <c r="DJ11" s="175">
        <f>DI11</f>
        <v>0</v>
      </c>
      <c r="DK11" s="175">
        <f>CT17</f>
        <v>0</v>
      </c>
      <c r="DL11" s="175">
        <f>DK11</f>
        <v>0</v>
      </c>
      <c r="DM11" s="175">
        <f>CT18</f>
        <v>0</v>
      </c>
      <c r="DN11" s="175">
        <f>DM11</f>
        <v>0</v>
      </c>
      <c r="DO11" s="175">
        <f>CT19</f>
        <v>0</v>
      </c>
      <c r="DP11" s="175">
        <f>DO11</f>
        <v>0</v>
      </c>
      <c r="DQ11" s="175">
        <f>CT20</f>
        <v>0</v>
      </c>
      <c r="DR11" s="175">
        <f>DQ11</f>
        <v>0</v>
      </c>
      <c r="DS11" s="175">
        <f>CT21</f>
        <v>0</v>
      </c>
      <c r="DT11" s="175">
        <f>DS11</f>
        <v>0</v>
      </c>
    </row>
    <row r="12" spans="1:124" s="11" customFormat="1" ht="14.25" customHeight="1" x14ac:dyDescent="0.2">
      <c r="A12" s="9" t="str">
        <f>B12&amp;A4</f>
        <v>Mar</v>
      </c>
      <c r="B12" s="118" t="s">
        <v>2</v>
      </c>
      <c r="C12" s="63">
        <f t="shared" si="0"/>
        <v>0</v>
      </c>
      <c r="D12" s="150">
        <f t="shared" si="4"/>
        <v>0</v>
      </c>
      <c r="E12" s="67"/>
      <c r="F12" s="45">
        <f t="shared" si="5"/>
        <v>0</v>
      </c>
      <c r="G12" s="45">
        <f t="shared" si="6"/>
        <v>0</v>
      </c>
      <c r="H12" s="45">
        <f t="shared" si="7"/>
        <v>0</v>
      </c>
      <c r="I12" s="46" t="str">
        <f t="shared" si="8"/>
        <v/>
      </c>
      <c r="J12" s="47" t="e">
        <f>D12*INDEX('Select Year'!X$15:X$19,MATCH(Electricity!C12,'Select Year'!W$15:W$19,0))</f>
        <v>#N/A</v>
      </c>
      <c r="K12" s="70"/>
      <c r="L12" s="48" t="str">
        <f t="shared" si="9"/>
        <v/>
      </c>
      <c r="M12" s="75"/>
      <c r="N12" s="49">
        <f t="shared" si="10"/>
        <v>0</v>
      </c>
      <c r="O12" s="50" t="str">
        <f t="shared" si="11"/>
        <v/>
      </c>
      <c r="P12" s="67"/>
      <c r="Q12" s="48" t="str">
        <f t="shared" si="12"/>
        <v/>
      </c>
      <c r="R12" s="75"/>
      <c r="S12" s="49">
        <f t="shared" si="13"/>
        <v>0</v>
      </c>
      <c r="T12" s="50" t="str">
        <f t="shared" si="14"/>
        <v/>
      </c>
      <c r="U12" s="67"/>
      <c r="V12" s="48" t="str">
        <f t="shared" si="15"/>
        <v/>
      </c>
      <c r="W12" s="75"/>
      <c r="X12" s="49">
        <f t="shared" si="16"/>
        <v>0</v>
      </c>
      <c r="Y12" s="50" t="str">
        <f t="shared" si="17"/>
        <v/>
      </c>
      <c r="Z12" s="284">
        <f t="shared" ref="Z12:Z21" si="36">Z11</f>
        <v>0</v>
      </c>
      <c r="AA12" s="73"/>
      <c r="AB12" s="74"/>
      <c r="AC12" s="73"/>
      <c r="AD12" s="74"/>
      <c r="AE12" s="73"/>
      <c r="AF12" s="73"/>
      <c r="AG12" s="73"/>
      <c r="AH12" s="73"/>
      <c r="AI12" s="119">
        <f t="shared" si="1"/>
        <v>0</v>
      </c>
      <c r="AK12" s="12"/>
      <c r="AL12" s="12"/>
      <c r="AR12" s="12"/>
      <c r="AS12" s="12"/>
      <c r="AT12" s="12"/>
      <c r="AU12" s="12"/>
      <c r="AV12" s="13"/>
      <c r="AW12" s="12"/>
      <c r="BY12" s="174">
        <f t="shared" si="2"/>
        <v>0</v>
      </c>
      <c r="BZ12" s="174" t="str">
        <f t="shared" si="18"/>
        <v>Mar-0</v>
      </c>
      <c r="CA12" s="174" t="str">
        <f t="shared" si="19"/>
        <v>Mar-0</v>
      </c>
      <c r="CB12" s="174"/>
      <c r="CC12" s="175">
        <f t="shared" si="20"/>
        <v>0</v>
      </c>
      <c r="CD12" s="175"/>
      <c r="CE12" s="175">
        <f t="shared" si="21"/>
        <v>0</v>
      </c>
      <c r="CF12" s="176">
        <f t="shared" si="22"/>
        <v>0</v>
      </c>
      <c r="CG12" s="176">
        <f t="shared" si="23"/>
        <v>0</v>
      </c>
      <c r="CH12" s="176">
        <f t="shared" si="24"/>
        <v>0</v>
      </c>
      <c r="CI12" s="176">
        <f t="shared" si="25"/>
        <v>0</v>
      </c>
      <c r="CJ12" s="176">
        <f t="shared" si="26"/>
        <v>0</v>
      </c>
      <c r="CK12" s="176">
        <f t="shared" si="27"/>
        <v>0</v>
      </c>
      <c r="CL12" s="176">
        <f t="shared" si="28"/>
        <v>0</v>
      </c>
      <c r="CM12" s="176">
        <f t="shared" si="29"/>
        <v>0</v>
      </c>
      <c r="CN12" s="176">
        <f t="shared" si="30"/>
        <v>0</v>
      </c>
      <c r="CO12" s="175">
        <f t="shared" si="31"/>
        <v>0</v>
      </c>
      <c r="CP12" s="175">
        <f t="shared" si="32"/>
        <v>0</v>
      </c>
      <c r="CQ12" s="175">
        <f t="shared" si="33"/>
        <v>0</v>
      </c>
      <c r="CR12" s="175">
        <f t="shared" si="34"/>
        <v>0</v>
      </c>
      <c r="CS12" s="175">
        <f t="shared" si="35"/>
        <v>0</v>
      </c>
      <c r="CT12" s="175">
        <f t="shared" si="3"/>
        <v>0</v>
      </c>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row>
    <row r="13" spans="1:124" s="11" customFormat="1" ht="14.25" customHeight="1" x14ac:dyDescent="0.2">
      <c r="A13" s="9" t="str">
        <f>B13&amp;A4</f>
        <v>Apr</v>
      </c>
      <c r="B13" s="118" t="s">
        <v>3</v>
      </c>
      <c r="C13" s="63">
        <f t="shared" si="0"/>
        <v>0</v>
      </c>
      <c r="D13" s="150">
        <f t="shared" si="4"/>
        <v>0</v>
      </c>
      <c r="E13" s="67"/>
      <c r="F13" s="45">
        <f t="shared" si="5"/>
        <v>0</v>
      </c>
      <c r="G13" s="45">
        <f t="shared" si="6"/>
        <v>0</v>
      </c>
      <c r="H13" s="45">
        <f t="shared" si="7"/>
        <v>0</v>
      </c>
      <c r="I13" s="46" t="str">
        <f t="shared" si="8"/>
        <v/>
      </c>
      <c r="J13" s="47" t="e">
        <f>D13*INDEX('Select Year'!X$15:X$19,MATCH(Electricity!C13,'Select Year'!W$15:W$19,0))</f>
        <v>#N/A</v>
      </c>
      <c r="K13" s="70"/>
      <c r="L13" s="48" t="str">
        <f t="shared" si="9"/>
        <v/>
      </c>
      <c r="M13" s="75"/>
      <c r="N13" s="49">
        <f t="shared" si="10"/>
        <v>0</v>
      </c>
      <c r="O13" s="50" t="str">
        <f t="shared" si="11"/>
        <v/>
      </c>
      <c r="P13" s="67"/>
      <c r="Q13" s="48" t="str">
        <f t="shared" si="12"/>
        <v/>
      </c>
      <c r="R13" s="75"/>
      <c r="S13" s="49">
        <f t="shared" si="13"/>
        <v>0</v>
      </c>
      <c r="T13" s="50" t="str">
        <f t="shared" si="14"/>
        <v/>
      </c>
      <c r="U13" s="67"/>
      <c r="V13" s="48" t="str">
        <f t="shared" si="15"/>
        <v/>
      </c>
      <c r="W13" s="75"/>
      <c r="X13" s="49">
        <f t="shared" si="16"/>
        <v>0</v>
      </c>
      <c r="Y13" s="50" t="str">
        <f t="shared" si="17"/>
        <v/>
      </c>
      <c r="Z13" s="284">
        <f t="shared" si="36"/>
        <v>0</v>
      </c>
      <c r="AA13" s="73"/>
      <c r="AB13" s="74"/>
      <c r="AC13" s="73"/>
      <c r="AD13" s="74"/>
      <c r="AE13" s="73"/>
      <c r="AF13" s="73"/>
      <c r="AG13" s="73"/>
      <c r="AH13" s="73"/>
      <c r="AI13" s="119">
        <f t="shared" si="1"/>
        <v>0</v>
      </c>
      <c r="AK13" s="12"/>
      <c r="AL13" s="12"/>
      <c r="AR13" s="12"/>
      <c r="AS13" s="12"/>
      <c r="AT13" s="12"/>
      <c r="AU13" s="12"/>
      <c r="AV13" s="13"/>
      <c r="AW13" s="12"/>
      <c r="BY13" s="174">
        <f t="shared" si="2"/>
        <v>0</v>
      </c>
      <c r="BZ13" s="174" t="str">
        <f t="shared" si="18"/>
        <v>Apr-0</v>
      </c>
      <c r="CA13" s="174" t="str">
        <f t="shared" si="19"/>
        <v>Apr-0</v>
      </c>
      <c r="CB13" s="174"/>
      <c r="CC13" s="175">
        <f t="shared" si="20"/>
        <v>0</v>
      </c>
      <c r="CD13" s="175"/>
      <c r="CE13" s="175">
        <f t="shared" si="21"/>
        <v>0</v>
      </c>
      <c r="CF13" s="176">
        <f t="shared" si="22"/>
        <v>0</v>
      </c>
      <c r="CG13" s="176">
        <f t="shared" si="23"/>
        <v>0</v>
      </c>
      <c r="CH13" s="176">
        <f t="shared" si="24"/>
        <v>0</v>
      </c>
      <c r="CI13" s="176">
        <f t="shared" si="25"/>
        <v>0</v>
      </c>
      <c r="CJ13" s="176">
        <f t="shared" si="26"/>
        <v>0</v>
      </c>
      <c r="CK13" s="176">
        <f t="shared" si="27"/>
        <v>0</v>
      </c>
      <c r="CL13" s="176">
        <f t="shared" si="28"/>
        <v>0</v>
      </c>
      <c r="CM13" s="176">
        <f t="shared" si="29"/>
        <v>0</v>
      </c>
      <c r="CN13" s="176">
        <f t="shared" si="30"/>
        <v>0</v>
      </c>
      <c r="CO13" s="175">
        <f t="shared" si="31"/>
        <v>0</v>
      </c>
      <c r="CP13" s="175">
        <f t="shared" si="32"/>
        <v>0</v>
      </c>
      <c r="CQ13" s="175">
        <f t="shared" si="33"/>
        <v>0</v>
      </c>
      <c r="CR13" s="175">
        <f t="shared" si="34"/>
        <v>0</v>
      </c>
      <c r="CS13" s="175">
        <f t="shared" si="35"/>
        <v>0</v>
      </c>
      <c r="CT13" s="175">
        <f t="shared" si="3"/>
        <v>0</v>
      </c>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row>
    <row r="14" spans="1:124" s="11" customFormat="1" ht="14.25" customHeight="1" x14ac:dyDescent="0.2">
      <c r="A14" s="9" t="str">
        <f>B14&amp;A4</f>
        <v>May</v>
      </c>
      <c r="B14" s="118" t="s">
        <v>4</v>
      </c>
      <c r="C14" s="63">
        <f t="shared" si="0"/>
        <v>0</v>
      </c>
      <c r="D14" s="150">
        <f t="shared" si="4"/>
        <v>0</v>
      </c>
      <c r="E14" s="67"/>
      <c r="F14" s="45">
        <f t="shared" si="5"/>
        <v>0</v>
      </c>
      <c r="G14" s="45">
        <f t="shared" si="6"/>
        <v>0</v>
      </c>
      <c r="H14" s="45">
        <f t="shared" si="7"/>
        <v>0</v>
      </c>
      <c r="I14" s="46" t="str">
        <f t="shared" si="8"/>
        <v/>
      </c>
      <c r="J14" s="47" t="e">
        <f>D14*INDEX('Select Year'!X$15:X$19,MATCH(Electricity!C14,'Select Year'!W$15:W$19,0))</f>
        <v>#N/A</v>
      </c>
      <c r="K14" s="70"/>
      <c r="L14" s="48" t="str">
        <f t="shared" si="9"/>
        <v/>
      </c>
      <c r="M14" s="75"/>
      <c r="N14" s="49">
        <f t="shared" si="10"/>
        <v>0</v>
      </c>
      <c r="O14" s="50" t="str">
        <f t="shared" si="11"/>
        <v/>
      </c>
      <c r="P14" s="67"/>
      <c r="Q14" s="48" t="str">
        <f t="shared" si="12"/>
        <v/>
      </c>
      <c r="R14" s="75"/>
      <c r="S14" s="49">
        <f t="shared" si="13"/>
        <v>0</v>
      </c>
      <c r="T14" s="50" t="str">
        <f t="shared" si="14"/>
        <v/>
      </c>
      <c r="U14" s="67"/>
      <c r="V14" s="48" t="str">
        <f t="shared" si="15"/>
        <v/>
      </c>
      <c r="W14" s="75"/>
      <c r="X14" s="49">
        <f t="shared" si="16"/>
        <v>0</v>
      </c>
      <c r="Y14" s="50" t="str">
        <f t="shared" si="17"/>
        <v/>
      </c>
      <c r="Z14" s="284">
        <f t="shared" si="36"/>
        <v>0</v>
      </c>
      <c r="AA14" s="73"/>
      <c r="AB14" s="74"/>
      <c r="AC14" s="73"/>
      <c r="AD14" s="74"/>
      <c r="AE14" s="73"/>
      <c r="AF14" s="73"/>
      <c r="AG14" s="73"/>
      <c r="AH14" s="73"/>
      <c r="AI14" s="119">
        <f t="shared" si="1"/>
        <v>0</v>
      </c>
      <c r="AK14" s="12"/>
      <c r="AL14" s="12"/>
      <c r="AR14" s="12"/>
      <c r="AS14" s="12"/>
      <c r="AT14" s="12"/>
      <c r="AU14" s="12"/>
      <c r="AV14" s="13"/>
      <c r="AW14" s="12"/>
      <c r="BY14" s="174">
        <f t="shared" si="2"/>
        <v>0</v>
      </c>
      <c r="BZ14" s="174" t="str">
        <f t="shared" si="18"/>
        <v>May-0</v>
      </c>
      <c r="CA14" s="174" t="str">
        <f t="shared" si="19"/>
        <v>May-0</v>
      </c>
      <c r="CB14" s="174"/>
      <c r="CC14" s="175">
        <f t="shared" si="20"/>
        <v>0</v>
      </c>
      <c r="CD14" s="175"/>
      <c r="CE14" s="175">
        <f t="shared" si="21"/>
        <v>0</v>
      </c>
      <c r="CF14" s="176">
        <f t="shared" si="22"/>
        <v>0</v>
      </c>
      <c r="CG14" s="176">
        <f t="shared" si="23"/>
        <v>0</v>
      </c>
      <c r="CH14" s="176">
        <f t="shared" si="24"/>
        <v>0</v>
      </c>
      <c r="CI14" s="176">
        <f t="shared" si="25"/>
        <v>0</v>
      </c>
      <c r="CJ14" s="176">
        <f t="shared" si="26"/>
        <v>0</v>
      </c>
      <c r="CK14" s="176">
        <f t="shared" si="27"/>
        <v>0</v>
      </c>
      <c r="CL14" s="176">
        <f t="shared" si="28"/>
        <v>0</v>
      </c>
      <c r="CM14" s="176">
        <f t="shared" si="29"/>
        <v>0</v>
      </c>
      <c r="CN14" s="176">
        <f t="shared" si="30"/>
        <v>0</v>
      </c>
      <c r="CO14" s="175">
        <f t="shared" si="31"/>
        <v>0</v>
      </c>
      <c r="CP14" s="175">
        <f t="shared" si="32"/>
        <v>0</v>
      </c>
      <c r="CQ14" s="175">
        <f t="shared" si="33"/>
        <v>0</v>
      </c>
      <c r="CR14" s="175">
        <f t="shared" si="34"/>
        <v>0</v>
      </c>
      <c r="CS14" s="175">
        <f t="shared" si="35"/>
        <v>0</v>
      </c>
      <c r="CT14" s="175">
        <f t="shared" si="3"/>
        <v>0</v>
      </c>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row>
    <row r="15" spans="1:124" s="11" customFormat="1" ht="14.25" customHeight="1" x14ac:dyDescent="0.2">
      <c r="A15" s="9" t="str">
        <f>B15&amp;A4</f>
        <v>Jun</v>
      </c>
      <c r="B15" s="118" t="s">
        <v>5</v>
      </c>
      <c r="C15" s="63">
        <f t="shared" si="0"/>
        <v>0</v>
      </c>
      <c r="D15" s="150">
        <f t="shared" si="4"/>
        <v>0</v>
      </c>
      <c r="E15" s="67"/>
      <c r="F15" s="45">
        <f t="shared" si="5"/>
        <v>0</v>
      </c>
      <c r="G15" s="45">
        <f t="shared" si="6"/>
        <v>0</v>
      </c>
      <c r="H15" s="45">
        <f t="shared" si="7"/>
        <v>0</v>
      </c>
      <c r="I15" s="46" t="str">
        <f t="shared" si="8"/>
        <v/>
      </c>
      <c r="J15" s="47" t="e">
        <f>D15*INDEX('Select Year'!X$15:X$19,MATCH(Electricity!C15,'Select Year'!W$15:W$19,0))</f>
        <v>#N/A</v>
      </c>
      <c r="K15" s="70"/>
      <c r="L15" s="48" t="str">
        <f t="shared" si="9"/>
        <v/>
      </c>
      <c r="M15" s="75"/>
      <c r="N15" s="49">
        <f t="shared" si="10"/>
        <v>0</v>
      </c>
      <c r="O15" s="50" t="str">
        <f t="shared" si="11"/>
        <v/>
      </c>
      <c r="P15" s="67"/>
      <c r="Q15" s="48" t="str">
        <f t="shared" si="12"/>
        <v/>
      </c>
      <c r="R15" s="75"/>
      <c r="S15" s="49">
        <f t="shared" si="13"/>
        <v>0</v>
      </c>
      <c r="T15" s="50" t="str">
        <f t="shared" si="14"/>
        <v/>
      </c>
      <c r="U15" s="67"/>
      <c r="V15" s="48" t="str">
        <f t="shared" si="15"/>
        <v/>
      </c>
      <c r="W15" s="75"/>
      <c r="X15" s="49">
        <f t="shared" si="16"/>
        <v>0</v>
      </c>
      <c r="Y15" s="50" t="str">
        <f t="shared" si="17"/>
        <v/>
      </c>
      <c r="Z15" s="284">
        <f t="shared" si="36"/>
        <v>0</v>
      </c>
      <c r="AA15" s="73"/>
      <c r="AB15" s="74"/>
      <c r="AC15" s="73"/>
      <c r="AD15" s="74"/>
      <c r="AE15" s="73"/>
      <c r="AF15" s="73"/>
      <c r="AG15" s="73"/>
      <c r="AH15" s="73"/>
      <c r="AI15" s="119">
        <f t="shared" si="1"/>
        <v>0</v>
      </c>
      <c r="AK15" s="12"/>
      <c r="AL15" s="12"/>
      <c r="AR15" s="12"/>
      <c r="AS15" s="12"/>
      <c r="AT15" s="12"/>
      <c r="AU15" s="12"/>
      <c r="AV15" s="13"/>
      <c r="AW15" s="12"/>
      <c r="BY15" s="174">
        <f t="shared" si="2"/>
        <v>0</v>
      </c>
      <c r="BZ15" s="174" t="str">
        <f t="shared" si="18"/>
        <v>Jun-0</v>
      </c>
      <c r="CA15" s="174" t="str">
        <f t="shared" si="19"/>
        <v>Jun-0</v>
      </c>
      <c r="CB15" s="174"/>
      <c r="CC15" s="175">
        <f t="shared" si="20"/>
        <v>0</v>
      </c>
      <c r="CD15" s="175"/>
      <c r="CE15" s="175">
        <f t="shared" si="21"/>
        <v>0</v>
      </c>
      <c r="CF15" s="176">
        <f t="shared" si="22"/>
        <v>0</v>
      </c>
      <c r="CG15" s="176">
        <f t="shared" si="23"/>
        <v>0</v>
      </c>
      <c r="CH15" s="176">
        <f t="shared" si="24"/>
        <v>0</v>
      </c>
      <c r="CI15" s="176">
        <f t="shared" si="25"/>
        <v>0</v>
      </c>
      <c r="CJ15" s="176">
        <f t="shared" si="26"/>
        <v>0</v>
      </c>
      <c r="CK15" s="176">
        <f t="shared" si="27"/>
        <v>0</v>
      </c>
      <c r="CL15" s="176">
        <f t="shared" si="28"/>
        <v>0</v>
      </c>
      <c r="CM15" s="176">
        <f t="shared" si="29"/>
        <v>0</v>
      </c>
      <c r="CN15" s="176">
        <f t="shared" si="30"/>
        <v>0</v>
      </c>
      <c r="CO15" s="175">
        <f t="shared" si="31"/>
        <v>0</v>
      </c>
      <c r="CP15" s="175">
        <f t="shared" si="32"/>
        <v>0</v>
      </c>
      <c r="CQ15" s="175">
        <f t="shared" si="33"/>
        <v>0</v>
      </c>
      <c r="CR15" s="175">
        <f t="shared" si="34"/>
        <v>0</v>
      </c>
      <c r="CS15" s="175">
        <f t="shared" si="35"/>
        <v>0</v>
      </c>
      <c r="CT15" s="175">
        <f t="shared" si="3"/>
        <v>0</v>
      </c>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row>
    <row r="16" spans="1:124" s="11" customFormat="1" ht="14.25" customHeight="1" x14ac:dyDescent="0.2">
      <c r="A16" s="9" t="str">
        <f>B16&amp;A4</f>
        <v>Jul</v>
      </c>
      <c r="B16" s="118" t="s">
        <v>6</v>
      </c>
      <c r="C16" s="63">
        <f t="shared" si="0"/>
        <v>0</v>
      </c>
      <c r="D16" s="150">
        <f t="shared" si="4"/>
        <v>0</v>
      </c>
      <c r="E16" s="67"/>
      <c r="F16" s="45">
        <f t="shared" si="5"/>
        <v>0</v>
      </c>
      <c r="G16" s="45">
        <f t="shared" si="6"/>
        <v>0</v>
      </c>
      <c r="H16" s="45">
        <f t="shared" si="7"/>
        <v>0</v>
      </c>
      <c r="I16" s="46" t="str">
        <f t="shared" si="8"/>
        <v/>
      </c>
      <c r="J16" s="47" t="e">
        <f>D16*INDEX('Select Year'!X$15:X$19,MATCH(Electricity!C16,'Select Year'!W$15:W$19,0))</f>
        <v>#N/A</v>
      </c>
      <c r="K16" s="70"/>
      <c r="L16" s="48" t="str">
        <f t="shared" si="9"/>
        <v/>
      </c>
      <c r="M16" s="75"/>
      <c r="N16" s="49">
        <f t="shared" si="10"/>
        <v>0</v>
      </c>
      <c r="O16" s="50" t="str">
        <f t="shared" si="11"/>
        <v/>
      </c>
      <c r="P16" s="67"/>
      <c r="Q16" s="48" t="str">
        <f t="shared" si="12"/>
        <v/>
      </c>
      <c r="R16" s="75"/>
      <c r="S16" s="49">
        <f t="shared" si="13"/>
        <v>0</v>
      </c>
      <c r="T16" s="50" t="str">
        <f t="shared" si="14"/>
        <v/>
      </c>
      <c r="U16" s="67"/>
      <c r="V16" s="48" t="str">
        <f t="shared" si="15"/>
        <v/>
      </c>
      <c r="W16" s="75"/>
      <c r="X16" s="49">
        <f t="shared" si="16"/>
        <v>0</v>
      </c>
      <c r="Y16" s="50" t="str">
        <f t="shared" si="17"/>
        <v/>
      </c>
      <c r="Z16" s="284">
        <f t="shared" si="36"/>
        <v>0</v>
      </c>
      <c r="AA16" s="73"/>
      <c r="AB16" s="74"/>
      <c r="AC16" s="73"/>
      <c r="AD16" s="74"/>
      <c r="AE16" s="73"/>
      <c r="AF16" s="73"/>
      <c r="AG16" s="73"/>
      <c r="AH16" s="73"/>
      <c r="AI16" s="119">
        <f t="shared" si="1"/>
        <v>0</v>
      </c>
      <c r="AK16" s="12"/>
      <c r="AL16" s="12"/>
      <c r="AR16" s="12"/>
      <c r="AS16" s="12"/>
      <c r="AT16" s="12"/>
      <c r="AU16" s="12"/>
      <c r="AV16" s="13"/>
      <c r="AW16" s="12"/>
      <c r="BY16" s="174">
        <f t="shared" si="2"/>
        <v>0</v>
      </c>
      <c r="BZ16" s="174" t="str">
        <f t="shared" si="18"/>
        <v>Jul-0</v>
      </c>
      <c r="CA16" s="174" t="str">
        <f t="shared" si="19"/>
        <v>Jul-0</v>
      </c>
      <c r="CB16" s="174"/>
      <c r="CC16" s="175">
        <f t="shared" si="20"/>
        <v>0</v>
      </c>
      <c r="CD16" s="175"/>
      <c r="CE16" s="175">
        <f t="shared" si="21"/>
        <v>0</v>
      </c>
      <c r="CF16" s="176">
        <f t="shared" si="22"/>
        <v>0</v>
      </c>
      <c r="CG16" s="176">
        <f t="shared" si="23"/>
        <v>0</v>
      </c>
      <c r="CH16" s="176">
        <f t="shared" si="24"/>
        <v>0</v>
      </c>
      <c r="CI16" s="176">
        <f t="shared" si="25"/>
        <v>0</v>
      </c>
      <c r="CJ16" s="176">
        <f t="shared" si="26"/>
        <v>0</v>
      </c>
      <c r="CK16" s="176">
        <f t="shared" si="27"/>
        <v>0</v>
      </c>
      <c r="CL16" s="176">
        <f t="shared" si="28"/>
        <v>0</v>
      </c>
      <c r="CM16" s="176">
        <f t="shared" si="29"/>
        <v>0</v>
      </c>
      <c r="CN16" s="176">
        <f t="shared" si="30"/>
        <v>0</v>
      </c>
      <c r="CO16" s="175">
        <f t="shared" si="31"/>
        <v>0</v>
      </c>
      <c r="CP16" s="175">
        <f t="shared" si="32"/>
        <v>0</v>
      </c>
      <c r="CQ16" s="175">
        <f t="shared" si="33"/>
        <v>0</v>
      </c>
      <c r="CR16" s="175">
        <f t="shared" si="34"/>
        <v>0</v>
      </c>
      <c r="CS16" s="175">
        <f t="shared" si="35"/>
        <v>0</v>
      </c>
      <c r="CT16" s="175">
        <f t="shared" si="3"/>
        <v>0</v>
      </c>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row>
    <row r="17" spans="1:124" s="11" customFormat="1" ht="14.25" customHeight="1" x14ac:dyDescent="0.2">
      <c r="A17" s="9" t="str">
        <f>B17&amp;A4</f>
        <v>Aug</v>
      </c>
      <c r="B17" s="118" t="s">
        <v>7</v>
      </c>
      <c r="C17" s="63">
        <f t="shared" si="0"/>
        <v>0</v>
      </c>
      <c r="D17" s="150">
        <f t="shared" si="4"/>
        <v>0</v>
      </c>
      <c r="E17" s="67"/>
      <c r="F17" s="45">
        <f t="shared" si="5"/>
        <v>0</v>
      </c>
      <c r="G17" s="45">
        <f t="shared" si="6"/>
        <v>0</v>
      </c>
      <c r="H17" s="45">
        <f t="shared" si="7"/>
        <v>0</v>
      </c>
      <c r="I17" s="46" t="str">
        <f t="shared" si="8"/>
        <v/>
      </c>
      <c r="J17" s="47" t="e">
        <f>D17*INDEX('Select Year'!X$15:X$19,MATCH(Electricity!C17,'Select Year'!W$15:W$19,0))</f>
        <v>#N/A</v>
      </c>
      <c r="K17" s="70"/>
      <c r="L17" s="48" t="str">
        <f t="shared" si="9"/>
        <v/>
      </c>
      <c r="M17" s="75"/>
      <c r="N17" s="49">
        <f t="shared" si="10"/>
        <v>0</v>
      </c>
      <c r="O17" s="50" t="str">
        <f t="shared" si="11"/>
        <v/>
      </c>
      <c r="P17" s="67"/>
      <c r="Q17" s="48" t="str">
        <f t="shared" si="12"/>
        <v/>
      </c>
      <c r="R17" s="75"/>
      <c r="S17" s="49">
        <f t="shared" si="13"/>
        <v>0</v>
      </c>
      <c r="T17" s="50" t="str">
        <f t="shared" si="14"/>
        <v/>
      </c>
      <c r="U17" s="67"/>
      <c r="V17" s="48" t="str">
        <f t="shared" si="15"/>
        <v/>
      </c>
      <c r="W17" s="75"/>
      <c r="X17" s="49">
        <f t="shared" si="16"/>
        <v>0</v>
      </c>
      <c r="Y17" s="50" t="str">
        <f t="shared" si="17"/>
        <v/>
      </c>
      <c r="Z17" s="284">
        <f t="shared" si="36"/>
        <v>0</v>
      </c>
      <c r="AA17" s="73"/>
      <c r="AB17" s="74"/>
      <c r="AC17" s="73"/>
      <c r="AD17" s="74"/>
      <c r="AE17" s="73"/>
      <c r="AF17" s="73"/>
      <c r="AG17" s="73"/>
      <c r="AH17" s="73"/>
      <c r="AI17" s="119">
        <f t="shared" si="1"/>
        <v>0</v>
      </c>
      <c r="AK17" s="12"/>
      <c r="AL17" s="12"/>
      <c r="AR17" s="12"/>
      <c r="AS17" s="12"/>
      <c r="AT17" s="12"/>
      <c r="AU17" s="12"/>
      <c r="AV17" s="13"/>
      <c r="AW17" s="12"/>
      <c r="BY17" s="174">
        <f t="shared" si="2"/>
        <v>0</v>
      </c>
      <c r="BZ17" s="174" t="str">
        <f t="shared" si="18"/>
        <v>Aug-0</v>
      </c>
      <c r="CA17" s="174" t="str">
        <f t="shared" si="19"/>
        <v>Aug-0</v>
      </c>
      <c r="CB17" s="174"/>
      <c r="CC17" s="175">
        <f t="shared" si="20"/>
        <v>0</v>
      </c>
      <c r="CD17" s="175"/>
      <c r="CE17" s="175">
        <f t="shared" si="21"/>
        <v>0</v>
      </c>
      <c r="CF17" s="176">
        <f t="shared" si="22"/>
        <v>0</v>
      </c>
      <c r="CG17" s="176">
        <f t="shared" si="23"/>
        <v>0</v>
      </c>
      <c r="CH17" s="176">
        <f t="shared" si="24"/>
        <v>0</v>
      </c>
      <c r="CI17" s="176">
        <f t="shared" si="25"/>
        <v>0</v>
      </c>
      <c r="CJ17" s="176">
        <f t="shared" si="26"/>
        <v>0</v>
      </c>
      <c r="CK17" s="176">
        <f t="shared" si="27"/>
        <v>0</v>
      </c>
      <c r="CL17" s="176">
        <f t="shared" si="28"/>
        <v>0</v>
      </c>
      <c r="CM17" s="176">
        <f t="shared" si="29"/>
        <v>0</v>
      </c>
      <c r="CN17" s="176">
        <f t="shared" si="30"/>
        <v>0</v>
      </c>
      <c r="CO17" s="175">
        <f t="shared" si="31"/>
        <v>0</v>
      </c>
      <c r="CP17" s="175">
        <f t="shared" si="32"/>
        <v>0</v>
      </c>
      <c r="CQ17" s="175">
        <f t="shared" si="33"/>
        <v>0</v>
      </c>
      <c r="CR17" s="175">
        <f t="shared" si="34"/>
        <v>0</v>
      </c>
      <c r="CS17" s="175">
        <f t="shared" si="35"/>
        <v>0</v>
      </c>
      <c r="CT17" s="175">
        <f t="shared" si="3"/>
        <v>0</v>
      </c>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row>
    <row r="18" spans="1:124" s="11" customFormat="1" ht="14.25" customHeight="1" x14ac:dyDescent="0.2">
      <c r="A18" s="9" t="str">
        <f>B18&amp;A4</f>
        <v>Sep</v>
      </c>
      <c r="B18" s="118" t="s">
        <v>8</v>
      </c>
      <c r="C18" s="63">
        <f t="shared" si="0"/>
        <v>0</v>
      </c>
      <c r="D18" s="150">
        <f t="shared" si="4"/>
        <v>0</v>
      </c>
      <c r="E18" s="67"/>
      <c r="F18" s="45">
        <f t="shared" si="5"/>
        <v>0</v>
      </c>
      <c r="G18" s="45">
        <f t="shared" si="6"/>
        <v>0</v>
      </c>
      <c r="H18" s="45">
        <f t="shared" si="7"/>
        <v>0</v>
      </c>
      <c r="I18" s="46" t="str">
        <f t="shared" si="8"/>
        <v/>
      </c>
      <c r="J18" s="47" t="e">
        <f>D18*INDEX('Select Year'!X$15:X$19,MATCH(Electricity!C18,'Select Year'!W$15:W$19,0))</f>
        <v>#N/A</v>
      </c>
      <c r="K18" s="70"/>
      <c r="L18" s="48" t="str">
        <f t="shared" si="9"/>
        <v/>
      </c>
      <c r="M18" s="75"/>
      <c r="N18" s="49">
        <f t="shared" si="10"/>
        <v>0</v>
      </c>
      <c r="O18" s="50" t="str">
        <f t="shared" si="11"/>
        <v/>
      </c>
      <c r="P18" s="67"/>
      <c r="Q18" s="48" t="str">
        <f t="shared" si="12"/>
        <v/>
      </c>
      <c r="R18" s="75"/>
      <c r="S18" s="49">
        <f t="shared" si="13"/>
        <v>0</v>
      </c>
      <c r="T18" s="50" t="str">
        <f t="shared" si="14"/>
        <v/>
      </c>
      <c r="U18" s="67"/>
      <c r="V18" s="48" t="str">
        <f t="shared" si="15"/>
        <v/>
      </c>
      <c r="W18" s="75"/>
      <c r="X18" s="49">
        <f t="shared" si="16"/>
        <v>0</v>
      </c>
      <c r="Y18" s="50" t="str">
        <f t="shared" si="17"/>
        <v/>
      </c>
      <c r="Z18" s="284">
        <f t="shared" si="36"/>
        <v>0</v>
      </c>
      <c r="AA18" s="73"/>
      <c r="AB18" s="74"/>
      <c r="AC18" s="73"/>
      <c r="AD18" s="74"/>
      <c r="AE18" s="73"/>
      <c r="AF18" s="73"/>
      <c r="AG18" s="73"/>
      <c r="AH18" s="73"/>
      <c r="AI18" s="119">
        <f t="shared" si="1"/>
        <v>0</v>
      </c>
      <c r="AK18" s="12"/>
      <c r="AL18" s="12"/>
      <c r="AR18" s="12"/>
      <c r="AS18" s="12"/>
      <c r="AT18" s="12"/>
      <c r="AU18" s="12"/>
      <c r="AV18" s="13"/>
      <c r="AW18" s="12"/>
      <c r="BY18" s="174">
        <f t="shared" si="2"/>
        <v>0</v>
      </c>
      <c r="BZ18" s="174" t="str">
        <f t="shared" si="18"/>
        <v>Sep-0</v>
      </c>
      <c r="CA18" s="174" t="str">
        <f t="shared" si="19"/>
        <v>Sep-0</v>
      </c>
      <c r="CB18" s="174"/>
      <c r="CC18" s="175">
        <f t="shared" si="20"/>
        <v>0</v>
      </c>
      <c r="CD18" s="175"/>
      <c r="CE18" s="175">
        <f t="shared" si="21"/>
        <v>0</v>
      </c>
      <c r="CF18" s="176">
        <f t="shared" si="22"/>
        <v>0</v>
      </c>
      <c r="CG18" s="176">
        <f t="shared" si="23"/>
        <v>0</v>
      </c>
      <c r="CH18" s="176">
        <f t="shared" si="24"/>
        <v>0</v>
      </c>
      <c r="CI18" s="176">
        <f t="shared" si="25"/>
        <v>0</v>
      </c>
      <c r="CJ18" s="176">
        <f t="shared" si="26"/>
        <v>0</v>
      </c>
      <c r="CK18" s="176">
        <f t="shared" si="27"/>
        <v>0</v>
      </c>
      <c r="CL18" s="176">
        <f t="shared" si="28"/>
        <v>0</v>
      </c>
      <c r="CM18" s="176">
        <f t="shared" si="29"/>
        <v>0</v>
      </c>
      <c r="CN18" s="176">
        <f t="shared" si="30"/>
        <v>0</v>
      </c>
      <c r="CO18" s="175">
        <f t="shared" si="31"/>
        <v>0</v>
      </c>
      <c r="CP18" s="175">
        <f t="shared" si="32"/>
        <v>0</v>
      </c>
      <c r="CQ18" s="175">
        <f t="shared" si="33"/>
        <v>0</v>
      </c>
      <c r="CR18" s="175">
        <f t="shared" si="34"/>
        <v>0</v>
      </c>
      <c r="CS18" s="175">
        <f t="shared" si="35"/>
        <v>0</v>
      </c>
      <c r="CT18" s="175">
        <f t="shared" si="3"/>
        <v>0</v>
      </c>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row>
    <row r="19" spans="1:124" s="11" customFormat="1" ht="14.25" customHeight="1" x14ac:dyDescent="0.2">
      <c r="A19" s="9" t="str">
        <f>B19&amp;A4</f>
        <v>Oct</v>
      </c>
      <c r="B19" s="118" t="s">
        <v>9</v>
      </c>
      <c r="C19" s="63">
        <f t="shared" si="0"/>
        <v>0</v>
      </c>
      <c r="D19" s="150">
        <f t="shared" si="4"/>
        <v>0</v>
      </c>
      <c r="E19" s="67"/>
      <c r="F19" s="45">
        <f t="shared" si="5"/>
        <v>0</v>
      </c>
      <c r="G19" s="45">
        <f t="shared" si="6"/>
        <v>0</v>
      </c>
      <c r="H19" s="45">
        <f t="shared" si="7"/>
        <v>0</v>
      </c>
      <c r="I19" s="46" t="str">
        <f t="shared" si="8"/>
        <v/>
      </c>
      <c r="J19" s="47" t="e">
        <f>D19*INDEX('Select Year'!X$15:X$19,MATCH(Electricity!C19,'Select Year'!W$15:W$19,0))</f>
        <v>#N/A</v>
      </c>
      <c r="K19" s="70"/>
      <c r="L19" s="48" t="str">
        <f t="shared" si="9"/>
        <v/>
      </c>
      <c r="M19" s="75"/>
      <c r="N19" s="49">
        <f t="shared" si="10"/>
        <v>0</v>
      </c>
      <c r="O19" s="50" t="str">
        <f t="shared" si="11"/>
        <v/>
      </c>
      <c r="P19" s="67"/>
      <c r="Q19" s="48" t="str">
        <f t="shared" si="12"/>
        <v/>
      </c>
      <c r="R19" s="75"/>
      <c r="S19" s="49">
        <f t="shared" si="13"/>
        <v>0</v>
      </c>
      <c r="T19" s="50" t="str">
        <f t="shared" si="14"/>
        <v/>
      </c>
      <c r="U19" s="67"/>
      <c r="V19" s="48" t="str">
        <f t="shared" si="15"/>
        <v/>
      </c>
      <c r="W19" s="75"/>
      <c r="X19" s="49">
        <f t="shared" si="16"/>
        <v>0</v>
      </c>
      <c r="Y19" s="50" t="str">
        <f t="shared" si="17"/>
        <v/>
      </c>
      <c r="Z19" s="284">
        <f t="shared" si="36"/>
        <v>0</v>
      </c>
      <c r="AA19" s="73"/>
      <c r="AB19" s="74"/>
      <c r="AC19" s="73"/>
      <c r="AD19" s="74"/>
      <c r="AE19" s="73"/>
      <c r="AF19" s="73"/>
      <c r="AG19" s="73"/>
      <c r="AH19" s="73"/>
      <c r="AI19" s="119">
        <f t="shared" si="1"/>
        <v>0</v>
      </c>
      <c r="AK19" s="12"/>
      <c r="AL19" s="12"/>
      <c r="AR19" s="12"/>
      <c r="AS19" s="12"/>
      <c r="AT19" s="12"/>
      <c r="AU19" s="12"/>
      <c r="AV19" s="13"/>
      <c r="AW19" s="12"/>
      <c r="BY19" s="174">
        <f t="shared" si="2"/>
        <v>0</v>
      </c>
      <c r="BZ19" s="174" t="str">
        <f t="shared" si="18"/>
        <v>Oct-0</v>
      </c>
      <c r="CA19" s="174" t="str">
        <f t="shared" si="19"/>
        <v>Oct-0</v>
      </c>
      <c r="CB19" s="174"/>
      <c r="CC19" s="175">
        <f t="shared" si="20"/>
        <v>0</v>
      </c>
      <c r="CD19" s="175"/>
      <c r="CE19" s="175">
        <f t="shared" si="21"/>
        <v>0</v>
      </c>
      <c r="CF19" s="176">
        <f t="shared" si="22"/>
        <v>0</v>
      </c>
      <c r="CG19" s="176">
        <f t="shared" si="23"/>
        <v>0</v>
      </c>
      <c r="CH19" s="176">
        <f t="shared" si="24"/>
        <v>0</v>
      </c>
      <c r="CI19" s="176">
        <f t="shared" si="25"/>
        <v>0</v>
      </c>
      <c r="CJ19" s="176">
        <f t="shared" si="26"/>
        <v>0</v>
      </c>
      <c r="CK19" s="176">
        <f t="shared" si="27"/>
        <v>0</v>
      </c>
      <c r="CL19" s="176">
        <f t="shared" si="28"/>
        <v>0</v>
      </c>
      <c r="CM19" s="176">
        <f t="shared" si="29"/>
        <v>0</v>
      </c>
      <c r="CN19" s="176">
        <f t="shared" si="30"/>
        <v>0</v>
      </c>
      <c r="CO19" s="175">
        <f t="shared" si="31"/>
        <v>0</v>
      </c>
      <c r="CP19" s="175">
        <f t="shared" si="32"/>
        <v>0</v>
      </c>
      <c r="CQ19" s="175">
        <f t="shared" si="33"/>
        <v>0</v>
      </c>
      <c r="CR19" s="175">
        <f t="shared" si="34"/>
        <v>0</v>
      </c>
      <c r="CS19" s="175">
        <f t="shared" si="35"/>
        <v>0</v>
      </c>
      <c r="CT19" s="175">
        <f t="shared" si="3"/>
        <v>0</v>
      </c>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row>
    <row r="20" spans="1:124" s="11" customFormat="1" ht="14.25" customHeight="1" x14ac:dyDescent="0.2">
      <c r="A20" s="9" t="str">
        <f>B20&amp;A4</f>
        <v>Nov</v>
      </c>
      <c r="B20" s="118" t="s">
        <v>10</v>
      </c>
      <c r="C20" s="63">
        <f t="shared" si="0"/>
        <v>0</v>
      </c>
      <c r="D20" s="150">
        <f t="shared" si="4"/>
        <v>0</v>
      </c>
      <c r="E20" s="67"/>
      <c r="F20" s="45">
        <f t="shared" si="5"/>
        <v>0</v>
      </c>
      <c r="G20" s="45">
        <f t="shared" si="6"/>
        <v>0</v>
      </c>
      <c r="H20" s="45">
        <f t="shared" si="7"/>
        <v>0</v>
      </c>
      <c r="I20" s="46" t="str">
        <f t="shared" si="8"/>
        <v/>
      </c>
      <c r="J20" s="47" t="e">
        <f>D20*INDEX('Select Year'!X$15:X$19,MATCH(Electricity!C20,'Select Year'!W$15:W$19,0))</f>
        <v>#N/A</v>
      </c>
      <c r="K20" s="70"/>
      <c r="L20" s="48" t="str">
        <f t="shared" si="9"/>
        <v/>
      </c>
      <c r="M20" s="75"/>
      <c r="N20" s="49">
        <f t="shared" si="10"/>
        <v>0</v>
      </c>
      <c r="O20" s="50" t="str">
        <f t="shared" si="11"/>
        <v/>
      </c>
      <c r="P20" s="67"/>
      <c r="Q20" s="48" t="str">
        <f t="shared" si="12"/>
        <v/>
      </c>
      <c r="R20" s="75"/>
      <c r="S20" s="49">
        <f t="shared" si="13"/>
        <v>0</v>
      </c>
      <c r="T20" s="50" t="str">
        <f t="shared" si="14"/>
        <v/>
      </c>
      <c r="U20" s="67"/>
      <c r="V20" s="48" t="str">
        <f t="shared" si="15"/>
        <v/>
      </c>
      <c r="W20" s="75"/>
      <c r="X20" s="49">
        <f t="shared" si="16"/>
        <v>0</v>
      </c>
      <c r="Y20" s="50" t="str">
        <f t="shared" si="17"/>
        <v/>
      </c>
      <c r="Z20" s="284">
        <f t="shared" si="36"/>
        <v>0</v>
      </c>
      <c r="AA20" s="73"/>
      <c r="AB20" s="74"/>
      <c r="AC20" s="73"/>
      <c r="AD20" s="74"/>
      <c r="AE20" s="73"/>
      <c r="AF20" s="73"/>
      <c r="AG20" s="73"/>
      <c r="AH20" s="73"/>
      <c r="AI20" s="119">
        <f t="shared" si="1"/>
        <v>0</v>
      </c>
      <c r="AK20" s="12"/>
      <c r="AL20" s="12"/>
      <c r="AR20" s="12"/>
      <c r="AS20" s="12"/>
      <c r="AT20" s="12"/>
      <c r="AU20" s="12"/>
      <c r="AV20" s="13"/>
      <c r="AW20" s="12"/>
      <c r="BY20" s="174">
        <f t="shared" si="2"/>
        <v>0</v>
      </c>
      <c r="BZ20" s="174" t="str">
        <f t="shared" si="18"/>
        <v>Nov-0</v>
      </c>
      <c r="CA20" s="174" t="str">
        <f t="shared" si="19"/>
        <v>Nov-0</v>
      </c>
      <c r="CB20" s="174"/>
      <c r="CC20" s="175">
        <f t="shared" si="20"/>
        <v>0</v>
      </c>
      <c r="CD20" s="175"/>
      <c r="CE20" s="175">
        <f t="shared" si="21"/>
        <v>0</v>
      </c>
      <c r="CF20" s="176">
        <f t="shared" si="22"/>
        <v>0</v>
      </c>
      <c r="CG20" s="176">
        <f t="shared" si="23"/>
        <v>0</v>
      </c>
      <c r="CH20" s="176">
        <f t="shared" si="24"/>
        <v>0</v>
      </c>
      <c r="CI20" s="176">
        <f t="shared" si="25"/>
        <v>0</v>
      </c>
      <c r="CJ20" s="176">
        <f t="shared" si="26"/>
        <v>0</v>
      </c>
      <c r="CK20" s="176">
        <f t="shared" si="27"/>
        <v>0</v>
      </c>
      <c r="CL20" s="176">
        <f t="shared" si="28"/>
        <v>0</v>
      </c>
      <c r="CM20" s="176">
        <f t="shared" si="29"/>
        <v>0</v>
      </c>
      <c r="CN20" s="176">
        <f t="shared" si="30"/>
        <v>0</v>
      </c>
      <c r="CO20" s="175">
        <f t="shared" si="31"/>
        <v>0</v>
      </c>
      <c r="CP20" s="175">
        <f t="shared" si="32"/>
        <v>0</v>
      </c>
      <c r="CQ20" s="175">
        <f t="shared" si="33"/>
        <v>0</v>
      </c>
      <c r="CR20" s="175">
        <f t="shared" si="34"/>
        <v>0</v>
      </c>
      <c r="CS20" s="175">
        <f t="shared" si="35"/>
        <v>0</v>
      </c>
      <c r="CT20" s="175">
        <f t="shared" si="3"/>
        <v>0</v>
      </c>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row>
    <row r="21" spans="1:124" s="11" customFormat="1" ht="14.25" customHeight="1" thickBot="1" x14ac:dyDescent="0.25">
      <c r="A21" s="9" t="str">
        <f>B21&amp;A4</f>
        <v>Dec</v>
      </c>
      <c r="B21" s="120" t="s">
        <v>11</v>
      </c>
      <c r="C21" s="137">
        <f t="shared" si="0"/>
        <v>0</v>
      </c>
      <c r="D21" s="151">
        <f t="shared" si="4"/>
        <v>0</v>
      </c>
      <c r="E21" s="126"/>
      <c r="F21" s="127">
        <f t="shared" si="5"/>
        <v>0</v>
      </c>
      <c r="G21" s="127">
        <f t="shared" si="6"/>
        <v>0</v>
      </c>
      <c r="H21" s="127">
        <f t="shared" si="7"/>
        <v>0</v>
      </c>
      <c r="I21" s="128" t="str">
        <f t="shared" si="8"/>
        <v/>
      </c>
      <c r="J21" s="129" t="e">
        <f>D21*INDEX('Select Year'!X$15:X$19,MATCH(Electricity!C21,'Select Year'!W$15:W$19,0))</f>
        <v>#N/A</v>
      </c>
      <c r="K21" s="126"/>
      <c r="L21" s="130" t="str">
        <f t="shared" si="9"/>
        <v/>
      </c>
      <c r="M21" s="131"/>
      <c r="N21" s="132">
        <f t="shared" si="10"/>
        <v>0</v>
      </c>
      <c r="O21" s="133" t="str">
        <f t="shared" si="11"/>
        <v/>
      </c>
      <c r="P21" s="126"/>
      <c r="Q21" s="130" t="str">
        <f t="shared" si="12"/>
        <v/>
      </c>
      <c r="R21" s="131"/>
      <c r="S21" s="132">
        <f t="shared" si="13"/>
        <v>0</v>
      </c>
      <c r="T21" s="133" t="str">
        <f t="shared" si="14"/>
        <v/>
      </c>
      <c r="U21" s="126"/>
      <c r="V21" s="130" t="str">
        <f t="shared" si="15"/>
        <v/>
      </c>
      <c r="W21" s="131"/>
      <c r="X21" s="132">
        <f t="shared" si="16"/>
        <v>0</v>
      </c>
      <c r="Y21" s="133" t="str">
        <f t="shared" si="17"/>
        <v/>
      </c>
      <c r="Z21" s="152">
        <f t="shared" si="36"/>
        <v>0</v>
      </c>
      <c r="AA21" s="134"/>
      <c r="AB21" s="135"/>
      <c r="AC21" s="134"/>
      <c r="AD21" s="135"/>
      <c r="AE21" s="134"/>
      <c r="AF21" s="134"/>
      <c r="AG21" s="134"/>
      <c r="AH21" s="134"/>
      <c r="AI21" s="136">
        <f t="shared" si="1"/>
        <v>0</v>
      </c>
      <c r="AK21" s="12"/>
      <c r="AL21" s="12"/>
      <c r="AR21" s="12"/>
      <c r="AS21" s="12"/>
      <c r="AT21" s="12"/>
      <c r="AU21" s="12"/>
      <c r="AV21" s="13"/>
      <c r="AW21" s="12"/>
      <c r="BY21" s="174">
        <f t="shared" si="2"/>
        <v>0</v>
      </c>
      <c r="BZ21" s="174" t="str">
        <f t="shared" si="18"/>
        <v>Dec-0</v>
      </c>
      <c r="CA21" s="174" t="str">
        <f t="shared" si="19"/>
        <v>Dec-0</v>
      </c>
      <c r="CB21" s="174"/>
      <c r="CC21" s="175">
        <f t="shared" si="20"/>
        <v>0</v>
      </c>
      <c r="CD21" s="175"/>
      <c r="CE21" s="175">
        <f t="shared" si="21"/>
        <v>0</v>
      </c>
      <c r="CF21" s="176">
        <f t="shared" si="22"/>
        <v>0</v>
      </c>
      <c r="CG21" s="176">
        <f t="shared" si="23"/>
        <v>0</v>
      </c>
      <c r="CH21" s="176">
        <f t="shared" si="24"/>
        <v>0</v>
      </c>
      <c r="CI21" s="176">
        <f t="shared" si="25"/>
        <v>0</v>
      </c>
      <c r="CJ21" s="176">
        <f t="shared" si="26"/>
        <v>0</v>
      </c>
      <c r="CK21" s="176">
        <f t="shared" si="27"/>
        <v>0</v>
      </c>
      <c r="CL21" s="176">
        <f t="shared" si="28"/>
        <v>0</v>
      </c>
      <c r="CM21" s="176">
        <f t="shared" si="29"/>
        <v>0</v>
      </c>
      <c r="CN21" s="176">
        <f t="shared" si="30"/>
        <v>0</v>
      </c>
      <c r="CO21" s="175">
        <f t="shared" si="31"/>
        <v>0</v>
      </c>
      <c r="CP21" s="175">
        <f t="shared" si="32"/>
        <v>0</v>
      </c>
      <c r="CQ21" s="175">
        <f t="shared" si="33"/>
        <v>0</v>
      </c>
      <c r="CR21" s="175">
        <f t="shared" si="34"/>
        <v>0</v>
      </c>
      <c r="CS21" s="175">
        <f t="shared" si="35"/>
        <v>0</v>
      </c>
      <c r="CT21" s="175">
        <f t="shared" si="3"/>
        <v>0</v>
      </c>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row>
    <row r="22" spans="1:124" s="11" customFormat="1" ht="14.25" customHeight="1" x14ac:dyDescent="0.2">
      <c r="A22" s="9"/>
      <c r="B22" s="117" t="s">
        <v>0</v>
      </c>
      <c r="C22" s="63" t="str">
        <f t="shared" ref="C22:C33" si="37">Year2</f>
        <v/>
      </c>
      <c r="D22" s="44">
        <f t="shared" ref="D22:D69" si="38">K22+P22+U22</f>
        <v>0</v>
      </c>
      <c r="E22" s="67"/>
      <c r="F22" s="45">
        <f t="shared" ref="F22:F69" si="39">N22+S22+X22</f>
        <v>0</v>
      </c>
      <c r="G22" s="45">
        <f t="shared" ref="G22:G69" si="40">AI22</f>
        <v>0</v>
      </c>
      <c r="H22" s="45">
        <f t="shared" ref="H22:H69" si="41">AI22+N22+S22+X22</f>
        <v>0</v>
      </c>
      <c r="I22" s="46" t="str">
        <f t="shared" ref="I22:I69" si="42">IF((K22+P22+U22)=0,"",H22/(D22))</f>
        <v/>
      </c>
      <c r="J22" s="144" t="e">
        <f>D22*INDEX('Select Year'!X$15:X$19,MATCH(Electricity!C22,'Select Year'!W$15:W$19,0))</f>
        <v>#N/A</v>
      </c>
      <c r="K22" s="69"/>
      <c r="L22" s="48" t="str">
        <f t="shared" ref="L22:L69" si="43">IF(K22="","",K22/(K22+P22+U22))</f>
        <v/>
      </c>
      <c r="M22" s="75"/>
      <c r="N22" s="49">
        <f t="shared" ref="N22:N69" si="44">K22*M22</f>
        <v>0</v>
      </c>
      <c r="O22" s="50" t="str">
        <f t="shared" ref="O22:O69" si="45">IF(N22=0,"",N22/(N22+S22+X22))</f>
        <v/>
      </c>
      <c r="P22" s="67"/>
      <c r="Q22" s="48" t="str">
        <f t="shared" ref="Q22:Q69" si="46">IF(P22="","",P22/(P22+K22+U22))</f>
        <v/>
      </c>
      <c r="R22" s="75"/>
      <c r="S22" s="49">
        <f t="shared" ref="S22:S69" si="47">P22*R22</f>
        <v>0</v>
      </c>
      <c r="T22" s="50" t="str">
        <f t="shared" ref="T22:T69" si="48">IF(S22=0,"",S22/(S22+N22+X22))</f>
        <v/>
      </c>
      <c r="U22" s="67"/>
      <c r="V22" s="48" t="str">
        <f t="shared" ref="V22:V69" si="49">IF(U22="","",U22/(U22+P22+K22))</f>
        <v/>
      </c>
      <c r="W22" s="75"/>
      <c r="X22" s="49">
        <f t="shared" ref="X22:X69" si="50">U22*W22</f>
        <v>0</v>
      </c>
      <c r="Y22" s="50" t="str">
        <f t="shared" ref="Y22:Y69" si="51">IF(X22=0,"",X22/(X22+S22+N22))</f>
        <v/>
      </c>
      <c r="Z22" s="285">
        <f>Z21</f>
        <v>0</v>
      </c>
      <c r="AA22" s="71"/>
      <c r="AB22" s="72"/>
      <c r="AC22" s="71"/>
      <c r="AD22" s="72"/>
      <c r="AE22" s="71"/>
      <c r="AF22" s="71"/>
      <c r="AG22" s="71"/>
      <c r="AH22" s="71"/>
      <c r="AI22" s="121">
        <f t="shared" ref="AI22:AI69" si="52">AH22+AA22+AC22+AE22+AG22+AF22</f>
        <v>0</v>
      </c>
      <c r="AK22" s="12"/>
      <c r="AL22" s="12"/>
      <c r="AR22" s="12"/>
      <c r="AS22" s="12"/>
      <c r="AT22" s="12"/>
      <c r="AU22" s="12"/>
      <c r="AV22" s="13"/>
      <c r="AW22" s="12"/>
      <c r="BY22" s="177"/>
      <c r="BZ22" s="174" t="str">
        <f t="shared" si="18"/>
        <v>Jan-</v>
      </c>
      <c r="CA22" s="174"/>
      <c r="CB22" s="174"/>
      <c r="CC22" s="175"/>
      <c r="CD22" s="175"/>
      <c r="CE22" s="175"/>
      <c r="CF22" s="176"/>
      <c r="CG22" s="176"/>
      <c r="CH22" s="176"/>
      <c r="CI22" s="176"/>
      <c r="CJ22" s="176"/>
      <c r="CK22" s="176"/>
      <c r="CL22" s="176"/>
      <c r="CM22" s="176"/>
      <c r="CN22" s="176"/>
      <c r="CO22" s="175"/>
      <c r="CP22" s="175"/>
      <c r="CQ22" s="175"/>
      <c r="CR22" s="175"/>
      <c r="CS22" s="175"/>
      <c r="CT22" s="175"/>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row>
    <row r="23" spans="1:124" s="11" customFormat="1" ht="14.25" customHeight="1" x14ac:dyDescent="0.2">
      <c r="A23" s="9"/>
      <c r="B23" s="118" t="s">
        <v>1</v>
      </c>
      <c r="C23" s="63" t="str">
        <f t="shared" si="37"/>
        <v/>
      </c>
      <c r="D23" s="44">
        <f t="shared" si="38"/>
        <v>0</v>
      </c>
      <c r="E23" s="67"/>
      <c r="F23" s="45">
        <f t="shared" si="39"/>
        <v>0</v>
      </c>
      <c r="G23" s="45">
        <f t="shared" si="40"/>
        <v>0</v>
      </c>
      <c r="H23" s="45">
        <f t="shared" si="41"/>
        <v>0</v>
      </c>
      <c r="I23" s="46" t="str">
        <f t="shared" si="42"/>
        <v/>
      </c>
      <c r="J23" s="47" t="e">
        <f>D23*INDEX('Select Year'!X$15:X$19,MATCH(Electricity!C23,'Select Year'!W$15:W$19,0))</f>
        <v>#N/A</v>
      </c>
      <c r="K23" s="70"/>
      <c r="L23" s="48" t="str">
        <f t="shared" si="43"/>
        <v/>
      </c>
      <c r="M23" s="75"/>
      <c r="N23" s="49">
        <f t="shared" si="44"/>
        <v>0</v>
      </c>
      <c r="O23" s="50" t="str">
        <f t="shared" si="45"/>
        <v/>
      </c>
      <c r="P23" s="67"/>
      <c r="Q23" s="48" t="str">
        <f t="shared" si="46"/>
        <v/>
      </c>
      <c r="R23" s="75"/>
      <c r="S23" s="49">
        <f t="shared" si="47"/>
        <v>0</v>
      </c>
      <c r="T23" s="50" t="str">
        <f t="shared" si="48"/>
        <v/>
      </c>
      <c r="U23" s="67"/>
      <c r="V23" s="48" t="str">
        <f t="shared" si="49"/>
        <v/>
      </c>
      <c r="W23" s="75"/>
      <c r="X23" s="49">
        <f t="shared" si="50"/>
        <v>0</v>
      </c>
      <c r="Y23" s="50" t="str">
        <f t="shared" si="51"/>
        <v/>
      </c>
      <c r="Z23" s="284">
        <f>Z22</f>
        <v>0</v>
      </c>
      <c r="AA23" s="73"/>
      <c r="AB23" s="74"/>
      <c r="AC23" s="73"/>
      <c r="AD23" s="74"/>
      <c r="AE23" s="73"/>
      <c r="AF23" s="73"/>
      <c r="AG23" s="73"/>
      <c r="AH23" s="73"/>
      <c r="AI23" s="122">
        <f t="shared" si="52"/>
        <v>0</v>
      </c>
      <c r="AK23" s="12"/>
      <c r="AL23" s="12"/>
      <c r="AR23" s="12"/>
      <c r="AS23" s="12"/>
      <c r="AT23" s="12"/>
      <c r="AU23" s="12"/>
      <c r="AV23" s="13"/>
      <c r="AW23" s="12"/>
      <c r="BY23" s="177"/>
      <c r="BZ23" s="174" t="str">
        <f t="shared" si="18"/>
        <v>Feb-</v>
      </c>
      <c r="CA23" s="174"/>
      <c r="CB23" s="174"/>
      <c r="CC23" s="175"/>
      <c r="CD23" s="175"/>
      <c r="CE23" s="175"/>
      <c r="CF23" s="176"/>
      <c r="CG23" s="176"/>
      <c r="CH23" s="176"/>
      <c r="CI23" s="176"/>
      <c r="CJ23" s="176"/>
      <c r="CK23" s="176"/>
      <c r="CL23" s="176"/>
      <c r="CM23" s="176"/>
      <c r="CN23" s="176"/>
      <c r="CO23" s="175"/>
      <c r="CP23" s="175"/>
      <c r="CQ23" s="175"/>
      <c r="CR23" s="175"/>
      <c r="CS23" s="175"/>
      <c r="CT23" s="175"/>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row>
    <row r="24" spans="1:124" s="11" customFormat="1" ht="14.25" customHeight="1" x14ac:dyDescent="0.2">
      <c r="A24" s="9"/>
      <c r="B24" s="118" t="s">
        <v>2</v>
      </c>
      <c r="C24" s="63" t="str">
        <f t="shared" si="37"/>
        <v/>
      </c>
      <c r="D24" s="44">
        <f t="shared" si="38"/>
        <v>0</v>
      </c>
      <c r="E24" s="67"/>
      <c r="F24" s="45">
        <f t="shared" si="39"/>
        <v>0</v>
      </c>
      <c r="G24" s="45">
        <f t="shared" si="40"/>
        <v>0</v>
      </c>
      <c r="H24" s="45">
        <f t="shared" si="41"/>
        <v>0</v>
      </c>
      <c r="I24" s="46" t="str">
        <f t="shared" si="42"/>
        <v/>
      </c>
      <c r="J24" s="47" t="e">
        <f>D24*INDEX('Select Year'!X$15:X$19,MATCH(Electricity!C24,'Select Year'!W$15:W$19,0))</f>
        <v>#N/A</v>
      </c>
      <c r="K24" s="70"/>
      <c r="L24" s="48" t="str">
        <f t="shared" si="43"/>
        <v/>
      </c>
      <c r="M24" s="75"/>
      <c r="N24" s="49">
        <f t="shared" si="44"/>
        <v>0</v>
      </c>
      <c r="O24" s="50" t="str">
        <f t="shared" si="45"/>
        <v/>
      </c>
      <c r="P24" s="67"/>
      <c r="Q24" s="48" t="str">
        <f t="shared" si="46"/>
        <v/>
      </c>
      <c r="R24" s="75"/>
      <c r="S24" s="49">
        <f t="shared" si="47"/>
        <v>0</v>
      </c>
      <c r="T24" s="50" t="str">
        <f t="shared" si="48"/>
        <v/>
      </c>
      <c r="U24" s="67"/>
      <c r="V24" s="48" t="str">
        <f t="shared" si="49"/>
        <v/>
      </c>
      <c r="W24" s="75"/>
      <c r="X24" s="49">
        <f t="shared" si="50"/>
        <v>0</v>
      </c>
      <c r="Y24" s="50" t="str">
        <f t="shared" si="51"/>
        <v/>
      </c>
      <c r="Z24" s="284">
        <f t="shared" ref="Z24:Z32" si="53">Z23</f>
        <v>0</v>
      </c>
      <c r="AA24" s="73"/>
      <c r="AB24" s="74"/>
      <c r="AC24" s="73"/>
      <c r="AD24" s="74"/>
      <c r="AE24" s="73"/>
      <c r="AF24" s="73"/>
      <c r="AG24" s="73"/>
      <c r="AH24" s="73"/>
      <c r="AI24" s="122">
        <f t="shared" si="52"/>
        <v>0</v>
      </c>
      <c r="AK24" s="12"/>
      <c r="AL24" s="12"/>
      <c r="AR24" s="12"/>
      <c r="AS24" s="12"/>
      <c r="AT24" s="12"/>
      <c r="AU24" s="12"/>
      <c r="AV24" s="13"/>
      <c r="AW24" s="12"/>
      <c r="BY24" s="177"/>
      <c r="BZ24" s="174" t="str">
        <f t="shared" si="18"/>
        <v>Mar-</v>
      </c>
      <c r="CA24" s="174"/>
      <c r="CB24" s="174"/>
      <c r="CC24" s="175"/>
      <c r="CD24" s="175"/>
      <c r="CE24" s="175"/>
      <c r="CF24" s="176"/>
      <c r="CG24" s="176"/>
      <c r="CH24" s="176"/>
      <c r="CI24" s="176"/>
      <c r="CJ24" s="176"/>
      <c r="CK24" s="176"/>
      <c r="CL24" s="176"/>
      <c r="CM24" s="176"/>
      <c r="CN24" s="176"/>
      <c r="CO24" s="175"/>
      <c r="CP24" s="175"/>
      <c r="CQ24" s="175"/>
      <c r="CR24" s="175"/>
      <c r="CS24" s="175"/>
      <c r="CT24" s="175"/>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row>
    <row r="25" spans="1:124" s="11" customFormat="1" ht="14.25" customHeight="1" x14ac:dyDescent="0.2">
      <c r="A25" s="9"/>
      <c r="B25" s="118" t="s">
        <v>3</v>
      </c>
      <c r="C25" s="63" t="str">
        <f t="shared" si="37"/>
        <v/>
      </c>
      <c r="D25" s="44">
        <f t="shared" si="38"/>
        <v>0</v>
      </c>
      <c r="E25" s="67"/>
      <c r="F25" s="45">
        <f t="shared" si="39"/>
        <v>0</v>
      </c>
      <c r="G25" s="45">
        <f t="shared" si="40"/>
        <v>0</v>
      </c>
      <c r="H25" s="45">
        <f t="shared" si="41"/>
        <v>0</v>
      </c>
      <c r="I25" s="46" t="str">
        <f t="shared" si="42"/>
        <v/>
      </c>
      <c r="J25" s="47" t="e">
        <f>D25*INDEX('Select Year'!X$15:X$19,MATCH(Electricity!C25,'Select Year'!W$15:W$19,0))</f>
        <v>#N/A</v>
      </c>
      <c r="K25" s="70"/>
      <c r="L25" s="48" t="str">
        <f t="shared" si="43"/>
        <v/>
      </c>
      <c r="M25" s="75"/>
      <c r="N25" s="49">
        <f t="shared" si="44"/>
        <v>0</v>
      </c>
      <c r="O25" s="50" t="str">
        <f t="shared" si="45"/>
        <v/>
      </c>
      <c r="P25" s="67"/>
      <c r="Q25" s="48" t="str">
        <f t="shared" si="46"/>
        <v/>
      </c>
      <c r="R25" s="75"/>
      <c r="S25" s="49">
        <f t="shared" si="47"/>
        <v>0</v>
      </c>
      <c r="T25" s="50" t="str">
        <f t="shared" si="48"/>
        <v/>
      </c>
      <c r="U25" s="67"/>
      <c r="V25" s="48" t="str">
        <f t="shared" si="49"/>
        <v/>
      </c>
      <c r="W25" s="75"/>
      <c r="X25" s="49">
        <f t="shared" si="50"/>
        <v>0</v>
      </c>
      <c r="Y25" s="50" t="str">
        <f t="shared" si="51"/>
        <v/>
      </c>
      <c r="Z25" s="284">
        <f t="shared" si="53"/>
        <v>0</v>
      </c>
      <c r="AA25" s="73"/>
      <c r="AB25" s="74"/>
      <c r="AC25" s="73"/>
      <c r="AD25" s="74"/>
      <c r="AE25" s="73"/>
      <c r="AF25" s="73"/>
      <c r="AG25" s="73"/>
      <c r="AH25" s="73"/>
      <c r="AI25" s="122">
        <f t="shared" si="52"/>
        <v>0</v>
      </c>
      <c r="AK25" s="12"/>
      <c r="AL25" s="12"/>
      <c r="AR25" s="12"/>
      <c r="AS25" s="12"/>
      <c r="AT25" s="12"/>
      <c r="AU25" s="12"/>
      <c r="AV25" s="13"/>
      <c r="AW25" s="12"/>
      <c r="BY25" s="177"/>
      <c r="BZ25" s="174" t="str">
        <f t="shared" si="18"/>
        <v>Apr-</v>
      </c>
      <c r="CA25" s="174"/>
      <c r="CB25" s="174"/>
      <c r="CC25" s="175"/>
      <c r="CD25" s="175"/>
      <c r="CE25" s="175"/>
      <c r="CF25" s="176"/>
      <c r="CG25" s="176"/>
      <c r="CH25" s="176"/>
      <c r="CI25" s="176"/>
      <c r="CJ25" s="176"/>
      <c r="CK25" s="176"/>
      <c r="CL25" s="176"/>
      <c r="CM25" s="176"/>
      <c r="CN25" s="176"/>
      <c r="CO25" s="175"/>
      <c r="CP25" s="175"/>
      <c r="CQ25" s="175"/>
      <c r="CR25" s="175"/>
      <c r="CS25" s="175"/>
      <c r="CT25" s="175"/>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row>
    <row r="26" spans="1:124" s="11" customFormat="1" ht="14.25" customHeight="1" x14ac:dyDescent="0.2">
      <c r="A26" s="9"/>
      <c r="B26" s="118" t="s">
        <v>4</v>
      </c>
      <c r="C26" s="63" t="str">
        <f t="shared" si="37"/>
        <v/>
      </c>
      <c r="D26" s="44">
        <f t="shared" si="38"/>
        <v>0</v>
      </c>
      <c r="E26" s="67"/>
      <c r="F26" s="45">
        <f t="shared" si="39"/>
        <v>0</v>
      </c>
      <c r="G26" s="45">
        <f t="shared" si="40"/>
        <v>0</v>
      </c>
      <c r="H26" s="45">
        <f t="shared" si="41"/>
        <v>0</v>
      </c>
      <c r="I26" s="46" t="str">
        <f t="shared" si="42"/>
        <v/>
      </c>
      <c r="J26" s="47" t="e">
        <f>D26*INDEX('Select Year'!X$15:X$19,MATCH(Electricity!C26,'Select Year'!W$15:W$19,0))</f>
        <v>#N/A</v>
      </c>
      <c r="K26" s="70"/>
      <c r="L26" s="48" t="str">
        <f t="shared" si="43"/>
        <v/>
      </c>
      <c r="M26" s="75"/>
      <c r="N26" s="49">
        <f t="shared" si="44"/>
        <v>0</v>
      </c>
      <c r="O26" s="50" t="str">
        <f t="shared" si="45"/>
        <v/>
      </c>
      <c r="P26" s="67"/>
      <c r="Q26" s="48" t="str">
        <f t="shared" si="46"/>
        <v/>
      </c>
      <c r="R26" s="75"/>
      <c r="S26" s="49">
        <f t="shared" si="47"/>
        <v>0</v>
      </c>
      <c r="T26" s="50" t="str">
        <f t="shared" si="48"/>
        <v/>
      </c>
      <c r="U26" s="67"/>
      <c r="V26" s="48" t="str">
        <f t="shared" si="49"/>
        <v/>
      </c>
      <c r="W26" s="75"/>
      <c r="X26" s="49">
        <f t="shared" si="50"/>
        <v>0</v>
      </c>
      <c r="Y26" s="50" t="str">
        <f t="shared" si="51"/>
        <v/>
      </c>
      <c r="Z26" s="284">
        <f t="shared" si="53"/>
        <v>0</v>
      </c>
      <c r="AA26" s="73"/>
      <c r="AB26" s="74"/>
      <c r="AC26" s="73"/>
      <c r="AD26" s="74"/>
      <c r="AE26" s="73"/>
      <c r="AF26" s="73"/>
      <c r="AG26" s="73"/>
      <c r="AH26" s="73"/>
      <c r="AI26" s="122">
        <f t="shared" si="52"/>
        <v>0</v>
      </c>
      <c r="AK26" s="12"/>
      <c r="AL26" s="12"/>
      <c r="AR26" s="12"/>
      <c r="AS26" s="12"/>
      <c r="AT26" s="12"/>
      <c r="AU26" s="12"/>
      <c r="AV26" s="13"/>
      <c r="AW26" s="12"/>
      <c r="BY26" s="177"/>
      <c r="BZ26" s="174" t="str">
        <f t="shared" si="18"/>
        <v>May-</v>
      </c>
      <c r="CA26" s="174"/>
      <c r="CB26" s="174"/>
      <c r="CC26" s="175"/>
      <c r="CD26" s="175"/>
      <c r="CE26" s="175"/>
      <c r="CF26" s="176"/>
      <c r="CG26" s="176"/>
      <c r="CH26" s="176"/>
      <c r="CI26" s="176"/>
      <c r="CJ26" s="176"/>
      <c r="CK26" s="176"/>
      <c r="CL26" s="176"/>
      <c r="CM26" s="176"/>
      <c r="CN26" s="176"/>
      <c r="CO26" s="175"/>
      <c r="CP26" s="175"/>
      <c r="CQ26" s="175"/>
      <c r="CR26" s="175"/>
      <c r="CS26" s="175"/>
      <c r="CT26" s="175"/>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row>
    <row r="27" spans="1:124" s="11" customFormat="1" ht="14.25" customHeight="1" x14ac:dyDescent="0.2">
      <c r="A27" s="9"/>
      <c r="B27" s="118" t="s">
        <v>5</v>
      </c>
      <c r="C27" s="63" t="str">
        <f t="shared" si="37"/>
        <v/>
      </c>
      <c r="D27" s="44">
        <f t="shared" si="38"/>
        <v>0</v>
      </c>
      <c r="E27" s="67"/>
      <c r="F27" s="45">
        <f t="shared" si="39"/>
        <v>0</v>
      </c>
      <c r="G27" s="45">
        <f t="shared" si="40"/>
        <v>0</v>
      </c>
      <c r="H27" s="45">
        <f t="shared" si="41"/>
        <v>0</v>
      </c>
      <c r="I27" s="46" t="str">
        <f t="shared" si="42"/>
        <v/>
      </c>
      <c r="J27" s="47" t="e">
        <f>D27*INDEX('Select Year'!X$15:X$19,MATCH(Electricity!C27,'Select Year'!W$15:W$19,0))</f>
        <v>#N/A</v>
      </c>
      <c r="K27" s="70"/>
      <c r="L27" s="48" t="str">
        <f t="shared" si="43"/>
        <v/>
      </c>
      <c r="M27" s="75"/>
      <c r="N27" s="49">
        <f t="shared" si="44"/>
        <v>0</v>
      </c>
      <c r="O27" s="50" t="str">
        <f t="shared" si="45"/>
        <v/>
      </c>
      <c r="P27" s="67"/>
      <c r="Q27" s="48" t="str">
        <f t="shared" si="46"/>
        <v/>
      </c>
      <c r="R27" s="75"/>
      <c r="S27" s="49">
        <f t="shared" si="47"/>
        <v>0</v>
      </c>
      <c r="T27" s="50" t="str">
        <f t="shared" si="48"/>
        <v/>
      </c>
      <c r="U27" s="67"/>
      <c r="V27" s="48" t="str">
        <f t="shared" si="49"/>
        <v/>
      </c>
      <c r="W27" s="75"/>
      <c r="X27" s="49">
        <f t="shared" si="50"/>
        <v>0</v>
      </c>
      <c r="Y27" s="50" t="str">
        <f t="shared" si="51"/>
        <v/>
      </c>
      <c r="Z27" s="284">
        <f t="shared" si="53"/>
        <v>0</v>
      </c>
      <c r="AA27" s="73"/>
      <c r="AB27" s="74"/>
      <c r="AC27" s="73"/>
      <c r="AD27" s="74"/>
      <c r="AE27" s="73"/>
      <c r="AF27" s="73"/>
      <c r="AG27" s="73"/>
      <c r="AH27" s="73"/>
      <c r="AI27" s="122">
        <f t="shared" si="52"/>
        <v>0</v>
      </c>
      <c r="AK27" s="12"/>
      <c r="AL27" s="12"/>
      <c r="AR27" s="12"/>
      <c r="AS27" s="12"/>
      <c r="AT27" s="12"/>
      <c r="AU27" s="12"/>
      <c r="AV27" s="13"/>
      <c r="AW27" s="12"/>
      <c r="BY27" s="177"/>
      <c r="BZ27" s="174" t="str">
        <f t="shared" si="18"/>
        <v>Jun-</v>
      </c>
      <c r="CA27" s="174"/>
      <c r="CB27" s="174"/>
      <c r="CC27" s="175"/>
      <c r="CD27" s="175"/>
      <c r="CE27" s="175"/>
      <c r="CF27" s="176"/>
      <c r="CG27" s="176"/>
      <c r="CH27" s="176"/>
      <c r="CI27" s="176"/>
      <c r="CJ27" s="176"/>
      <c r="CK27" s="176"/>
      <c r="CL27" s="176"/>
      <c r="CM27" s="176"/>
      <c r="CN27" s="176"/>
      <c r="CO27" s="175"/>
      <c r="CP27" s="175"/>
      <c r="CQ27" s="175"/>
      <c r="CR27" s="175"/>
      <c r="CS27" s="175"/>
      <c r="CT27" s="175"/>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row>
    <row r="28" spans="1:124" s="11" customFormat="1" ht="14.25" customHeight="1" x14ac:dyDescent="0.2">
      <c r="A28" s="9"/>
      <c r="B28" s="118" t="s">
        <v>6</v>
      </c>
      <c r="C28" s="63" t="str">
        <f t="shared" si="37"/>
        <v/>
      </c>
      <c r="D28" s="44">
        <f t="shared" si="38"/>
        <v>0</v>
      </c>
      <c r="E28" s="67"/>
      <c r="F28" s="45">
        <f t="shared" si="39"/>
        <v>0</v>
      </c>
      <c r="G28" s="45">
        <f t="shared" si="40"/>
        <v>0</v>
      </c>
      <c r="H28" s="45">
        <f t="shared" si="41"/>
        <v>0</v>
      </c>
      <c r="I28" s="46" t="str">
        <f t="shared" si="42"/>
        <v/>
      </c>
      <c r="J28" s="47" t="e">
        <f>D28*INDEX('Select Year'!X$15:X$19,MATCH(Electricity!C28,'Select Year'!W$15:W$19,0))</f>
        <v>#N/A</v>
      </c>
      <c r="K28" s="70"/>
      <c r="L28" s="48" t="str">
        <f t="shared" si="43"/>
        <v/>
      </c>
      <c r="M28" s="75"/>
      <c r="N28" s="49">
        <f t="shared" si="44"/>
        <v>0</v>
      </c>
      <c r="O28" s="50" t="str">
        <f t="shared" si="45"/>
        <v/>
      </c>
      <c r="P28" s="67"/>
      <c r="Q28" s="48" t="str">
        <f t="shared" si="46"/>
        <v/>
      </c>
      <c r="R28" s="75"/>
      <c r="S28" s="49">
        <f t="shared" si="47"/>
        <v>0</v>
      </c>
      <c r="T28" s="50" t="str">
        <f t="shared" si="48"/>
        <v/>
      </c>
      <c r="U28" s="67"/>
      <c r="V28" s="48" t="str">
        <f t="shared" si="49"/>
        <v/>
      </c>
      <c r="W28" s="75"/>
      <c r="X28" s="49">
        <f t="shared" si="50"/>
        <v>0</v>
      </c>
      <c r="Y28" s="50" t="str">
        <f t="shared" si="51"/>
        <v/>
      </c>
      <c r="Z28" s="284">
        <f t="shared" si="53"/>
        <v>0</v>
      </c>
      <c r="AA28" s="73"/>
      <c r="AB28" s="74"/>
      <c r="AC28" s="73"/>
      <c r="AD28" s="74"/>
      <c r="AE28" s="73"/>
      <c r="AF28" s="73"/>
      <c r="AG28" s="73"/>
      <c r="AH28" s="73"/>
      <c r="AI28" s="122">
        <f t="shared" si="52"/>
        <v>0</v>
      </c>
      <c r="AK28" s="12"/>
      <c r="AL28" s="12"/>
      <c r="AR28" s="12"/>
      <c r="AS28" s="12"/>
      <c r="AT28" s="12"/>
      <c r="AU28" s="12"/>
      <c r="AV28" s="13"/>
      <c r="AW28" s="12"/>
      <c r="BY28" s="177"/>
      <c r="BZ28" s="174" t="str">
        <f t="shared" si="18"/>
        <v>Jul-</v>
      </c>
      <c r="CA28" s="174"/>
      <c r="CB28" s="174"/>
      <c r="CC28" s="175"/>
      <c r="CD28" s="175"/>
      <c r="CE28" s="175"/>
      <c r="CF28" s="176"/>
      <c r="CG28" s="176"/>
      <c r="CH28" s="176"/>
      <c r="CI28" s="176"/>
      <c r="CJ28" s="176"/>
      <c r="CK28" s="176"/>
      <c r="CL28" s="176"/>
      <c r="CM28" s="176"/>
      <c r="CN28" s="176"/>
      <c r="CO28" s="175"/>
      <c r="CP28" s="175"/>
      <c r="CQ28" s="175"/>
      <c r="CR28" s="175"/>
      <c r="CS28" s="175"/>
      <c r="CT28" s="175"/>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row>
    <row r="29" spans="1:124" s="11" customFormat="1" ht="14.25" customHeight="1" x14ac:dyDescent="0.2">
      <c r="A29" s="9"/>
      <c r="B29" s="118" t="s">
        <v>7</v>
      </c>
      <c r="C29" s="63" t="str">
        <f t="shared" si="37"/>
        <v/>
      </c>
      <c r="D29" s="44">
        <f t="shared" si="38"/>
        <v>0</v>
      </c>
      <c r="E29" s="67"/>
      <c r="F29" s="45">
        <f t="shared" si="39"/>
        <v>0</v>
      </c>
      <c r="G29" s="45">
        <f t="shared" si="40"/>
        <v>0</v>
      </c>
      <c r="H29" s="45">
        <f t="shared" si="41"/>
        <v>0</v>
      </c>
      <c r="I29" s="46" t="str">
        <f t="shared" si="42"/>
        <v/>
      </c>
      <c r="J29" s="47" t="e">
        <f>D29*INDEX('Select Year'!X$15:X$19,MATCH(Electricity!C29,'Select Year'!W$15:W$19,0))</f>
        <v>#N/A</v>
      </c>
      <c r="K29" s="70"/>
      <c r="L29" s="48" t="str">
        <f t="shared" si="43"/>
        <v/>
      </c>
      <c r="M29" s="75"/>
      <c r="N29" s="49">
        <f t="shared" si="44"/>
        <v>0</v>
      </c>
      <c r="O29" s="50" t="str">
        <f t="shared" si="45"/>
        <v/>
      </c>
      <c r="P29" s="67"/>
      <c r="Q29" s="48" t="str">
        <f t="shared" si="46"/>
        <v/>
      </c>
      <c r="R29" s="75"/>
      <c r="S29" s="49">
        <f t="shared" si="47"/>
        <v>0</v>
      </c>
      <c r="T29" s="50" t="str">
        <f t="shared" si="48"/>
        <v/>
      </c>
      <c r="U29" s="67"/>
      <c r="V29" s="48" t="str">
        <f t="shared" si="49"/>
        <v/>
      </c>
      <c r="W29" s="75"/>
      <c r="X29" s="49">
        <f t="shared" si="50"/>
        <v>0</v>
      </c>
      <c r="Y29" s="50" t="str">
        <f t="shared" si="51"/>
        <v/>
      </c>
      <c r="Z29" s="284">
        <f t="shared" si="53"/>
        <v>0</v>
      </c>
      <c r="AA29" s="73"/>
      <c r="AB29" s="74"/>
      <c r="AC29" s="73"/>
      <c r="AD29" s="74"/>
      <c r="AE29" s="73"/>
      <c r="AF29" s="73"/>
      <c r="AG29" s="73"/>
      <c r="AH29" s="73"/>
      <c r="AI29" s="122">
        <f t="shared" si="52"/>
        <v>0</v>
      </c>
      <c r="AK29" s="12"/>
      <c r="AL29" s="12"/>
      <c r="AR29" s="12"/>
      <c r="AS29" s="12"/>
      <c r="AT29" s="12"/>
      <c r="AU29" s="12"/>
      <c r="AV29" s="13"/>
      <c r="AW29" s="12"/>
      <c r="BY29" s="177"/>
      <c r="BZ29" s="174" t="str">
        <f t="shared" si="18"/>
        <v>Aug-</v>
      </c>
      <c r="CA29" s="174"/>
      <c r="CB29" s="174"/>
      <c r="CC29" s="175"/>
      <c r="CD29" s="175"/>
      <c r="CE29" s="175"/>
      <c r="CF29" s="176"/>
      <c r="CG29" s="176"/>
      <c r="CH29" s="176"/>
      <c r="CI29" s="176"/>
      <c r="CJ29" s="176"/>
      <c r="CK29" s="176"/>
      <c r="CL29" s="176"/>
      <c r="CM29" s="176"/>
      <c r="CN29" s="176"/>
      <c r="CO29" s="175"/>
      <c r="CP29" s="175"/>
      <c r="CQ29" s="175"/>
      <c r="CR29" s="175"/>
      <c r="CS29" s="175"/>
      <c r="CT29" s="175"/>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row>
    <row r="30" spans="1:124" s="11" customFormat="1" ht="14.25" customHeight="1" x14ac:dyDescent="0.2">
      <c r="A30" s="9"/>
      <c r="B30" s="118" t="s">
        <v>8</v>
      </c>
      <c r="C30" s="63" t="str">
        <f t="shared" si="37"/>
        <v/>
      </c>
      <c r="D30" s="44">
        <f t="shared" si="38"/>
        <v>0</v>
      </c>
      <c r="E30" s="67"/>
      <c r="F30" s="45">
        <f t="shared" si="39"/>
        <v>0</v>
      </c>
      <c r="G30" s="45">
        <f t="shared" si="40"/>
        <v>0</v>
      </c>
      <c r="H30" s="45">
        <f t="shared" si="41"/>
        <v>0</v>
      </c>
      <c r="I30" s="46" t="str">
        <f t="shared" si="42"/>
        <v/>
      </c>
      <c r="J30" s="47" t="e">
        <f>D30*INDEX('Select Year'!X$15:X$19,MATCH(Electricity!C30,'Select Year'!W$15:W$19,0))</f>
        <v>#N/A</v>
      </c>
      <c r="K30" s="70"/>
      <c r="L30" s="48" t="str">
        <f t="shared" si="43"/>
        <v/>
      </c>
      <c r="M30" s="75"/>
      <c r="N30" s="49">
        <f t="shared" si="44"/>
        <v>0</v>
      </c>
      <c r="O30" s="50" t="str">
        <f t="shared" si="45"/>
        <v/>
      </c>
      <c r="P30" s="67"/>
      <c r="Q30" s="48" t="str">
        <f t="shared" si="46"/>
        <v/>
      </c>
      <c r="R30" s="75"/>
      <c r="S30" s="49">
        <f t="shared" si="47"/>
        <v>0</v>
      </c>
      <c r="T30" s="50" t="str">
        <f t="shared" si="48"/>
        <v/>
      </c>
      <c r="U30" s="67"/>
      <c r="V30" s="48" t="str">
        <f t="shared" si="49"/>
        <v/>
      </c>
      <c r="W30" s="75"/>
      <c r="X30" s="49">
        <f t="shared" si="50"/>
        <v>0</v>
      </c>
      <c r="Y30" s="50" t="str">
        <f t="shared" si="51"/>
        <v/>
      </c>
      <c r="Z30" s="284">
        <f t="shared" si="53"/>
        <v>0</v>
      </c>
      <c r="AA30" s="73"/>
      <c r="AB30" s="74"/>
      <c r="AC30" s="73"/>
      <c r="AD30" s="74"/>
      <c r="AE30" s="73"/>
      <c r="AF30" s="73"/>
      <c r="AG30" s="73"/>
      <c r="AH30" s="73"/>
      <c r="AI30" s="122">
        <f t="shared" si="52"/>
        <v>0</v>
      </c>
      <c r="AK30" s="12"/>
      <c r="AL30" s="12"/>
      <c r="AR30" s="12"/>
      <c r="AS30" s="12"/>
      <c r="AT30" s="12"/>
      <c r="AU30" s="12"/>
      <c r="AV30" s="13"/>
      <c r="AW30" s="12"/>
      <c r="BY30" s="177"/>
      <c r="BZ30" s="174" t="str">
        <f t="shared" si="18"/>
        <v>Sep-</v>
      </c>
      <c r="CA30" s="174"/>
      <c r="CB30" s="174"/>
      <c r="CC30" s="175"/>
      <c r="CD30" s="175"/>
      <c r="CE30" s="175"/>
      <c r="CF30" s="176"/>
      <c r="CG30" s="176"/>
      <c r="CH30" s="176"/>
      <c r="CI30" s="176"/>
      <c r="CJ30" s="176"/>
      <c r="CK30" s="176"/>
      <c r="CL30" s="176"/>
      <c r="CM30" s="176"/>
      <c r="CN30" s="176"/>
      <c r="CO30" s="175"/>
      <c r="CP30" s="175"/>
      <c r="CQ30" s="175"/>
      <c r="CR30" s="175"/>
      <c r="CS30" s="175"/>
      <c r="CT30" s="175"/>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row>
    <row r="31" spans="1:124" s="11" customFormat="1" ht="14.25" customHeight="1" x14ac:dyDescent="0.2">
      <c r="A31" s="9"/>
      <c r="B31" s="118" t="s">
        <v>9</v>
      </c>
      <c r="C31" s="63" t="str">
        <f t="shared" si="37"/>
        <v/>
      </c>
      <c r="D31" s="44">
        <f t="shared" si="38"/>
        <v>0</v>
      </c>
      <c r="E31" s="67"/>
      <c r="F31" s="45">
        <f t="shared" si="39"/>
        <v>0</v>
      </c>
      <c r="G31" s="45">
        <f t="shared" si="40"/>
        <v>0</v>
      </c>
      <c r="H31" s="45">
        <f t="shared" si="41"/>
        <v>0</v>
      </c>
      <c r="I31" s="46" t="str">
        <f t="shared" si="42"/>
        <v/>
      </c>
      <c r="J31" s="47" t="e">
        <f>D31*INDEX('Select Year'!X$15:X$19,MATCH(Electricity!C31,'Select Year'!W$15:W$19,0))</f>
        <v>#N/A</v>
      </c>
      <c r="K31" s="70"/>
      <c r="L31" s="48" t="str">
        <f t="shared" si="43"/>
        <v/>
      </c>
      <c r="M31" s="75"/>
      <c r="N31" s="49">
        <f t="shared" si="44"/>
        <v>0</v>
      </c>
      <c r="O31" s="50" t="str">
        <f t="shared" si="45"/>
        <v/>
      </c>
      <c r="P31" s="67"/>
      <c r="Q31" s="48" t="str">
        <f t="shared" si="46"/>
        <v/>
      </c>
      <c r="R31" s="75"/>
      <c r="S31" s="49">
        <f t="shared" si="47"/>
        <v>0</v>
      </c>
      <c r="T31" s="50" t="str">
        <f t="shared" si="48"/>
        <v/>
      </c>
      <c r="U31" s="67"/>
      <c r="V31" s="48" t="str">
        <f t="shared" si="49"/>
        <v/>
      </c>
      <c r="W31" s="75"/>
      <c r="X31" s="49">
        <f t="shared" si="50"/>
        <v>0</v>
      </c>
      <c r="Y31" s="50" t="str">
        <f t="shared" si="51"/>
        <v/>
      </c>
      <c r="Z31" s="284">
        <f t="shared" si="53"/>
        <v>0</v>
      </c>
      <c r="AA31" s="73"/>
      <c r="AB31" s="74"/>
      <c r="AC31" s="73"/>
      <c r="AD31" s="74"/>
      <c r="AE31" s="73"/>
      <c r="AF31" s="73"/>
      <c r="AG31" s="73"/>
      <c r="AH31" s="73"/>
      <c r="AI31" s="122">
        <f t="shared" si="52"/>
        <v>0</v>
      </c>
      <c r="AK31" s="12"/>
      <c r="AL31" s="12"/>
      <c r="AR31" s="12"/>
      <c r="AS31" s="12"/>
      <c r="AT31" s="12"/>
      <c r="AU31" s="12"/>
      <c r="AV31" s="13"/>
      <c r="AW31" s="12"/>
      <c r="BY31" s="177"/>
      <c r="BZ31" s="174" t="str">
        <f t="shared" si="18"/>
        <v>Oct-</v>
      </c>
      <c r="CA31" s="174"/>
      <c r="CB31" s="174"/>
      <c r="CC31" s="175"/>
      <c r="CD31" s="175"/>
      <c r="CE31" s="175"/>
      <c r="CF31" s="176"/>
      <c r="CG31" s="176"/>
      <c r="CH31" s="176"/>
      <c r="CI31" s="176"/>
      <c r="CJ31" s="176"/>
      <c r="CK31" s="176"/>
      <c r="CL31" s="176"/>
      <c r="CM31" s="176"/>
      <c r="CN31" s="176"/>
      <c r="CO31" s="175"/>
      <c r="CP31" s="175"/>
      <c r="CQ31" s="175"/>
      <c r="CR31" s="175"/>
      <c r="CS31" s="175"/>
      <c r="CT31" s="175"/>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row>
    <row r="32" spans="1:124" s="11" customFormat="1" ht="14.25" customHeight="1" x14ac:dyDescent="0.2">
      <c r="A32" s="9"/>
      <c r="B32" s="118" t="s">
        <v>10</v>
      </c>
      <c r="C32" s="63" t="str">
        <f t="shared" si="37"/>
        <v/>
      </c>
      <c r="D32" s="44">
        <f t="shared" si="38"/>
        <v>0</v>
      </c>
      <c r="E32" s="67"/>
      <c r="F32" s="45">
        <f t="shared" si="39"/>
        <v>0</v>
      </c>
      <c r="G32" s="45">
        <f t="shared" si="40"/>
        <v>0</v>
      </c>
      <c r="H32" s="45">
        <f t="shared" si="41"/>
        <v>0</v>
      </c>
      <c r="I32" s="46" t="str">
        <f t="shared" si="42"/>
        <v/>
      </c>
      <c r="J32" s="47" t="e">
        <f>D32*INDEX('Select Year'!X$15:X$19,MATCH(Electricity!C32,'Select Year'!W$15:W$19,0))</f>
        <v>#N/A</v>
      </c>
      <c r="K32" s="70"/>
      <c r="L32" s="48" t="str">
        <f t="shared" si="43"/>
        <v/>
      </c>
      <c r="M32" s="75"/>
      <c r="N32" s="49">
        <f t="shared" si="44"/>
        <v>0</v>
      </c>
      <c r="O32" s="50" t="str">
        <f t="shared" si="45"/>
        <v/>
      </c>
      <c r="P32" s="67"/>
      <c r="Q32" s="48" t="str">
        <f t="shared" si="46"/>
        <v/>
      </c>
      <c r="R32" s="75"/>
      <c r="S32" s="49">
        <f t="shared" si="47"/>
        <v>0</v>
      </c>
      <c r="T32" s="50" t="str">
        <f t="shared" si="48"/>
        <v/>
      </c>
      <c r="U32" s="67"/>
      <c r="V32" s="48" t="str">
        <f t="shared" si="49"/>
        <v/>
      </c>
      <c r="W32" s="75"/>
      <c r="X32" s="49">
        <f t="shared" si="50"/>
        <v>0</v>
      </c>
      <c r="Y32" s="50" t="str">
        <f t="shared" si="51"/>
        <v/>
      </c>
      <c r="Z32" s="284">
        <f t="shared" si="53"/>
        <v>0</v>
      </c>
      <c r="AA32" s="73"/>
      <c r="AB32" s="74"/>
      <c r="AC32" s="73"/>
      <c r="AD32" s="74"/>
      <c r="AE32" s="73"/>
      <c r="AF32" s="73"/>
      <c r="AG32" s="73"/>
      <c r="AH32" s="73"/>
      <c r="AI32" s="122">
        <f t="shared" si="52"/>
        <v>0</v>
      </c>
      <c r="AK32" s="12"/>
      <c r="AL32" s="12"/>
      <c r="AR32" s="12"/>
      <c r="AS32" s="12"/>
      <c r="AT32" s="12"/>
      <c r="AU32" s="12"/>
      <c r="AV32" s="13"/>
      <c r="AW32" s="12"/>
      <c r="BY32" s="177"/>
      <c r="BZ32" s="174" t="str">
        <f t="shared" si="18"/>
        <v>Nov-</v>
      </c>
      <c r="CA32" s="174"/>
      <c r="CB32" s="174"/>
      <c r="CC32" s="175"/>
      <c r="CD32" s="175"/>
      <c r="CE32" s="175"/>
      <c r="CF32" s="176"/>
      <c r="CG32" s="176"/>
      <c r="CH32" s="176"/>
      <c r="CI32" s="176"/>
      <c r="CJ32" s="176"/>
      <c r="CK32" s="176"/>
      <c r="CL32" s="176"/>
      <c r="CM32" s="176"/>
      <c r="CN32" s="176"/>
      <c r="CO32" s="175"/>
      <c r="CP32" s="175"/>
      <c r="CQ32" s="175"/>
      <c r="CR32" s="175"/>
      <c r="CS32" s="175"/>
      <c r="CT32" s="175"/>
      <c r="CU32" s="177"/>
      <c r="CV32" s="177"/>
      <c r="CW32" s="177"/>
      <c r="CX32" s="177"/>
      <c r="CY32" s="177"/>
      <c r="CZ32" s="177"/>
      <c r="DA32" s="177"/>
      <c r="DB32" s="177"/>
      <c r="DC32" s="177"/>
      <c r="DD32" s="177"/>
      <c r="DE32" s="177"/>
      <c r="DF32" s="177"/>
      <c r="DG32" s="177"/>
      <c r="DH32" s="177"/>
      <c r="DI32" s="177"/>
      <c r="DJ32" s="177"/>
      <c r="DK32" s="177"/>
      <c r="DL32" s="177"/>
      <c r="DM32" s="177"/>
      <c r="DN32" s="177"/>
      <c r="DO32" s="177"/>
      <c r="DP32" s="177"/>
      <c r="DQ32" s="177"/>
      <c r="DR32" s="177"/>
      <c r="DS32" s="177"/>
      <c r="DT32" s="177"/>
    </row>
    <row r="33" spans="1:124" s="11" customFormat="1" ht="14.25" customHeight="1" thickBot="1" x14ac:dyDescent="0.25">
      <c r="A33" s="9"/>
      <c r="B33" s="120" t="s">
        <v>11</v>
      </c>
      <c r="C33" s="64" t="str">
        <f t="shared" si="37"/>
        <v/>
      </c>
      <c r="D33" s="152">
        <f t="shared" si="38"/>
        <v>0</v>
      </c>
      <c r="E33" s="70"/>
      <c r="F33" s="153">
        <f t="shared" si="39"/>
        <v>0</v>
      </c>
      <c r="G33" s="153">
        <f t="shared" si="40"/>
        <v>0</v>
      </c>
      <c r="H33" s="153">
        <f t="shared" si="41"/>
        <v>0</v>
      </c>
      <c r="I33" s="154" t="str">
        <f t="shared" si="42"/>
        <v/>
      </c>
      <c r="J33" s="129" t="e">
        <f>D33*INDEX('Select Year'!X$15:X$19,MATCH(Electricity!C33,'Select Year'!W$15:W$19,0))</f>
        <v>#N/A</v>
      </c>
      <c r="K33" s="126"/>
      <c r="L33" s="155" t="str">
        <f t="shared" si="43"/>
        <v/>
      </c>
      <c r="M33" s="156"/>
      <c r="N33" s="157">
        <f t="shared" si="44"/>
        <v>0</v>
      </c>
      <c r="O33" s="158" t="str">
        <f t="shared" si="45"/>
        <v/>
      </c>
      <c r="P33" s="70"/>
      <c r="Q33" s="155" t="str">
        <f t="shared" si="46"/>
        <v/>
      </c>
      <c r="R33" s="156"/>
      <c r="S33" s="157">
        <f t="shared" si="47"/>
        <v>0</v>
      </c>
      <c r="T33" s="158" t="str">
        <f t="shared" si="48"/>
        <v/>
      </c>
      <c r="U33" s="70"/>
      <c r="V33" s="155" t="str">
        <f t="shared" si="49"/>
        <v/>
      </c>
      <c r="W33" s="156"/>
      <c r="X33" s="157">
        <f t="shared" si="50"/>
        <v>0</v>
      </c>
      <c r="Y33" s="158" t="str">
        <f t="shared" si="51"/>
        <v/>
      </c>
      <c r="Z33" s="152">
        <f>Z32</f>
        <v>0</v>
      </c>
      <c r="AA33" s="73"/>
      <c r="AB33" s="74"/>
      <c r="AC33" s="73"/>
      <c r="AD33" s="74"/>
      <c r="AE33" s="73"/>
      <c r="AF33" s="73"/>
      <c r="AG33" s="73"/>
      <c r="AH33" s="73"/>
      <c r="AI33" s="122">
        <f t="shared" si="52"/>
        <v>0</v>
      </c>
      <c r="AK33" s="12"/>
      <c r="AL33" s="12"/>
      <c r="AR33" s="12"/>
      <c r="AS33" s="12"/>
      <c r="AT33" s="12"/>
      <c r="AU33" s="12"/>
      <c r="AV33" s="13"/>
      <c r="AW33" s="12"/>
      <c r="BY33" s="177"/>
      <c r="BZ33" s="174" t="str">
        <f t="shared" si="18"/>
        <v>Dec-</v>
      </c>
      <c r="CA33" s="174"/>
      <c r="CB33" s="174"/>
      <c r="CC33" s="175"/>
      <c r="CD33" s="175"/>
      <c r="CE33" s="175"/>
      <c r="CF33" s="176"/>
      <c r="CG33" s="176"/>
      <c r="CH33" s="176"/>
      <c r="CI33" s="176"/>
      <c r="CJ33" s="176"/>
      <c r="CK33" s="176"/>
      <c r="CL33" s="176"/>
      <c r="CM33" s="176"/>
      <c r="CN33" s="176"/>
      <c r="CO33" s="175"/>
      <c r="CP33" s="175"/>
      <c r="CQ33" s="175"/>
      <c r="CR33" s="175"/>
      <c r="CS33" s="175"/>
      <c r="CT33" s="175"/>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row>
    <row r="34" spans="1:124" s="11" customFormat="1" ht="14.25" customHeight="1" x14ac:dyDescent="0.2">
      <c r="A34" s="9"/>
      <c r="B34" s="117" t="s">
        <v>0</v>
      </c>
      <c r="C34" s="63" t="str">
        <f t="shared" ref="C34:C45" si="54">Year3</f>
        <v/>
      </c>
      <c r="D34" s="140">
        <f t="shared" si="38"/>
        <v>0</v>
      </c>
      <c r="E34" s="141"/>
      <c r="F34" s="142">
        <f t="shared" si="39"/>
        <v>0</v>
      </c>
      <c r="G34" s="142">
        <f t="shared" si="40"/>
        <v>0</v>
      </c>
      <c r="H34" s="142">
        <f t="shared" si="41"/>
        <v>0</v>
      </c>
      <c r="I34" s="143" t="str">
        <f t="shared" si="42"/>
        <v/>
      </c>
      <c r="J34" s="144" t="e">
        <f>D34*INDEX('Select Year'!X$15:X$19,MATCH(Electricity!C34,'Select Year'!W$15:W$19,0))</f>
        <v>#N/A</v>
      </c>
      <c r="K34" s="69"/>
      <c r="L34" s="145" t="str">
        <f t="shared" si="43"/>
        <v/>
      </c>
      <c r="M34" s="146"/>
      <c r="N34" s="147">
        <f t="shared" si="44"/>
        <v>0</v>
      </c>
      <c r="O34" s="148" t="str">
        <f t="shared" si="45"/>
        <v/>
      </c>
      <c r="P34" s="141"/>
      <c r="Q34" s="145" t="str">
        <f t="shared" si="46"/>
        <v/>
      </c>
      <c r="R34" s="146"/>
      <c r="S34" s="147">
        <f t="shared" si="47"/>
        <v>0</v>
      </c>
      <c r="T34" s="148" t="str">
        <f t="shared" si="48"/>
        <v/>
      </c>
      <c r="U34" s="141"/>
      <c r="V34" s="145" t="str">
        <f t="shared" si="49"/>
        <v/>
      </c>
      <c r="W34" s="146"/>
      <c r="X34" s="147">
        <f t="shared" si="50"/>
        <v>0</v>
      </c>
      <c r="Y34" s="148" t="str">
        <f t="shared" si="51"/>
        <v/>
      </c>
      <c r="Z34" s="285">
        <f>Z33</f>
        <v>0</v>
      </c>
      <c r="AA34" s="159"/>
      <c r="AB34" s="160"/>
      <c r="AC34" s="159"/>
      <c r="AD34" s="160"/>
      <c r="AE34" s="159"/>
      <c r="AF34" s="159"/>
      <c r="AG34" s="159"/>
      <c r="AH34" s="159"/>
      <c r="AI34" s="161">
        <f t="shared" si="52"/>
        <v>0</v>
      </c>
      <c r="AK34" s="12"/>
      <c r="AL34" s="12"/>
      <c r="AR34" s="12"/>
      <c r="AS34" s="12"/>
      <c r="AT34" s="12"/>
      <c r="AU34" s="12"/>
      <c r="AV34" s="13"/>
      <c r="AW34" s="12"/>
      <c r="BY34" s="177"/>
      <c r="BZ34" s="174" t="str">
        <f t="shared" si="18"/>
        <v>Jan-</v>
      </c>
      <c r="CA34" s="174"/>
      <c r="CB34" s="174"/>
      <c r="CC34" s="175"/>
      <c r="CD34" s="175"/>
      <c r="CE34" s="175"/>
      <c r="CF34" s="176"/>
      <c r="CG34" s="176"/>
      <c r="CH34" s="176"/>
      <c r="CI34" s="176"/>
      <c r="CJ34" s="176"/>
      <c r="CK34" s="176"/>
      <c r="CL34" s="176"/>
      <c r="CM34" s="176"/>
      <c r="CN34" s="176"/>
      <c r="CO34" s="175"/>
      <c r="CP34" s="175"/>
      <c r="CQ34" s="175"/>
      <c r="CR34" s="175"/>
      <c r="CS34" s="175"/>
      <c r="CT34" s="175"/>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row>
    <row r="35" spans="1:124" s="11" customFormat="1" ht="14.25" customHeight="1" x14ac:dyDescent="0.2">
      <c r="A35" s="9"/>
      <c r="B35" s="118" t="s">
        <v>1</v>
      </c>
      <c r="C35" s="63" t="str">
        <f t="shared" si="54"/>
        <v/>
      </c>
      <c r="D35" s="150">
        <f t="shared" si="38"/>
        <v>0</v>
      </c>
      <c r="E35" s="67"/>
      <c r="F35" s="45">
        <f t="shared" si="39"/>
        <v>0</v>
      </c>
      <c r="G35" s="45">
        <f t="shared" si="40"/>
        <v>0</v>
      </c>
      <c r="H35" s="45">
        <f t="shared" si="41"/>
        <v>0</v>
      </c>
      <c r="I35" s="46" t="str">
        <f t="shared" si="42"/>
        <v/>
      </c>
      <c r="J35" s="47" t="e">
        <f>D35*INDEX('Select Year'!X$15:X$19,MATCH(Electricity!C35,'Select Year'!W$15:W$19,0))</f>
        <v>#N/A</v>
      </c>
      <c r="K35" s="70"/>
      <c r="L35" s="48" t="str">
        <f t="shared" si="43"/>
        <v/>
      </c>
      <c r="M35" s="75"/>
      <c r="N35" s="49">
        <f t="shared" si="44"/>
        <v>0</v>
      </c>
      <c r="O35" s="50" t="str">
        <f t="shared" si="45"/>
        <v/>
      </c>
      <c r="P35" s="67"/>
      <c r="Q35" s="48" t="str">
        <f t="shared" si="46"/>
        <v/>
      </c>
      <c r="R35" s="75"/>
      <c r="S35" s="49">
        <f t="shared" si="47"/>
        <v>0</v>
      </c>
      <c r="T35" s="50" t="str">
        <f t="shared" si="48"/>
        <v/>
      </c>
      <c r="U35" s="67"/>
      <c r="V35" s="48" t="str">
        <f t="shared" si="49"/>
        <v/>
      </c>
      <c r="W35" s="75"/>
      <c r="X35" s="49">
        <f t="shared" si="50"/>
        <v>0</v>
      </c>
      <c r="Y35" s="50" t="str">
        <f t="shared" si="51"/>
        <v/>
      </c>
      <c r="Z35" s="284">
        <f>Z34</f>
        <v>0</v>
      </c>
      <c r="AA35" s="73"/>
      <c r="AB35" s="74"/>
      <c r="AC35" s="73"/>
      <c r="AD35" s="74"/>
      <c r="AE35" s="73"/>
      <c r="AF35" s="73"/>
      <c r="AG35" s="73"/>
      <c r="AH35" s="73"/>
      <c r="AI35" s="122">
        <f t="shared" si="52"/>
        <v>0</v>
      </c>
      <c r="AK35" s="12"/>
      <c r="AL35" s="12"/>
      <c r="AR35" s="12"/>
      <c r="AS35" s="12"/>
      <c r="AT35" s="12"/>
      <c r="AU35" s="12"/>
      <c r="AV35" s="13"/>
      <c r="AW35" s="12"/>
      <c r="BY35" s="177"/>
      <c r="BZ35" s="174" t="str">
        <f t="shared" si="18"/>
        <v>Feb-</v>
      </c>
      <c r="CA35" s="174"/>
      <c r="CB35" s="174"/>
      <c r="CC35" s="175"/>
      <c r="CD35" s="175"/>
      <c r="CE35" s="175"/>
      <c r="CF35" s="176"/>
      <c r="CG35" s="176"/>
      <c r="CH35" s="176"/>
      <c r="CI35" s="176"/>
      <c r="CJ35" s="176"/>
      <c r="CK35" s="176"/>
      <c r="CL35" s="176"/>
      <c r="CM35" s="176"/>
      <c r="CN35" s="176"/>
      <c r="CO35" s="175"/>
      <c r="CP35" s="175"/>
      <c r="CQ35" s="175"/>
      <c r="CR35" s="175"/>
      <c r="CS35" s="175"/>
      <c r="CT35" s="175"/>
      <c r="CU35" s="177"/>
      <c r="CV35" s="177"/>
      <c r="CW35" s="177"/>
      <c r="CX35" s="177"/>
      <c r="CY35" s="177"/>
      <c r="CZ35" s="177"/>
      <c r="DA35" s="177"/>
      <c r="DB35" s="177"/>
      <c r="DC35" s="177"/>
      <c r="DD35" s="177"/>
      <c r="DE35" s="177"/>
      <c r="DF35" s="177"/>
      <c r="DG35" s="177"/>
      <c r="DH35" s="177"/>
      <c r="DI35" s="177"/>
      <c r="DJ35" s="177"/>
      <c r="DK35" s="177"/>
      <c r="DL35" s="177"/>
      <c r="DM35" s="177"/>
      <c r="DN35" s="177"/>
      <c r="DO35" s="177"/>
      <c r="DP35" s="177"/>
      <c r="DQ35" s="177"/>
      <c r="DR35" s="177"/>
      <c r="DS35" s="177"/>
      <c r="DT35" s="177"/>
    </row>
    <row r="36" spans="1:124" s="11" customFormat="1" ht="14.25" customHeight="1" x14ac:dyDescent="0.2">
      <c r="A36" s="9"/>
      <c r="B36" s="118" t="s">
        <v>2</v>
      </c>
      <c r="C36" s="63" t="str">
        <f t="shared" si="54"/>
        <v/>
      </c>
      <c r="D36" s="150">
        <f t="shared" si="38"/>
        <v>0</v>
      </c>
      <c r="E36" s="67"/>
      <c r="F36" s="45">
        <f t="shared" si="39"/>
        <v>0</v>
      </c>
      <c r="G36" s="45">
        <f t="shared" si="40"/>
        <v>0</v>
      </c>
      <c r="H36" s="45">
        <f t="shared" si="41"/>
        <v>0</v>
      </c>
      <c r="I36" s="46" t="str">
        <f t="shared" si="42"/>
        <v/>
      </c>
      <c r="J36" s="47" t="e">
        <f>D36*INDEX('Select Year'!X$15:X$19,MATCH(Electricity!C36,'Select Year'!W$15:W$19,0))</f>
        <v>#N/A</v>
      </c>
      <c r="K36" s="70"/>
      <c r="L36" s="48" t="str">
        <f t="shared" si="43"/>
        <v/>
      </c>
      <c r="M36" s="75"/>
      <c r="N36" s="49">
        <f t="shared" si="44"/>
        <v>0</v>
      </c>
      <c r="O36" s="50" t="str">
        <f t="shared" si="45"/>
        <v/>
      </c>
      <c r="P36" s="67"/>
      <c r="Q36" s="48" t="str">
        <f t="shared" si="46"/>
        <v/>
      </c>
      <c r="R36" s="75"/>
      <c r="S36" s="49">
        <f t="shared" si="47"/>
        <v>0</v>
      </c>
      <c r="T36" s="50" t="str">
        <f t="shared" si="48"/>
        <v/>
      </c>
      <c r="U36" s="67"/>
      <c r="V36" s="48" t="str">
        <f t="shared" si="49"/>
        <v/>
      </c>
      <c r="W36" s="75"/>
      <c r="X36" s="49">
        <f t="shared" si="50"/>
        <v>0</v>
      </c>
      <c r="Y36" s="50" t="str">
        <f t="shared" si="51"/>
        <v/>
      </c>
      <c r="Z36" s="284">
        <f t="shared" ref="Z36:Z44" si="55">Z35</f>
        <v>0</v>
      </c>
      <c r="AA36" s="73"/>
      <c r="AB36" s="74"/>
      <c r="AC36" s="73"/>
      <c r="AD36" s="74"/>
      <c r="AE36" s="73"/>
      <c r="AF36" s="73"/>
      <c r="AG36" s="73"/>
      <c r="AH36" s="73"/>
      <c r="AI36" s="122">
        <f t="shared" si="52"/>
        <v>0</v>
      </c>
      <c r="AK36" s="12"/>
      <c r="AL36" s="12"/>
      <c r="AR36" s="12"/>
      <c r="AS36" s="12"/>
      <c r="AT36" s="12"/>
      <c r="AU36" s="12"/>
      <c r="AV36" s="13"/>
      <c r="AW36" s="12"/>
      <c r="BY36" s="177"/>
      <c r="BZ36" s="174" t="str">
        <f t="shared" si="18"/>
        <v>Mar-</v>
      </c>
      <c r="CA36" s="174"/>
      <c r="CB36" s="174"/>
      <c r="CC36" s="175"/>
      <c r="CD36" s="175"/>
      <c r="CE36" s="175"/>
      <c r="CF36" s="176"/>
      <c r="CG36" s="176"/>
      <c r="CH36" s="176"/>
      <c r="CI36" s="176"/>
      <c r="CJ36" s="176"/>
      <c r="CK36" s="176"/>
      <c r="CL36" s="176"/>
      <c r="CM36" s="176"/>
      <c r="CN36" s="176"/>
      <c r="CO36" s="175"/>
      <c r="CP36" s="175"/>
      <c r="CQ36" s="175"/>
      <c r="CR36" s="175"/>
      <c r="CS36" s="175"/>
      <c r="CT36" s="175"/>
      <c r="CU36" s="177"/>
      <c r="CV36" s="177"/>
      <c r="CW36" s="177"/>
      <c r="CX36" s="177"/>
      <c r="CY36" s="177"/>
      <c r="CZ36" s="177"/>
      <c r="DA36" s="177"/>
      <c r="DB36" s="177"/>
      <c r="DC36" s="177"/>
      <c r="DD36" s="177"/>
      <c r="DE36" s="177"/>
      <c r="DF36" s="177"/>
      <c r="DG36" s="177"/>
      <c r="DH36" s="177"/>
      <c r="DI36" s="177"/>
      <c r="DJ36" s="177"/>
      <c r="DK36" s="177"/>
      <c r="DL36" s="177"/>
      <c r="DM36" s="177"/>
      <c r="DN36" s="177"/>
      <c r="DO36" s="177"/>
      <c r="DP36" s="177"/>
      <c r="DQ36" s="177"/>
      <c r="DR36" s="177"/>
      <c r="DS36" s="177"/>
      <c r="DT36" s="177"/>
    </row>
    <row r="37" spans="1:124" s="11" customFormat="1" ht="14.25" customHeight="1" x14ac:dyDescent="0.2">
      <c r="A37" s="9"/>
      <c r="B37" s="118" t="s">
        <v>3</v>
      </c>
      <c r="C37" s="63" t="str">
        <f t="shared" si="54"/>
        <v/>
      </c>
      <c r="D37" s="150">
        <f t="shared" si="38"/>
        <v>0</v>
      </c>
      <c r="E37" s="67"/>
      <c r="F37" s="45">
        <f t="shared" si="39"/>
        <v>0</v>
      </c>
      <c r="G37" s="45">
        <f t="shared" si="40"/>
        <v>0</v>
      </c>
      <c r="H37" s="45">
        <f t="shared" si="41"/>
        <v>0</v>
      </c>
      <c r="I37" s="46" t="str">
        <f t="shared" si="42"/>
        <v/>
      </c>
      <c r="J37" s="47" t="e">
        <f>D37*INDEX('Select Year'!X$15:X$19,MATCH(Electricity!C37,'Select Year'!W$15:W$19,0))</f>
        <v>#N/A</v>
      </c>
      <c r="K37" s="70"/>
      <c r="L37" s="48" t="str">
        <f t="shared" si="43"/>
        <v/>
      </c>
      <c r="M37" s="75"/>
      <c r="N37" s="49">
        <f t="shared" si="44"/>
        <v>0</v>
      </c>
      <c r="O37" s="50" t="str">
        <f t="shared" si="45"/>
        <v/>
      </c>
      <c r="P37" s="67"/>
      <c r="Q37" s="48" t="str">
        <f t="shared" si="46"/>
        <v/>
      </c>
      <c r="R37" s="75"/>
      <c r="S37" s="49">
        <f t="shared" si="47"/>
        <v>0</v>
      </c>
      <c r="T37" s="50" t="str">
        <f t="shared" si="48"/>
        <v/>
      </c>
      <c r="U37" s="67"/>
      <c r="V37" s="48" t="str">
        <f t="shared" si="49"/>
        <v/>
      </c>
      <c r="W37" s="75"/>
      <c r="X37" s="49">
        <f t="shared" si="50"/>
        <v>0</v>
      </c>
      <c r="Y37" s="50" t="str">
        <f t="shared" si="51"/>
        <v/>
      </c>
      <c r="Z37" s="284">
        <f t="shared" si="55"/>
        <v>0</v>
      </c>
      <c r="AA37" s="73"/>
      <c r="AB37" s="74"/>
      <c r="AC37" s="73"/>
      <c r="AD37" s="74"/>
      <c r="AE37" s="73"/>
      <c r="AF37" s="73"/>
      <c r="AG37" s="73"/>
      <c r="AH37" s="73"/>
      <c r="AI37" s="122">
        <f t="shared" si="52"/>
        <v>0</v>
      </c>
      <c r="AK37" s="12"/>
      <c r="AL37" s="12"/>
      <c r="AR37" s="12"/>
      <c r="AS37" s="12"/>
      <c r="AT37" s="12"/>
      <c r="AU37" s="12"/>
      <c r="AV37" s="13"/>
      <c r="AW37" s="12"/>
      <c r="BY37" s="177"/>
      <c r="BZ37" s="174" t="str">
        <f t="shared" si="18"/>
        <v>Apr-</v>
      </c>
      <c r="CA37" s="174"/>
      <c r="CB37" s="174"/>
      <c r="CC37" s="175"/>
      <c r="CD37" s="175"/>
      <c r="CE37" s="175"/>
      <c r="CF37" s="176"/>
      <c r="CG37" s="176"/>
      <c r="CH37" s="176"/>
      <c r="CI37" s="176"/>
      <c r="CJ37" s="176"/>
      <c r="CK37" s="176"/>
      <c r="CL37" s="176"/>
      <c r="CM37" s="176"/>
      <c r="CN37" s="176"/>
      <c r="CO37" s="175"/>
      <c r="CP37" s="175"/>
      <c r="CQ37" s="175"/>
      <c r="CR37" s="175"/>
      <c r="CS37" s="175"/>
      <c r="CT37" s="175"/>
      <c r="CU37" s="177"/>
      <c r="CV37" s="177"/>
      <c r="CW37" s="177"/>
      <c r="CX37" s="177"/>
      <c r="CY37" s="177"/>
      <c r="CZ37" s="177"/>
      <c r="DA37" s="177"/>
      <c r="DB37" s="177"/>
      <c r="DC37" s="177"/>
      <c r="DD37" s="177"/>
      <c r="DE37" s="177"/>
      <c r="DF37" s="177"/>
      <c r="DG37" s="177"/>
      <c r="DH37" s="177"/>
      <c r="DI37" s="177"/>
      <c r="DJ37" s="177"/>
      <c r="DK37" s="177"/>
      <c r="DL37" s="177"/>
      <c r="DM37" s="177"/>
      <c r="DN37" s="177"/>
      <c r="DO37" s="177"/>
      <c r="DP37" s="177"/>
      <c r="DQ37" s="177"/>
      <c r="DR37" s="177"/>
      <c r="DS37" s="177"/>
      <c r="DT37" s="177"/>
    </row>
    <row r="38" spans="1:124" s="11" customFormat="1" ht="14.25" customHeight="1" x14ac:dyDescent="0.2">
      <c r="A38" s="9"/>
      <c r="B38" s="118" t="s">
        <v>4</v>
      </c>
      <c r="C38" s="63" t="str">
        <f t="shared" si="54"/>
        <v/>
      </c>
      <c r="D38" s="150">
        <f t="shared" si="38"/>
        <v>0</v>
      </c>
      <c r="E38" s="67"/>
      <c r="F38" s="45">
        <f t="shared" si="39"/>
        <v>0</v>
      </c>
      <c r="G38" s="45">
        <f t="shared" si="40"/>
        <v>0</v>
      </c>
      <c r="H38" s="45">
        <f t="shared" si="41"/>
        <v>0</v>
      </c>
      <c r="I38" s="46" t="str">
        <f t="shared" si="42"/>
        <v/>
      </c>
      <c r="J38" s="47" t="e">
        <f>D38*INDEX('Select Year'!X$15:X$19,MATCH(Electricity!C38,'Select Year'!W$15:W$19,0))</f>
        <v>#N/A</v>
      </c>
      <c r="K38" s="70"/>
      <c r="L38" s="48" t="str">
        <f t="shared" si="43"/>
        <v/>
      </c>
      <c r="M38" s="75"/>
      <c r="N38" s="49">
        <f t="shared" si="44"/>
        <v>0</v>
      </c>
      <c r="O38" s="50" t="str">
        <f t="shared" si="45"/>
        <v/>
      </c>
      <c r="P38" s="67"/>
      <c r="Q38" s="48" t="str">
        <f t="shared" si="46"/>
        <v/>
      </c>
      <c r="R38" s="75"/>
      <c r="S38" s="49">
        <f t="shared" si="47"/>
        <v>0</v>
      </c>
      <c r="T38" s="50" t="str">
        <f t="shared" si="48"/>
        <v/>
      </c>
      <c r="U38" s="67"/>
      <c r="V38" s="48" t="str">
        <f t="shared" si="49"/>
        <v/>
      </c>
      <c r="W38" s="75"/>
      <c r="X38" s="49">
        <f t="shared" si="50"/>
        <v>0</v>
      </c>
      <c r="Y38" s="50" t="str">
        <f t="shared" si="51"/>
        <v/>
      </c>
      <c r="Z38" s="284">
        <f t="shared" si="55"/>
        <v>0</v>
      </c>
      <c r="AA38" s="73"/>
      <c r="AB38" s="74"/>
      <c r="AC38" s="73"/>
      <c r="AD38" s="74"/>
      <c r="AE38" s="73"/>
      <c r="AF38" s="73"/>
      <c r="AG38" s="73"/>
      <c r="AH38" s="73"/>
      <c r="AI38" s="122">
        <f t="shared" si="52"/>
        <v>0</v>
      </c>
      <c r="AK38" s="12"/>
      <c r="AL38" s="12"/>
      <c r="AR38" s="12"/>
      <c r="AS38" s="12"/>
      <c r="AT38" s="12"/>
      <c r="AU38" s="12"/>
      <c r="AV38" s="13"/>
      <c r="AW38" s="12"/>
      <c r="BY38" s="177"/>
      <c r="BZ38" s="174" t="str">
        <f t="shared" si="18"/>
        <v>May-</v>
      </c>
      <c r="CA38" s="174"/>
      <c r="CB38" s="174"/>
      <c r="CC38" s="175"/>
      <c r="CD38" s="175"/>
      <c r="CE38" s="175"/>
      <c r="CF38" s="176"/>
      <c r="CG38" s="176"/>
      <c r="CH38" s="176"/>
      <c r="CI38" s="176"/>
      <c r="CJ38" s="176"/>
      <c r="CK38" s="176"/>
      <c r="CL38" s="176"/>
      <c r="CM38" s="176"/>
      <c r="CN38" s="176"/>
      <c r="CO38" s="175"/>
      <c r="CP38" s="175"/>
      <c r="CQ38" s="175"/>
      <c r="CR38" s="175"/>
      <c r="CS38" s="175"/>
      <c r="CT38" s="175"/>
      <c r="CU38" s="177"/>
      <c r="CV38" s="177"/>
      <c r="CW38" s="177"/>
      <c r="CX38" s="177"/>
      <c r="CY38" s="177"/>
      <c r="CZ38" s="177"/>
      <c r="DA38" s="177"/>
      <c r="DB38" s="177"/>
      <c r="DC38" s="177"/>
      <c r="DD38" s="177"/>
      <c r="DE38" s="177"/>
      <c r="DF38" s="177"/>
      <c r="DG38" s="177"/>
      <c r="DH38" s="177"/>
      <c r="DI38" s="177"/>
      <c r="DJ38" s="177"/>
      <c r="DK38" s="177"/>
      <c r="DL38" s="177"/>
      <c r="DM38" s="177"/>
      <c r="DN38" s="177"/>
      <c r="DO38" s="177"/>
      <c r="DP38" s="177"/>
      <c r="DQ38" s="177"/>
      <c r="DR38" s="177"/>
      <c r="DS38" s="177"/>
      <c r="DT38" s="177"/>
    </row>
    <row r="39" spans="1:124" s="11" customFormat="1" ht="14.25" customHeight="1" x14ac:dyDescent="0.2">
      <c r="A39" s="9"/>
      <c r="B39" s="118" t="s">
        <v>5</v>
      </c>
      <c r="C39" s="63" t="str">
        <f t="shared" si="54"/>
        <v/>
      </c>
      <c r="D39" s="150">
        <f t="shared" si="38"/>
        <v>0</v>
      </c>
      <c r="E39" s="67"/>
      <c r="F39" s="45">
        <f t="shared" si="39"/>
        <v>0</v>
      </c>
      <c r="G39" s="45">
        <f t="shared" si="40"/>
        <v>0</v>
      </c>
      <c r="H39" s="45">
        <f t="shared" si="41"/>
        <v>0</v>
      </c>
      <c r="I39" s="46" t="str">
        <f t="shared" si="42"/>
        <v/>
      </c>
      <c r="J39" s="47" t="e">
        <f>D39*INDEX('Select Year'!X$15:X$19,MATCH(Electricity!C39,'Select Year'!W$15:W$19,0))</f>
        <v>#N/A</v>
      </c>
      <c r="K39" s="70"/>
      <c r="L39" s="48" t="str">
        <f t="shared" si="43"/>
        <v/>
      </c>
      <c r="M39" s="75"/>
      <c r="N39" s="49">
        <f t="shared" si="44"/>
        <v>0</v>
      </c>
      <c r="O39" s="50" t="str">
        <f t="shared" si="45"/>
        <v/>
      </c>
      <c r="P39" s="67"/>
      <c r="Q39" s="48" t="str">
        <f t="shared" si="46"/>
        <v/>
      </c>
      <c r="R39" s="75"/>
      <c r="S39" s="49">
        <f t="shared" si="47"/>
        <v>0</v>
      </c>
      <c r="T39" s="50" t="str">
        <f t="shared" si="48"/>
        <v/>
      </c>
      <c r="U39" s="67"/>
      <c r="V39" s="48" t="str">
        <f t="shared" si="49"/>
        <v/>
      </c>
      <c r="W39" s="75"/>
      <c r="X39" s="49">
        <f t="shared" si="50"/>
        <v>0</v>
      </c>
      <c r="Y39" s="50" t="str">
        <f t="shared" si="51"/>
        <v/>
      </c>
      <c r="Z39" s="284">
        <f t="shared" si="55"/>
        <v>0</v>
      </c>
      <c r="AA39" s="73"/>
      <c r="AB39" s="74"/>
      <c r="AC39" s="73"/>
      <c r="AD39" s="74"/>
      <c r="AE39" s="73"/>
      <c r="AF39" s="73"/>
      <c r="AG39" s="73"/>
      <c r="AH39" s="73"/>
      <c r="AI39" s="122">
        <f t="shared" si="52"/>
        <v>0</v>
      </c>
      <c r="AK39" s="12"/>
      <c r="AL39" s="12"/>
      <c r="AR39" s="12"/>
      <c r="AS39" s="12"/>
      <c r="AT39" s="12"/>
      <c r="AU39" s="12"/>
      <c r="AV39" s="13"/>
      <c r="AW39" s="12"/>
      <c r="BY39" s="177"/>
      <c r="BZ39" s="174" t="str">
        <f t="shared" si="18"/>
        <v>Jun-</v>
      </c>
      <c r="CA39" s="174"/>
      <c r="CB39" s="174"/>
      <c r="CC39" s="175"/>
      <c r="CD39" s="175"/>
      <c r="CE39" s="175"/>
      <c r="CF39" s="176"/>
      <c r="CG39" s="176"/>
      <c r="CH39" s="176"/>
      <c r="CI39" s="176"/>
      <c r="CJ39" s="176"/>
      <c r="CK39" s="176"/>
      <c r="CL39" s="176"/>
      <c r="CM39" s="176"/>
      <c r="CN39" s="176"/>
      <c r="CO39" s="175"/>
      <c r="CP39" s="175"/>
      <c r="CQ39" s="175"/>
      <c r="CR39" s="175"/>
      <c r="CS39" s="175"/>
      <c r="CT39" s="175"/>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row>
    <row r="40" spans="1:124" s="11" customFormat="1" ht="14.25" customHeight="1" x14ac:dyDescent="0.2">
      <c r="A40" s="9"/>
      <c r="B40" s="118" t="s">
        <v>6</v>
      </c>
      <c r="C40" s="63" t="str">
        <f t="shared" si="54"/>
        <v/>
      </c>
      <c r="D40" s="150">
        <f t="shared" si="38"/>
        <v>0</v>
      </c>
      <c r="E40" s="67"/>
      <c r="F40" s="45">
        <f t="shared" si="39"/>
        <v>0</v>
      </c>
      <c r="G40" s="45">
        <f t="shared" si="40"/>
        <v>0</v>
      </c>
      <c r="H40" s="45">
        <f t="shared" si="41"/>
        <v>0</v>
      </c>
      <c r="I40" s="46" t="str">
        <f t="shared" si="42"/>
        <v/>
      </c>
      <c r="J40" s="47" t="e">
        <f>D40*INDEX('Select Year'!X$15:X$19,MATCH(Electricity!C40,'Select Year'!W$15:W$19,0))</f>
        <v>#N/A</v>
      </c>
      <c r="K40" s="70"/>
      <c r="L40" s="48" t="str">
        <f t="shared" si="43"/>
        <v/>
      </c>
      <c r="M40" s="75"/>
      <c r="N40" s="49">
        <f t="shared" si="44"/>
        <v>0</v>
      </c>
      <c r="O40" s="50" t="str">
        <f t="shared" si="45"/>
        <v/>
      </c>
      <c r="P40" s="67"/>
      <c r="Q40" s="48" t="str">
        <f t="shared" si="46"/>
        <v/>
      </c>
      <c r="R40" s="75"/>
      <c r="S40" s="49">
        <f t="shared" si="47"/>
        <v>0</v>
      </c>
      <c r="T40" s="50" t="str">
        <f t="shared" si="48"/>
        <v/>
      </c>
      <c r="U40" s="67"/>
      <c r="V40" s="48" t="str">
        <f t="shared" si="49"/>
        <v/>
      </c>
      <c r="W40" s="75"/>
      <c r="X40" s="49">
        <f t="shared" si="50"/>
        <v>0</v>
      </c>
      <c r="Y40" s="50" t="str">
        <f t="shared" si="51"/>
        <v/>
      </c>
      <c r="Z40" s="284">
        <f t="shared" si="55"/>
        <v>0</v>
      </c>
      <c r="AA40" s="73"/>
      <c r="AB40" s="74"/>
      <c r="AC40" s="73"/>
      <c r="AD40" s="74"/>
      <c r="AE40" s="73"/>
      <c r="AF40" s="73"/>
      <c r="AG40" s="73"/>
      <c r="AH40" s="73"/>
      <c r="AI40" s="122">
        <f t="shared" si="52"/>
        <v>0</v>
      </c>
      <c r="AK40" s="12"/>
      <c r="AL40" s="12"/>
      <c r="AR40" s="12"/>
      <c r="AS40" s="12"/>
      <c r="AT40" s="12"/>
      <c r="AU40" s="12"/>
      <c r="AV40" s="13"/>
      <c r="AW40" s="12"/>
      <c r="BY40" s="177"/>
      <c r="BZ40" s="174" t="str">
        <f t="shared" si="18"/>
        <v>Jul-</v>
      </c>
      <c r="CA40" s="174"/>
      <c r="CB40" s="174"/>
      <c r="CC40" s="175"/>
      <c r="CD40" s="175"/>
      <c r="CE40" s="175"/>
      <c r="CF40" s="176"/>
      <c r="CG40" s="176"/>
      <c r="CH40" s="176"/>
      <c r="CI40" s="176"/>
      <c r="CJ40" s="176"/>
      <c r="CK40" s="176"/>
      <c r="CL40" s="176"/>
      <c r="CM40" s="176"/>
      <c r="CN40" s="176"/>
      <c r="CO40" s="175"/>
      <c r="CP40" s="175"/>
      <c r="CQ40" s="175"/>
      <c r="CR40" s="175"/>
      <c r="CS40" s="175"/>
      <c r="CT40" s="175"/>
      <c r="CU40" s="177"/>
      <c r="CV40" s="177"/>
      <c r="CW40" s="177"/>
      <c r="CX40" s="177"/>
      <c r="CY40" s="177"/>
      <c r="CZ40" s="177"/>
      <c r="DA40" s="177"/>
      <c r="DB40" s="177"/>
      <c r="DC40" s="177"/>
      <c r="DD40" s="177"/>
      <c r="DE40" s="177"/>
      <c r="DF40" s="177"/>
      <c r="DG40" s="177"/>
      <c r="DH40" s="177"/>
      <c r="DI40" s="177"/>
      <c r="DJ40" s="177"/>
      <c r="DK40" s="177"/>
      <c r="DL40" s="177"/>
      <c r="DM40" s="177"/>
      <c r="DN40" s="177"/>
      <c r="DO40" s="177"/>
      <c r="DP40" s="177"/>
      <c r="DQ40" s="177"/>
      <c r="DR40" s="177"/>
      <c r="DS40" s="177"/>
      <c r="DT40" s="177"/>
    </row>
    <row r="41" spans="1:124" s="11" customFormat="1" ht="14.25" customHeight="1" x14ac:dyDescent="0.2">
      <c r="A41" s="9"/>
      <c r="B41" s="118" t="s">
        <v>7</v>
      </c>
      <c r="C41" s="63" t="str">
        <f t="shared" si="54"/>
        <v/>
      </c>
      <c r="D41" s="150">
        <f t="shared" si="38"/>
        <v>0</v>
      </c>
      <c r="E41" s="67"/>
      <c r="F41" s="45">
        <f t="shared" si="39"/>
        <v>0</v>
      </c>
      <c r="G41" s="45">
        <f t="shared" si="40"/>
        <v>0</v>
      </c>
      <c r="H41" s="45">
        <f t="shared" si="41"/>
        <v>0</v>
      </c>
      <c r="I41" s="46" t="str">
        <f t="shared" si="42"/>
        <v/>
      </c>
      <c r="J41" s="47" t="e">
        <f>D41*INDEX('Select Year'!X$15:X$19,MATCH(Electricity!C41,'Select Year'!W$15:W$19,0))</f>
        <v>#N/A</v>
      </c>
      <c r="K41" s="70"/>
      <c r="L41" s="48" t="str">
        <f t="shared" si="43"/>
        <v/>
      </c>
      <c r="M41" s="75"/>
      <c r="N41" s="49">
        <f t="shared" si="44"/>
        <v>0</v>
      </c>
      <c r="O41" s="50" t="str">
        <f t="shared" si="45"/>
        <v/>
      </c>
      <c r="P41" s="67"/>
      <c r="Q41" s="48" t="str">
        <f t="shared" si="46"/>
        <v/>
      </c>
      <c r="R41" s="75"/>
      <c r="S41" s="49">
        <f t="shared" si="47"/>
        <v>0</v>
      </c>
      <c r="T41" s="50" t="str">
        <f t="shared" si="48"/>
        <v/>
      </c>
      <c r="U41" s="67"/>
      <c r="V41" s="48" t="str">
        <f t="shared" si="49"/>
        <v/>
      </c>
      <c r="W41" s="75"/>
      <c r="X41" s="49">
        <f t="shared" si="50"/>
        <v>0</v>
      </c>
      <c r="Y41" s="50" t="str">
        <f t="shared" si="51"/>
        <v/>
      </c>
      <c r="Z41" s="284">
        <f t="shared" si="55"/>
        <v>0</v>
      </c>
      <c r="AA41" s="73"/>
      <c r="AB41" s="74"/>
      <c r="AC41" s="73"/>
      <c r="AD41" s="74"/>
      <c r="AE41" s="73"/>
      <c r="AF41" s="73"/>
      <c r="AG41" s="73"/>
      <c r="AH41" s="73"/>
      <c r="AI41" s="122">
        <f t="shared" si="52"/>
        <v>0</v>
      </c>
      <c r="AK41" s="12"/>
      <c r="AL41" s="12"/>
      <c r="AR41" s="12"/>
      <c r="AS41" s="12"/>
      <c r="AT41" s="12"/>
      <c r="AU41" s="12"/>
      <c r="AV41" s="13"/>
      <c r="AW41" s="12"/>
      <c r="BY41" s="177"/>
      <c r="BZ41" s="174" t="str">
        <f t="shared" si="18"/>
        <v>Aug-</v>
      </c>
      <c r="CA41" s="174"/>
      <c r="CB41" s="174"/>
      <c r="CC41" s="175"/>
      <c r="CD41" s="175"/>
      <c r="CE41" s="175"/>
      <c r="CF41" s="176"/>
      <c r="CG41" s="176"/>
      <c r="CH41" s="176"/>
      <c r="CI41" s="176"/>
      <c r="CJ41" s="176"/>
      <c r="CK41" s="176"/>
      <c r="CL41" s="176"/>
      <c r="CM41" s="176"/>
      <c r="CN41" s="176"/>
      <c r="CO41" s="175"/>
      <c r="CP41" s="175"/>
      <c r="CQ41" s="175"/>
      <c r="CR41" s="175"/>
      <c r="CS41" s="175"/>
      <c r="CT41" s="175"/>
      <c r="CU41" s="177"/>
      <c r="CV41" s="177"/>
      <c r="CW41" s="177"/>
      <c r="CX41" s="177"/>
      <c r="CY41" s="177"/>
      <c r="CZ41" s="177"/>
      <c r="DA41" s="177"/>
      <c r="DB41" s="177"/>
      <c r="DC41" s="177"/>
      <c r="DD41" s="177"/>
      <c r="DE41" s="177"/>
      <c r="DF41" s="177"/>
      <c r="DG41" s="177"/>
      <c r="DH41" s="177"/>
      <c r="DI41" s="177"/>
      <c r="DJ41" s="177"/>
      <c r="DK41" s="177"/>
      <c r="DL41" s="177"/>
      <c r="DM41" s="177"/>
      <c r="DN41" s="177"/>
      <c r="DO41" s="177"/>
      <c r="DP41" s="177"/>
      <c r="DQ41" s="177"/>
      <c r="DR41" s="177"/>
      <c r="DS41" s="177"/>
      <c r="DT41" s="177"/>
    </row>
    <row r="42" spans="1:124" s="11" customFormat="1" ht="14.25" customHeight="1" x14ac:dyDescent="0.2">
      <c r="A42" s="9"/>
      <c r="B42" s="118" t="s">
        <v>8</v>
      </c>
      <c r="C42" s="63" t="str">
        <f t="shared" si="54"/>
        <v/>
      </c>
      <c r="D42" s="150">
        <f t="shared" si="38"/>
        <v>0</v>
      </c>
      <c r="E42" s="67"/>
      <c r="F42" s="45">
        <f t="shared" si="39"/>
        <v>0</v>
      </c>
      <c r="G42" s="45">
        <f t="shared" si="40"/>
        <v>0</v>
      </c>
      <c r="H42" s="45">
        <f t="shared" si="41"/>
        <v>0</v>
      </c>
      <c r="I42" s="46" t="str">
        <f t="shared" si="42"/>
        <v/>
      </c>
      <c r="J42" s="47" t="e">
        <f>D42*INDEX('Select Year'!X$15:X$19,MATCH(Electricity!C42,'Select Year'!W$15:W$19,0))</f>
        <v>#N/A</v>
      </c>
      <c r="K42" s="70"/>
      <c r="L42" s="48" t="str">
        <f t="shared" si="43"/>
        <v/>
      </c>
      <c r="M42" s="75"/>
      <c r="N42" s="49">
        <f t="shared" si="44"/>
        <v>0</v>
      </c>
      <c r="O42" s="50" t="str">
        <f t="shared" si="45"/>
        <v/>
      </c>
      <c r="P42" s="67"/>
      <c r="Q42" s="48" t="str">
        <f t="shared" si="46"/>
        <v/>
      </c>
      <c r="R42" s="75"/>
      <c r="S42" s="49">
        <f t="shared" si="47"/>
        <v>0</v>
      </c>
      <c r="T42" s="50" t="str">
        <f t="shared" si="48"/>
        <v/>
      </c>
      <c r="U42" s="67"/>
      <c r="V42" s="48" t="str">
        <f t="shared" si="49"/>
        <v/>
      </c>
      <c r="W42" s="75"/>
      <c r="X42" s="49">
        <f t="shared" si="50"/>
        <v>0</v>
      </c>
      <c r="Y42" s="50" t="str">
        <f t="shared" si="51"/>
        <v/>
      </c>
      <c r="Z42" s="284">
        <f t="shared" si="55"/>
        <v>0</v>
      </c>
      <c r="AA42" s="73"/>
      <c r="AB42" s="74"/>
      <c r="AC42" s="73"/>
      <c r="AD42" s="74"/>
      <c r="AE42" s="73"/>
      <c r="AF42" s="73"/>
      <c r="AG42" s="73"/>
      <c r="AH42" s="73"/>
      <c r="AI42" s="122">
        <f t="shared" si="52"/>
        <v>0</v>
      </c>
      <c r="AK42" s="12"/>
      <c r="AL42" s="12"/>
      <c r="AR42" s="12"/>
      <c r="AS42" s="12"/>
      <c r="AT42" s="12"/>
      <c r="AU42" s="12"/>
      <c r="AV42" s="13"/>
      <c r="AW42" s="12"/>
      <c r="BY42" s="177"/>
      <c r="BZ42" s="174" t="str">
        <f t="shared" si="18"/>
        <v>Sep-</v>
      </c>
      <c r="CA42" s="174"/>
      <c r="CB42" s="174"/>
      <c r="CC42" s="175"/>
      <c r="CD42" s="175"/>
      <c r="CE42" s="175"/>
      <c r="CF42" s="176"/>
      <c r="CG42" s="176"/>
      <c r="CH42" s="176"/>
      <c r="CI42" s="176"/>
      <c r="CJ42" s="176"/>
      <c r="CK42" s="176"/>
      <c r="CL42" s="176"/>
      <c r="CM42" s="176"/>
      <c r="CN42" s="176"/>
      <c r="CO42" s="175"/>
      <c r="CP42" s="175"/>
      <c r="CQ42" s="175"/>
      <c r="CR42" s="175"/>
      <c r="CS42" s="175"/>
      <c r="CT42" s="175"/>
      <c r="CU42" s="177"/>
      <c r="CV42" s="177"/>
      <c r="CW42" s="177"/>
      <c r="CX42" s="177"/>
      <c r="CY42" s="177"/>
      <c r="CZ42" s="177"/>
      <c r="DA42" s="177"/>
      <c r="DB42" s="177"/>
      <c r="DC42" s="177"/>
      <c r="DD42" s="177"/>
      <c r="DE42" s="177"/>
      <c r="DF42" s="177"/>
      <c r="DG42" s="177"/>
      <c r="DH42" s="177"/>
      <c r="DI42" s="177"/>
      <c r="DJ42" s="177"/>
      <c r="DK42" s="177"/>
      <c r="DL42" s="177"/>
      <c r="DM42" s="177"/>
      <c r="DN42" s="177"/>
      <c r="DO42" s="177"/>
      <c r="DP42" s="177"/>
      <c r="DQ42" s="177"/>
      <c r="DR42" s="177"/>
      <c r="DS42" s="177"/>
      <c r="DT42" s="177"/>
    </row>
    <row r="43" spans="1:124" s="11" customFormat="1" ht="14.25" customHeight="1" x14ac:dyDescent="0.2">
      <c r="A43" s="9"/>
      <c r="B43" s="118" t="s">
        <v>9</v>
      </c>
      <c r="C43" s="63" t="str">
        <f t="shared" si="54"/>
        <v/>
      </c>
      <c r="D43" s="150">
        <f t="shared" si="38"/>
        <v>0</v>
      </c>
      <c r="E43" s="67"/>
      <c r="F43" s="45">
        <f t="shared" si="39"/>
        <v>0</v>
      </c>
      <c r="G43" s="45">
        <f t="shared" si="40"/>
        <v>0</v>
      </c>
      <c r="H43" s="45">
        <f t="shared" si="41"/>
        <v>0</v>
      </c>
      <c r="I43" s="46" t="str">
        <f t="shared" si="42"/>
        <v/>
      </c>
      <c r="J43" s="47" t="e">
        <f>D43*INDEX('Select Year'!X$15:X$19,MATCH(Electricity!C43,'Select Year'!W$15:W$19,0))</f>
        <v>#N/A</v>
      </c>
      <c r="K43" s="70"/>
      <c r="L43" s="48" t="str">
        <f t="shared" si="43"/>
        <v/>
      </c>
      <c r="M43" s="75"/>
      <c r="N43" s="49">
        <f t="shared" si="44"/>
        <v>0</v>
      </c>
      <c r="O43" s="50" t="str">
        <f t="shared" si="45"/>
        <v/>
      </c>
      <c r="P43" s="67"/>
      <c r="Q43" s="48" t="str">
        <f t="shared" si="46"/>
        <v/>
      </c>
      <c r="R43" s="75"/>
      <c r="S43" s="49">
        <f t="shared" si="47"/>
        <v>0</v>
      </c>
      <c r="T43" s="50" t="str">
        <f t="shared" si="48"/>
        <v/>
      </c>
      <c r="U43" s="67"/>
      <c r="V43" s="48" t="str">
        <f t="shared" si="49"/>
        <v/>
      </c>
      <c r="W43" s="75"/>
      <c r="X43" s="49">
        <f t="shared" si="50"/>
        <v>0</v>
      </c>
      <c r="Y43" s="50" t="str">
        <f t="shared" si="51"/>
        <v/>
      </c>
      <c r="Z43" s="284">
        <f t="shared" si="55"/>
        <v>0</v>
      </c>
      <c r="AA43" s="73"/>
      <c r="AB43" s="74"/>
      <c r="AC43" s="73"/>
      <c r="AD43" s="74"/>
      <c r="AE43" s="73"/>
      <c r="AF43" s="73"/>
      <c r="AG43" s="73"/>
      <c r="AH43" s="73"/>
      <c r="AI43" s="122">
        <f t="shared" si="52"/>
        <v>0</v>
      </c>
      <c r="AK43" s="12"/>
      <c r="AL43" s="12"/>
      <c r="AR43" s="12"/>
      <c r="AS43" s="12"/>
      <c r="AT43" s="12"/>
      <c r="AU43" s="12"/>
      <c r="AV43" s="13"/>
      <c r="AW43" s="12"/>
      <c r="BY43" s="177"/>
      <c r="BZ43" s="174" t="str">
        <f t="shared" si="18"/>
        <v>Oct-</v>
      </c>
      <c r="CA43" s="174"/>
      <c r="CB43" s="174"/>
      <c r="CC43" s="175"/>
      <c r="CD43" s="175"/>
      <c r="CE43" s="175"/>
      <c r="CF43" s="176"/>
      <c r="CG43" s="176"/>
      <c r="CH43" s="176"/>
      <c r="CI43" s="176"/>
      <c r="CJ43" s="176"/>
      <c r="CK43" s="176"/>
      <c r="CL43" s="176"/>
      <c r="CM43" s="176"/>
      <c r="CN43" s="176"/>
      <c r="CO43" s="175"/>
      <c r="CP43" s="175"/>
      <c r="CQ43" s="175"/>
      <c r="CR43" s="175"/>
      <c r="CS43" s="175"/>
      <c r="CT43" s="175"/>
      <c r="CU43" s="177"/>
      <c r="CV43" s="177"/>
      <c r="CW43" s="177"/>
      <c r="CX43" s="177"/>
      <c r="CY43" s="177"/>
      <c r="CZ43" s="177"/>
      <c r="DA43" s="177"/>
      <c r="DB43" s="177"/>
      <c r="DC43" s="177"/>
      <c r="DD43" s="177"/>
      <c r="DE43" s="177"/>
      <c r="DF43" s="177"/>
      <c r="DG43" s="177"/>
      <c r="DH43" s="177"/>
      <c r="DI43" s="177"/>
      <c r="DJ43" s="177"/>
      <c r="DK43" s="177"/>
      <c r="DL43" s="177"/>
      <c r="DM43" s="177"/>
      <c r="DN43" s="177"/>
      <c r="DO43" s="177"/>
      <c r="DP43" s="177"/>
      <c r="DQ43" s="177"/>
      <c r="DR43" s="177"/>
      <c r="DS43" s="177"/>
      <c r="DT43" s="177"/>
    </row>
    <row r="44" spans="1:124" s="11" customFormat="1" ht="14.25" customHeight="1" x14ac:dyDescent="0.2">
      <c r="A44" s="9"/>
      <c r="B44" s="118" t="s">
        <v>10</v>
      </c>
      <c r="C44" s="63" t="str">
        <f t="shared" si="54"/>
        <v/>
      </c>
      <c r="D44" s="150">
        <f t="shared" si="38"/>
        <v>0</v>
      </c>
      <c r="E44" s="67"/>
      <c r="F44" s="45">
        <f t="shared" si="39"/>
        <v>0</v>
      </c>
      <c r="G44" s="45">
        <f t="shared" si="40"/>
        <v>0</v>
      </c>
      <c r="H44" s="45">
        <f t="shared" si="41"/>
        <v>0</v>
      </c>
      <c r="I44" s="46" t="str">
        <f t="shared" si="42"/>
        <v/>
      </c>
      <c r="J44" s="47" t="e">
        <f>D44*INDEX('Select Year'!X$15:X$19,MATCH(Electricity!C44,'Select Year'!W$15:W$19,0))</f>
        <v>#N/A</v>
      </c>
      <c r="K44" s="70"/>
      <c r="L44" s="48" t="str">
        <f t="shared" si="43"/>
        <v/>
      </c>
      <c r="M44" s="75"/>
      <c r="N44" s="49">
        <f t="shared" si="44"/>
        <v>0</v>
      </c>
      <c r="O44" s="50" t="str">
        <f t="shared" si="45"/>
        <v/>
      </c>
      <c r="P44" s="67"/>
      <c r="Q44" s="48" t="str">
        <f t="shared" si="46"/>
        <v/>
      </c>
      <c r="R44" s="75"/>
      <c r="S44" s="49">
        <f t="shared" si="47"/>
        <v>0</v>
      </c>
      <c r="T44" s="50" t="str">
        <f t="shared" si="48"/>
        <v/>
      </c>
      <c r="U44" s="67"/>
      <c r="V44" s="48" t="str">
        <f t="shared" si="49"/>
        <v/>
      </c>
      <c r="W44" s="75"/>
      <c r="X44" s="49">
        <f t="shared" si="50"/>
        <v>0</v>
      </c>
      <c r="Y44" s="50" t="str">
        <f t="shared" si="51"/>
        <v/>
      </c>
      <c r="Z44" s="284">
        <f t="shared" si="55"/>
        <v>0</v>
      </c>
      <c r="AA44" s="73"/>
      <c r="AB44" s="74"/>
      <c r="AC44" s="73"/>
      <c r="AD44" s="74"/>
      <c r="AE44" s="73"/>
      <c r="AF44" s="73"/>
      <c r="AG44" s="73"/>
      <c r="AH44" s="73"/>
      <c r="AI44" s="122">
        <f t="shared" si="52"/>
        <v>0</v>
      </c>
      <c r="AK44" s="12"/>
      <c r="AL44" s="12"/>
      <c r="AR44" s="12"/>
      <c r="AS44" s="12"/>
      <c r="AT44" s="12"/>
      <c r="AU44" s="12"/>
      <c r="AV44" s="13"/>
      <c r="AW44" s="12"/>
      <c r="BY44" s="177"/>
      <c r="BZ44" s="174" t="str">
        <f t="shared" si="18"/>
        <v>Nov-</v>
      </c>
      <c r="CA44" s="174"/>
      <c r="CB44" s="174"/>
      <c r="CC44" s="175"/>
      <c r="CD44" s="175"/>
      <c r="CE44" s="175"/>
      <c r="CF44" s="176"/>
      <c r="CG44" s="176"/>
      <c r="CH44" s="176"/>
      <c r="CI44" s="176"/>
      <c r="CJ44" s="176"/>
      <c r="CK44" s="176"/>
      <c r="CL44" s="176"/>
      <c r="CM44" s="176"/>
      <c r="CN44" s="176"/>
      <c r="CO44" s="175"/>
      <c r="CP44" s="175"/>
      <c r="CQ44" s="175"/>
      <c r="CR44" s="175"/>
      <c r="CS44" s="175"/>
      <c r="CT44" s="175"/>
      <c r="CU44" s="177"/>
      <c r="CV44" s="177"/>
      <c r="CW44" s="177"/>
      <c r="CX44" s="177"/>
      <c r="CY44" s="177"/>
      <c r="CZ44" s="177"/>
      <c r="DA44" s="177"/>
      <c r="DB44" s="177"/>
      <c r="DC44" s="177"/>
      <c r="DD44" s="177"/>
      <c r="DE44" s="177"/>
      <c r="DF44" s="177"/>
      <c r="DG44" s="177"/>
      <c r="DH44" s="177"/>
      <c r="DI44" s="177"/>
      <c r="DJ44" s="177"/>
      <c r="DK44" s="177"/>
      <c r="DL44" s="177"/>
      <c r="DM44" s="177"/>
      <c r="DN44" s="177"/>
      <c r="DO44" s="177"/>
      <c r="DP44" s="177"/>
      <c r="DQ44" s="177"/>
      <c r="DR44" s="177"/>
      <c r="DS44" s="177"/>
      <c r="DT44" s="177"/>
    </row>
    <row r="45" spans="1:124" s="11" customFormat="1" ht="14.25" customHeight="1" thickBot="1" x14ac:dyDescent="0.25">
      <c r="A45" s="9"/>
      <c r="B45" s="120" t="s">
        <v>11</v>
      </c>
      <c r="C45" s="137" t="str">
        <f t="shared" si="54"/>
        <v/>
      </c>
      <c r="D45" s="151">
        <f t="shared" si="38"/>
        <v>0</v>
      </c>
      <c r="E45" s="126"/>
      <c r="F45" s="127">
        <f t="shared" si="39"/>
        <v>0</v>
      </c>
      <c r="G45" s="127">
        <f t="shared" si="40"/>
        <v>0</v>
      </c>
      <c r="H45" s="127">
        <f t="shared" si="41"/>
        <v>0</v>
      </c>
      <c r="I45" s="128" t="str">
        <f t="shared" si="42"/>
        <v/>
      </c>
      <c r="J45" s="129" t="e">
        <f>D45*INDEX('Select Year'!X$15:X$19,MATCH(Electricity!C45,'Select Year'!W$15:W$19,0))</f>
        <v>#N/A</v>
      </c>
      <c r="K45" s="126"/>
      <c r="L45" s="130" t="str">
        <f t="shared" si="43"/>
        <v/>
      </c>
      <c r="M45" s="131"/>
      <c r="N45" s="132">
        <f t="shared" si="44"/>
        <v>0</v>
      </c>
      <c r="O45" s="133" t="str">
        <f t="shared" si="45"/>
        <v/>
      </c>
      <c r="P45" s="126"/>
      <c r="Q45" s="130" t="str">
        <f t="shared" si="46"/>
        <v/>
      </c>
      <c r="R45" s="131"/>
      <c r="S45" s="132">
        <f t="shared" si="47"/>
        <v>0</v>
      </c>
      <c r="T45" s="133" t="str">
        <f t="shared" si="48"/>
        <v/>
      </c>
      <c r="U45" s="126"/>
      <c r="V45" s="130" t="str">
        <f t="shared" si="49"/>
        <v/>
      </c>
      <c r="W45" s="131"/>
      <c r="X45" s="132">
        <f t="shared" si="50"/>
        <v>0</v>
      </c>
      <c r="Y45" s="133" t="str">
        <f t="shared" si="51"/>
        <v/>
      </c>
      <c r="Z45" s="125">
        <f>Z44</f>
        <v>0</v>
      </c>
      <c r="AA45" s="134"/>
      <c r="AB45" s="135"/>
      <c r="AC45" s="134"/>
      <c r="AD45" s="135"/>
      <c r="AE45" s="134"/>
      <c r="AF45" s="134"/>
      <c r="AG45" s="134"/>
      <c r="AH45" s="134"/>
      <c r="AI45" s="136">
        <f t="shared" si="52"/>
        <v>0</v>
      </c>
      <c r="AK45" s="12"/>
      <c r="AL45" s="12"/>
      <c r="AR45" s="12"/>
      <c r="AS45" s="12"/>
      <c r="AT45" s="12"/>
      <c r="AU45" s="12"/>
      <c r="AV45" s="13"/>
      <c r="AW45" s="12"/>
      <c r="BY45" s="177"/>
      <c r="BZ45" s="174" t="str">
        <f t="shared" si="18"/>
        <v>Dec-</v>
      </c>
      <c r="CA45" s="174"/>
      <c r="CB45" s="174"/>
      <c r="CC45" s="175"/>
      <c r="CD45" s="175"/>
      <c r="CE45" s="175"/>
      <c r="CF45" s="176"/>
      <c r="CG45" s="176"/>
      <c r="CH45" s="176"/>
      <c r="CI45" s="176"/>
      <c r="CJ45" s="176"/>
      <c r="CK45" s="176"/>
      <c r="CL45" s="176"/>
      <c r="CM45" s="176"/>
      <c r="CN45" s="176"/>
      <c r="CO45" s="175"/>
      <c r="CP45" s="175"/>
      <c r="CQ45" s="175"/>
      <c r="CR45" s="175"/>
      <c r="CS45" s="175"/>
      <c r="CT45" s="175"/>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row>
    <row r="46" spans="1:124" s="11" customFormat="1" ht="14.25" customHeight="1" x14ac:dyDescent="0.2">
      <c r="A46" s="9"/>
      <c r="B46" s="117" t="s">
        <v>0</v>
      </c>
      <c r="C46" s="63" t="str">
        <f t="shared" ref="C46:C57" si="56">Year4</f>
        <v/>
      </c>
      <c r="D46" s="140">
        <f t="shared" si="38"/>
        <v>0</v>
      </c>
      <c r="E46" s="141"/>
      <c r="F46" s="142">
        <f t="shared" si="39"/>
        <v>0</v>
      </c>
      <c r="G46" s="142">
        <f t="shared" si="40"/>
        <v>0</v>
      </c>
      <c r="H46" s="142">
        <f t="shared" si="41"/>
        <v>0</v>
      </c>
      <c r="I46" s="143" t="str">
        <f t="shared" si="42"/>
        <v/>
      </c>
      <c r="J46" s="144" t="e">
        <f>D46*INDEX('Select Year'!X$15:X$19,MATCH(Electricity!C46,'Select Year'!W$15:W$19,0))</f>
        <v>#N/A</v>
      </c>
      <c r="K46" s="69"/>
      <c r="L46" s="145" t="str">
        <f t="shared" si="43"/>
        <v/>
      </c>
      <c r="M46" s="146"/>
      <c r="N46" s="147">
        <f t="shared" si="44"/>
        <v>0</v>
      </c>
      <c r="O46" s="148" t="str">
        <f t="shared" si="45"/>
        <v/>
      </c>
      <c r="P46" s="141"/>
      <c r="Q46" s="145" t="str">
        <f t="shared" si="46"/>
        <v/>
      </c>
      <c r="R46" s="146"/>
      <c r="S46" s="147">
        <f t="shared" si="47"/>
        <v>0</v>
      </c>
      <c r="T46" s="148" t="str">
        <f t="shared" si="48"/>
        <v/>
      </c>
      <c r="U46" s="141"/>
      <c r="V46" s="145" t="str">
        <f t="shared" si="49"/>
        <v/>
      </c>
      <c r="W46" s="146"/>
      <c r="X46" s="147">
        <f t="shared" si="50"/>
        <v>0</v>
      </c>
      <c r="Y46" s="148" t="str">
        <f t="shared" si="51"/>
        <v/>
      </c>
      <c r="Z46" s="285">
        <f>Z45</f>
        <v>0</v>
      </c>
      <c r="AA46" s="159"/>
      <c r="AB46" s="160"/>
      <c r="AC46" s="159"/>
      <c r="AD46" s="160"/>
      <c r="AE46" s="159"/>
      <c r="AF46" s="159"/>
      <c r="AG46" s="159"/>
      <c r="AH46" s="159"/>
      <c r="AI46" s="161">
        <f t="shared" si="52"/>
        <v>0</v>
      </c>
      <c r="AK46" s="12"/>
      <c r="AL46" s="12"/>
      <c r="AR46" s="12"/>
      <c r="AS46" s="12"/>
      <c r="AT46" s="12"/>
      <c r="AU46" s="12"/>
      <c r="AV46" s="13"/>
      <c r="AW46" s="12"/>
      <c r="BY46" s="177"/>
      <c r="BZ46" s="174" t="str">
        <f t="shared" si="18"/>
        <v>Jan-</v>
      </c>
      <c r="CA46" s="174"/>
      <c r="CB46" s="174"/>
      <c r="CC46" s="175"/>
      <c r="CD46" s="175"/>
      <c r="CE46" s="175"/>
      <c r="CF46" s="176"/>
      <c r="CG46" s="176"/>
      <c r="CH46" s="176"/>
      <c r="CI46" s="176"/>
      <c r="CJ46" s="176"/>
      <c r="CK46" s="176"/>
      <c r="CL46" s="176"/>
      <c r="CM46" s="176"/>
      <c r="CN46" s="176"/>
      <c r="CO46" s="175"/>
      <c r="CP46" s="175"/>
      <c r="CQ46" s="175"/>
      <c r="CR46" s="175"/>
      <c r="CS46" s="175"/>
      <c r="CT46" s="175"/>
      <c r="CU46" s="177"/>
      <c r="CV46" s="177"/>
      <c r="CW46" s="177"/>
      <c r="CX46" s="177"/>
      <c r="CY46" s="177"/>
      <c r="CZ46" s="177"/>
      <c r="DA46" s="177"/>
      <c r="DB46" s="177"/>
      <c r="DC46" s="177"/>
      <c r="DD46" s="177"/>
      <c r="DE46" s="177"/>
      <c r="DF46" s="177"/>
      <c r="DG46" s="177"/>
      <c r="DH46" s="177"/>
      <c r="DI46" s="177"/>
      <c r="DJ46" s="177"/>
      <c r="DK46" s="177"/>
      <c r="DL46" s="177"/>
      <c r="DM46" s="177"/>
      <c r="DN46" s="177"/>
      <c r="DO46" s="177"/>
      <c r="DP46" s="177"/>
      <c r="DQ46" s="177"/>
      <c r="DR46" s="177"/>
      <c r="DS46" s="177"/>
      <c r="DT46" s="177"/>
    </row>
    <row r="47" spans="1:124" s="11" customFormat="1" ht="14.25" customHeight="1" x14ac:dyDescent="0.2">
      <c r="A47" s="9"/>
      <c r="B47" s="118" t="s">
        <v>1</v>
      </c>
      <c r="C47" s="63" t="str">
        <f t="shared" si="56"/>
        <v/>
      </c>
      <c r="D47" s="150">
        <f t="shared" si="38"/>
        <v>0</v>
      </c>
      <c r="E47" s="67"/>
      <c r="F47" s="45">
        <f t="shared" si="39"/>
        <v>0</v>
      </c>
      <c r="G47" s="45">
        <f t="shared" si="40"/>
        <v>0</v>
      </c>
      <c r="H47" s="45">
        <f t="shared" si="41"/>
        <v>0</v>
      </c>
      <c r="I47" s="46" t="str">
        <f t="shared" si="42"/>
        <v/>
      </c>
      <c r="J47" s="47" t="e">
        <f>D47*INDEX('Select Year'!X$15:X$19,MATCH(Electricity!C47,'Select Year'!W$15:W$19,0))</f>
        <v>#N/A</v>
      </c>
      <c r="K47" s="70"/>
      <c r="L47" s="48" t="str">
        <f t="shared" si="43"/>
        <v/>
      </c>
      <c r="M47" s="75"/>
      <c r="N47" s="49">
        <f t="shared" si="44"/>
        <v>0</v>
      </c>
      <c r="O47" s="50" t="str">
        <f t="shared" si="45"/>
        <v/>
      </c>
      <c r="P47" s="67"/>
      <c r="Q47" s="48" t="str">
        <f t="shared" si="46"/>
        <v/>
      </c>
      <c r="R47" s="75"/>
      <c r="S47" s="49">
        <f t="shared" si="47"/>
        <v>0</v>
      </c>
      <c r="T47" s="50" t="str">
        <f t="shared" si="48"/>
        <v/>
      </c>
      <c r="U47" s="67"/>
      <c r="V47" s="48" t="str">
        <f t="shared" si="49"/>
        <v/>
      </c>
      <c r="W47" s="75"/>
      <c r="X47" s="49">
        <f t="shared" si="50"/>
        <v>0</v>
      </c>
      <c r="Y47" s="50" t="str">
        <f t="shared" si="51"/>
        <v/>
      </c>
      <c r="Z47" s="284">
        <f>Z46</f>
        <v>0</v>
      </c>
      <c r="AA47" s="73"/>
      <c r="AB47" s="74"/>
      <c r="AC47" s="73"/>
      <c r="AD47" s="74"/>
      <c r="AE47" s="73"/>
      <c r="AF47" s="73"/>
      <c r="AG47" s="73"/>
      <c r="AH47" s="73"/>
      <c r="AI47" s="122">
        <f t="shared" si="52"/>
        <v>0</v>
      </c>
      <c r="AK47" s="12"/>
      <c r="AL47" s="12"/>
      <c r="AR47" s="12"/>
      <c r="AS47" s="12"/>
      <c r="AT47" s="12"/>
      <c r="AU47" s="12"/>
      <c r="AV47" s="13"/>
      <c r="AW47" s="12"/>
      <c r="BY47" s="177"/>
      <c r="BZ47" s="174" t="str">
        <f t="shared" si="18"/>
        <v>Feb-</v>
      </c>
      <c r="CA47" s="174"/>
      <c r="CB47" s="174"/>
      <c r="CC47" s="175"/>
      <c r="CD47" s="175"/>
      <c r="CE47" s="175"/>
      <c r="CF47" s="176"/>
      <c r="CG47" s="176"/>
      <c r="CH47" s="176"/>
      <c r="CI47" s="176"/>
      <c r="CJ47" s="176"/>
      <c r="CK47" s="176"/>
      <c r="CL47" s="176"/>
      <c r="CM47" s="176"/>
      <c r="CN47" s="176"/>
      <c r="CO47" s="175"/>
      <c r="CP47" s="175"/>
      <c r="CQ47" s="175"/>
      <c r="CR47" s="175"/>
      <c r="CS47" s="175"/>
      <c r="CT47" s="175"/>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row>
    <row r="48" spans="1:124" s="11" customFormat="1" ht="14.25" customHeight="1" x14ac:dyDescent="0.2">
      <c r="A48" s="9"/>
      <c r="B48" s="118" t="s">
        <v>2</v>
      </c>
      <c r="C48" s="63" t="str">
        <f t="shared" si="56"/>
        <v/>
      </c>
      <c r="D48" s="150">
        <f t="shared" si="38"/>
        <v>0</v>
      </c>
      <c r="E48" s="67"/>
      <c r="F48" s="45">
        <f t="shared" si="39"/>
        <v>0</v>
      </c>
      <c r="G48" s="45">
        <f t="shared" si="40"/>
        <v>0</v>
      </c>
      <c r="H48" s="45">
        <f t="shared" si="41"/>
        <v>0</v>
      </c>
      <c r="I48" s="46" t="str">
        <f t="shared" si="42"/>
        <v/>
      </c>
      <c r="J48" s="47" t="e">
        <f>D48*INDEX('Select Year'!X$15:X$19,MATCH(Electricity!C48,'Select Year'!W$15:W$19,0))</f>
        <v>#N/A</v>
      </c>
      <c r="K48" s="70"/>
      <c r="L48" s="48" t="str">
        <f t="shared" si="43"/>
        <v/>
      </c>
      <c r="M48" s="75"/>
      <c r="N48" s="49">
        <f t="shared" si="44"/>
        <v>0</v>
      </c>
      <c r="O48" s="50" t="str">
        <f t="shared" si="45"/>
        <v/>
      </c>
      <c r="P48" s="67"/>
      <c r="Q48" s="48" t="str">
        <f t="shared" si="46"/>
        <v/>
      </c>
      <c r="R48" s="75"/>
      <c r="S48" s="49">
        <f t="shared" si="47"/>
        <v>0</v>
      </c>
      <c r="T48" s="50" t="str">
        <f t="shared" si="48"/>
        <v/>
      </c>
      <c r="U48" s="67"/>
      <c r="V48" s="48" t="str">
        <f t="shared" si="49"/>
        <v/>
      </c>
      <c r="W48" s="75"/>
      <c r="X48" s="49">
        <f t="shared" si="50"/>
        <v>0</v>
      </c>
      <c r="Y48" s="50" t="str">
        <f t="shared" si="51"/>
        <v/>
      </c>
      <c r="Z48" s="284">
        <f t="shared" ref="Z48:Z56" si="57">Z47</f>
        <v>0</v>
      </c>
      <c r="AA48" s="73"/>
      <c r="AB48" s="74"/>
      <c r="AC48" s="73"/>
      <c r="AD48" s="74"/>
      <c r="AE48" s="73"/>
      <c r="AF48" s="73"/>
      <c r="AG48" s="73"/>
      <c r="AH48" s="73"/>
      <c r="AI48" s="122">
        <f t="shared" si="52"/>
        <v>0</v>
      </c>
      <c r="AK48" s="12"/>
      <c r="AL48" s="12"/>
      <c r="AR48" s="12"/>
      <c r="AS48" s="12"/>
      <c r="AT48" s="12"/>
      <c r="AU48" s="12"/>
      <c r="AV48" s="13"/>
      <c r="AW48" s="12"/>
      <c r="BY48" s="177"/>
      <c r="BZ48" s="174" t="str">
        <f t="shared" si="18"/>
        <v>Mar-</v>
      </c>
      <c r="CA48" s="174"/>
      <c r="CB48" s="174"/>
      <c r="CC48" s="175"/>
      <c r="CD48" s="175"/>
      <c r="CE48" s="175"/>
      <c r="CF48" s="176"/>
      <c r="CG48" s="176"/>
      <c r="CH48" s="176"/>
      <c r="CI48" s="176"/>
      <c r="CJ48" s="176"/>
      <c r="CK48" s="176"/>
      <c r="CL48" s="176"/>
      <c r="CM48" s="176"/>
      <c r="CN48" s="176"/>
      <c r="CO48" s="175"/>
      <c r="CP48" s="175"/>
      <c r="CQ48" s="175"/>
      <c r="CR48" s="175"/>
      <c r="CS48" s="175"/>
      <c r="CT48" s="175"/>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row>
    <row r="49" spans="1:124" s="11" customFormat="1" ht="14.25" customHeight="1" x14ac:dyDescent="0.2">
      <c r="A49" s="9"/>
      <c r="B49" s="118" t="s">
        <v>3</v>
      </c>
      <c r="C49" s="63" t="str">
        <f t="shared" si="56"/>
        <v/>
      </c>
      <c r="D49" s="150">
        <f t="shared" si="38"/>
        <v>0</v>
      </c>
      <c r="E49" s="67"/>
      <c r="F49" s="45">
        <f t="shared" si="39"/>
        <v>0</v>
      </c>
      <c r="G49" s="45">
        <f t="shared" si="40"/>
        <v>0</v>
      </c>
      <c r="H49" s="45">
        <f t="shared" si="41"/>
        <v>0</v>
      </c>
      <c r="I49" s="46" t="str">
        <f t="shared" si="42"/>
        <v/>
      </c>
      <c r="J49" s="47" t="e">
        <f>D49*INDEX('Select Year'!X$15:X$19,MATCH(Electricity!C49,'Select Year'!W$15:W$19,0))</f>
        <v>#N/A</v>
      </c>
      <c r="K49" s="70"/>
      <c r="L49" s="48" t="str">
        <f t="shared" si="43"/>
        <v/>
      </c>
      <c r="M49" s="75"/>
      <c r="N49" s="49">
        <f t="shared" si="44"/>
        <v>0</v>
      </c>
      <c r="O49" s="50" t="str">
        <f t="shared" si="45"/>
        <v/>
      </c>
      <c r="P49" s="67"/>
      <c r="Q49" s="48" t="str">
        <f t="shared" si="46"/>
        <v/>
      </c>
      <c r="R49" s="75"/>
      <c r="S49" s="49">
        <f t="shared" si="47"/>
        <v>0</v>
      </c>
      <c r="T49" s="50" t="str">
        <f t="shared" si="48"/>
        <v/>
      </c>
      <c r="U49" s="67"/>
      <c r="V49" s="48" t="str">
        <f t="shared" si="49"/>
        <v/>
      </c>
      <c r="W49" s="75"/>
      <c r="X49" s="49">
        <f t="shared" si="50"/>
        <v>0</v>
      </c>
      <c r="Y49" s="50" t="str">
        <f t="shared" si="51"/>
        <v/>
      </c>
      <c r="Z49" s="284">
        <f t="shared" si="57"/>
        <v>0</v>
      </c>
      <c r="AA49" s="73"/>
      <c r="AB49" s="74"/>
      <c r="AC49" s="73"/>
      <c r="AD49" s="74"/>
      <c r="AE49" s="73"/>
      <c r="AF49" s="73"/>
      <c r="AG49" s="73"/>
      <c r="AH49" s="73"/>
      <c r="AI49" s="122">
        <f t="shared" si="52"/>
        <v>0</v>
      </c>
      <c r="AK49" s="12"/>
      <c r="AL49" s="12"/>
      <c r="AR49" s="12"/>
      <c r="AS49" s="12"/>
      <c r="AT49" s="12"/>
      <c r="AU49" s="12"/>
      <c r="AV49" s="13"/>
      <c r="AW49" s="12"/>
      <c r="BY49" s="177"/>
      <c r="BZ49" s="174" t="str">
        <f t="shared" si="18"/>
        <v>Apr-</v>
      </c>
      <c r="CA49" s="174"/>
      <c r="CB49" s="174"/>
      <c r="CC49" s="175"/>
      <c r="CD49" s="175"/>
      <c r="CE49" s="175"/>
      <c r="CF49" s="176"/>
      <c r="CG49" s="176"/>
      <c r="CH49" s="176"/>
      <c r="CI49" s="176"/>
      <c r="CJ49" s="176"/>
      <c r="CK49" s="176"/>
      <c r="CL49" s="176"/>
      <c r="CM49" s="176"/>
      <c r="CN49" s="176"/>
      <c r="CO49" s="175"/>
      <c r="CP49" s="175"/>
      <c r="CQ49" s="175"/>
      <c r="CR49" s="175"/>
      <c r="CS49" s="175"/>
      <c r="CT49" s="175"/>
      <c r="CU49" s="177"/>
      <c r="CV49" s="177"/>
      <c r="CW49" s="177"/>
      <c r="CX49" s="177"/>
      <c r="CY49" s="177"/>
      <c r="CZ49" s="177"/>
      <c r="DA49" s="177"/>
      <c r="DB49" s="177"/>
      <c r="DC49" s="177"/>
      <c r="DD49" s="177"/>
      <c r="DE49" s="177"/>
      <c r="DF49" s="177"/>
      <c r="DG49" s="177"/>
      <c r="DH49" s="177"/>
      <c r="DI49" s="177"/>
      <c r="DJ49" s="177"/>
      <c r="DK49" s="177"/>
      <c r="DL49" s="177"/>
      <c r="DM49" s="177"/>
      <c r="DN49" s="177"/>
      <c r="DO49" s="177"/>
      <c r="DP49" s="177"/>
      <c r="DQ49" s="177"/>
      <c r="DR49" s="177"/>
      <c r="DS49" s="177"/>
      <c r="DT49" s="177"/>
    </row>
    <row r="50" spans="1:124" s="11" customFormat="1" ht="14.25" customHeight="1" x14ac:dyDescent="0.2">
      <c r="A50" s="9"/>
      <c r="B50" s="118" t="s">
        <v>4</v>
      </c>
      <c r="C50" s="63" t="str">
        <f t="shared" si="56"/>
        <v/>
      </c>
      <c r="D50" s="150">
        <f t="shared" si="38"/>
        <v>0</v>
      </c>
      <c r="E50" s="67"/>
      <c r="F50" s="45">
        <f t="shared" si="39"/>
        <v>0</v>
      </c>
      <c r="G50" s="45">
        <f t="shared" si="40"/>
        <v>0</v>
      </c>
      <c r="H50" s="45">
        <f t="shared" si="41"/>
        <v>0</v>
      </c>
      <c r="I50" s="46" t="str">
        <f t="shared" si="42"/>
        <v/>
      </c>
      <c r="J50" s="47" t="e">
        <f>D50*INDEX('Select Year'!X$15:X$19,MATCH(Electricity!C50,'Select Year'!W$15:W$19,0))</f>
        <v>#N/A</v>
      </c>
      <c r="K50" s="70"/>
      <c r="L50" s="48" t="str">
        <f t="shared" si="43"/>
        <v/>
      </c>
      <c r="M50" s="75"/>
      <c r="N50" s="49">
        <f t="shared" si="44"/>
        <v>0</v>
      </c>
      <c r="O50" s="50" t="str">
        <f t="shared" si="45"/>
        <v/>
      </c>
      <c r="P50" s="67"/>
      <c r="Q50" s="48" t="str">
        <f t="shared" si="46"/>
        <v/>
      </c>
      <c r="R50" s="75"/>
      <c r="S50" s="49">
        <f t="shared" si="47"/>
        <v>0</v>
      </c>
      <c r="T50" s="50" t="str">
        <f t="shared" si="48"/>
        <v/>
      </c>
      <c r="U50" s="67"/>
      <c r="V50" s="48" t="str">
        <f t="shared" si="49"/>
        <v/>
      </c>
      <c r="W50" s="75"/>
      <c r="X50" s="49">
        <f t="shared" si="50"/>
        <v>0</v>
      </c>
      <c r="Y50" s="50" t="str">
        <f t="shared" si="51"/>
        <v/>
      </c>
      <c r="Z50" s="284">
        <f t="shared" si="57"/>
        <v>0</v>
      </c>
      <c r="AA50" s="73"/>
      <c r="AB50" s="74"/>
      <c r="AC50" s="73"/>
      <c r="AD50" s="74"/>
      <c r="AE50" s="73"/>
      <c r="AF50" s="73"/>
      <c r="AG50" s="73"/>
      <c r="AH50" s="73"/>
      <c r="AI50" s="122">
        <f t="shared" si="52"/>
        <v>0</v>
      </c>
      <c r="AK50" s="12"/>
      <c r="AL50" s="12"/>
      <c r="AR50" s="12"/>
      <c r="AS50" s="12"/>
      <c r="AT50" s="12"/>
      <c r="AU50" s="12"/>
      <c r="AV50" s="13"/>
      <c r="AW50" s="12"/>
      <c r="BY50" s="177"/>
      <c r="BZ50" s="174" t="str">
        <f t="shared" si="18"/>
        <v>May-</v>
      </c>
      <c r="CA50" s="174"/>
      <c r="CB50" s="174"/>
      <c r="CC50" s="175"/>
      <c r="CD50" s="175"/>
      <c r="CE50" s="175"/>
      <c r="CF50" s="176"/>
      <c r="CG50" s="176"/>
      <c r="CH50" s="176"/>
      <c r="CI50" s="176"/>
      <c r="CJ50" s="176"/>
      <c r="CK50" s="176"/>
      <c r="CL50" s="176"/>
      <c r="CM50" s="176"/>
      <c r="CN50" s="176"/>
      <c r="CO50" s="175"/>
      <c r="CP50" s="175"/>
      <c r="CQ50" s="175"/>
      <c r="CR50" s="175"/>
      <c r="CS50" s="175"/>
      <c r="CT50" s="175"/>
      <c r="CU50" s="177"/>
      <c r="CV50" s="177"/>
      <c r="CW50" s="177"/>
      <c r="CX50" s="177"/>
      <c r="CY50" s="177"/>
      <c r="CZ50" s="177"/>
      <c r="DA50" s="177"/>
      <c r="DB50" s="177"/>
      <c r="DC50" s="177"/>
      <c r="DD50" s="177"/>
      <c r="DE50" s="177"/>
      <c r="DF50" s="177"/>
      <c r="DG50" s="177"/>
      <c r="DH50" s="177"/>
      <c r="DI50" s="177"/>
      <c r="DJ50" s="177"/>
      <c r="DK50" s="177"/>
      <c r="DL50" s="177"/>
      <c r="DM50" s="177"/>
      <c r="DN50" s="177"/>
      <c r="DO50" s="177"/>
      <c r="DP50" s="177"/>
      <c r="DQ50" s="177"/>
      <c r="DR50" s="177"/>
      <c r="DS50" s="177"/>
      <c r="DT50" s="177"/>
    </row>
    <row r="51" spans="1:124" s="11" customFormat="1" ht="14.25" customHeight="1" x14ac:dyDescent="0.2">
      <c r="A51" s="9"/>
      <c r="B51" s="118" t="s">
        <v>5</v>
      </c>
      <c r="C51" s="63" t="str">
        <f t="shared" si="56"/>
        <v/>
      </c>
      <c r="D51" s="150">
        <f t="shared" si="38"/>
        <v>0</v>
      </c>
      <c r="E51" s="67"/>
      <c r="F51" s="45">
        <f t="shared" si="39"/>
        <v>0</v>
      </c>
      <c r="G51" s="45">
        <f t="shared" si="40"/>
        <v>0</v>
      </c>
      <c r="H51" s="45">
        <f t="shared" si="41"/>
        <v>0</v>
      </c>
      <c r="I51" s="46" t="str">
        <f t="shared" si="42"/>
        <v/>
      </c>
      <c r="J51" s="47" t="e">
        <f>D51*INDEX('Select Year'!X$15:X$19,MATCH(Electricity!C51,'Select Year'!W$15:W$19,0))</f>
        <v>#N/A</v>
      </c>
      <c r="K51" s="70"/>
      <c r="L51" s="48" t="str">
        <f t="shared" si="43"/>
        <v/>
      </c>
      <c r="M51" s="75"/>
      <c r="N51" s="49">
        <f t="shared" si="44"/>
        <v>0</v>
      </c>
      <c r="O51" s="50" t="str">
        <f t="shared" si="45"/>
        <v/>
      </c>
      <c r="P51" s="67"/>
      <c r="Q51" s="48" t="str">
        <f t="shared" si="46"/>
        <v/>
      </c>
      <c r="R51" s="75"/>
      <c r="S51" s="49">
        <f t="shared" si="47"/>
        <v>0</v>
      </c>
      <c r="T51" s="50" t="str">
        <f t="shared" si="48"/>
        <v/>
      </c>
      <c r="U51" s="67"/>
      <c r="V51" s="48" t="str">
        <f t="shared" si="49"/>
        <v/>
      </c>
      <c r="W51" s="75"/>
      <c r="X51" s="49">
        <f t="shared" si="50"/>
        <v>0</v>
      </c>
      <c r="Y51" s="50" t="str">
        <f t="shared" si="51"/>
        <v/>
      </c>
      <c r="Z51" s="284">
        <f t="shared" si="57"/>
        <v>0</v>
      </c>
      <c r="AA51" s="73"/>
      <c r="AB51" s="74"/>
      <c r="AC51" s="73"/>
      <c r="AD51" s="74"/>
      <c r="AE51" s="73"/>
      <c r="AF51" s="73"/>
      <c r="AG51" s="73"/>
      <c r="AH51" s="73"/>
      <c r="AI51" s="122">
        <f t="shared" si="52"/>
        <v>0</v>
      </c>
      <c r="AK51" s="12"/>
      <c r="AL51" s="12"/>
      <c r="AR51" s="12"/>
      <c r="AS51" s="12"/>
      <c r="AT51" s="12"/>
      <c r="AU51" s="12"/>
      <c r="AV51" s="13"/>
      <c r="AW51" s="12"/>
      <c r="BY51" s="177"/>
      <c r="BZ51" s="174" t="str">
        <f t="shared" si="18"/>
        <v>Jun-</v>
      </c>
      <c r="CA51" s="174"/>
      <c r="CB51" s="174"/>
      <c r="CC51" s="175"/>
      <c r="CD51" s="175"/>
      <c r="CE51" s="175"/>
      <c r="CF51" s="176"/>
      <c r="CG51" s="176"/>
      <c r="CH51" s="176"/>
      <c r="CI51" s="176"/>
      <c r="CJ51" s="176"/>
      <c r="CK51" s="176"/>
      <c r="CL51" s="176"/>
      <c r="CM51" s="176"/>
      <c r="CN51" s="176"/>
      <c r="CO51" s="175"/>
      <c r="CP51" s="175"/>
      <c r="CQ51" s="175"/>
      <c r="CR51" s="175"/>
      <c r="CS51" s="175"/>
      <c r="CT51" s="175"/>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row>
    <row r="52" spans="1:124" s="11" customFormat="1" ht="14.25" customHeight="1" x14ac:dyDescent="0.2">
      <c r="A52" s="9"/>
      <c r="B52" s="118" t="s">
        <v>6</v>
      </c>
      <c r="C52" s="63" t="str">
        <f t="shared" si="56"/>
        <v/>
      </c>
      <c r="D52" s="150">
        <f t="shared" si="38"/>
        <v>0</v>
      </c>
      <c r="E52" s="67"/>
      <c r="F52" s="45">
        <f t="shared" si="39"/>
        <v>0</v>
      </c>
      <c r="G52" s="45">
        <f t="shared" si="40"/>
        <v>0</v>
      </c>
      <c r="H52" s="45">
        <f t="shared" si="41"/>
        <v>0</v>
      </c>
      <c r="I52" s="46" t="str">
        <f t="shared" si="42"/>
        <v/>
      </c>
      <c r="J52" s="47" t="e">
        <f>D52*INDEX('Select Year'!X$15:X$19,MATCH(Electricity!C52,'Select Year'!W$15:W$19,0))</f>
        <v>#N/A</v>
      </c>
      <c r="K52" s="70"/>
      <c r="L52" s="48" t="str">
        <f t="shared" si="43"/>
        <v/>
      </c>
      <c r="M52" s="75"/>
      <c r="N52" s="49">
        <f t="shared" si="44"/>
        <v>0</v>
      </c>
      <c r="O52" s="50" t="str">
        <f t="shared" si="45"/>
        <v/>
      </c>
      <c r="P52" s="67"/>
      <c r="Q52" s="48" t="str">
        <f t="shared" si="46"/>
        <v/>
      </c>
      <c r="R52" s="75"/>
      <c r="S52" s="49">
        <f t="shared" si="47"/>
        <v>0</v>
      </c>
      <c r="T52" s="50" t="str">
        <f t="shared" si="48"/>
        <v/>
      </c>
      <c r="U52" s="67"/>
      <c r="V52" s="48" t="str">
        <f t="shared" si="49"/>
        <v/>
      </c>
      <c r="W52" s="75"/>
      <c r="X52" s="49">
        <f t="shared" si="50"/>
        <v>0</v>
      </c>
      <c r="Y52" s="50" t="str">
        <f t="shared" si="51"/>
        <v/>
      </c>
      <c r="Z52" s="284">
        <f t="shared" si="57"/>
        <v>0</v>
      </c>
      <c r="AA52" s="73"/>
      <c r="AB52" s="74"/>
      <c r="AC52" s="73"/>
      <c r="AD52" s="74"/>
      <c r="AE52" s="73"/>
      <c r="AF52" s="73"/>
      <c r="AG52" s="73"/>
      <c r="AH52" s="73"/>
      <c r="AI52" s="122">
        <f t="shared" si="52"/>
        <v>0</v>
      </c>
      <c r="AK52" s="12"/>
      <c r="AL52" s="12"/>
      <c r="AR52" s="12"/>
      <c r="AS52" s="12"/>
      <c r="AT52" s="12"/>
      <c r="AU52" s="12"/>
      <c r="AV52" s="13"/>
      <c r="AW52" s="12"/>
      <c r="BY52" s="177"/>
      <c r="BZ52" s="174" t="str">
        <f t="shared" si="18"/>
        <v>Jul-</v>
      </c>
      <c r="CA52" s="174"/>
      <c r="CB52" s="174"/>
      <c r="CC52" s="175"/>
      <c r="CD52" s="175"/>
      <c r="CE52" s="175"/>
      <c r="CF52" s="176"/>
      <c r="CG52" s="176"/>
      <c r="CH52" s="176"/>
      <c r="CI52" s="176"/>
      <c r="CJ52" s="176"/>
      <c r="CK52" s="176"/>
      <c r="CL52" s="176"/>
      <c r="CM52" s="176"/>
      <c r="CN52" s="176"/>
      <c r="CO52" s="175"/>
      <c r="CP52" s="175"/>
      <c r="CQ52" s="175"/>
      <c r="CR52" s="175"/>
      <c r="CS52" s="175"/>
      <c r="CT52" s="175"/>
      <c r="CU52" s="177"/>
      <c r="CV52" s="177"/>
      <c r="CW52" s="177"/>
      <c r="CX52" s="177"/>
      <c r="CY52" s="177"/>
      <c r="CZ52" s="177"/>
      <c r="DA52" s="177"/>
      <c r="DB52" s="177"/>
      <c r="DC52" s="177"/>
      <c r="DD52" s="177"/>
      <c r="DE52" s="177"/>
      <c r="DF52" s="177"/>
      <c r="DG52" s="177"/>
      <c r="DH52" s="177"/>
      <c r="DI52" s="177"/>
      <c r="DJ52" s="177"/>
      <c r="DK52" s="177"/>
      <c r="DL52" s="177"/>
      <c r="DM52" s="177"/>
      <c r="DN52" s="177"/>
      <c r="DO52" s="177"/>
      <c r="DP52" s="177"/>
      <c r="DQ52" s="177"/>
      <c r="DR52" s="177"/>
      <c r="DS52" s="177"/>
      <c r="DT52" s="177"/>
    </row>
    <row r="53" spans="1:124" s="11" customFormat="1" ht="14.25" customHeight="1" x14ac:dyDescent="0.2">
      <c r="A53" s="9"/>
      <c r="B53" s="118" t="s">
        <v>7</v>
      </c>
      <c r="C53" s="63" t="str">
        <f t="shared" si="56"/>
        <v/>
      </c>
      <c r="D53" s="150">
        <f t="shared" si="38"/>
        <v>0</v>
      </c>
      <c r="E53" s="67"/>
      <c r="F53" s="45">
        <f t="shared" si="39"/>
        <v>0</v>
      </c>
      <c r="G53" s="45">
        <f t="shared" si="40"/>
        <v>0</v>
      </c>
      <c r="H53" s="45">
        <f t="shared" si="41"/>
        <v>0</v>
      </c>
      <c r="I53" s="46" t="str">
        <f t="shared" si="42"/>
        <v/>
      </c>
      <c r="J53" s="47" t="e">
        <f>D53*INDEX('Select Year'!X$15:X$19,MATCH(Electricity!C53,'Select Year'!W$15:W$19,0))</f>
        <v>#N/A</v>
      </c>
      <c r="K53" s="70"/>
      <c r="L53" s="48" t="str">
        <f t="shared" si="43"/>
        <v/>
      </c>
      <c r="M53" s="75"/>
      <c r="N53" s="49">
        <f t="shared" si="44"/>
        <v>0</v>
      </c>
      <c r="O53" s="50" t="str">
        <f t="shared" si="45"/>
        <v/>
      </c>
      <c r="P53" s="67"/>
      <c r="Q53" s="48" t="str">
        <f t="shared" si="46"/>
        <v/>
      </c>
      <c r="R53" s="75"/>
      <c r="S53" s="49">
        <f t="shared" si="47"/>
        <v>0</v>
      </c>
      <c r="T53" s="50" t="str">
        <f t="shared" si="48"/>
        <v/>
      </c>
      <c r="U53" s="67"/>
      <c r="V53" s="48" t="str">
        <f t="shared" si="49"/>
        <v/>
      </c>
      <c r="W53" s="75"/>
      <c r="X53" s="49">
        <f t="shared" si="50"/>
        <v>0</v>
      </c>
      <c r="Y53" s="50" t="str">
        <f t="shared" si="51"/>
        <v/>
      </c>
      <c r="Z53" s="284">
        <f t="shared" si="57"/>
        <v>0</v>
      </c>
      <c r="AA53" s="73"/>
      <c r="AB53" s="74"/>
      <c r="AC53" s="73"/>
      <c r="AD53" s="74"/>
      <c r="AE53" s="73"/>
      <c r="AF53" s="73"/>
      <c r="AG53" s="73"/>
      <c r="AH53" s="73"/>
      <c r="AI53" s="122">
        <f t="shared" si="52"/>
        <v>0</v>
      </c>
      <c r="AK53" s="12"/>
      <c r="AL53" s="12"/>
      <c r="AR53" s="12"/>
      <c r="AS53" s="12"/>
      <c r="AT53" s="12"/>
      <c r="AU53" s="12"/>
      <c r="AV53" s="13"/>
      <c r="AW53" s="12"/>
      <c r="BY53" s="177"/>
      <c r="BZ53" s="174" t="str">
        <f t="shared" si="18"/>
        <v>Aug-</v>
      </c>
      <c r="CA53" s="174"/>
      <c r="CB53" s="174"/>
      <c r="CC53" s="175"/>
      <c r="CD53" s="175"/>
      <c r="CE53" s="175"/>
      <c r="CF53" s="176"/>
      <c r="CG53" s="176"/>
      <c r="CH53" s="176"/>
      <c r="CI53" s="176"/>
      <c r="CJ53" s="176"/>
      <c r="CK53" s="176"/>
      <c r="CL53" s="176"/>
      <c r="CM53" s="176"/>
      <c r="CN53" s="176"/>
      <c r="CO53" s="175"/>
      <c r="CP53" s="175"/>
      <c r="CQ53" s="175"/>
      <c r="CR53" s="175"/>
      <c r="CS53" s="175"/>
      <c r="CT53" s="175"/>
      <c r="CU53" s="177"/>
      <c r="CV53" s="177"/>
      <c r="CW53" s="177"/>
      <c r="CX53" s="177"/>
      <c r="CY53" s="177"/>
      <c r="CZ53" s="177"/>
      <c r="DA53" s="177"/>
      <c r="DB53" s="177"/>
      <c r="DC53" s="177"/>
      <c r="DD53" s="177"/>
      <c r="DE53" s="177"/>
      <c r="DF53" s="177"/>
      <c r="DG53" s="177"/>
      <c r="DH53" s="177"/>
      <c r="DI53" s="177"/>
      <c r="DJ53" s="177"/>
      <c r="DK53" s="177"/>
      <c r="DL53" s="177"/>
      <c r="DM53" s="177"/>
      <c r="DN53" s="177"/>
      <c r="DO53" s="177"/>
      <c r="DP53" s="177"/>
      <c r="DQ53" s="177"/>
      <c r="DR53" s="177"/>
      <c r="DS53" s="177"/>
      <c r="DT53" s="177"/>
    </row>
    <row r="54" spans="1:124" s="11" customFormat="1" ht="14.25" customHeight="1" x14ac:dyDescent="0.2">
      <c r="A54" s="9"/>
      <c r="B54" s="118" t="s">
        <v>8</v>
      </c>
      <c r="C54" s="63" t="str">
        <f t="shared" si="56"/>
        <v/>
      </c>
      <c r="D54" s="150">
        <f t="shared" si="38"/>
        <v>0</v>
      </c>
      <c r="E54" s="67"/>
      <c r="F54" s="45">
        <f t="shared" si="39"/>
        <v>0</v>
      </c>
      <c r="G54" s="45">
        <f t="shared" si="40"/>
        <v>0</v>
      </c>
      <c r="H54" s="45">
        <f t="shared" si="41"/>
        <v>0</v>
      </c>
      <c r="I54" s="46" t="str">
        <f t="shared" si="42"/>
        <v/>
      </c>
      <c r="J54" s="47" t="e">
        <f>D54*INDEX('Select Year'!X$15:X$19,MATCH(Electricity!C54,'Select Year'!W$15:W$19,0))</f>
        <v>#N/A</v>
      </c>
      <c r="K54" s="70"/>
      <c r="L54" s="48" t="str">
        <f t="shared" si="43"/>
        <v/>
      </c>
      <c r="M54" s="75"/>
      <c r="N54" s="49">
        <f t="shared" si="44"/>
        <v>0</v>
      </c>
      <c r="O54" s="50" t="str">
        <f t="shared" si="45"/>
        <v/>
      </c>
      <c r="P54" s="67"/>
      <c r="Q54" s="48" t="str">
        <f t="shared" si="46"/>
        <v/>
      </c>
      <c r="R54" s="75"/>
      <c r="S54" s="49">
        <f t="shared" si="47"/>
        <v>0</v>
      </c>
      <c r="T54" s="50" t="str">
        <f t="shared" si="48"/>
        <v/>
      </c>
      <c r="U54" s="67"/>
      <c r="V54" s="48" t="str">
        <f t="shared" si="49"/>
        <v/>
      </c>
      <c r="W54" s="75"/>
      <c r="X54" s="49">
        <f t="shared" si="50"/>
        <v>0</v>
      </c>
      <c r="Y54" s="50" t="str">
        <f t="shared" si="51"/>
        <v/>
      </c>
      <c r="Z54" s="284">
        <f t="shared" si="57"/>
        <v>0</v>
      </c>
      <c r="AA54" s="73"/>
      <c r="AB54" s="74"/>
      <c r="AC54" s="73"/>
      <c r="AD54" s="74"/>
      <c r="AE54" s="73"/>
      <c r="AF54" s="73"/>
      <c r="AG54" s="73"/>
      <c r="AH54" s="73"/>
      <c r="AI54" s="122">
        <f t="shared" si="52"/>
        <v>0</v>
      </c>
      <c r="AK54" s="12"/>
      <c r="AL54" s="12"/>
      <c r="AR54" s="12"/>
      <c r="AS54" s="12"/>
      <c r="AT54" s="12"/>
      <c r="AU54" s="12"/>
      <c r="AV54" s="13"/>
      <c r="AW54" s="12"/>
      <c r="BY54" s="177"/>
      <c r="BZ54" s="174" t="str">
        <f t="shared" si="18"/>
        <v>Sep-</v>
      </c>
      <c r="CA54" s="174"/>
      <c r="CB54" s="174"/>
      <c r="CC54" s="175"/>
      <c r="CD54" s="175"/>
      <c r="CE54" s="175"/>
      <c r="CF54" s="176"/>
      <c r="CG54" s="176"/>
      <c r="CH54" s="176"/>
      <c r="CI54" s="176"/>
      <c r="CJ54" s="176"/>
      <c r="CK54" s="176"/>
      <c r="CL54" s="176"/>
      <c r="CM54" s="176"/>
      <c r="CN54" s="176"/>
      <c r="CO54" s="175"/>
      <c r="CP54" s="175"/>
      <c r="CQ54" s="175"/>
      <c r="CR54" s="175"/>
      <c r="CS54" s="175"/>
      <c r="CT54" s="175"/>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row>
    <row r="55" spans="1:124" s="11" customFormat="1" ht="14.25" customHeight="1" x14ac:dyDescent="0.2">
      <c r="A55" s="9"/>
      <c r="B55" s="118" t="s">
        <v>9</v>
      </c>
      <c r="C55" s="63" t="str">
        <f t="shared" si="56"/>
        <v/>
      </c>
      <c r="D55" s="150">
        <f t="shared" si="38"/>
        <v>0</v>
      </c>
      <c r="E55" s="67"/>
      <c r="F55" s="45">
        <f t="shared" si="39"/>
        <v>0</v>
      </c>
      <c r="G55" s="45">
        <f t="shared" si="40"/>
        <v>0</v>
      </c>
      <c r="H55" s="45">
        <f t="shared" si="41"/>
        <v>0</v>
      </c>
      <c r="I55" s="46" t="str">
        <f t="shared" si="42"/>
        <v/>
      </c>
      <c r="J55" s="47" t="e">
        <f>D55*INDEX('Select Year'!X$15:X$19,MATCH(Electricity!C55,'Select Year'!W$15:W$19,0))</f>
        <v>#N/A</v>
      </c>
      <c r="K55" s="70"/>
      <c r="L55" s="48" t="str">
        <f t="shared" si="43"/>
        <v/>
      </c>
      <c r="M55" s="75"/>
      <c r="N55" s="49">
        <f t="shared" si="44"/>
        <v>0</v>
      </c>
      <c r="O55" s="50" t="str">
        <f t="shared" si="45"/>
        <v/>
      </c>
      <c r="P55" s="67"/>
      <c r="Q55" s="48" t="str">
        <f t="shared" si="46"/>
        <v/>
      </c>
      <c r="R55" s="75"/>
      <c r="S55" s="49">
        <f t="shared" si="47"/>
        <v>0</v>
      </c>
      <c r="T55" s="50" t="str">
        <f t="shared" si="48"/>
        <v/>
      </c>
      <c r="U55" s="67"/>
      <c r="V55" s="48" t="str">
        <f t="shared" si="49"/>
        <v/>
      </c>
      <c r="W55" s="75"/>
      <c r="X55" s="49">
        <f t="shared" si="50"/>
        <v>0</v>
      </c>
      <c r="Y55" s="50" t="str">
        <f t="shared" si="51"/>
        <v/>
      </c>
      <c r="Z55" s="284">
        <f t="shared" si="57"/>
        <v>0</v>
      </c>
      <c r="AA55" s="73"/>
      <c r="AB55" s="74"/>
      <c r="AC55" s="73"/>
      <c r="AD55" s="74"/>
      <c r="AE55" s="73"/>
      <c r="AF55" s="73"/>
      <c r="AG55" s="73"/>
      <c r="AH55" s="73"/>
      <c r="AI55" s="122">
        <f t="shared" si="52"/>
        <v>0</v>
      </c>
      <c r="AK55" s="12"/>
      <c r="AL55" s="12"/>
      <c r="AR55" s="12"/>
      <c r="AS55" s="12"/>
      <c r="AT55" s="12"/>
      <c r="AU55" s="12"/>
      <c r="AV55" s="13"/>
      <c r="AW55" s="12"/>
      <c r="BY55" s="177"/>
      <c r="BZ55" s="174" t="str">
        <f t="shared" si="18"/>
        <v>Oct-</v>
      </c>
      <c r="CA55" s="174"/>
      <c r="CB55" s="174"/>
      <c r="CC55" s="175"/>
      <c r="CD55" s="175"/>
      <c r="CE55" s="175"/>
      <c r="CF55" s="176"/>
      <c r="CG55" s="176"/>
      <c r="CH55" s="176"/>
      <c r="CI55" s="176"/>
      <c r="CJ55" s="176"/>
      <c r="CK55" s="176"/>
      <c r="CL55" s="176"/>
      <c r="CM55" s="176"/>
      <c r="CN55" s="176"/>
      <c r="CO55" s="175"/>
      <c r="CP55" s="175"/>
      <c r="CQ55" s="175"/>
      <c r="CR55" s="175"/>
      <c r="CS55" s="175"/>
      <c r="CT55" s="175"/>
      <c r="CU55" s="177"/>
      <c r="CV55" s="177"/>
      <c r="CW55" s="177"/>
      <c r="CX55" s="177"/>
      <c r="CY55" s="177"/>
      <c r="CZ55" s="177"/>
      <c r="DA55" s="177"/>
      <c r="DB55" s="177"/>
      <c r="DC55" s="177"/>
      <c r="DD55" s="177"/>
      <c r="DE55" s="177"/>
      <c r="DF55" s="177"/>
      <c r="DG55" s="177"/>
      <c r="DH55" s="177"/>
      <c r="DI55" s="177"/>
      <c r="DJ55" s="177"/>
      <c r="DK55" s="177"/>
      <c r="DL55" s="177"/>
      <c r="DM55" s="177"/>
      <c r="DN55" s="177"/>
      <c r="DO55" s="177"/>
      <c r="DP55" s="177"/>
      <c r="DQ55" s="177"/>
      <c r="DR55" s="177"/>
      <c r="DS55" s="177"/>
      <c r="DT55" s="177"/>
    </row>
    <row r="56" spans="1:124" s="11" customFormat="1" ht="14.25" customHeight="1" x14ac:dyDescent="0.2">
      <c r="A56" s="9"/>
      <c r="B56" s="118" t="s">
        <v>10</v>
      </c>
      <c r="C56" s="63" t="str">
        <f t="shared" si="56"/>
        <v/>
      </c>
      <c r="D56" s="150">
        <f t="shared" si="38"/>
        <v>0</v>
      </c>
      <c r="E56" s="67"/>
      <c r="F56" s="45">
        <f t="shared" si="39"/>
        <v>0</v>
      </c>
      <c r="G56" s="45">
        <f t="shared" si="40"/>
        <v>0</v>
      </c>
      <c r="H56" s="45">
        <f t="shared" si="41"/>
        <v>0</v>
      </c>
      <c r="I56" s="46" t="str">
        <f t="shared" si="42"/>
        <v/>
      </c>
      <c r="J56" s="47" t="e">
        <f>D56*INDEX('Select Year'!X$15:X$19,MATCH(Electricity!C56,'Select Year'!W$15:W$19,0))</f>
        <v>#N/A</v>
      </c>
      <c r="K56" s="70"/>
      <c r="L56" s="48" t="str">
        <f t="shared" si="43"/>
        <v/>
      </c>
      <c r="M56" s="75"/>
      <c r="N56" s="49">
        <f t="shared" si="44"/>
        <v>0</v>
      </c>
      <c r="O56" s="50" t="str">
        <f t="shared" si="45"/>
        <v/>
      </c>
      <c r="P56" s="67"/>
      <c r="Q56" s="48" t="str">
        <f t="shared" si="46"/>
        <v/>
      </c>
      <c r="R56" s="75"/>
      <c r="S56" s="49">
        <f t="shared" si="47"/>
        <v>0</v>
      </c>
      <c r="T56" s="50" t="str">
        <f t="shared" si="48"/>
        <v/>
      </c>
      <c r="U56" s="67"/>
      <c r="V56" s="48" t="str">
        <f t="shared" si="49"/>
        <v/>
      </c>
      <c r="W56" s="75"/>
      <c r="X56" s="49">
        <f t="shared" si="50"/>
        <v>0</v>
      </c>
      <c r="Y56" s="50" t="str">
        <f t="shared" si="51"/>
        <v/>
      </c>
      <c r="Z56" s="284">
        <f t="shared" si="57"/>
        <v>0</v>
      </c>
      <c r="AA56" s="73"/>
      <c r="AB56" s="74"/>
      <c r="AC56" s="73"/>
      <c r="AD56" s="74"/>
      <c r="AE56" s="73"/>
      <c r="AF56" s="73"/>
      <c r="AG56" s="73"/>
      <c r="AH56" s="73"/>
      <c r="AI56" s="122">
        <f t="shared" si="52"/>
        <v>0</v>
      </c>
      <c r="AK56" s="12"/>
      <c r="AL56" s="12"/>
      <c r="AR56" s="12"/>
      <c r="AS56" s="12"/>
      <c r="AT56" s="12"/>
      <c r="AU56" s="12"/>
      <c r="AV56" s="13"/>
      <c r="AW56" s="12"/>
      <c r="BY56" s="177"/>
      <c r="BZ56" s="174" t="str">
        <f t="shared" si="18"/>
        <v>Nov-</v>
      </c>
      <c r="CA56" s="174"/>
      <c r="CB56" s="174"/>
      <c r="CC56" s="175"/>
      <c r="CD56" s="175"/>
      <c r="CE56" s="175"/>
      <c r="CF56" s="176"/>
      <c r="CG56" s="176"/>
      <c r="CH56" s="176"/>
      <c r="CI56" s="176"/>
      <c r="CJ56" s="176"/>
      <c r="CK56" s="176"/>
      <c r="CL56" s="176"/>
      <c r="CM56" s="176"/>
      <c r="CN56" s="176"/>
      <c r="CO56" s="175"/>
      <c r="CP56" s="175"/>
      <c r="CQ56" s="175"/>
      <c r="CR56" s="175"/>
      <c r="CS56" s="175"/>
      <c r="CT56" s="175"/>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row>
    <row r="57" spans="1:124" s="11" customFormat="1" ht="14.25" customHeight="1" thickBot="1" x14ac:dyDescent="0.25">
      <c r="A57" s="9"/>
      <c r="B57" s="120" t="s">
        <v>11</v>
      </c>
      <c r="C57" s="137" t="str">
        <f t="shared" si="56"/>
        <v/>
      </c>
      <c r="D57" s="151">
        <f t="shared" si="38"/>
        <v>0</v>
      </c>
      <c r="E57" s="126"/>
      <c r="F57" s="127">
        <f t="shared" si="39"/>
        <v>0</v>
      </c>
      <c r="G57" s="127">
        <f t="shared" si="40"/>
        <v>0</v>
      </c>
      <c r="H57" s="127">
        <f t="shared" si="41"/>
        <v>0</v>
      </c>
      <c r="I57" s="128" t="str">
        <f t="shared" si="42"/>
        <v/>
      </c>
      <c r="J57" s="129" t="e">
        <f>D57*INDEX('Select Year'!X$15:X$19,MATCH(Electricity!C57,'Select Year'!W$15:W$19,0))</f>
        <v>#N/A</v>
      </c>
      <c r="K57" s="126"/>
      <c r="L57" s="130" t="str">
        <f t="shared" si="43"/>
        <v/>
      </c>
      <c r="M57" s="131"/>
      <c r="N57" s="132">
        <f t="shared" si="44"/>
        <v>0</v>
      </c>
      <c r="O57" s="133" t="str">
        <f t="shared" si="45"/>
        <v/>
      </c>
      <c r="P57" s="126"/>
      <c r="Q57" s="130" t="str">
        <f t="shared" si="46"/>
        <v/>
      </c>
      <c r="R57" s="131"/>
      <c r="S57" s="132">
        <f t="shared" si="47"/>
        <v>0</v>
      </c>
      <c r="T57" s="133" t="str">
        <f t="shared" si="48"/>
        <v/>
      </c>
      <c r="U57" s="126"/>
      <c r="V57" s="130" t="str">
        <f t="shared" si="49"/>
        <v/>
      </c>
      <c r="W57" s="131"/>
      <c r="X57" s="132">
        <f t="shared" si="50"/>
        <v>0</v>
      </c>
      <c r="Y57" s="133" t="str">
        <f t="shared" si="51"/>
        <v/>
      </c>
      <c r="Z57" s="125">
        <f>Z56</f>
        <v>0</v>
      </c>
      <c r="AA57" s="134"/>
      <c r="AB57" s="135"/>
      <c r="AC57" s="134"/>
      <c r="AD57" s="135"/>
      <c r="AE57" s="134"/>
      <c r="AF57" s="134"/>
      <c r="AG57" s="134"/>
      <c r="AH57" s="134"/>
      <c r="AI57" s="136">
        <f t="shared" si="52"/>
        <v>0</v>
      </c>
      <c r="AK57" s="12"/>
      <c r="AL57" s="12"/>
      <c r="AR57" s="12"/>
      <c r="AS57" s="12"/>
      <c r="AT57" s="12"/>
      <c r="AU57" s="12"/>
      <c r="AV57" s="13"/>
      <c r="AW57" s="12"/>
      <c r="BY57" s="177"/>
      <c r="BZ57" s="174" t="str">
        <f t="shared" si="18"/>
        <v>Dec-</v>
      </c>
      <c r="CA57" s="174"/>
      <c r="CB57" s="174"/>
      <c r="CC57" s="175"/>
      <c r="CD57" s="175"/>
      <c r="CE57" s="175"/>
      <c r="CF57" s="176"/>
      <c r="CG57" s="176"/>
      <c r="CH57" s="176"/>
      <c r="CI57" s="176"/>
      <c r="CJ57" s="176"/>
      <c r="CK57" s="176"/>
      <c r="CL57" s="176"/>
      <c r="CM57" s="176"/>
      <c r="CN57" s="176"/>
      <c r="CO57" s="175"/>
      <c r="CP57" s="175"/>
      <c r="CQ57" s="175"/>
      <c r="CR57" s="175"/>
      <c r="CS57" s="175"/>
      <c r="CT57" s="175"/>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row>
    <row r="58" spans="1:124" s="11" customFormat="1" ht="14.25" customHeight="1" x14ac:dyDescent="0.2">
      <c r="A58" s="9"/>
      <c r="B58" s="117" t="s">
        <v>0</v>
      </c>
      <c r="C58" s="63" t="str">
        <f t="shared" ref="C58:C69" si="58">Year5</f>
        <v/>
      </c>
      <c r="D58" s="44">
        <f t="shared" si="38"/>
        <v>0</v>
      </c>
      <c r="E58" s="67"/>
      <c r="F58" s="45">
        <f t="shared" si="39"/>
        <v>0</v>
      </c>
      <c r="G58" s="45">
        <f t="shared" si="40"/>
        <v>0</v>
      </c>
      <c r="H58" s="45">
        <f t="shared" si="41"/>
        <v>0</v>
      </c>
      <c r="I58" s="46" t="str">
        <f t="shared" si="42"/>
        <v/>
      </c>
      <c r="J58" s="144" t="e">
        <f>D58*INDEX('Select Year'!X$15:X$19,MATCH(Electricity!C58,'Select Year'!W$15:W$19,0))</f>
        <v>#N/A</v>
      </c>
      <c r="K58" s="69"/>
      <c r="L58" s="48" t="str">
        <f t="shared" si="43"/>
        <v/>
      </c>
      <c r="M58" s="75"/>
      <c r="N58" s="49">
        <f t="shared" si="44"/>
        <v>0</v>
      </c>
      <c r="O58" s="50" t="str">
        <f t="shared" si="45"/>
        <v/>
      </c>
      <c r="P58" s="67"/>
      <c r="Q58" s="48" t="str">
        <f t="shared" si="46"/>
        <v/>
      </c>
      <c r="R58" s="75"/>
      <c r="S58" s="49">
        <f t="shared" si="47"/>
        <v>0</v>
      </c>
      <c r="T58" s="50" t="str">
        <f t="shared" si="48"/>
        <v/>
      </c>
      <c r="U58" s="67"/>
      <c r="V58" s="48" t="str">
        <f t="shared" si="49"/>
        <v/>
      </c>
      <c r="W58" s="75"/>
      <c r="X58" s="49">
        <f t="shared" si="50"/>
        <v>0</v>
      </c>
      <c r="Y58" s="50" t="str">
        <f t="shared" si="51"/>
        <v/>
      </c>
      <c r="Z58" s="286">
        <f>Z57</f>
        <v>0</v>
      </c>
      <c r="AA58" s="71"/>
      <c r="AB58" s="72"/>
      <c r="AC58" s="71"/>
      <c r="AD58" s="72"/>
      <c r="AE58" s="71"/>
      <c r="AF58" s="71"/>
      <c r="AG58" s="71"/>
      <c r="AH58" s="71"/>
      <c r="AI58" s="121">
        <f t="shared" si="52"/>
        <v>0</v>
      </c>
      <c r="AK58" s="12"/>
      <c r="AL58" s="12"/>
      <c r="AR58" s="12"/>
      <c r="AS58" s="12"/>
      <c r="AT58" s="12"/>
      <c r="AU58" s="12"/>
      <c r="AV58" s="13"/>
      <c r="AW58" s="12"/>
      <c r="BY58" s="177"/>
      <c r="BZ58" s="174" t="str">
        <f t="shared" si="18"/>
        <v>Jan-</v>
      </c>
      <c r="CA58" s="174"/>
      <c r="CB58" s="174"/>
      <c r="CC58" s="175"/>
      <c r="CD58" s="175"/>
      <c r="CE58" s="175"/>
      <c r="CF58" s="176"/>
      <c r="CG58" s="176"/>
      <c r="CH58" s="176"/>
      <c r="CI58" s="176"/>
      <c r="CJ58" s="176"/>
      <c r="CK58" s="176"/>
      <c r="CL58" s="176"/>
      <c r="CM58" s="176"/>
      <c r="CN58" s="176"/>
      <c r="CO58" s="175"/>
      <c r="CP58" s="175"/>
      <c r="CQ58" s="175"/>
      <c r="CR58" s="175"/>
      <c r="CS58" s="175"/>
      <c r="CT58" s="175"/>
      <c r="CU58" s="177"/>
      <c r="CV58" s="177"/>
      <c r="CW58" s="177"/>
      <c r="CX58" s="177"/>
      <c r="CY58" s="177"/>
      <c r="CZ58" s="177"/>
      <c r="DA58" s="177"/>
      <c r="DB58" s="177"/>
      <c r="DC58" s="177"/>
      <c r="DD58" s="177"/>
      <c r="DE58" s="177"/>
      <c r="DF58" s="177"/>
      <c r="DG58" s="177"/>
      <c r="DH58" s="177"/>
      <c r="DI58" s="177"/>
      <c r="DJ58" s="177"/>
      <c r="DK58" s="177"/>
      <c r="DL58" s="177"/>
      <c r="DM58" s="177"/>
      <c r="DN58" s="177"/>
      <c r="DO58" s="177"/>
      <c r="DP58" s="177"/>
      <c r="DQ58" s="177"/>
      <c r="DR58" s="177"/>
      <c r="DS58" s="177"/>
      <c r="DT58" s="177"/>
    </row>
    <row r="59" spans="1:124" s="11" customFormat="1" ht="14.25" customHeight="1" x14ac:dyDescent="0.2">
      <c r="A59" s="9"/>
      <c r="B59" s="118" t="s">
        <v>1</v>
      </c>
      <c r="C59" s="63" t="str">
        <f t="shared" si="58"/>
        <v/>
      </c>
      <c r="D59" s="44">
        <f t="shared" si="38"/>
        <v>0</v>
      </c>
      <c r="E59" s="67"/>
      <c r="F59" s="45">
        <f t="shared" si="39"/>
        <v>0</v>
      </c>
      <c r="G59" s="45">
        <f t="shared" si="40"/>
        <v>0</v>
      </c>
      <c r="H59" s="45">
        <f t="shared" si="41"/>
        <v>0</v>
      </c>
      <c r="I59" s="46" t="str">
        <f t="shared" si="42"/>
        <v/>
      </c>
      <c r="J59" s="47" t="e">
        <f>D59*INDEX('Select Year'!X$15:X$19,MATCH(Electricity!C59,'Select Year'!W$15:W$19,0))</f>
        <v>#N/A</v>
      </c>
      <c r="K59" s="70"/>
      <c r="L59" s="48" t="str">
        <f t="shared" si="43"/>
        <v/>
      </c>
      <c r="M59" s="75"/>
      <c r="N59" s="49">
        <f t="shared" si="44"/>
        <v>0</v>
      </c>
      <c r="O59" s="50" t="str">
        <f t="shared" si="45"/>
        <v/>
      </c>
      <c r="P59" s="67"/>
      <c r="Q59" s="48" t="str">
        <f t="shared" si="46"/>
        <v/>
      </c>
      <c r="R59" s="75"/>
      <c r="S59" s="49">
        <f t="shared" si="47"/>
        <v>0</v>
      </c>
      <c r="T59" s="50" t="str">
        <f t="shared" si="48"/>
        <v/>
      </c>
      <c r="U59" s="67"/>
      <c r="V59" s="48" t="str">
        <f t="shared" si="49"/>
        <v/>
      </c>
      <c r="W59" s="75"/>
      <c r="X59" s="49">
        <f t="shared" si="50"/>
        <v>0</v>
      </c>
      <c r="Y59" s="50" t="str">
        <f t="shared" si="51"/>
        <v/>
      </c>
      <c r="Z59" s="284">
        <f>Z58</f>
        <v>0</v>
      </c>
      <c r="AA59" s="73"/>
      <c r="AB59" s="74"/>
      <c r="AC59" s="73"/>
      <c r="AD59" s="74"/>
      <c r="AE59" s="73"/>
      <c r="AF59" s="73"/>
      <c r="AG59" s="73"/>
      <c r="AH59" s="73"/>
      <c r="AI59" s="122">
        <f t="shared" si="52"/>
        <v>0</v>
      </c>
      <c r="AK59" s="12"/>
      <c r="AL59" s="12"/>
      <c r="AR59" s="12"/>
      <c r="AS59" s="12"/>
      <c r="AT59" s="12"/>
      <c r="AU59" s="12"/>
      <c r="AV59" s="13"/>
      <c r="AW59" s="12"/>
      <c r="BY59" s="177"/>
      <c r="BZ59" s="174" t="str">
        <f t="shared" si="18"/>
        <v>Feb-</v>
      </c>
      <c r="CA59" s="174"/>
      <c r="CB59" s="174"/>
      <c r="CC59" s="175"/>
      <c r="CD59" s="175"/>
      <c r="CE59" s="175"/>
      <c r="CF59" s="176"/>
      <c r="CG59" s="176"/>
      <c r="CH59" s="176"/>
      <c r="CI59" s="176"/>
      <c r="CJ59" s="176"/>
      <c r="CK59" s="176"/>
      <c r="CL59" s="176"/>
      <c r="CM59" s="176"/>
      <c r="CN59" s="176"/>
      <c r="CO59" s="175"/>
      <c r="CP59" s="175"/>
      <c r="CQ59" s="175"/>
      <c r="CR59" s="175"/>
      <c r="CS59" s="175"/>
      <c r="CT59" s="175"/>
      <c r="CU59" s="177"/>
      <c r="CV59" s="177"/>
      <c r="CW59" s="177"/>
      <c r="CX59" s="177"/>
      <c r="CY59" s="177"/>
      <c r="CZ59" s="177"/>
      <c r="DA59" s="177"/>
      <c r="DB59" s="177"/>
      <c r="DC59" s="177"/>
      <c r="DD59" s="177"/>
      <c r="DE59" s="177"/>
      <c r="DF59" s="177"/>
      <c r="DG59" s="177"/>
      <c r="DH59" s="177"/>
      <c r="DI59" s="177"/>
      <c r="DJ59" s="177"/>
      <c r="DK59" s="177"/>
      <c r="DL59" s="177"/>
      <c r="DM59" s="177"/>
      <c r="DN59" s="177"/>
      <c r="DO59" s="177"/>
      <c r="DP59" s="177"/>
      <c r="DQ59" s="177"/>
      <c r="DR59" s="177"/>
      <c r="DS59" s="177"/>
      <c r="DT59" s="177"/>
    </row>
    <row r="60" spans="1:124" s="11" customFormat="1" ht="14.25" customHeight="1" x14ac:dyDescent="0.2">
      <c r="A60" s="9"/>
      <c r="B60" s="118" t="s">
        <v>2</v>
      </c>
      <c r="C60" s="63" t="str">
        <f t="shared" si="58"/>
        <v/>
      </c>
      <c r="D60" s="44">
        <f t="shared" si="38"/>
        <v>0</v>
      </c>
      <c r="E60" s="67"/>
      <c r="F60" s="45">
        <f t="shared" si="39"/>
        <v>0</v>
      </c>
      <c r="G60" s="45">
        <f t="shared" si="40"/>
        <v>0</v>
      </c>
      <c r="H60" s="45">
        <f t="shared" si="41"/>
        <v>0</v>
      </c>
      <c r="I60" s="46" t="str">
        <f t="shared" si="42"/>
        <v/>
      </c>
      <c r="J60" s="47" t="e">
        <f>D60*INDEX('Select Year'!X$15:X$19,MATCH(Electricity!C60,'Select Year'!W$15:W$19,0))</f>
        <v>#N/A</v>
      </c>
      <c r="K60" s="70"/>
      <c r="L60" s="48" t="str">
        <f t="shared" si="43"/>
        <v/>
      </c>
      <c r="M60" s="75"/>
      <c r="N60" s="49">
        <f t="shared" si="44"/>
        <v>0</v>
      </c>
      <c r="O60" s="50" t="str">
        <f t="shared" si="45"/>
        <v/>
      </c>
      <c r="P60" s="67"/>
      <c r="Q60" s="48" t="str">
        <f t="shared" si="46"/>
        <v/>
      </c>
      <c r="R60" s="75"/>
      <c r="S60" s="49">
        <f t="shared" si="47"/>
        <v>0</v>
      </c>
      <c r="T60" s="50" t="str">
        <f t="shared" si="48"/>
        <v/>
      </c>
      <c r="U60" s="67"/>
      <c r="V60" s="48" t="str">
        <f t="shared" si="49"/>
        <v/>
      </c>
      <c r="W60" s="75"/>
      <c r="X60" s="49">
        <f t="shared" si="50"/>
        <v>0</v>
      </c>
      <c r="Y60" s="50" t="str">
        <f t="shared" si="51"/>
        <v/>
      </c>
      <c r="Z60" s="284">
        <f t="shared" ref="Z60:Z68" si="59">Z59</f>
        <v>0</v>
      </c>
      <c r="AA60" s="73"/>
      <c r="AB60" s="74"/>
      <c r="AC60" s="73"/>
      <c r="AD60" s="74"/>
      <c r="AE60" s="73"/>
      <c r="AF60" s="73"/>
      <c r="AG60" s="73"/>
      <c r="AH60" s="73"/>
      <c r="AI60" s="122">
        <f t="shared" si="52"/>
        <v>0</v>
      </c>
      <c r="AK60" s="12"/>
      <c r="AL60" s="12"/>
      <c r="AR60" s="12"/>
      <c r="AS60" s="12"/>
      <c r="AT60" s="12"/>
      <c r="AU60" s="12"/>
      <c r="AV60" s="13"/>
      <c r="AW60" s="12"/>
      <c r="BY60" s="177"/>
      <c r="BZ60" s="174" t="str">
        <f t="shared" si="18"/>
        <v>Mar-</v>
      </c>
      <c r="CA60" s="174"/>
      <c r="CB60" s="174"/>
      <c r="CC60" s="175"/>
      <c r="CD60" s="175"/>
      <c r="CE60" s="175"/>
      <c r="CF60" s="176"/>
      <c r="CG60" s="176"/>
      <c r="CH60" s="176"/>
      <c r="CI60" s="176"/>
      <c r="CJ60" s="176"/>
      <c r="CK60" s="176"/>
      <c r="CL60" s="176"/>
      <c r="CM60" s="176"/>
      <c r="CN60" s="176"/>
      <c r="CO60" s="175"/>
      <c r="CP60" s="175"/>
      <c r="CQ60" s="175"/>
      <c r="CR60" s="175"/>
      <c r="CS60" s="175"/>
      <c r="CT60" s="175"/>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177"/>
      <c r="DR60" s="177"/>
      <c r="DS60" s="177"/>
      <c r="DT60" s="177"/>
    </row>
    <row r="61" spans="1:124" s="11" customFormat="1" ht="14.25" customHeight="1" x14ac:dyDescent="0.2">
      <c r="A61" s="9"/>
      <c r="B61" s="118" t="s">
        <v>3</v>
      </c>
      <c r="C61" s="63" t="str">
        <f t="shared" si="58"/>
        <v/>
      </c>
      <c r="D61" s="44">
        <f t="shared" si="38"/>
        <v>0</v>
      </c>
      <c r="E61" s="67"/>
      <c r="F61" s="45">
        <f t="shared" si="39"/>
        <v>0</v>
      </c>
      <c r="G61" s="45">
        <f t="shared" si="40"/>
        <v>0</v>
      </c>
      <c r="H61" s="45">
        <f t="shared" si="41"/>
        <v>0</v>
      </c>
      <c r="I61" s="46" t="str">
        <f t="shared" si="42"/>
        <v/>
      </c>
      <c r="J61" s="47" t="e">
        <f>D61*INDEX('Select Year'!X$15:X$19,MATCH(Electricity!C61,'Select Year'!W$15:W$19,0))</f>
        <v>#N/A</v>
      </c>
      <c r="K61" s="70"/>
      <c r="L61" s="48" t="str">
        <f t="shared" si="43"/>
        <v/>
      </c>
      <c r="M61" s="75"/>
      <c r="N61" s="49">
        <f t="shared" si="44"/>
        <v>0</v>
      </c>
      <c r="O61" s="50" t="str">
        <f t="shared" si="45"/>
        <v/>
      </c>
      <c r="P61" s="67"/>
      <c r="Q61" s="48" t="str">
        <f t="shared" si="46"/>
        <v/>
      </c>
      <c r="R61" s="75"/>
      <c r="S61" s="49">
        <f t="shared" si="47"/>
        <v>0</v>
      </c>
      <c r="T61" s="50" t="str">
        <f t="shared" si="48"/>
        <v/>
      </c>
      <c r="U61" s="67"/>
      <c r="V61" s="48" t="str">
        <f t="shared" si="49"/>
        <v/>
      </c>
      <c r="W61" s="75"/>
      <c r="X61" s="49">
        <f t="shared" si="50"/>
        <v>0</v>
      </c>
      <c r="Y61" s="50" t="str">
        <f t="shared" si="51"/>
        <v/>
      </c>
      <c r="Z61" s="284">
        <f t="shared" si="59"/>
        <v>0</v>
      </c>
      <c r="AA61" s="73"/>
      <c r="AB61" s="74"/>
      <c r="AC61" s="73"/>
      <c r="AD61" s="74"/>
      <c r="AE61" s="73"/>
      <c r="AF61" s="73"/>
      <c r="AG61" s="73"/>
      <c r="AH61" s="73"/>
      <c r="AI61" s="122">
        <f t="shared" si="52"/>
        <v>0</v>
      </c>
      <c r="AK61" s="12"/>
      <c r="AL61" s="12"/>
      <c r="AR61" s="12"/>
      <c r="AS61" s="12"/>
      <c r="AT61" s="12"/>
      <c r="AU61" s="12"/>
      <c r="AV61" s="13"/>
      <c r="AW61" s="12"/>
      <c r="BY61" s="177"/>
      <c r="BZ61" s="174" t="str">
        <f t="shared" si="18"/>
        <v>Apr-</v>
      </c>
      <c r="CA61" s="174"/>
      <c r="CB61" s="174"/>
      <c r="CC61" s="175"/>
      <c r="CD61" s="175"/>
      <c r="CE61" s="175"/>
      <c r="CF61" s="176"/>
      <c r="CG61" s="176"/>
      <c r="CH61" s="176"/>
      <c r="CI61" s="176"/>
      <c r="CJ61" s="176"/>
      <c r="CK61" s="176"/>
      <c r="CL61" s="176"/>
      <c r="CM61" s="176"/>
      <c r="CN61" s="176"/>
      <c r="CO61" s="175"/>
      <c r="CP61" s="175"/>
      <c r="CQ61" s="175"/>
      <c r="CR61" s="175"/>
      <c r="CS61" s="175"/>
      <c r="CT61" s="175"/>
      <c r="CU61" s="177"/>
      <c r="CV61" s="177"/>
      <c r="CW61" s="177"/>
      <c r="CX61" s="177"/>
      <c r="CY61" s="177"/>
      <c r="CZ61" s="177"/>
      <c r="DA61" s="177"/>
      <c r="DB61" s="177"/>
      <c r="DC61" s="177"/>
      <c r="DD61" s="177"/>
      <c r="DE61" s="177"/>
      <c r="DF61" s="177"/>
      <c r="DG61" s="177"/>
      <c r="DH61" s="177"/>
      <c r="DI61" s="177"/>
      <c r="DJ61" s="177"/>
      <c r="DK61" s="177"/>
      <c r="DL61" s="177"/>
      <c r="DM61" s="177"/>
      <c r="DN61" s="177"/>
      <c r="DO61" s="177"/>
      <c r="DP61" s="177"/>
      <c r="DQ61" s="177"/>
      <c r="DR61" s="177"/>
      <c r="DS61" s="177"/>
      <c r="DT61" s="177"/>
    </row>
    <row r="62" spans="1:124" s="11" customFormat="1" ht="14.25" customHeight="1" x14ac:dyDescent="0.2">
      <c r="A62" s="9"/>
      <c r="B62" s="118" t="s">
        <v>4</v>
      </c>
      <c r="C62" s="63" t="str">
        <f t="shared" si="58"/>
        <v/>
      </c>
      <c r="D62" s="44">
        <f t="shared" si="38"/>
        <v>0</v>
      </c>
      <c r="E62" s="67"/>
      <c r="F62" s="45">
        <f t="shared" si="39"/>
        <v>0</v>
      </c>
      <c r="G62" s="45">
        <f t="shared" si="40"/>
        <v>0</v>
      </c>
      <c r="H62" s="45">
        <f t="shared" si="41"/>
        <v>0</v>
      </c>
      <c r="I62" s="46" t="str">
        <f t="shared" si="42"/>
        <v/>
      </c>
      <c r="J62" s="47" t="e">
        <f>D62*INDEX('Select Year'!X$15:X$19,MATCH(Electricity!C62,'Select Year'!W$15:W$19,0))</f>
        <v>#N/A</v>
      </c>
      <c r="K62" s="70"/>
      <c r="L62" s="48" t="str">
        <f t="shared" si="43"/>
        <v/>
      </c>
      <c r="M62" s="75"/>
      <c r="N62" s="49">
        <f t="shared" si="44"/>
        <v>0</v>
      </c>
      <c r="O62" s="50" t="str">
        <f t="shared" si="45"/>
        <v/>
      </c>
      <c r="P62" s="67"/>
      <c r="Q62" s="48" t="str">
        <f t="shared" si="46"/>
        <v/>
      </c>
      <c r="R62" s="75"/>
      <c r="S62" s="49">
        <f t="shared" si="47"/>
        <v>0</v>
      </c>
      <c r="T62" s="50" t="str">
        <f t="shared" si="48"/>
        <v/>
      </c>
      <c r="U62" s="67"/>
      <c r="V62" s="48" t="str">
        <f t="shared" si="49"/>
        <v/>
      </c>
      <c r="W62" s="75"/>
      <c r="X62" s="49">
        <f t="shared" si="50"/>
        <v>0</v>
      </c>
      <c r="Y62" s="50" t="str">
        <f t="shared" si="51"/>
        <v/>
      </c>
      <c r="Z62" s="284">
        <f t="shared" si="59"/>
        <v>0</v>
      </c>
      <c r="AA62" s="73"/>
      <c r="AB62" s="74"/>
      <c r="AC62" s="73"/>
      <c r="AD62" s="74"/>
      <c r="AE62" s="73"/>
      <c r="AF62" s="73"/>
      <c r="AG62" s="73"/>
      <c r="AH62" s="73"/>
      <c r="AI62" s="122">
        <f t="shared" si="52"/>
        <v>0</v>
      </c>
      <c r="AK62" s="12"/>
      <c r="AL62" s="12"/>
      <c r="AR62" s="12"/>
      <c r="AS62" s="12"/>
      <c r="AT62" s="12"/>
      <c r="AU62" s="12"/>
      <c r="AV62" s="13"/>
      <c r="AW62" s="12"/>
      <c r="BY62" s="177"/>
      <c r="BZ62" s="174" t="str">
        <f t="shared" si="18"/>
        <v>May-</v>
      </c>
      <c r="CA62" s="174"/>
      <c r="CB62" s="174"/>
      <c r="CC62" s="175"/>
      <c r="CD62" s="175"/>
      <c r="CE62" s="175"/>
      <c r="CF62" s="176"/>
      <c r="CG62" s="176"/>
      <c r="CH62" s="176"/>
      <c r="CI62" s="176"/>
      <c r="CJ62" s="176"/>
      <c r="CK62" s="176"/>
      <c r="CL62" s="176"/>
      <c r="CM62" s="176"/>
      <c r="CN62" s="176"/>
      <c r="CO62" s="175"/>
      <c r="CP62" s="175"/>
      <c r="CQ62" s="175"/>
      <c r="CR62" s="175"/>
      <c r="CS62" s="175"/>
      <c r="CT62" s="175"/>
      <c r="CU62" s="177"/>
      <c r="CV62" s="177"/>
      <c r="CW62" s="177"/>
      <c r="CX62" s="177"/>
      <c r="CY62" s="177"/>
      <c r="CZ62" s="177"/>
      <c r="DA62" s="177"/>
      <c r="DB62" s="177"/>
      <c r="DC62" s="177"/>
      <c r="DD62" s="177"/>
      <c r="DE62" s="177"/>
      <c r="DF62" s="177"/>
      <c r="DG62" s="177"/>
      <c r="DH62" s="177"/>
      <c r="DI62" s="177"/>
      <c r="DJ62" s="177"/>
      <c r="DK62" s="177"/>
      <c r="DL62" s="177"/>
      <c r="DM62" s="177"/>
      <c r="DN62" s="177"/>
      <c r="DO62" s="177"/>
      <c r="DP62" s="177"/>
      <c r="DQ62" s="177"/>
      <c r="DR62" s="177"/>
      <c r="DS62" s="177"/>
      <c r="DT62" s="177"/>
    </row>
    <row r="63" spans="1:124" s="11" customFormat="1" ht="14.25" customHeight="1" x14ac:dyDescent="0.2">
      <c r="A63" s="9"/>
      <c r="B63" s="118" t="s">
        <v>5</v>
      </c>
      <c r="C63" s="63" t="str">
        <f t="shared" si="58"/>
        <v/>
      </c>
      <c r="D63" s="44">
        <f t="shared" si="38"/>
        <v>0</v>
      </c>
      <c r="E63" s="67"/>
      <c r="F63" s="45">
        <f t="shared" si="39"/>
        <v>0</v>
      </c>
      <c r="G63" s="45">
        <f t="shared" si="40"/>
        <v>0</v>
      </c>
      <c r="H63" s="45">
        <f t="shared" si="41"/>
        <v>0</v>
      </c>
      <c r="I63" s="46" t="str">
        <f t="shared" si="42"/>
        <v/>
      </c>
      <c r="J63" s="47" t="e">
        <f>D63*INDEX('Select Year'!X$15:X$19,MATCH(Electricity!C63,'Select Year'!W$15:W$19,0))</f>
        <v>#N/A</v>
      </c>
      <c r="K63" s="70"/>
      <c r="L63" s="48" t="str">
        <f t="shared" si="43"/>
        <v/>
      </c>
      <c r="M63" s="75"/>
      <c r="N63" s="49">
        <f t="shared" si="44"/>
        <v>0</v>
      </c>
      <c r="O63" s="50" t="str">
        <f t="shared" si="45"/>
        <v/>
      </c>
      <c r="P63" s="67"/>
      <c r="Q63" s="48" t="str">
        <f t="shared" si="46"/>
        <v/>
      </c>
      <c r="R63" s="75"/>
      <c r="S63" s="49">
        <f t="shared" si="47"/>
        <v>0</v>
      </c>
      <c r="T63" s="50" t="str">
        <f t="shared" si="48"/>
        <v/>
      </c>
      <c r="U63" s="67"/>
      <c r="V63" s="48" t="str">
        <f t="shared" si="49"/>
        <v/>
      </c>
      <c r="W63" s="75"/>
      <c r="X63" s="49">
        <f t="shared" si="50"/>
        <v>0</v>
      </c>
      <c r="Y63" s="50" t="str">
        <f t="shared" si="51"/>
        <v/>
      </c>
      <c r="Z63" s="284">
        <f t="shared" si="59"/>
        <v>0</v>
      </c>
      <c r="AA63" s="73"/>
      <c r="AB63" s="74"/>
      <c r="AC63" s="73"/>
      <c r="AD63" s="74"/>
      <c r="AE63" s="73"/>
      <c r="AF63" s="73"/>
      <c r="AG63" s="73"/>
      <c r="AH63" s="73"/>
      <c r="AI63" s="122">
        <f t="shared" si="52"/>
        <v>0</v>
      </c>
      <c r="AK63" s="12"/>
      <c r="AL63" s="12"/>
      <c r="AR63" s="12"/>
      <c r="AS63" s="12"/>
      <c r="AT63" s="12"/>
      <c r="AU63" s="12"/>
      <c r="AV63" s="13"/>
      <c r="AW63" s="12"/>
      <c r="BY63" s="177"/>
      <c r="BZ63" s="174" t="str">
        <f t="shared" si="18"/>
        <v>Jun-</v>
      </c>
      <c r="CA63" s="174"/>
      <c r="CB63" s="174"/>
      <c r="CC63" s="175"/>
      <c r="CD63" s="175"/>
      <c r="CE63" s="175"/>
      <c r="CF63" s="176"/>
      <c r="CG63" s="176"/>
      <c r="CH63" s="176"/>
      <c r="CI63" s="176"/>
      <c r="CJ63" s="176"/>
      <c r="CK63" s="176"/>
      <c r="CL63" s="176"/>
      <c r="CM63" s="176"/>
      <c r="CN63" s="176"/>
      <c r="CO63" s="175"/>
      <c r="CP63" s="175"/>
      <c r="CQ63" s="175"/>
      <c r="CR63" s="175"/>
      <c r="CS63" s="175"/>
      <c r="CT63" s="175"/>
      <c r="CU63" s="177"/>
      <c r="CV63" s="177"/>
      <c r="CW63" s="177"/>
      <c r="CX63" s="177"/>
      <c r="CY63" s="177"/>
      <c r="CZ63" s="177"/>
      <c r="DA63" s="177"/>
      <c r="DB63" s="177"/>
      <c r="DC63" s="177"/>
      <c r="DD63" s="177"/>
      <c r="DE63" s="177"/>
      <c r="DF63" s="177"/>
      <c r="DG63" s="177"/>
      <c r="DH63" s="177"/>
      <c r="DI63" s="177"/>
      <c r="DJ63" s="177"/>
      <c r="DK63" s="177"/>
      <c r="DL63" s="177"/>
      <c r="DM63" s="177"/>
      <c r="DN63" s="177"/>
      <c r="DO63" s="177"/>
      <c r="DP63" s="177"/>
      <c r="DQ63" s="177"/>
      <c r="DR63" s="177"/>
      <c r="DS63" s="177"/>
      <c r="DT63" s="177"/>
    </row>
    <row r="64" spans="1:124" s="11" customFormat="1" ht="14.25" customHeight="1" x14ac:dyDescent="0.2">
      <c r="A64" s="9"/>
      <c r="B64" s="118" t="s">
        <v>6</v>
      </c>
      <c r="C64" s="63" t="str">
        <f t="shared" si="58"/>
        <v/>
      </c>
      <c r="D64" s="44">
        <f t="shared" si="38"/>
        <v>0</v>
      </c>
      <c r="E64" s="67"/>
      <c r="F64" s="45">
        <f t="shared" si="39"/>
        <v>0</v>
      </c>
      <c r="G64" s="45">
        <f t="shared" si="40"/>
        <v>0</v>
      </c>
      <c r="H64" s="45">
        <f t="shared" si="41"/>
        <v>0</v>
      </c>
      <c r="I64" s="46" t="str">
        <f t="shared" si="42"/>
        <v/>
      </c>
      <c r="J64" s="47" t="e">
        <f>D64*INDEX('Select Year'!X$15:X$19,MATCH(Electricity!C64,'Select Year'!W$15:W$19,0))</f>
        <v>#N/A</v>
      </c>
      <c r="K64" s="70"/>
      <c r="L64" s="48" t="str">
        <f t="shared" si="43"/>
        <v/>
      </c>
      <c r="M64" s="75"/>
      <c r="N64" s="49">
        <f t="shared" si="44"/>
        <v>0</v>
      </c>
      <c r="O64" s="50" t="str">
        <f t="shared" si="45"/>
        <v/>
      </c>
      <c r="P64" s="67"/>
      <c r="Q64" s="48" t="str">
        <f t="shared" si="46"/>
        <v/>
      </c>
      <c r="R64" s="75"/>
      <c r="S64" s="49">
        <f t="shared" si="47"/>
        <v>0</v>
      </c>
      <c r="T64" s="50" t="str">
        <f t="shared" si="48"/>
        <v/>
      </c>
      <c r="U64" s="67"/>
      <c r="V64" s="48" t="str">
        <f t="shared" si="49"/>
        <v/>
      </c>
      <c r="W64" s="75"/>
      <c r="X64" s="49">
        <f t="shared" si="50"/>
        <v>0</v>
      </c>
      <c r="Y64" s="50" t="str">
        <f t="shared" si="51"/>
        <v/>
      </c>
      <c r="Z64" s="284">
        <f t="shared" si="59"/>
        <v>0</v>
      </c>
      <c r="AA64" s="73"/>
      <c r="AB64" s="74"/>
      <c r="AC64" s="73"/>
      <c r="AD64" s="74"/>
      <c r="AE64" s="73"/>
      <c r="AF64" s="73"/>
      <c r="AG64" s="73"/>
      <c r="AH64" s="73"/>
      <c r="AI64" s="122">
        <f t="shared" si="52"/>
        <v>0</v>
      </c>
      <c r="AK64" s="12"/>
      <c r="AL64" s="12"/>
      <c r="AR64" s="12"/>
      <c r="AS64" s="12"/>
      <c r="AT64" s="12"/>
      <c r="AU64" s="12"/>
      <c r="AV64" s="13"/>
      <c r="AW64" s="12"/>
      <c r="BY64" s="177"/>
      <c r="BZ64" s="174" t="str">
        <f t="shared" si="18"/>
        <v>Jul-</v>
      </c>
      <c r="CA64" s="174"/>
      <c r="CB64" s="174"/>
      <c r="CC64" s="175"/>
      <c r="CD64" s="175"/>
      <c r="CE64" s="175"/>
      <c r="CF64" s="176"/>
      <c r="CG64" s="176"/>
      <c r="CH64" s="176"/>
      <c r="CI64" s="176"/>
      <c r="CJ64" s="176"/>
      <c r="CK64" s="176"/>
      <c r="CL64" s="176"/>
      <c r="CM64" s="176"/>
      <c r="CN64" s="176"/>
      <c r="CO64" s="175"/>
      <c r="CP64" s="175"/>
      <c r="CQ64" s="175"/>
      <c r="CR64" s="175"/>
      <c r="CS64" s="175"/>
      <c r="CT64" s="175"/>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row>
    <row r="65" spans="1:124" s="11" customFormat="1" ht="14.25" customHeight="1" x14ac:dyDescent="0.2">
      <c r="A65" s="9"/>
      <c r="B65" s="118" t="s">
        <v>7</v>
      </c>
      <c r="C65" s="63" t="str">
        <f t="shared" si="58"/>
        <v/>
      </c>
      <c r="D65" s="44">
        <f t="shared" si="38"/>
        <v>0</v>
      </c>
      <c r="E65" s="67"/>
      <c r="F65" s="45">
        <f t="shared" si="39"/>
        <v>0</v>
      </c>
      <c r="G65" s="45">
        <f t="shared" si="40"/>
        <v>0</v>
      </c>
      <c r="H65" s="45">
        <f t="shared" si="41"/>
        <v>0</v>
      </c>
      <c r="I65" s="46" t="str">
        <f t="shared" si="42"/>
        <v/>
      </c>
      <c r="J65" s="47" t="e">
        <f>D65*INDEX('Select Year'!X$15:X$19,MATCH(Electricity!C65,'Select Year'!W$15:W$19,0))</f>
        <v>#N/A</v>
      </c>
      <c r="K65" s="70"/>
      <c r="L65" s="48" t="str">
        <f t="shared" si="43"/>
        <v/>
      </c>
      <c r="M65" s="75"/>
      <c r="N65" s="49">
        <f t="shared" si="44"/>
        <v>0</v>
      </c>
      <c r="O65" s="50" t="str">
        <f t="shared" si="45"/>
        <v/>
      </c>
      <c r="P65" s="67"/>
      <c r="Q65" s="48" t="str">
        <f t="shared" si="46"/>
        <v/>
      </c>
      <c r="R65" s="75"/>
      <c r="S65" s="49">
        <f t="shared" si="47"/>
        <v>0</v>
      </c>
      <c r="T65" s="50" t="str">
        <f t="shared" si="48"/>
        <v/>
      </c>
      <c r="U65" s="67"/>
      <c r="V65" s="48" t="str">
        <f t="shared" si="49"/>
        <v/>
      </c>
      <c r="W65" s="75"/>
      <c r="X65" s="49">
        <f t="shared" si="50"/>
        <v>0</v>
      </c>
      <c r="Y65" s="50" t="str">
        <f t="shared" si="51"/>
        <v/>
      </c>
      <c r="Z65" s="284">
        <f t="shared" si="59"/>
        <v>0</v>
      </c>
      <c r="AA65" s="73"/>
      <c r="AB65" s="74"/>
      <c r="AC65" s="73"/>
      <c r="AD65" s="74"/>
      <c r="AE65" s="73"/>
      <c r="AF65" s="73"/>
      <c r="AG65" s="73"/>
      <c r="AH65" s="73"/>
      <c r="AI65" s="122">
        <f t="shared" si="52"/>
        <v>0</v>
      </c>
      <c r="AK65" s="12"/>
      <c r="AL65" s="12"/>
      <c r="AR65" s="12"/>
      <c r="AS65" s="12"/>
      <c r="AT65" s="12"/>
      <c r="AU65" s="12"/>
      <c r="AV65" s="13"/>
      <c r="AW65" s="12"/>
      <c r="BY65" s="177"/>
      <c r="BZ65" s="174" t="str">
        <f t="shared" si="18"/>
        <v>Aug-</v>
      </c>
      <c r="CA65" s="174"/>
      <c r="CB65" s="174"/>
      <c r="CC65" s="175"/>
      <c r="CD65" s="175"/>
      <c r="CE65" s="175"/>
      <c r="CF65" s="176"/>
      <c r="CG65" s="176"/>
      <c r="CH65" s="176"/>
      <c r="CI65" s="176"/>
      <c r="CJ65" s="176"/>
      <c r="CK65" s="176"/>
      <c r="CL65" s="176"/>
      <c r="CM65" s="176"/>
      <c r="CN65" s="176"/>
      <c r="CO65" s="175"/>
      <c r="CP65" s="175"/>
      <c r="CQ65" s="175"/>
      <c r="CR65" s="175"/>
      <c r="CS65" s="175"/>
      <c r="CT65" s="175"/>
      <c r="CU65" s="177"/>
      <c r="CV65" s="177"/>
      <c r="CW65" s="177"/>
      <c r="CX65" s="177"/>
      <c r="CY65" s="177"/>
      <c r="CZ65" s="177"/>
      <c r="DA65" s="177"/>
      <c r="DB65" s="177"/>
      <c r="DC65" s="177"/>
      <c r="DD65" s="177"/>
      <c r="DE65" s="177"/>
      <c r="DF65" s="177"/>
      <c r="DG65" s="177"/>
      <c r="DH65" s="177"/>
      <c r="DI65" s="177"/>
      <c r="DJ65" s="177"/>
      <c r="DK65" s="177"/>
      <c r="DL65" s="177"/>
      <c r="DM65" s="177"/>
      <c r="DN65" s="177"/>
      <c r="DO65" s="177"/>
      <c r="DP65" s="177"/>
      <c r="DQ65" s="177"/>
      <c r="DR65" s="177"/>
      <c r="DS65" s="177"/>
      <c r="DT65" s="177"/>
    </row>
    <row r="66" spans="1:124" s="11" customFormat="1" ht="14.25" customHeight="1" x14ac:dyDescent="0.2">
      <c r="A66" s="9"/>
      <c r="B66" s="118" t="s">
        <v>8</v>
      </c>
      <c r="C66" s="63" t="str">
        <f t="shared" si="58"/>
        <v/>
      </c>
      <c r="D66" s="44">
        <f t="shared" si="38"/>
        <v>0</v>
      </c>
      <c r="E66" s="67"/>
      <c r="F66" s="45">
        <f t="shared" si="39"/>
        <v>0</v>
      </c>
      <c r="G66" s="45">
        <f t="shared" si="40"/>
        <v>0</v>
      </c>
      <c r="H66" s="45">
        <f t="shared" si="41"/>
        <v>0</v>
      </c>
      <c r="I66" s="46" t="str">
        <f t="shared" si="42"/>
        <v/>
      </c>
      <c r="J66" s="47" t="e">
        <f>D66*INDEX('Select Year'!X$15:X$19,MATCH(Electricity!C66,'Select Year'!W$15:W$19,0))</f>
        <v>#N/A</v>
      </c>
      <c r="K66" s="70"/>
      <c r="L66" s="48" t="str">
        <f t="shared" si="43"/>
        <v/>
      </c>
      <c r="M66" s="75"/>
      <c r="N66" s="49">
        <f t="shared" si="44"/>
        <v>0</v>
      </c>
      <c r="O66" s="50" t="str">
        <f t="shared" si="45"/>
        <v/>
      </c>
      <c r="P66" s="67"/>
      <c r="Q66" s="48" t="str">
        <f t="shared" si="46"/>
        <v/>
      </c>
      <c r="R66" s="75"/>
      <c r="S66" s="49">
        <f t="shared" si="47"/>
        <v>0</v>
      </c>
      <c r="T66" s="50" t="str">
        <f t="shared" si="48"/>
        <v/>
      </c>
      <c r="U66" s="67"/>
      <c r="V66" s="48" t="str">
        <f t="shared" si="49"/>
        <v/>
      </c>
      <c r="W66" s="75"/>
      <c r="X66" s="49">
        <f t="shared" si="50"/>
        <v>0</v>
      </c>
      <c r="Y66" s="50" t="str">
        <f t="shared" si="51"/>
        <v/>
      </c>
      <c r="Z66" s="284">
        <f t="shared" si="59"/>
        <v>0</v>
      </c>
      <c r="AA66" s="73"/>
      <c r="AB66" s="74"/>
      <c r="AC66" s="73"/>
      <c r="AD66" s="74"/>
      <c r="AE66" s="73"/>
      <c r="AF66" s="73"/>
      <c r="AG66" s="73"/>
      <c r="AH66" s="73"/>
      <c r="AI66" s="122">
        <f t="shared" si="52"/>
        <v>0</v>
      </c>
      <c r="AK66" s="12"/>
      <c r="AL66" s="12"/>
      <c r="AR66" s="12"/>
      <c r="AS66" s="12"/>
      <c r="AT66" s="12"/>
      <c r="AU66" s="12"/>
      <c r="AV66" s="13"/>
      <c r="AW66" s="12"/>
      <c r="BY66" s="177"/>
      <c r="BZ66" s="174" t="str">
        <f t="shared" si="18"/>
        <v>Sep-</v>
      </c>
      <c r="CA66" s="174"/>
      <c r="CB66" s="174"/>
      <c r="CC66" s="175"/>
      <c r="CD66" s="175"/>
      <c r="CE66" s="175"/>
      <c r="CF66" s="176"/>
      <c r="CG66" s="176"/>
      <c r="CH66" s="176"/>
      <c r="CI66" s="176"/>
      <c r="CJ66" s="176"/>
      <c r="CK66" s="176"/>
      <c r="CL66" s="176"/>
      <c r="CM66" s="176"/>
      <c r="CN66" s="176"/>
      <c r="CO66" s="175"/>
      <c r="CP66" s="175"/>
      <c r="CQ66" s="175"/>
      <c r="CR66" s="175"/>
      <c r="CS66" s="175"/>
      <c r="CT66" s="175"/>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row>
    <row r="67" spans="1:124" s="11" customFormat="1" ht="14.25" customHeight="1" x14ac:dyDescent="0.2">
      <c r="A67" s="9"/>
      <c r="B67" s="118" t="s">
        <v>9</v>
      </c>
      <c r="C67" s="63" t="str">
        <f t="shared" si="58"/>
        <v/>
      </c>
      <c r="D67" s="44">
        <f t="shared" si="38"/>
        <v>0</v>
      </c>
      <c r="E67" s="67"/>
      <c r="F67" s="45">
        <f t="shared" si="39"/>
        <v>0</v>
      </c>
      <c r="G67" s="45">
        <f t="shared" si="40"/>
        <v>0</v>
      </c>
      <c r="H67" s="45">
        <f t="shared" si="41"/>
        <v>0</v>
      </c>
      <c r="I67" s="46" t="str">
        <f t="shared" si="42"/>
        <v/>
      </c>
      <c r="J67" s="47" t="e">
        <f>D67*INDEX('Select Year'!X$15:X$19,MATCH(Electricity!C67,'Select Year'!W$15:W$19,0))</f>
        <v>#N/A</v>
      </c>
      <c r="K67" s="70"/>
      <c r="L67" s="48" t="str">
        <f t="shared" si="43"/>
        <v/>
      </c>
      <c r="M67" s="75"/>
      <c r="N67" s="49">
        <f t="shared" si="44"/>
        <v>0</v>
      </c>
      <c r="O67" s="50" t="str">
        <f t="shared" si="45"/>
        <v/>
      </c>
      <c r="P67" s="67"/>
      <c r="Q67" s="48" t="str">
        <f t="shared" si="46"/>
        <v/>
      </c>
      <c r="R67" s="75"/>
      <c r="S67" s="49">
        <f t="shared" si="47"/>
        <v>0</v>
      </c>
      <c r="T67" s="50" t="str">
        <f t="shared" si="48"/>
        <v/>
      </c>
      <c r="U67" s="67"/>
      <c r="V67" s="48" t="str">
        <f t="shared" si="49"/>
        <v/>
      </c>
      <c r="W67" s="75"/>
      <c r="X67" s="49">
        <f t="shared" si="50"/>
        <v>0</v>
      </c>
      <c r="Y67" s="50" t="str">
        <f t="shared" si="51"/>
        <v/>
      </c>
      <c r="Z67" s="284">
        <f t="shared" si="59"/>
        <v>0</v>
      </c>
      <c r="AA67" s="73"/>
      <c r="AB67" s="74"/>
      <c r="AC67" s="73"/>
      <c r="AD67" s="74"/>
      <c r="AE67" s="73"/>
      <c r="AF67" s="73"/>
      <c r="AG67" s="73"/>
      <c r="AH67" s="73"/>
      <c r="AI67" s="122">
        <f t="shared" si="52"/>
        <v>0</v>
      </c>
      <c r="AK67" s="12"/>
      <c r="AL67" s="12"/>
      <c r="AR67" s="12"/>
      <c r="AS67" s="12"/>
      <c r="AT67" s="12"/>
      <c r="AU67" s="12"/>
      <c r="AV67" s="13"/>
      <c r="AW67" s="12"/>
      <c r="BY67" s="177"/>
      <c r="BZ67" s="174" t="str">
        <f t="shared" si="18"/>
        <v>Oct-</v>
      </c>
      <c r="CA67" s="174"/>
      <c r="CB67" s="174"/>
      <c r="CC67" s="175"/>
      <c r="CD67" s="175"/>
      <c r="CE67" s="175"/>
      <c r="CF67" s="176"/>
      <c r="CG67" s="176"/>
      <c r="CH67" s="176"/>
      <c r="CI67" s="176"/>
      <c r="CJ67" s="176"/>
      <c r="CK67" s="176"/>
      <c r="CL67" s="176"/>
      <c r="CM67" s="176"/>
      <c r="CN67" s="176"/>
      <c r="CO67" s="175"/>
      <c r="CP67" s="175"/>
      <c r="CQ67" s="175"/>
      <c r="CR67" s="175"/>
      <c r="CS67" s="175"/>
      <c r="CT67" s="175"/>
      <c r="CU67" s="177"/>
      <c r="CV67" s="177"/>
      <c r="CW67" s="177"/>
      <c r="CX67" s="177"/>
      <c r="CY67" s="177"/>
      <c r="CZ67" s="177"/>
      <c r="DA67" s="177"/>
      <c r="DB67" s="177"/>
      <c r="DC67" s="177"/>
      <c r="DD67" s="177"/>
      <c r="DE67" s="177"/>
      <c r="DF67" s="177"/>
      <c r="DG67" s="177"/>
      <c r="DH67" s="177"/>
      <c r="DI67" s="177"/>
      <c r="DJ67" s="177"/>
      <c r="DK67" s="177"/>
      <c r="DL67" s="177"/>
      <c r="DM67" s="177"/>
      <c r="DN67" s="177"/>
      <c r="DO67" s="177"/>
      <c r="DP67" s="177"/>
      <c r="DQ67" s="177"/>
      <c r="DR67" s="177"/>
      <c r="DS67" s="177"/>
      <c r="DT67" s="177"/>
    </row>
    <row r="68" spans="1:124" s="11" customFormat="1" ht="14.25" customHeight="1" x14ac:dyDescent="0.2">
      <c r="A68" s="9"/>
      <c r="B68" s="118" t="s">
        <v>10</v>
      </c>
      <c r="C68" s="63" t="str">
        <f t="shared" si="58"/>
        <v/>
      </c>
      <c r="D68" s="44">
        <f t="shared" si="38"/>
        <v>0</v>
      </c>
      <c r="E68" s="67"/>
      <c r="F68" s="45">
        <f t="shared" si="39"/>
        <v>0</v>
      </c>
      <c r="G68" s="45">
        <f t="shared" si="40"/>
        <v>0</v>
      </c>
      <c r="H68" s="45">
        <f t="shared" si="41"/>
        <v>0</v>
      </c>
      <c r="I68" s="46" t="str">
        <f t="shared" si="42"/>
        <v/>
      </c>
      <c r="J68" s="47" t="e">
        <f>D68*INDEX('Select Year'!X$15:X$19,MATCH(Electricity!C68,'Select Year'!W$15:W$19,0))</f>
        <v>#N/A</v>
      </c>
      <c r="K68" s="70"/>
      <c r="L68" s="48" t="str">
        <f t="shared" si="43"/>
        <v/>
      </c>
      <c r="M68" s="75"/>
      <c r="N68" s="49">
        <f t="shared" si="44"/>
        <v>0</v>
      </c>
      <c r="O68" s="50" t="str">
        <f t="shared" si="45"/>
        <v/>
      </c>
      <c r="P68" s="67"/>
      <c r="Q68" s="48" t="str">
        <f t="shared" si="46"/>
        <v/>
      </c>
      <c r="R68" s="75"/>
      <c r="S68" s="49">
        <f t="shared" si="47"/>
        <v>0</v>
      </c>
      <c r="T68" s="50" t="str">
        <f t="shared" si="48"/>
        <v/>
      </c>
      <c r="U68" s="67"/>
      <c r="V68" s="48" t="str">
        <f t="shared" si="49"/>
        <v/>
      </c>
      <c r="W68" s="75"/>
      <c r="X68" s="49">
        <f t="shared" si="50"/>
        <v>0</v>
      </c>
      <c r="Y68" s="50" t="str">
        <f t="shared" si="51"/>
        <v/>
      </c>
      <c r="Z68" s="284">
        <f t="shared" si="59"/>
        <v>0</v>
      </c>
      <c r="AA68" s="73"/>
      <c r="AB68" s="74"/>
      <c r="AC68" s="73"/>
      <c r="AD68" s="74"/>
      <c r="AE68" s="73"/>
      <c r="AF68" s="73"/>
      <c r="AG68" s="73"/>
      <c r="AH68" s="73"/>
      <c r="AI68" s="122">
        <f t="shared" si="52"/>
        <v>0</v>
      </c>
      <c r="AK68" s="12"/>
      <c r="AL68" s="12"/>
      <c r="AR68" s="12"/>
      <c r="AS68" s="12"/>
      <c r="AT68" s="12"/>
      <c r="AU68" s="12"/>
      <c r="AV68" s="13"/>
      <c r="AW68" s="12"/>
      <c r="BY68" s="177"/>
      <c r="BZ68" s="174" t="str">
        <f t="shared" si="18"/>
        <v>Nov-</v>
      </c>
      <c r="CA68" s="174"/>
      <c r="CB68" s="174"/>
      <c r="CC68" s="175"/>
      <c r="CD68" s="175"/>
      <c r="CE68" s="175"/>
      <c r="CF68" s="176"/>
      <c r="CG68" s="176"/>
      <c r="CH68" s="176"/>
      <c r="CI68" s="176"/>
      <c r="CJ68" s="176"/>
      <c r="CK68" s="176"/>
      <c r="CL68" s="176"/>
      <c r="CM68" s="176"/>
      <c r="CN68" s="176"/>
      <c r="CO68" s="175"/>
      <c r="CP68" s="175"/>
      <c r="CQ68" s="175"/>
      <c r="CR68" s="175"/>
      <c r="CS68" s="175"/>
      <c r="CT68" s="175"/>
      <c r="CU68" s="177"/>
      <c r="CV68" s="177"/>
      <c r="CW68" s="177"/>
      <c r="CX68" s="177"/>
      <c r="CY68" s="177"/>
      <c r="CZ68" s="177"/>
      <c r="DA68" s="177"/>
      <c r="DB68" s="177"/>
      <c r="DC68" s="177"/>
      <c r="DD68" s="177"/>
      <c r="DE68" s="177"/>
      <c r="DF68" s="177"/>
      <c r="DG68" s="177"/>
      <c r="DH68" s="177"/>
      <c r="DI68" s="177"/>
      <c r="DJ68" s="177"/>
      <c r="DK68" s="177"/>
      <c r="DL68" s="177"/>
      <c r="DM68" s="177"/>
      <c r="DN68" s="177"/>
      <c r="DO68" s="177"/>
      <c r="DP68" s="177"/>
      <c r="DQ68" s="177"/>
      <c r="DR68" s="177"/>
      <c r="DS68" s="177"/>
      <c r="DT68" s="177"/>
    </row>
    <row r="69" spans="1:124" s="11" customFormat="1" ht="14.25" customHeight="1" thickBot="1" x14ac:dyDescent="0.25">
      <c r="A69" s="9"/>
      <c r="B69" s="123" t="s">
        <v>11</v>
      </c>
      <c r="C69" s="124" t="str">
        <f t="shared" si="58"/>
        <v/>
      </c>
      <c r="D69" s="125">
        <f t="shared" si="38"/>
        <v>0</v>
      </c>
      <c r="E69" s="126"/>
      <c r="F69" s="127">
        <f t="shared" si="39"/>
        <v>0</v>
      </c>
      <c r="G69" s="127">
        <f t="shared" si="40"/>
        <v>0</v>
      </c>
      <c r="H69" s="127">
        <f t="shared" si="41"/>
        <v>0</v>
      </c>
      <c r="I69" s="128" t="str">
        <f t="shared" si="42"/>
        <v/>
      </c>
      <c r="J69" s="129" t="e">
        <f>D69*INDEX('Select Year'!X$15:X$19,MATCH(Electricity!C69,'Select Year'!W$15:W$19,0))</f>
        <v>#N/A</v>
      </c>
      <c r="K69" s="126"/>
      <c r="L69" s="130" t="str">
        <f t="shared" si="43"/>
        <v/>
      </c>
      <c r="M69" s="131"/>
      <c r="N69" s="132">
        <f t="shared" si="44"/>
        <v>0</v>
      </c>
      <c r="O69" s="133" t="str">
        <f t="shared" si="45"/>
        <v/>
      </c>
      <c r="P69" s="126"/>
      <c r="Q69" s="130" t="str">
        <f t="shared" si="46"/>
        <v/>
      </c>
      <c r="R69" s="131"/>
      <c r="S69" s="132">
        <f t="shared" si="47"/>
        <v>0</v>
      </c>
      <c r="T69" s="133" t="str">
        <f t="shared" si="48"/>
        <v/>
      </c>
      <c r="U69" s="126"/>
      <c r="V69" s="130" t="str">
        <f t="shared" si="49"/>
        <v/>
      </c>
      <c r="W69" s="131"/>
      <c r="X69" s="132">
        <f t="shared" si="50"/>
        <v>0</v>
      </c>
      <c r="Y69" s="133" t="str">
        <f t="shared" si="51"/>
        <v/>
      </c>
      <c r="Z69" s="125">
        <f>Z68</f>
        <v>0</v>
      </c>
      <c r="AA69" s="134"/>
      <c r="AB69" s="135"/>
      <c r="AC69" s="134"/>
      <c r="AD69" s="135"/>
      <c r="AE69" s="134"/>
      <c r="AF69" s="134"/>
      <c r="AG69" s="134"/>
      <c r="AH69" s="134"/>
      <c r="AI69" s="136">
        <f t="shared" si="52"/>
        <v>0</v>
      </c>
      <c r="AK69" s="12"/>
      <c r="AL69" s="12"/>
      <c r="AR69" s="12"/>
      <c r="AS69" s="12"/>
      <c r="AT69" s="12"/>
      <c r="AU69" s="12"/>
      <c r="AV69" s="13"/>
      <c r="AW69" s="12"/>
      <c r="BY69" s="177"/>
      <c r="BZ69" s="174" t="str">
        <f t="shared" si="18"/>
        <v>Dec-</v>
      </c>
      <c r="CA69" s="174"/>
      <c r="CB69" s="174"/>
      <c r="CC69" s="175"/>
      <c r="CD69" s="175"/>
      <c r="CE69" s="175"/>
      <c r="CF69" s="176"/>
      <c r="CG69" s="176"/>
      <c r="CH69" s="176"/>
      <c r="CI69" s="176"/>
      <c r="CJ69" s="176"/>
      <c r="CK69" s="176"/>
      <c r="CL69" s="176"/>
      <c r="CM69" s="176"/>
      <c r="CN69" s="176"/>
      <c r="CO69" s="175"/>
      <c r="CP69" s="175"/>
      <c r="CQ69" s="175"/>
      <c r="CR69" s="175"/>
      <c r="CS69" s="175"/>
      <c r="CT69" s="175"/>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row>
    <row r="70" spans="1:124" s="41" customFormat="1" ht="7.5" customHeight="1" thickBot="1" x14ac:dyDescent="0.25">
      <c r="A70" s="33"/>
      <c r="B70" s="32"/>
      <c r="C70" s="32"/>
      <c r="D70" s="34"/>
      <c r="E70" s="34"/>
      <c r="F70" s="35"/>
      <c r="G70" s="35"/>
      <c r="H70" s="35"/>
      <c r="I70" s="36"/>
      <c r="J70" s="37"/>
      <c r="K70" s="34"/>
      <c r="L70" s="38"/>
      <c r="M70" s="39"/>
      <c r="N70" s="40"/>
      <c r="O70" s="38"/>
      <c r="P70" s="34"/>
      <c r="Q70" s="38"/>
      <c r="R70" s="39"/>
      <c r="S70" s="40"/>
      <c r="T70" s="38"/>
      <c r="U70" s="34"/>
      <c r="V70" s="38"/>
      <c r="W70" s="39"/>
      <c r="X70" s="40"/>
      <c r="Y70" s="38"/>
      <c r="Z70" s="34"/>
      <c r="AA70" s="40"/>
      <c r="AB70" s="34"/>
      <c r="AC70" s="40"/>
      <c r="AD70" s="34"/>
      <c r="AE70" s="40"/>
      <c r="AF70" s="40"/>
      <c r="AG70" s="40"/>
      <c r="AH70" s="40"/>
      <c r="AI70" s="40"/>
      <c r="AK70" s="42"/>
      <c r="AL70" s="42"/>
      <c r="AR70" s="42"/>
      <c r="AS70" s="42"/>
      <c r="AT70" s="42"/>
      <c r="AU70" s="42"/>
      <c r="AV70" s="43"/>
      <c r="AW70" s="42"/>
      <c r="BY70" s="178"/>
      <c r="BZ70" s="178"/>
      <c r="CA70" s="178"/>
      <c r="CB70" s="178"/>
      <c r="CC70" s="179"/>
      <c r="CD70" s="179"/>
      <c r="CE70" s="179"/>
      <c r="CF70" s="180"/>
      <c r="CG70" s="180"/>
      <c r="CH70" s="180"/>
      <c r="CI70" s="180"/>
      <c r="CJ70" s="180"/>
      <c r="CK70" s="180"/>
      <c r="CL70" s="180"/>
      <c r="CM70" s="180"/>
      <c r="CN70" s="180"/>
      <c r="CO70" s="179"/>
      <c r="CP70" s="179"/>
      <c r="CQ70" s="179"/>
      <c r="CR70" s="179"/>
      <c r="CS70" s="179"/>
      <c r="CT70" s="179"/>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row>
    <row r="71" spans="1:124" s="51" customFormat="1" ht="19.5" customHeight="1" thickBot="1" x14ac:dyDescent="0.25">
      <c r="A71" s="9" t="str">
        <f>B71&amp;A4</f>
        <v>Total</v>
      </c>
      <c r="B71" s="97" t="s">
        <v>24</v>
      </c>
      <c r="C71" s="98">
        <f>Year1</f>
        <v>0</v>
      </c>
      <c r="D71" s="87">
        <f>SUM(D10:D21)</f>
        <v>0</v>
      </c>
      <c r="E71" s="88">
        <f>SUM(E10:E21)</f>
        <v>0</v>
      </c>
      <c r="F71" s="89">
        <f>SUM(F10:F21)</f>
        <v>0</v>
      </c>
      <c r="G71" s="89">
        <f>SUM(G10:G21)</f>
        <v>0</v>
      </c>
      <c r="H71" s="89">
        <f>SUM(H10:H21)</f>
        <v>0</v>
      </c>
      <c r="I71" s="90" t="str">
        <f>IF((K71+P71+U71)=0,"",H71/(D71))</f>
        <v/>
      </c>
      <c r="J71" s="91" t="e">
        <f>SUM(J10:J21)</f>
        <v>#N/A</v>
      </c>
      <c r="K71" s="88">
        <f>SUM(K10:K21)</f>
        <v>0</v>
      </c>
      <c r="L71" s="92" t="s">
        <v>34</v>
      </c>
      <c r="M71" s="92" t="s">
        <v>34</v>
      </c>
      <c r="N71" s="89">
        <f>SUM(N10:N21)</f>
        <v>0</v>
      </c>
      <c r="O71" s="93" t="s">
        <v>34</v>
      </c>
      <c r="P71" s="88">
        <f>SUM(P10:P21)</f>
        <v>0</v>
      </c>
      <c r="Q71" s="92" t="s">
        <v>34</v>
      </c>
      <c r="R71" s="92" t="s">
        <v>34</v>
      </c>
      <c r="S71" s="89">
        <f>SUM(S10:S21)</f>
        <v>0</v>
      </c>
      <c r="T71" s="93" t="s">
        <v>34</v>
      </c>
      <c r="U71" s="88">
        <f>SUM(U10:U21)</f>
        <v>0</v>
      </c>
      <c r="V71" s="92" t="s">
        <v>34</v>
      </c>
      <c r="W71" s="92" t="s">
        <v>34</v>
      </c>
      <c r="X71" s="89">
        <f>SUM(X10:X21)</f>
        <v>0</v>
      </c>
      <c r="Y71" s="93" t="s">
        <v>34</v>
      </c>
      <c r="Z71" s="94" t="s">
        <v>34</v>
      </c>
      <c r="AA71" s="89">
        <f>SUM(AA10:AA21)</f>
        <v>0</v>
      </c>
      <c r="AB71" s="95" t="s">
        <v>34</v>
      </c>
      <c r="AC71" s="89">
        <f>SUM(AC10:AC21)</f>
        <v>0</v>
      </c>
      <c r="AD71" s="95" t="s">
        <v>34</v>
      </c>
      <c r="AE71" s="89">
        <f>SUM(AE10:AE21)</f>
        <v>0</v>
      </c>
      <c r="AF71" s="89">
        <f>SUM(AF10:AF21)</f>
        <v>0</v>
      </c>
      <c r="AG71" s="89">
        <f>SUM(AG10:AG21)</f>
        <v>0</v>
      </c>
      <c r="AH71" s="89">
        <f>SUM(AH10:AH21)</f>
        <v>0</v>
      </c>
      <c r="AI71" s="96">
        <f>SUM(AI10:AI21)</f>
        <v>0</v>
      </c>
      <c r="AK71" s="52"/>
      <c r="AL71" s="52"/>
      <c r="AR71" s="52"/>
      <c r="AS71" s="52"/>
      <c r="AT71" s="52"/>
      <c r="AU71" s="53"/>
      <c r="AV71" s="52"/>
      <c r="AW71" s="52"/>
      <c r="BY71" s="181"/>
      <c r="BZ71" s="181"/>
      <c r="CA71" s="181"/>
      <c r="CB71" s="181"/>
      <c r="CC71" s="181"/>
      <c r="CD71" s="181"/>
      <c r="CE71" s="181"/>
      <c r="CF71" s="182"/>
      <c r="CG71" s="182"/>
      <c r="CH71" s="182"/>
      <c r="CI71" s="182"/>
      <c r="CJ71" s="182"/>
      <c r="CK71" s="182"/>
      <c r="CL71" s="182"/>
      <c r="CM71" s="182"/>
      <c r="CN71" s="182"/>
      <c r="CO71" s="183">
        <f>K71</f>
        <v>0</v>
      </c>
      <c r="CP71" s="183">
        <f>P71</f>
        <v>0</v>
      </c>
      <c r="CQ71" s="183">
        <f>U71</f>
        <v>0</v>
      </c>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row>
    <row r="72" spans="1:124" s="51" customFormat="1" ht="19.5" customHeight="1" thickBot="1" x14ac:dyDescent="0.25">
      <c r="A72" s="9"/>
      <c r="B72" s="99" t="s">
        <v>24</v>
      </c>
      <c r="C72" s="100" t="str">
        <f>Year2</f>
        <v/>
      </c>
      <c r="D72" s="85">
        <f>SUM(D22:D33)</f>
        <v>0</v>
      </c>
      <c r="E72" s="85">
        <f>SUM(E22:E33)</f>
        <v>0</v>
      </c>
      <c r="F72" s="84">
        <f>SUM(F22:F33)</f>
        <v>0</v>
      </c>
      <c r="G72" s="84">
        <f>SUM(G22:G33)</f>
        <v>0</v>
      </c>
      <c r="H72" s="84">
        <f>SUM(H22:H33)</f>
        <v>0</v>
      </c>
      <c r="I72" s="109" t="str">
        <f t="shared" ref="I72:I75" si="60">IF((K72+P72+U72)=0,"",H72/(D72))</f>
        <v/>
      </c>
      <c r="J72" s="110" t="e">
        <f>SUM(J22:J33)</f>
        <v>#N/A</v>
      </c>
      <c r="K72" s="85">
        <f>SUM(K22:K33)</f>
        <v>0</v>
      </c>
      <c r="L72" s="86" t="s">
        <v>34</v>
      </c>
      <c r="M72" s="92" t="s">
        <v>34</v>
      </c>
      <c r="N72" s="89">
        <f>SUM(N22:N33)</f>
        <v>0</v>
      </c>
      <c r="O72" s="93" t="s">
        <v>34</v>
      </c>
      <c r="P72" s="88">
        <f>SUM(P22:P33)</f>
        <v>0</v>
      </c>
      <c r="Q72" s="92" t="s">
        <v>34</v>
      </c>
      <c r="R72" s="92" t="s">
        <v>34</v>
      </c>
      <c r="S72" s="89">
        <f>SUM(S22:S33)</f>
        <v>0</v>
      </c>
      <c r="T72" s="93" t="s">
        <v>34</v>
      </c>
      <c r="U72" s="88">
        <f>SUM(U22:U33)</f>
        <v>0</v>
      </c>
      <c r="V72" s="92" t="s">
        <v>34</v>
      </c>
      <c r="W72" s="92" t="s">
        <v>34</v>
      </c>
      <c r="X72" s="89">
        <f>SUM(X22:X33)</f>
        <v>0</v>
      </c>
      <c r="Y72" s="93" t="s">
        <v>34</v>
      </c>
      <c r="Z72" s="94" t="s">
        <v>34</v>
      </c>
      <c r="AA72" s="89">
        <f>SUM(AA22:AA33)</f>
        <v>0</v>
      </c>
      <c r="AB72" s="95" t="s">
        <v>34</v>
      </c>
      <c r="AC72" s="89">
        <f>SUM(AC22:AC33)</f>
        <v>0</v>
      </c>
      <c r="AD72" s="95" t="s">
        <v>34</v>
      </c>
      <c r="AE72" s="89">
        <f>SUM(AE22:AE33)</f>
        <v>0</v>
      </c>
      <c r="AF72" s="89">
        <f>SUM(AF22:AF33)</f>
        <v>0</v>
      </c>
      <c r="AG72" s="89">
        <f>SUM(AG22:AG33)</f>
        <v>0</v>
      </c>
      <c r="AH72" s="89">
        <f>SUM(AH22:AH33)</f>
        <v>0</v>
      </c>
      <c r="AI72" s="96">
        <f>SUM(AI22:AI33)</f>
        <v>0</v>
      </c>
      <c r="AK72" s="52"/>
      <c r="AL72" s="52"/>
      <c r="AR72" s="52"/>
      <c r="AS72" s="52"/>
      <c r="AT72" s="52"/>
      <c r="AU72" s="53"/>
      <c r="AV72" s="52"/>
      <c r="AW72" s="52"/>
      <c r="BY72" s="181"/>
      <c r="BZ72" s="181"/>
      <c r="CA72" s="181"/>
      <c r="CB72" s="181"/>
      <c r="CC72" s="181"/>
      <c r="CD72" s="181"/>
      <c r="CE72" s="181"/>
      <c r="CF72" s="182"/>
      <c r="CG72" s="182"/>
      <c r="CH72" s="182"/>
      <c r="CI72" s="182"/>
      <c r="CJ72" s="182"/>
      <c r="CK72" s="182"/>
      <c r="CL72" s="182"/>
      <c r="CM72" s="182"/>
      <c r="CN72" s="182"/>
      <c r="CO72" s="183">
        <f t="shared" ref="CO72:CO75" si="61">K72</f>
        <v>0</v>
      </c>
      <c r="CP72" s="183">
        <f t="shared" ref="CP72:CP75" si="62">P72</f>
        <v>0</v>
      </c>
      <c r="CQ72" s="183">
        <f t="shared" ref="CQ72:CQ75" si="63">U72</f>
        <v>0</v>
      </c>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row>
    <row r="73" spans="1:124" s="51" customFormat="1" ht="19.5" customHeight="1" thickBot="1" x14ac:dyDescent="0.25">
      <c r="A73" s="9"/>
      <c r="B73" s="99" t="s">
        <v>24</v>
      </c>
      <c r="C73" s="108" t="str">
        <f>Year3</f>
        <v/>
      </c>
      <c r="D73" s="87">
        <f>SUM(D34:D45)</f>
        <v>0</v>
      </c>
      <c r="E73" s="88">
        <f>SUM(E34:E45)</f>
        <v>0</v>
      </c>
      <c r="F73" s="89">
        <f>SUM(F34:F45)</f>
        <v>0</v>
      </c>
      <c r="G73" s="89">
        <f>SUM(G34:G45)</f>
        <v>0</v>
      </c>
      <c r="H73" s="89">
        <f>SUM(H34:H45)</f>
        <v>0</v>
      </c>
      <c r="I73" s="90" t="str">
        <f t="shared" si="60"/>
        <v/>
      </c>
      <c r="J73" s="91" t="e">
        <f>SUM(J34:J45)</f>
        <v>#N/A</v>
      </c>
      <c r="K73" s="88">
        <f>SUM(K34:K45)</f>
        <v>0</v>
      </c>
      <c r="L73" s="92" t="s">
        <v>34</v>
      </c>
      <c r="M73" s="92" t="s">
        <v>34</v>
      </c>
      <c r="N73" s="89">
        <f>SUM(N34:N45)</f>
        <v>0</v>
      </c>
      <c r="O73" s="93" t="s">
        <v>34</v>
      </c>
      <c r="P73" s="88">
        <f>SUM(P34:P45)</f>
        <v>0</v>
      </c>
      <c r="Q73" s="92" t="s">
        <v>34</v>
      </c>
      <c r="R73" s="92" t="s">
        <v>34</v>
      </c>
      <c r="S73" s="89">
        <f>SUM(S34:S45)</f>
        <v>0</v>
      </c>
      <c r="T73" s="93" t="s">
        <v>34</v>
      </c>
      <c r="U73" s="88">
        <f>SUM(U34:U45)</f>
        <v>0</v>
      </c>
      <c r="V73" s="92" t="s">
        <v>34</v>
      </c>
      <c r="W73" s="92" t="s">
        <v>34</v>
      </c>
      <c r="X73" s="89">
        <f>SUM(X34:X45)</f>
        <v>0</v>
      </c>
      <c r="Y73" s="93" t="s">
        <v>34</v>
      </c>
      <c r="Z73" s="94" t="s">
        <v>34</v>
      </c>
      <c r="AA73" s="89">
        <f>SUM(AA34:AA45)</f>
        <v>0</v>
      </c>
      <c r="AB73" s="95" t="s">
        <v>34</v>
      </c>
      <c r="AC73" s="89">
        <f>SUM(AC34:AC45)</f>
        <v>0</v>
      </c>
      <c r="AD73" s="95" t="s">
        <v>34</v>
      </c>
      <c r="AE73" s="89">
        <f>SUM(AE34:AE45)</f>
        <v>0</v>
      </c>
      <c r="AF73" s="89">
        <f>SUM(AF34:AF45)</f>
        <v>0</v>
      </c>
      <c r="AG73" s="89">
        <f>SUM(AG34:AG45)</f>
        <v>0</v>
      </c>
      <c r="AH73" s="89">
        <f>SUM(AH34:AH45)</f>
        <v>0</v>
      </c>
      <c r="AI73" s="96">
        <f>SUM(AI34:AI45)</f>
        <v>0</v>
      </c>
      <c r="AK73" s="52"/>
      <c r="AL73" s="52"/>
      <c r="AR73" s="52"/>
      <c r="AS73" s="52"/>
      <c r="AT73" s="52"/>
      <c r="AU73" s="53"/>
      <c r="AV73" s="52"/>
      <c r="AW73" s="52"/>
      <c r="BY73" s="181"/>
      <c r="BZ73" s="181"/>
      <c r="CA73" s="181"/>
      <c r="CB73" s="181"/>
      <c r="CC73" s="181"/>
      <c r="CD73" s="181"/>
      <c r="CE73" s="181"/>
      <c r="CF73" s="182"/>
      <c r="CG73" s="182"/>
      <c r="CH73" s="182"/>
      <c r="CI73" s="182"/>
      <c r="CJ73" s="182"/>
      <c r="CK73" s="182"/>
      <c r="CL73" s="182"/>
      <c r="CM73" s="182"/>
      <c r="CN73" s="182"/>
      <c r="CO73" s="183">
        <f t="shared" si="61"/>
        <v>0</v>
      </c>
      <c r="CP73" s="183">
        <f t="shared" si="62"/>
        <v>0</v>
      </c>
      <c r="CQ73" s="183">
        <f t="shared" si="63"/>
        <v>0</v>
      </c>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row>
    <row r="74" spans="1:124" s="51" customFormat="1" ht="19.5" customHeight="1" thickBot="1" x14ac:dyDescent="0.25">
      <c r="A74" s="9"/>
      <c r="B74" s="101" t="s">
        <v>24</v>
      </c>
      <c r="C74" s="102" t="str">
        <f>Year4</f>
        <v/>
      </c>
      <c r="D74" s="85">
        <f>SUM(D46:D57)</f>
        <v>0</v>
      </c>
      <c r="E74" s="85">
        <f>SUM(E46:E57)</f>
        <v>0</v>
      </c>
      <c r="F74" s="84">
        <f>SUM(F46:F57)</f>
        <v>0</v>
      </c>
      <c r="G74" s="84">
        <f>SUM(G46:G57)</f>
        <v>0</v>
      </c>
      <c r="H74" s="84">
        <f>SUM(H46:H57)</f>
        <v>0</v>
      </c>
      <c r="I74" s="109" t="str">
        <f t="shared" si="60"/>
        <v/>
      </c>
      <c r="J74" s="110" t="e">
        <f>SUM(J46:J57)</f>
        <v>#N/A</v>
      </c>
      <c r="K74" s="85">
        <f>SUM(K46:K57)</f>
        <v>0</v>
      </c>
      <c r="L74" s="86" t="s">
        <v>34</v>
      </c>
      <c r="M74" s="92" t="s">
        <v>34</v>
      </c>
      <c r="N74" s="89">
        <f>SUM(N46:N57)</f>
        <v>0</v>
      </c>
      <c r="O74" s="93" t="s">
        <v>34</v>
      </c>
      <c r="P74" s="88">
        <f>SUM(P46:P57)</f>
        <v>0</v>
      </c>
      <c r="Q74" s="92" t="s">
        <v>34</v>
      </c>
      <c r="R74" s="92" t="s">
        <v>34</v>
      </c>
      <c r="S74" s="89">
        <f>SUM(S46:S57)</f>
        <v>0</v>
      </c>
      <c r="T74" s="93" t="s">
        <v>34</v>
      </c>
      <c r="U74" s="88">
        <f>SUM(U46:U57)</f>
        <v>0</v>
      </c>
      <c r="V74" s="92" t="s">
        <v>34</v>
      </c>
      <c r="W74" s="92" t="s">
        <v>34</v>
      </c>
      <c r="X74" s="89">
        <f>SUM(X46:X57)</f>
        <v>0</v>
      </c>
      <c r="Y74" s="93" t="s">
        <v>34</v>
      </c>
      <c r="Z74" s="94" t="s">
        <v>34</v>
      </c>
      <c r="AA74" s="89">
        <f>SUM(AA46:AA57)</f>
        <v>0</v>
      </c>
      <c r="AB74" s="95" t="s">
        <v>34</v>
      </c>
      <c r="AC74" s="89">
        <f>SUM(AC46:AC57)</f>
        <v>0</v>
      </c>
      <c r="AD74" s="95" t="s">
        <v>34</v>
      </c>
      <c r="AE74" s="89">
        <f>SUM(AE46:AE57)</f>
        <v>0</v>
      </c>
      <c r="AF74" s="89">
        <f>SUM(AF46:AF57)</f>
        <v>0</v>
      </c>
      <c r="AG74" s="89">
        <f>SUM(AG46:AG57)</f>
        <v>0</v>
      </c>
      <c r="AH74" s="89">
        <f>SUM(AH46:AH57)</f>
        <v>0</v>
      </c>
      <c r="AI74" s="96">
        <f>SUM(AI46:AI57)</f>
        <v>0</v>
      </c>
      <c r="AK74" s="52"/>
      <c r="AL74" s="52"/>
      <c r="AR74" s="52"/>
      <c r="AS74" s="52"/>
      <c r="AT74" s="52"/>
      <c r="AU74" s="53"/>
      <c r="AV74" s="52"/>
      <c r="AW74" s="52"/>
      <c r="BY74" s="181"/>
      <c r="BZ74" s="181"/>
      <c r="CA74" s="181"/>
      <c r="CB74" s="181"/>
      <c r="CC74" s="181"/>
      <c r="CD74" s="181"/>
      <c r="CE74" s="181"/>
      <c r="CF74" s="182"/>
      <c r="CG74" s="182"/>
      <c r="CH74" s="182"/>
      <c r="CI74" s="182"/>
      <c r="CJ74" s="182"/>
      <c r="CK74" s="182"/>
      <c r="CL74" s="182"/>
      <c r="CM74" s="182"/>
      <c r="CN74" s="182"/>
      <c r="CO74" s="183">
        <f t="shared" si="61"/>
        <v>0</v>
      </c>
      <c r="CP74" s="183">
        <f t="shared" si="62"/>
        <v>0</v>
      </c>
      <c r="CQ74" s="183">
        <f t="shared" si="63"/>
        <v>0</v>
      </c>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row>
    <row r="75" spans="1:124" s="51" customFormat="1" ht="19.5" customHeight="1" thickBot="1" x14ac:dyDescent="0.25">
      <c r="A75" s="9"/>
      <c r="B75" s="103" t="s">
        <v>24</v>
      </c>
      <c r="C75" s="111" t="str">
        <f>Year5</f>
        <v/>
      </c>
      <c r="D75" s="87">
        <f>SUM(D58:D69)</f>
        <v>0</v>
      </c>
      <c r="E75" s="88">
        <f>SUM(E58:E69)</f>
        <v>0</v>
      </c>
      <c r="F75" s="89">
        <f>SUM(F58:F69)</f>
        <v>0</v>
      </c>
      <c r="G75" s="89">
        <f>SUM(G58:G69)</f>
        <v>0</v>
      </c>
      <c r="H75" s="89">
        <f>SUM(H58:H69)</f>
        <v>0</v>
      </c>
      <c r="I75" s="90" t="str">
        <f t="shared" si="60"/>
        <v/>
      </c>
      <c r="J75" s="91" t="e">
        <f>SUM(J58:J69)</f>
        <v>#N/A</v>
      </c>
      <c r="K75" s="88">
        <f>SUM(K58:K69)</f>
        <v>0</v>
      </c>
      <c r="L75" s="92" t="s">
        <v>34</v>
      </c>
      <c r="M75" s="92" t="s">
        <v>34</v>
      </c>
      <c r="N75" s="89">
        <f>SUM(N58:N69)</f>
        <v>0</v>
      </c>
      <c r="O75" s="93" t="s">
        <v>34</v>
      </c>
      <c r="P75" s="88">
        <f>SUM(P58:P69)</f>
        <v>0</v>
      </c>
      <c r="Q75" s="92" t="s">
        <v>34</v>
      </c>
      <c r="R75" s="92" t="s">
        <v>34</v>
      </c>
      <c r="S75" s="89">
        <f>SUM(S58:S69)</f>
        <v>0</v>
      </c>
      <c r="T75" s="93" t="s">
        <v>34</v>
      </c>
      <c r="U75" s="88">
        <f>SUM(U58:U69)</f>
        <v>0</v>
      </c>
      <c r="V75" s="92" t="s">
        <v>34</v>
      </c>
      <c r="W75" s="92" t="s">
        <v>34</v>
      </c>
      <c r="X75" s="89">
        <f>SUM(X58:X69)</f>
        <v>0</v>
      </c>
      <c r="Y75" s="93" t="s">
        <v>34</v>
      </c>
      <c r="Z75" s="94" t="s">
        <v>34</v>
      </c>
      <c r="AA75" s="89">
        <f>SUM(AA58:AA69)</f>
        <v>0</v>
      </c>
      <c r="AB75" s="95" t="s">
        <v>34</v>
      </c>
      <c r="AC75" s="89">
        <f>SUM(AC58:AC69)</f>
        <v>0</v>
      </c>
      <c r="AD75" s="95" t="s">
        <v>34</v>
      </c>
      <c r="AE75" s="89">
        <f>SUM(AE58:AE69)</f>
        <v>0</v>
      </c>
      <c r="AF75" s="89">
        <f>SUM(AF58:AF69)</f>
        <v>0</v>
      </c>
      <c r="AG75" s="89">
        <f>SUM(AG58:AG69)</f>
        <v>0</v>
      </c>
      <c r="AH75" s="89">
        <f>SUM(AH58:AH69)</f>
        <v>0</v>
      </c>
      <c r="AI75" s="96">
        <f>SUM(AI58:AI69)</f>
        <v>0</v>
      </c>
      <c r="AK75" s="52"/>
      <c r="AL75" s="52"/>
      <c r="AR75" s="52"/>
      <c r="AS75" s="52"/>
      <c r="AT75" s="52"/>
      <c r="AU75" s="53"/>
      <c r="AV75" s="52"/>
      <c r="AW75" s="52"/>
      <c r="BY75" s="181"/>
      <c r="BZ75" s="181"/>
      <c r="CA75" s="181"/>
      <c r="CB75" s="181"/>
      <c r="CC75" s="181"/>
      <c r="CD75" s="181"/>
      <c r="CE75" s="181"/>
      <c r="CF75" s="182"/>
      <c r="CG75" s="182"/>
      <c r="CH75" s="182"/>
      <c r="CI75" s="182"/>
      <c r="CJ75" s="182"/>
      <c r="CK75" s="182"/>
      <c r="CL75" s="182"/>
      <c r="CM75" s="182"/>
      <c r="CN75" s="182"/>
      <c r="CO75" s="183">
        <f t="shared" si="61"/>
        <v>0</v>
      </c>
      <c r="CP75" s="183">
        <f t="shared" si="62"/>
        <v>0</v>
      </c>
      <c r="CQ75" s="183">
        <f t="shared" si="63"/>
        <v>0</v>
      </c>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row>
    <row r="76" spans="1:124" s="27" customFormat="1" ht="15" customHeight="1" thickBot="1" x14ac:dyDescent="0.25">
      <c r="A76" s="31"/>
      <c r="B76" s="54"/>
      <c r="C76" s="54"/>
      <c r="D76" s="55"/>
      <c r="E76" s="55"/>
      <c r="F76" s="56"/>
      <c r="G76" s="56"/>
      <c r="H76" s="56"/>
      <c r="I76" s="57"/>
      <c r="J76" s="58"/>
      <c r="K76" s="55"/>
      <c r="L76" s="57"/>
      <c r="M76" s="57"/>
      <c r="N76" s="56"/>
      <c r="O76" s="57"/>
      <c r="P76" s="55"/>
      <c r="Q76" s="57"/>
      <c r="R76" s="57"/>
      <c r="S76" s="56"/>
      <c r="T76" s="57"/>
      <c r="U76" s="55"/>
      <c r="V76" s="57"/>
      <c r="W76" s="57"/>
      <c r="X76" s="56"/>
      <c r="Y76" s="57"/>
      <c r="Z76" s="55"/>
      <c r="AA76" s="56"/>
      <c r="AB76" s="55"/>
      <c r="AC76" s="56"/>
      <c r="AD76" s="57"/>
      <c r="AE76" s="56"/>
      <c r="AF76" s="56"/>
      <c r="AG76" s="56"/>
      <c r="AH76" s="56"/>
      <c r="AI76" s="56"/>
      <c r="AK76" s="28"/>
      <c r="AL76" s="28"/>
      <c r="AR76" s="28"/>
      <c r="AS76" s="28"/>
      <c r="AT76" s="28"/>
      <c r="AU76" s="29"/>
      <c r="AV76" s="28"/>
      <c r="AW76" s="28"/>
    </row>
    <row r="77" spans="1:124" s="51" customFormat="1" ht="15" customHeight="1" thickBot="1" x14ac:dyDescent="0.25">
      <c r="A77" s="31"/>
      <c r="B77" s="104" t="s">
        <v>97</v>
      </c>
      <c r="C77" s="105"/>
      <c r="D77" s="106"/>
      <c r="E77" s="107"/>
      <c r="F77" s="385" t="s">
        <v>127</v>
      </c>
      <c r="G77" s="60"/>
      <c r="H77" s="60"/>
      <c r="I77" s="17"/>
      <c r="J77" s="61"/>
      <c r="K77" s="59"/>
      <c r="L77" s="17"/>
      <c r="M77" s="17"/>
      <c r="N77" s="17"/>
      <c r="O77" s="17"/>
      <c r="P77" s="17"/>
      <c r="Q77" s="17"/>
      <c r="R77" s="17"/>
      <c r="S77" s="17"/>
      <c r="T77" s="17"/>
      <c r="U77" s="17"/>
      <c r="V77" s="17"/>
      <c r="W77" s="17"/>
      <c r="X77" s="17"/>
      <c r="Y77" s="60"/>
      <c r="Z77" s="60"/>
      <c r="AA77" s="60"/>
      <c r="AB77" s="60"/>
      <c r="AC77" s="60"/>
      <c r="AD77" s="60"/>
      <c r="AE77" s="60"/>
      <c r="AF77" s="60"/>
      <c r="AG77" s="60"/>
      <c r="AH77" s="60"/>
      <c r="AI77" s="60"/>
      <c r="AK77" s="52"/>
      <c r="AL77" s="52"/>
      <c r="AR77" s="52"/>
      <c r="AS77" s="52"/>
      <c r="AT77" s="52"/>
      <c r="AU77" s="53"/>
      <c r="AV77" s="52"/>
      <c r="AW77" s="52"/>
    </row>
    <row r="78" spans="1:124" s="27" customFormat="1" ht="15" customHeight="1" thickBot="1" x14ac:dyDescent="0.25">
      <c r="A78" s="31"/>
      <c r="B78" s="54"/>
      <c r="C78" s="54"/>
      <c r="D78" s="55"/>
      <c r="F78" s="56"/>
      <c r="G78" s="56"/>
      <c r="H78" s="56"/>
      <c r="I78" s="57"/>
      <c r="J78" s="58"/>
      <c r="K78" s="55"/>
      <c r="L78" s="57"/>
      <c r="M78" s="57"/>
      <c r="N78" s="56"/>
      <c r="O78" s="57"/>
      <c r="P78" s="55"/>
      <c r="Q78" s="57"/>
      <c r="R78" s="57"/>
      <c r="S78" s="56"/>
      <c r="T78" s="57"/>
      <c r="U78" s="55"/>
      <c r="V78" s="57"/>
      <c r="W78" s="57"/>
      <c r="X78" s="56"/>
      <c r="Y78" s="57"/>
      <c r="Z78" s="55"/>
      <c r="AA78" s="56"/>
      <c r="AB78" s="55"/>
      <c r="AC78" s="56"/>
      <c r="AD78" s="57"/>
      <c r="AE78" s="56"/>
      <c r="AF78" s="56"/>
      <c r="AG78" s="56"/>
      <c r="AH78" s="56"/>
      <c r="AI78" s="56"/>
      <c r="AK78" s="28"/>
      <c r="AL78" s="28"/>
      <c r="AR78" s="28"/>
      <c r="AS78" s="28"/>
      <c r="AT78" s="28"/>
      <c r="AU78" s="29"/>
      <c r="AV78" s="28"/>
      <c r="AW78" s="28"/>
    </row>
    <row r="79" spans="1:124" s="27" customFormat="1" ht="15" customHeight="1" x14ac:dyDescent="0.2">
      <c r="A79" s="31"/>
      <c r="B79" s="683">
        <f>E77</f>
        <v>0</v>
      </c>
      <c r="C79" s="684"/>
      <c r="D79" s="492"/>
      <c r="E79" s="492"/>
      <c r="F79" s="493"/>
      <c r="G79" s="493"/>
      <c r="H79" s="493"/>
      <c r="I79" s="494"/>
      <c r="J79" s="495"/>
      <c r="K79" s="492"/>
      <c r="L79" s="494"/>
      <c r="M79" s="494"/>
      <c r="N79" s="493"/>
      <c r="O79" s="494"/>
      <c r="P79" s="492"/>
      <c r="Q79" s="494"/>
      <c r="R79" s="494"/>
      <c r="S79" s="493"/>
      <c r="T79" s="494"/>
      <c r="U79" s="492"/>
      <c r="V79" s="494"/>
      <c r="W79" s="494"/>
      <c r="X79" s="493"/>
      <c r="Y79" s="494"/>
      <c r="Z79" s="492"/>
      <c r="AA79" s="493"/>
      <c r="AB79" s="492"/>
      <c r="AC79" s="493"/>
      <c r="AD79" s="494"/>
      <c r="AE79" s="493"/>
      <c r="AF79" s="493"/>
      <c r="AG79" s="493"/>
      <c r="AH79" s="493"/>
      <c r="AI79" s="493"/>
      <c r="AJ79" s="496"/>
      <c r="AK79" s="28"/>
      <c r="AL79" s="28"/>
      <c r="AR79" s="28"/>
      <c r="AS79" s="28"/>
      <c r="AT79" s="28"/>
      <c r="AU79" s="29"/>
      <c r="AV79" s="28"/>
      <c r="AW79" s="28"/>
    </row>
    <row r="80" spans="1:124" s="27" customFormat="1" ht="75.75" customHeight="1" x14ac:dyDescent="0.2">
      <c r="A80" s="31"/>
      <c r="B80" s="685"/>
      <c r="C80" s="686"/>
      <c r="D80" s="497"/>
      <c r="E80" s="497"/>
      <c r="F80" s="498"/>
      <c r="G80" s="498"/>
      <c r="H80" s="498"/>
      <c r="I80" s="499"/>
      <c r="J80" s="500"/>
      <c r="K80" s="497"/>
      <c r="L80" s="499"/>
      <c r="M80" s="499"/>
      <c r="N80" s="498"/>
      <c r="O80" s="499"/>
      <c r="P80" s="497"/>
      <c r="Q80" s="499"/>
      <c r="R80" s="499"/>
      <c r="S80" s="498"/>
      <c r="T80" s="499"/>
      <c r="U80" s="497"/>
      <c r="V80" s="499"/>
      <c r="W80" s="499"/>
      <c r="X80" s="498"/>
      <c r="Y80" s="499"/>
      <c r="Z80" s="497"/>
      <c r="AA80" s="498"/>
      <c r="AB80" s="497"/>
      <c r="AC80" s="498"/>
      <c r="AD80" s="499"/>
      <c r="AE80" s="498"/>
      <c r="AF80" s="498"/>
      <c r="AG80" s="498"/>
      <c r="AH80" s="498"/>
      <c r="AI80" s="498"/>
      <c r="AJ80" s="501"/>
      <c r="AK80" s="28"/>
      <c r="AL80" s="28"/>
      <c r="AR80" s="28"/>
      <c r="AS80" s="28"/>
      <c r="AT80" s="28"/>
      <c r="AU80" s="29"/>
      <c r="AV80" s="28"/>
      <c r="AW80" s="28"/>
    </row>
    <row r="81" spans="1:124" s="27" customFormat="1" ht="75.75" customHeight="1" x14ac:dyDescent="0.2">
      <c r="A81" s="31"/>
      <c r="B81" s="685"/>
      <c r="C81" s="686"/>
      <c r="D81" s="497"/>
      <c r="E81" s="497"/>
      <c r="F81" s="498"/>
      <c r="G81" s="498"/>
      <c r="H81" s="498"/>
      <c r="I81" s="499"/>
      <c r="J81" s="500"/>
      <c r="K81" s="497"/>
      <c r="L81" s="499"/>
      <c r="M81" s="499"/>
      <c r="N81" s="498"/>
      <c r="O81" s="499"/>
      <c r="P81" s="497"/>
      <c r="Q81" s="499"/>
      <c r="R81" s="499"/>
      <c r="S81" s="498"/>
      <c r="T81" s="499"/>
      <c r="U81" s="497"/>
      <c r="V81" s="499"/>
      <c r="W81" s="499"/>
      <c r="X81" s="498"/>
      <c r="Y81" s="499"/>
      <c r="Z81" s="497"/>
      <c r="AA81" s="498"/>
      <c r="AB81" s="497"/>
      <c r="AC81" s="498"/>
      <c r="AD81" s="499"/>
      <c r="AE81" s="498"/>
      <c r="AF81" s="498"/>
      <c r="AG81" s="498"/>
      <c r="AH81" s="498"/>
      <c r="AI81" s="498"/>
      <c r="AJ81" s="501"/>
      <c r="AK81" s="28"/>
      <c r="AL81" s="28"/>
      <c r="AR81" s="28"/>
      <c r="AS81" s="28"/>
      <c r="AT81" s="28"/>
      <c r="AU81" s="29"/>
      <c r="AV81" s="28"/>
      <c r="AW81" s="28"/>
    </row>
    <row r="82" spans="1:124" s="27" customFormat="1" ht="75.75" customHeight="1" x14ac:dyDescent="0.2">
      <c r="A82" s="31"/>
      <c r="B82" s="685"/>
      <c r="C82" s="686"/>
      <c r="D82" s="497"/>
      <c r="E82" s="497"/>
      <c r="F82" s="498"/>
      <c r="G82" s="498"/>
      <c r="H82" s="498"/>
      <c r="I82" s="499"/>
      <c r="J82" s="500"/>
      <c r="K82" s="497"/>
      <c r="L82" s="499"/>
      <c r="M82" s="499"/>
      <c r="N82" s="498"/>
      <c r="O82" s="499"/>
      <c r="P82" s="497"/>
      <c r="Q82" s="499"/>
      <c r="R82" s="499"/>
      <c r="S82" s="498"/>
      <c r="T82" s="499"/>
      <c r="U82" s="497"/>
      <c r="V82" s="499"/>
      <c r="W82" s="499"/>
      <c r="X82" s="498"/>
      <c r="Y82" s="499"/>
      <c r="Z82" s="497"/>
      <c r="AA82" s="498"/>
      <c r="AB82" s="497"/>
      <c r="AC82" s="498"/>
      <c r="AD82" s="499"/>
      <c r="AE82" s="498"/>
      <c r="AF82" s="498"/>
      <c r="AG82" s="498"/>
      <c r="AH82" s="498"/>
      <c r="AI82" s="498"/>
      <c r="AJ82" s="501"/>
      <c r="AK82" s="28"/>
      <c r="AL82" s="28"/>
      <c r="AR82" s="28"/>
      <c r="AS82" s="28"/>
      <c r="AT82" s="28"/>
      <c r="AU82" s="29"/>
      <c r="AV82" s="28"/>
      <c r="AW82" s="28"/>
    </row>
    <row r="83" spans="1:124" s="27" customFormat="1" ht="75.75" customHeight="1" thickBot="1" x14ac:dyDescent="0.25">
      <c r="A83" s="31"/>
      <c r="B83" s="687"/>
      <c r="C83" s="688"/>
      <c r="D83" s="502"/>
      <c r="E83" s="502"/>
      <c r="F83" s="503"/>
      <c r="G83" s="503"/>
      <c r="H83" s="503"/>
      <c r="I83" s="504"/>
      <c r="J83" s="505"/>
      <c r="K83" s="502"/>
      <c r="L83" s="504"/>
      <c r="M83" s="504"/>
      <c r="N83" s="503"/>
      <c r="O83" s="504"/>
      <c r="P83" s="502"/>
      <c r="Q83" s="504"/>
      <c r="R83" s="504"/>
      <c r="S83" s="503"/>
      <c r="T83" s="504"/>
      <c r="U83" s="502"/>
      <c r="V83" s="504"/>
      <c r="W83" s="504"/>
      <c r="X83" s="503"/>
      <c r="Y83" s="504"/>
      <c r="Z83" s="502"/>
      <c r="AA83" s="503"/>
      <c r="AB83" s="502"/>
      <c r="AC83" s="503"/>
      <c r="AD83" s="504"/>
      <c r="AE83" s="503"/>
      <c r="AF83" s="503"/>
      <c r="AG83" s="503"/>
      <c r="AH83" s="503"/>
      <c r="AI83" s="503"/>
      <c r="AJ83" s="506"/>
      <c r="AK83" s="28"/>
      <c r="AL83" s="28"/>
      <c r="AR83" s="28"/>
      <c r="AS83" s="28"/>
      <c r="AT83" s="28"/>
      <c r="AU83" s="29"/>
      <c r="AV83" s="28"/>
      <c r="AW83" s="28"/>
    </row>
    <row r="84" spans="1:124" s="27" customFormat="1" ht="75.75" customHeight="1" x14ac:dyDescent="0.2">
      <c r="A84" s="31"/>
      <c r="B84" s="689" t="str">
        <f>Year1&amp;" - "&amp;Year1+4</f>
        <v xml:space="preserve"> - 4</v>
      </c>
      <c r="C84" s="689"/>
      <c r="D84" s="507"/>
      <c r="E84" s="507"/>
      <c r="F84" s="508"/>
      <c r="G84" s="508"/>
      <c r="H84" s="508"/>
      <c r="I84" s="509"/>
      <c r="J84" s="510"/>
      <c r="K84" s="507"/>
      <c r="L84" s="509"/>
      <c r="M84" s="509"/>
      <c r="N84" s="508"/>
      <c r="O84" s="509"/>
      <c r="P84" s="507"/>
      <c r="Q84" s="509"/>
      <c r="R84" s="509"/>
      <c r="S84" s="508"/>
      <c r="T84" s="509"/>
      <c r="U84" s="507"/>
      <c r="V84" s="57"/>
      <c r="W84" s="57"/>
      <c r="X84" s="56"/>
      <c r="Y84" s="57"/>
      <c r="Z84" s="55"/>
      <c r="AA84" s="56"/>
      <c r="AB84" s="55"/>
      <c r="AC84" s="56"/>
      <c r="AD84" s="57"/>
      <c r="AE84" s="56"/>
      <c r="AF84" s="56"/>
      <c r="AG84" s="56"/>
      <c r="AH84" s="56"/>
      <c r="AI84" s="56"/>
      <c r="AK84" s="28"/>
      <c r="AL84" s="28"/>
      <c r="AR84" s="28"/>
      <c r="AS84" s="28"/>
      <c r="AT84" s="28"/>
      <c r="AU84" s="29"/>
      <c r="AV84" s="28"/>
      <c r="AW84" s="28"/>
    </row>
    <row r="85" spans="1:124" s="27" customFormat="1" ht="75.75" customHeight="1" x14ac:dyDescent="0.2">
      <c r="A85" s="31"/>
      <c r="B85" s="690"/>
      <c r="C85" s="690"/>
      <c r="D85" s="507"/>
      <c r="E85" s="507"/>
      <c r="F85" s="508"/>
      <c r="G85" s="508"/>
      <c r="H85" s="508"/>
      <c r="I85" s="509"/>
      <c r="J85" s="510"/>
      <c r="K85" s="507"/>
      <c r="L85" s="509"/>
      <c r="M85" s="509"/>
      <c r="N85" s="508"/>
      <c r="O85" s="509"/>
      <c r="P85" s="507"/>
      <c r="Q85" s="509"/>
      <c r="R85" s="509"/>
      <c r="S85" s="508"/>
      <c r="T85" s="509"/>
      <c r="U85" s="507"/>
      <c r="V85" s="57"/>
      <c r="W85" s="57"/>
      <c r="X85" s="56"/>
      <c r="Y85" s="57"/>
      <c r="Z85" s="55"/>
      <c r="AA85" s="56"/>
      <c r="AB85" s="55"/>
      <c r="AC85" s="56"/>
      <c r="AD85" s="57"/>
      <c r="AE85" s="56"/>
      <c r="AF85" s="56"/>
      <c r="AG85" s="56"/>
      <c r="AH85" s="56"/>
      <c r="AI85" s="56"/>
      <c r="AK85" s="28"/>
      <c r="AL85" s="28"/>
      <c r="AR85" s="28"/>
      <c r="AS85" s="28"/>
      <c r="AT85" s="28"/>
      <c r="AU85" s="29"/>
      <c r="AV85" s="28"/>
      <c r="AW85" s="28"/>
    </row>
    <row r="86" spans="1:124" s="27" customFormat="1" ht="75.75" customHeight="1" x14ac:dyDescent="0.2">
      <c r="A86" s="31"/>
      <c r="B86" s="690"/>
      <c r="C86" s="690"/>
      <c r="D86" s="507"/>
      <c r="E86" s="507"/>
      <c r="F86" s="508"/>
      <c r="G86" s="508"/>
      <c r="H86" s="508"/>
      <c r="I86" s="509"/>
      <c r="J86" s="510"/>
      <c r="K86" s="507"/>
      <c r="L86" s="509"/>
      <c r="M86" s="509"/>
      <c r="N86" s="508"/>
      <c r="O86" s="509"/>
      <c r="P86" s="507"/>
      <c r="Q86" s="509"/>
      <c r="R86" s="509"/>
      <c r="S86" s="508"/>
      <c r="T86" s="509"/>
      <c r="U86" s="507"/>
      <c r="V86" s="57"/>
      <c r="W86" s="57"/>
      <c r="X86" s="56"/>
      <c r="Y86" s="57"/>
      <c r="Z86" s="55"/>
      <c r="AA86" s="56"/>
      <c r="AB86" s="55"/>
      <c r="AC86" s="56"/>
      <c r="AD86" s="57"/>
      <c r="AE86" s="56"/>
      <c r="AF86" s="56"/>
      <c r="AG86" s="56"/>
      <c r="AH86" s="56"/>
      <c r="AI86" s="56"/>
      <c r="AK86" s="28"/>
      <c r="AL86" s="28"/>
      <c r="AR86" s="28"/>
      <c r="AS86" s="28"/>
      <c r="AT86" s="28"/>
      <c r="AU86" s="29"/>
      <c r="AV86" s="28"/>
      <c r="AW86" s="28"/>
    </row>
    <row r="87" spans="1:124" s="27" customFormat="1" ht="75.75" customHeight="1" x14ac:dyDescent="0.2">
      <c r="A87" s="31"/>
      <c r="B87" s="690"/>
      <c r="C87" s="690"/>
      <c r="D87" s="507"/>
      <c r="E87" s="507"/>
      <c r="F87" s="508"/>
      <c r="G87" s="508"/>
      <c r="H87" s="508"/>
      <c r="I87" s="509"/>
      <c r="J87" s="510"/>
      <c r="K87" s="507"/>
      <c r="L87" s="509"/>
      <c r="M87" s="509"/>
      <c r="N87" s="508"/>
      <c r="O87" s="509"/>
      <c r="P87" s="507"/>
      <c r="Q87" s="509"/>
      <c r="R87" s="509"/>
      <c r="S87" s="508"/>
      <c r="T87" s="509"/>
      <c r="U87" s="507"/>
      <c r="V87" s="57"/>
      <c r="W87" s="57"/>
      <c r="X87" s="56"/>
      <c r="Y87" s="57"/>
      <c r="Z87" s="55"/>
      <c r="AA87" s="56"/>
      <c r="AB87" s="55"/>
      <c r="AC87" s="56"/>
      <c r="AD87" s="57"/>
      <c r="AE87" s="56"/>
      <c r="AF87" s="56"/>
      <c r="AG87" s="56"/>
      <c r="AH87" s="56"/>
      <c r="AI87" s="56"/>
      <c r="AK87" s="28"/>
      <c r="AL87" s="28"/>
      <c r="AR87" s="28"/>
      <c r="AS87" s="28"/>
      <c r="AT87" s="28"/>
      <c r="AU87" s="29"/>
      <c r="AV87" s="28"/>
      <c r="AW87" s="28"/>
    </row>
    <row r="88" spans="1:124" s="27" customFormat="1" ht="16.5" customHeight="1" x14ac:dyDescent="0.2">
      <c r="A88" s="31"/>
      <c r="B88" s="690"/>
      <c r="C88" s="690"/>
      <c r="D88" s="507"/>
      <c r="E88" s="507"/>
      <c r="F88" s="508"/>
      <c r="G88" s="508"/>
      <c r="H88" s="508"/>
      <c r="I88" s="509"/>
      <c r="J88" s="510"/>
      <c r="K88" s="507"/>
      <c r="L88" s="509"/>
      <c r="M88" s="509"/>
      <c r="N88" s="508"/>
      <c r="O88" s="509"/>
      <c r="P88" s="507"/>
      <c r="Q88" s="509"/>
      <c r="R88" s="509"/>
      <c r="S88" s="508"/>
      <c r="T88" s="509"/>
      <c r="U88" s="507"/>
      <c r="V88" s="57"/>
      <c r="W88" s="57"/>
      <c r="X88" s="56"/>
      <c r="Y88" s="57"/>
      <c r="Z88" s="55"/>
      <c r="AA88" s="56"/>
      <c r="AB88" s="55"/>
      <c r="AC88" s="56"/>
      <c r="AD88" s="57"/>
      <c r="AE88" s="56"/>
      <c r="AF88" s="56"/>
      <c r="AG88" s="56"/>
      <c r="AH88" s="56"/>
      <c r="AI88" s="56"/>
      <c r="AK88" s="28"/>
      <c r="AL88" s="28"/>
      <c r="AR88" s="28"/>
      <c r="AS88" s="28"/>
      <c r="AT88" s="28"/>
      <c r="AU88" s="29"/>
      <c r="AV88" s="28"/>
      <c r="AW88" s="28"/>
    </row>
    <row r="89" spans="1:124" ht="15" customHeight="1" thickBot="1" x14ac:dyDescent="0.25"/>
    <row r="90" spans="1:124" s="376" customFormat="1" ht="23.25" customHeight="1" thickTop="1" thickBot="1" x14ac:dyDescent="0.45">
      <c r="A90" s="373"/>
      <c r="B90" s="374" t="s">
        <v>126</v>
      </c>
      <c r="C90" s="375"/>
      <c r="D90" s="375"/>
      <c r="E90" s="375"/>
      <c r="F90" s="375"/>
      <c r="G90" s="375"/>
      <c r="H90" s="375"/>
      <c r="I90" s="375"/>
      <c r="J90" s="375"/>
      <c r="AK90" s="377"/>
      <c r="AL90" s="377"/>
      <c r="AR90" s="377"/>
      <c r="AS90" s="377"/>
      <c r="AT90" s="377"/>
      <c r="AU90" s="377"/>
      <c r="AV90" s="378"/>
      <c r="AW90" s="377"/>
    </row>
    <row r="91" spans="1:124" s="11" customFormat="1" ht="21" customHeight="1" x14ac:dyDescent="0.2">
      <c r="A91" s="9"/>
      <c r="B91" s="76"/>
      <c r="C91" s="77" t="s">
        <v>52</v>
      </c>
      <c r="D91" s="697"/>
      <c r="E91" s="707"/>
      <c r="F91" s="78"/>
      <c r="G91" s="79"/>
      <c r="H91" s="77" t="s">
        <v>53</v>
      </c>
      <c r="I91" s="697" t="s">
        <v>59</v>
      </c>
      <c r="J91" s="698"/>
      <c r="K91" s="691" t="s">
        <v>101</v>
      </c>
      <c r="L91" s="692"/>
      <c r="M91" s="692"/>
      <c r="N91" s="692"/>
      <c r="O91" s="692"/>
      <c r="P91" s="692"/>
      <c r="Q91" s="692"/>
      <c r="R91" s="692"/>
      <c r="S91" s="692"/>
      <c r="T91" s="692"/>
      <c r="U91" s="692"/>
      <c r="V91" s="692"/>
      <c r="W91" s="692"/>
      <c r="X91" s="692"/>
      <c r="Y91" s="692"/>
      <c r="Z91" s="693" t="s">
        <v>104</v>
      </c>
      <c r="AA91" s="694"/>
      <c r="AB91" s="694"/>
      <c r="AC91" s="694"/>
      <c r="AD91" s="694"/>
      <c r="AE91" s="694"/>
      <c r="AF91" s="694"/>
      <c r="AG91" s="694"/>
      <c r="AH91" s="694"/>
      <c r="AI91" s="694"/>
      <c r="AK91" s="12"/>
      <c r="AL91" s="12"/>
      <c r="AR91" s="12"/>
      <c r="AS91" s="12"/>
      <c r="AT91" s="12"/>
      <c r="AU91" s="12"/>
      <c r="AV91" s="13"/>
      <c r="AW91" s="12"/>
    </row>
    <row r="92" spans="1:124" s="11" customFormat="1" ht="21" customHeight="1" thickBot="1" x14ac:dyDescent="0.25">
      <c r="A92" s="9"/>
      <c r="B92" s="80"/>
      <c r="C92" s="81" t="s">
        <v>56</v>
      </c>
      <c r="D92" s="695" t="s">
        <v>91</v>
      </c>
      <c r="E92" s="696"/>
      <c r="F92" s="82"/>
      <c r="G92" s="83"/>
      <c r="H92" s="81" t="s">
        <v>35</v>
      </c>
      <c r="I92" s="695" t="s">
        <v>92</v>
      </c>
      <c r="J92" s="699"/>
      <c r="K92" s="691"/>
      <c r="L92" s="692"/>
      <c r="M92" s="692"/>
      <c r="N92" s="692"/>
      <c r="O92" s="692"/>
      <c r="P92" s="692"/>
      <c r="Q92" s="692"/>
      <c r="R92" s="692"/>
      <c r="S92" s="692"/>
      <c r="T92" s="692"/>
      <c r="U92" s="692"/>
      <c r="V92" s="692"/>
      <c r="W92" s="692"/>
      <c r="X92" s="692"/>
      <c r="Y92" s="692"/>
      <c r="Z92" s="694"/>
      <c r="AA92" s="694"/>
      <c r="AB92" s="694"/>
      <c r="AC92" s="694"/>
      <c r="AD92" s="694"/>
      <c r="AE92" s="694"/>
      <c r="AF92" s="694"/>
      <c r="AG92" s="694"/>
      <c r="AH92" s="694"/>
      <c r="AI92" s="694"/>
      <c r="AK92" s="12"/>
      <c r="AL92" s="12"/>
      <c r="AR92" s="12"/>
      <c r="AS92" s="12"/>
      <c r="AT92" s="12"/>
      <c r="AU92" s="12"/>
      <c r="AV92" s="13"/>
      <c r="AW92" s="12"/>
    </row>
    <row r="93" spans="1:124" s="11" customFormat="1" ht="3" customHeight="1" thickBot="1" x14ac:dyDescent="0.25">
      <c r="A93" s="30"/>
      <c r="B93" s="15"/>
      <c r="C93" s="16"/>
      <c r="D93" s="17"/>
      <c r="E93" s="17"/>
      <c r="F93" s="18"/>
      <c r="G93" s="19"/>
      <c r="H93" s="17"/>
      <c r="I93" s="20"/>
      <c r="J93" s="21"/>
      <c r="K93" s="17"/>
      <c r="L93" s="22"/>
      <c r="AK93" s="12"/>
      <c r="AL93" s="12"/>
      <c r="AR93" s="12"/>
      <c r="AS93" s="12"/>
      <c r="AT93" s="12"/>
      <c r="AU93" s="12"/>
      <c r="AV93" s="13"/>
      <c r="AW93" s="12"/>
    </row>
    <row r="94" spans="1:124" s="23" customFormat="1" ht="21" customHeight="1" x14ac:dyDescent="0.2">
      <c r="A94" s="9"/>
      <c r="B94" s="667" t="s">
        <v>105</v>
      </c>
      <c r="C94" s="708"/>
      <c r="D94" s="112" t="s">
        <v>54</v>
      </c>
      <c r="E94" s="113"/>
      <c r="F94" s="113"/>
      <c r="G94" s="113"/>
      <c r="H94" s="113"/>
      <c r="I94" s="113"/>
      <c r="J94" s="113"/>
      <c r="K94" s="700" t="str">
        <f>" &lt;&lt;&lt; EXAMPLE &gt;&gt;&gt; "&amp;K7</f>
        <v xml:space="preserve"> &lt;&lt;&lt; EXAMPLE &gt;&gt;&gt; Day Units (Week)</v>
      </c>
      <c r="L94" s="700"/>
      <c r="M94" s="700"/>
      <c r="N94" s="700"/>
      <c r="O94" s="700"/>
      <c r="P94" s="700" t="str">
        <f>" &lt;&lt;&lt; EXAMPLE &gt;&gt;&gt; "&amp;P7</f>
        <v xml:space="preserve"> &lt;&lt;&lt; EXAMPLE &gt;&gt;&gt; Night Units (Week)</v>
      </c>
      <c r="Q94" s="700"/>
      <c r="R94" s="700"/>
      <c r="S94" s="700"/>
      <c r="T94" s="700"/>
      <c r="U94" s="700" t="str">
        <f>" &lt;&lt;&lt; EXAMPLE &gt;&gt;&gt; "&amp;U7</f>
        <v xml:space="preserve"> &lt;&lt;&lt; EXAMPLE &gt;&gt;&gt; Weekend Units</v>
      </c>
      <c r="V94" s="700"/>
      <c r="W94" s="700"/>
      <c r="X94" s="700"/>
      <c r="Y94" s="700"/>
      <c r="Z94" s="113" t="str">
        <f>" &lt;&lt;&lt; EXAMPLE &gt;&gt;&gt; "&amp;Z7</f>
        <v xml:space="preserve"> &lt;&lt;&lt; EXAMPLE &gt;&gt;&gt; Other Charges</v>
      </c>
      <c r="AA94" s="113"/>
      <c r="AB94" s="113"/>
      <c r="AC94" s="113"/>
      <c r="AD94" s="113"/>
      <c r="AE94" s="113"/>
      <c r="AF94" s="113"/>
      <c r="AG94" s="113"/>
      <c r="AH94" s="113"/>
      <c r="AI94" s="114"/>
      <c r="BZ94" s="165"/>
      <c r="CA94" s="165"/>
      <c r="CB94" s="165"/>
      <c r="CF94" s="13"/>
      <c r="CG94" s="13"/>
      <c r="CH94" s="13"/>
      <c r="CN94" s="13"/>
      <c r="CO94" s="13"/>
      <c r="CP94" s="13"/>
      <c r="CQ94" s="13"/>
    </row>
    <row r="95" spans="1:124" s="24" customFormat="1" ht="48" x14ac:dyDescent="0.2">
      <c r="A95" s="9"/>
      <c r="B95" s="669"/>
      <c r="C95" s="709"/>
      <c r="D95" s="65" t="s">
        <v>38</v>
      </c>
      <c r="E95" s="65" t="s">
        <v>73</v>
      </c>
      <c r="F95" s="65" t="s">
        <v>33</v>
      </c>
      <c r="G95" s="65" t="s">
        <v>27</v>
      </c>
      <c r="H95" s="65" t="s">
        <v>18</v>
      </c>
      <c r="I95" s="65" t="s">
        <v>32</v>
      </c>
      <c r="J95" s="65" t="s">
        <v>47</v>
      </c>
      <c r="K95" s="65" t="s">
        <v>13</v>
      </c>
      <c r="L95" s="65" t="s">
        <v>19</v>
      </c>
      <c r="M95" s="65" t="s">
        <v>17</v>
      </c>
      <c r="N95" s="65" t="s">
        <v>18</v>
      </c>
      <c r="O95" s="65" t="s">
        <v>20</v>
      </c>
      <c r="P95" s="65" t="s">
        <v>13</v>
      </c>
      <c r="Q95" s="65" t="s">
        <v>19</v>
      </c>
      <c r="R95" s="65" t="s">
        <v>17</v>
      </c>
      <c r="S95" s="65" t="s">
        <v>18</v>
      </c>
      <c r="T95" s="65" t="s">
        <v>20</v>
      </c>
      <c r="U95" s="65" t="s">
        <v>13</v>
      </c>
      <c r="V95" s="65" t="s">
        <v>19</v>
      </c>
      <c r="W95" s="65" t="s">
        <v>17</v>
      </c>
      <c r="X95" s="65" t="s">
        <v>18</v>
      </c>
      <c r="Y95" s="65" t="s">
        <v>20</v>
      </c>
      <c r="Z95" s="65" t="s">
        <v>30</v>
      </c>
      <c r="AA95" s="65" t="s">
        <v>76</v>
      </c>
      <c r="AB95" s="65" t="s">
        <v>25</v>
      </c>
      <c r="AC95" s="65" t="s">
        <v>26</v>
      </c>
      <c r="AD95" s="65" t="s">
        <v>74</v>
      </c>
      <c r="AE95" s="65" t="s">
        <v>75</v>
      </c>
      <c r="AF95" s="65" t="s">
        <v>28</v>
      </c>
      <c r="AG95" s="65" t="s">
        <v>29</v>
      </c>
      <c r="AH95" s="65" t="s">
        <v>103</v>
      </c>
      <c r="AI95" s="115" t="s">
        <v>27</v>
      </c>
      <c r="CC95" s="166"/>
      <c r="CD95" s="166"/>
      <c r="CE95" s="166"/>
      <c r="CF95" s="166"/>
      <c r="CG95" s="166"/>
      <c r="CH95" s="166"/>
      <c r="CI95" s="166"/>
      <c r="CJ95" s="166"/>
      <c r="CK95" s="166"/>
      <c r="CL95" s="166"/>
      <c r="CM95" s="166"/>
      <c r="CN95" s="166"/>
      <c r="CO95" s="166"/>
      <c r="CP95" s="166"/>
      <c r="CQ95" s="166"/>
      <c r="CR95" s="166"/>
      <c r="CS95" s="166"/>
      <c r="CT95" s="166"/>
      <c r="CU95" s="166"/>
      <c r="CV95" s="166"/>
      <c r="CW95" s="166"/>
      <c r="CX95" s="166"/>
      <c r="CY95" s="166"/>
      <c r="CZ95" s="166"/>
      <c r="DA95" s="166"/>
      <c r="DB95" s="166"/>
      <c r="DC95" s="166"/>
      <c r="DD95" s="166"/>
      <c r="DE95" s="166"/>
      <c r="DF95" s="166"/>
      <c r="DG95" s="166"/>
      <c r="DH95" s="166"/>
      <c r="DI95" s="166"/>
      <c r="DJ95" s="166"/>
      <c r="DK95" s="166"/>
      <c r="DL95" s="166"/>
      <c r="DM95" s="166"/>
      <c r="DN95" s="166"/>
      <c r="DO95" s="166"/>
      <c r="DP95" s="166"/>
      <c r="DQ95" s="166"/>
      <c r="DR95" s="166"/>
      <c r="DS95" s="166"/>
      <c r="DT95" s="166"/>
    </row>
    <row r="96" spans="1:124" s="25" customFormat="1" ht="14.25" customHeight="1" x14ac:dyDescent="0.2">
      <c r="A96" s="9"/>
      <c r="B96" s="671"/>
      <c r="C96" s="710"/>
      <c r="D96" s="66" t="s">
        <v>14</v>
      </c>
      <c r="E96" s="66" t="s">
        <v>14</v>
      </c>
      <c r="F96" s="66" t="s">
        <v>15</v>
      </c>
      <c r="G96" s="66" t="s">
        <v>15</v>
      </c>
      <c r="H96" s="66" t="s">
        <v>15</v>
      </c>
      <c r="I96" s="66" t="s">
        <v>39</v>
      </c>
      <c r="J96" s="66" t="s">
        <v>48</v>
      </c>
      <c r="K96" s="66" t="s">
        <v>14</v>
      </c>
      <c r="L96" s="66" t="s">
        <v>21</v>
      </c>
      <c r="M96" s="66" t="s">
        <v>39</v>
      </c>
      <c r="N96" s="66" t="s">
        <v>15</v>
      </c>
      <c r="O96" s="66" t="s">
        <v>21</v>
      </c>
      <c r="P96" s="66" t="s">
        <v>14</v>
      </c>
      <c r="Q96" s="66" t="s">
        <v>21</v>
      </c>
      <c r="R96" s="66" t="s">
        <v>39</v>
      </c>
      <c r="S96" s="66" t="s">
        <v>15</v>
      </c>
      <c r="T96" s="66" t="s">
        <v>21</v>
      </c>
      <c r="U96" s="66" t="s">
        <v>14</v>
      </c>
      <c r="V96" s="66" t="s">
        <v>21</v>
      </c>
      <c r="W96" s="66" t="s">
        <v>39</v>
      </c>
      <c r="X96" s="66" t="s">
        <v>15</v>
      </c>
      <c r="Y96" s="66" t="s">
        <v>21</v>
      </c>
      <c r="Z96" s="66" t="s">
        <v>22</v>
      </c>
      <c r="AA96" s="66" t="s">
        <v>15</v>
      </c>
      <c r="AB96" s="66" t="s">
        <v>22</v>
      </c>
      <c r="AC96" s="66" t="s">
        <v>15</v>
      </c>
      <c r="AD96" s="66" t="s">
        <v>23</v>
      </c>
      <c r="AE96" s="66" t="s">
        <v>15</v>
      </c>
      <c r="AF96" s="66" t="s">
        <v>15</v>
      </c>
      <c r="AG96" s="66" t="s">
        <v>15</v>
      </c>
      <c r="AH96" s="66" t="s">
        <v>15</v>
      </c>
      <c r="AI96" s="116" t="s">
        <v>15</v>
      </c>
      <c r="CF96" s="167"/>
      <c r="CG96" s="167"/>
      <c r="CH96" s="167"/>
      <c r="CN96" s="167"/>
      <c r="CO96" s="167"/>
      <c r="CP96" s="167"/>
      <c r="CQ96" s="167"/>
      <c r="CR96" s="167"/>
      <c r="CS96" s="167"/>
      <c r="CT96" s="167"/>
      <c r="CU96" s="167"/>
      <c r="CV96" s="167"/>
      <c r="CW96" s="167"/>
      <c r="CX96" s="167"/>
      <c r="CY96" s="167"/>
      <c r="CZ96" s="167"/>
      <c r="DA96" s="167"/>
      <c r="DB96" s="167"/>
      <c r="DC96" s="167"/>
      <c r="DD96" s="167"/>
      <c r="DE96" s="167"/>
      <c r="DF96" s="167"/>
      <c r="DG96" s="167"/>
      <c r="DH96" s="167"/>
      <c r="DI96" s="167"/>
      <c r="DJ96" s="167"/>
      <c r="DK96" s="167"/>
      <c r="DL96" s="167"/>
      <c r="DM96" s="167"/>
      <c r="DN96" s="167"/>
      <c r="DO96" s="167"/>
      <c r="DP96" s="167"/>
      <c r="DQ96" s="167"/>
      <c r="DR96" s="167"/>
      <c r="DS96" s="167"/>
      <c r="DT96" s="167"/>
    </row>
    <row r="97" spans="1:124" ht="14.25" customHeight="1" x14ac:dyDescent="0.2">
      <c r="A97" s="9" t="str">
        <f>B97&amp;F91</f>
        <v>Jan</v>
      </c>
      <c r="B97" s="117" t="s">
        <v>0</v>
      </c>
      <c r="C97" s="63">
        <f t="shared" ref="C97:C108" si="64">Year1</f>
        <v>0</v>
      </c>
      <c r="D97" s="237">
        <f>K97+P97+U97</f>
        <v>52050</v>
      </c>
      <c r="E97" s="238">
        <v>51500</v>
      </c>
      <c r="F97" s="239">
        <f>N97+S97+X97</f>
        <v>6436.74</v>
      </c>
      <c r="G97" s="239">
        <f>AI97</f>
        <v>1104</v>
      </c>
      <c r="H97" s="239">
        <f>AI97+N97+S97+X97</f>
        <v>7540.74</v>
      </c>
      <c r="I97" s="240">
        <f>IF((K97+P97+U97)=0,"",H97/(D97))</f>
        <v>0.14487492795389048</v>
      </c>
      <c r="J97" s="241" t="e">
        <f t="shared" ref="J97:J108" si="65">D97*Carbon1</f>
        <v>#N/A</v>
      </c>
      <c r="K97" s="242">
        <v>35100</v>
      </c>
      <c r="L97" s="243">
        <f>IF(K97="","",K97/(K97+P97+U97))</f>
        <v>0.67435158501440917</v>
      </c>
      <c r="M97" s="244">
        <v>0.15939999999999999</v>
      </c>
      <c r="N97" s="245">
        <f>K97*M97</f>
        <v>5594.94</v>
      </c>
      <c r="O97" s="246">
        <f>IF(N97=0,"",N97/(N97+S97+X97))</f>
        <v>0.86921951174041512</v>
      </c>
      <c r="P97" s="238">
        <v>11400</v>
      </c>
      <c r="Q97" s="243">
        <f>IF(P97="","",P97/(P97+K97+U97))</f>
        <v>0.21902017291066284</v>
      </c>
      <c r="R97" s="244">
        <v>6.8000000000000005E-2</v>
      </c>
      <c r="S97" s="245">
        <f>P97*R97</f>
        <v>775.2</v>
      </c>
      <c r="T97" s="246">
        <f>IF(S97=0,"",S97/(S97+N97+X97))</f>
        <v>0.12043363566028767</v>
      </c>
      <c r="U97" s="238">
        <v>5550</v>
      </c>
      <c r="V97" s="243">
        <f>IF(U97="","",U97/(U97+P97+K97))</f>
        <v>0.10662824207492795</v>
      </c>
      <c r="W97" s="244">
        <v>1.2E-2</v>
      </c>
      <c r="X97" s="245">
        <f>U97*W97</f>
        <v>66.599999999999994</v>
      </c>
      <c r="Y97" s="246">
        <f>IF(X97=0,"",X97/(X97+S97+N97))</f>
        <v>1.0346852599297159E-2</v>
      </c>
      <c r="Z97" s="242">
        <v>220</v>
      </c>
      <c r="AA97" s="247">
        <v>447</v>
      </c>
      <c r="AB97" s="248"/>
      <c r="AC97" s="247"/>
      <c r="AD97" s="248">
        <v>147</v>
      </c>
      <c r="AE97" s="247">
        <v>469</v>
      </c>
      <c r="AF97" s="247">
        <v>107</v>
      </c>
      <c r="AG97" s="247">
        <v>0</v>
      </c>
      <c r="AH97" s="247">
        <v>81</v>
      </c>
      <c r="AI97" s="249">
        <f t="shared" ref="AI97:AI108" si="66">AH97+AA97+AC97+AE97+AG97+AF97</f>
        <v>1104</v>
      </c>
      <c r="CC97" s="170"/>
      <c r="CD97" s="170"/>
      <c r="CE97" s="170"/>
      <c r="CF97" s="171"/>
      <c r="CG97" s="171"/>
      <c r="CH97" s="171"/>
      <c r="CI97" s="171"/>
      <c r="CJ97" s="171"/>
      <c r="CK97" s="171"/>
      <c r="CL97" s="171"/>
      <c r="CM97" s="171"/>
      <c r="CN97" s="171"/>
      <c r="CO97" s="170"/>
      <c r="CP97" s="170"/>
      <c r="CQ97" s="170"/>
      <c r="CR97" s="170"/>
      <c r="CS97" s="170"/>
      <c r="CT97" s="170"/>
      <c r="CU97" s="7"/>
      <c r="CV97" s="7"/>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row>
    <row r="98" spans="1:124" ht="14.25" customHeight="1" x14ac:dyDescent="0.2">
      <c r="A98" s="9" t="str">
        <f>B98&amp;F91</f>
        <v>Feb</v>
      </c>
      <c r="B98" s="118" t="s">
        <v>1</v>
      </c>
      <c r="C98" s="63">
        <f t="shared" si="64"/>
        <v>0</v>
      </c>
      <c r="D98" s="237">
        <f t="shared" ref="D98:D108" si="67">K98+P98+U98</f>
        <v>54154</v>
      </c>
      <c r="E98" s="238">
        <v>51500</v>
      </c>
      <c r="F98" s="239">
        <f t="shared" ref="F98:F108" si="68">N98+S98+X98</f>
        <v>6650.9475999999995</v>
      </c>
      <c r="G98" s="239">
        <f t="shared" ref="G98:G108" si="69">AI98</f>
        <v>1163</v>
      </c>
      <c r="H98" s="239">
        <f t="shared" ref="H98:H108" si="70">AI98+N98+S98+X98</f>
        <v>7813.9475999999995</v>
      </c>
      <c r="I98" s="240">
        <f t="shared" ref="I98:I108" si="71">IF((K98+P98+U98)=0,"",H98/(D98))</f>
        <v>0.14429123610444289</v>
      </c>
      <c r="J98" s="241" t="e">
        <f t="shared" si="65"/>
        <v>#N/A</v>
      </c>
      <c r="K98" s="250">
        <v>36154</v>
      </c>
      <c r="L98" s="243">
        <f t="shared" ref="L98:L108" si="72">IF(K98="","",K98/(K98+P98+U98))</f>
        <v>0.66761458064039592</v>
      </c>
      <c r="M98" s="244">
        <v>0.15939999999999999</v>
      </c>
      <c r="N98" s="245">
        <f t="shared" ref="N98:N108" si="73">K98*M98</f>
        <v>5762.9475999999995</v>
      </c>
      <c r="O98" s="246">
        <f t="shared" ref="O98:O108" si="74">IF(N98=0,"",N98/(N98+S98+X98))</f>
        <v>0.86648519077191344</v>
      </c>
      <c r="P98" s="238">
        <v>12000</v>
      </c>
      <c r="Q98" s="243">
        <f t="shared" ref="Q98:Q108" si="75">IF(P98="","",P98/(P98+K98+U98))</f>
        <v>0.2215902795730694</v>
      </c>
      <c r="R98" s="244">
        <v>6.8000000000000005E-2</v>
      </c>
      <c r="S98" s="245">
        <f t="shared" ref="S98:S108" si="76">P98*R98</f>
        <v>816.00000000000011</v>
      </c>
      <c r="T98" s="246">
        <f t="shared" ref="T98:T108" si="77">IF(S98=0,"",S98/(S98+N98+X98))</f>
        <v>0.12268928415553901</v>
      </c>
      <c r="U98" s="238">
        <v>6000</v>
      </c>
      <c r="V98" s="243">
        <f t="shared" ref="V98:V108" si="78">IF(U98="","",U98/(U98+P98+K98))</f>
        <v>0.1107951397865347</v>
      </c>
      <c r="W98" s="244">
        <v>1.2E-2</v>
      </c>
      <c r="X98" s="245">
        <f t="shared" ref="X98:X108" si="79">U98*W98</f>
        <v>72</v>
      </c>
      <c r="Y98" s="246">
        <f t="shared" ref="Y98:Y108" si="80">IF(X98=0,"",X98/(X98+S98+N98))</f>
        <v>1.0825525072547557E-2</v>
      </c>
      <c r="Z98" s="287">
        <v>220</v>
      </c>
      <c r="AA98" s="251">
        <v>447</v>
      </c>
      <c r="AB98" s="252"/>
      <c r="AC98" s="251"/>
      <c r="AD98" s="252">
        <v>150</v>
      </c>
      <c r="AE98" s="251">
        <v>495</v>
      </c>
      <c r="AF98" s="251">
        <v>140</v>
      </c>
      <c r="AG98" s="251">
        <v>0</v>
      </c>
      <c r="AH98" s="251">
        <v>81</v>
      </c>
      <c r="AI98" s="253">
        <f t="shared" si="66"/>
        <v>1163</v>
      </c>
      <c r="CC98" s="170"/>
      <c r="CD98" s="170"/>
      <c r="CE98" s="170"/>
      <c r="CF98" s="171"/>
      <c r="CG98" s="171"/>
      <c r="CH98" s="171"/>
      <c r="CI98" s="171"/>
      <c r="CJ98" s="171"/>
      <c r="CK98" s="171"/>
      <c r="CL98" s="171"/>
      <c r="CM98" s="171"/>
      <c r="CN98" s="171"/>
      <c r="CO98" s="170"/>
      <c r="CP98" s="170"/>
      <c r="CQ98" s="170"/>
      <c r="CR98" s="170"/>
      <c r="CS98" s="170"/>
      <c r="CT98" s="170"/>
      <c r="CU98" s="7"/>
      <c r="CV98" s="7"/>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row>
    <row r="99" spans="1:124" ht="14.25" customHeight="1" x14ac:dyDescent="0.2">
      <c r="A99" s="9" t="str">
        <f>B99&amp;F91</f>
        <v>Mar</v>
      </c>
      <c r="B99" s="118" t="s">
        <v>2</v>
      </c>
      <c r="C99" s="63">
        <f t="shared" si="64"/>
        <v>0</v>
      </c>
      <c r="D99" s="237">
        <f t="shared" si="67"/>
        <v>50580</v>
      </c>
      <c r="E99" s="238">
        <v>51500</v>
      </c>
      <c r="F99" s="239">
        <f t="shared" si="68"/>
        <v>4517.1900000000005</v>
      </c>
      <c r="G99" s="239">
        <f t="shared" si="69"/>
        <v>1017.4</v>
      </c>
      <c r="H99" s="239">
        <f t="shared" si="70"/>
        <v>5534.59</v>
      </c>
      <c r="I99" s="240">
        <f t="shared" si="71"/>
        <v>0.10942249901146699</v>
      </c>
      <c r="J99" s="241" t="e">
        <f t="shared" si="65"/>
        <v>#N/A</v>
      </c>
      <c r="K99" s="250">
        <v>35045</v>
      </c>
      <c r="L99" s="243">
        <f t="shared" si="72"/>
        <v>0.69286279161724007</v>
      </c>
      <c r="M99" s="244">
        <v>0.106</v>
      </c>
      <c r="N99" s="245">
        <f t="shared" si="73"/>
        <v>3714.77</v>
      </c>
      <c r="O99" s="246">
        <f t="shared" si="74"/>
        <v>0.82236301771676634</v>
      </c>
      <c r="P99" s="238">
        <v>11000</v>
      </c>
      <c r="Q99" s="243">
        <f t="shared" si="75"/>
        <v>0.21747726374060894</v>
      </c>
      <c r="R99" s="244">
        <v>6.8000000000000005E-2</v>
      </c>
      <c r="S99" s="245">
        <f t="shared" si="76"/>
        <v>748</v>
      </c>
      <c r="T99" s="246">
        <f t="shared" si="77"/>
        <v>0.16558966968402922</v>
      </c>
      <c r="U99" s="238">
        <v>4535</v>
      </c>
      <c r="V99" s="243">
        <f t="shared" si="78"/>
        <v>8.9659944642151046E-2</v>
      </c>
      <c r="W99" s="244">
        <v>1.2E-2</v>
      </c>
      <c r="X99" s="245">
        <f t="shared" si="79"/>
        <v>54.42</v>
      </c>
      <c r="Y99" s="246">
        <f t="shared" si="80"/>
        <v>1.2047312599204375E-2</v>
      </c>
      <c r="Z99" s="287">
        <v>220</v>
      </c>
      <c r="AA99" s="251">
        <v>447</v>
      </c>
      <c r="AB99" s="252"/>
      <c r="AC99" s="251"/>
      <c r="AD99" s="252">
        <v>140</v>
      </c>
      <c r="AE99" s="251">
        <v>386.4</v>
      </c>
      <c r="AF99" s="251">
        <v>103</v>
      </c>
      <c r="AG99" s="251">
        <v>0</v>
      </c>
      <c r="AH99" s="251">
        <v>81</v>
      </c>
      <c r="AI99" s="253">
        <f t="shared" si="66"/>
        <v>1017.4</v>
      </c>
      <c r="CC99" s="170"/>
      <c r="CD99" s="170"/>
      <c r="CE99" s="170"/>
      <c r="CF99" s="171"/>
      <c r="CG99" s="171"/>
      <c r="CH99" s="171"/>
      <c r="CI99" s="171"/>
      <c r="CJ99" s="171"/>
      <c r="CK99" s="171"/>
      <c r="CL99" s="171"/>
      <c r="CM99" s="171"/>
      <c r="CN99" s="171"/>
      <c r="CO99" s="170"/>
      <c r="CP99" s="170"/>
      <c r="CQ99" s="170"/>
      <c r="CR99" s="170"/>
      <c r="CS99" s="170"/>
      <c r="CT99" s="170"/>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row>
    <row r="100" spans="1:124" ht="14.25" customHeight="1" x14ac:dyDescent="0.2">
      <c r="A100" s="9" t="str">
        <f>B100&amp;F91</f>
        <v>Apr</v>
      </c>
      <c r="B100" s="118" t="s">
        <v>3</v>
      </c>
      <c r="C100" s="63">
        <f t="shared" si="64"/>
        <v>0</v>
      </c>
      <c r="D100" s="237">
        <f t="shared" si="67"/>
        <v>54466</v>
      </c>
      <c r="E100" s="238">
        <v>51500</v>
      </c>
      <c r="F100" s="239">
        <f t="shared" si="68"/>
        <v>4784.5919999999996</v>
      </c>
      <c r="G100" s="239">
        <f t="shared" si="69"/>
        <v>1219.5999999999999</v>
      </c>
      <c r="H100" s="239">
        <f t="shared" si="70"/>
        <v>6004.192</v>
      </c>
      <c r="I100" s="240">
        <f t="shared" si="71"/>
        <v>0.11023743252671392</v>
      </c>
      <c r="J100" s="241" t="e">
        <f t="shared" si="65"/>
        <v>#N/A</v>
      </c>
      <c r="K100" s="250">
        <v>36500</v>
      </c>
      <c r="L100" s="243">
        <f t="shared" si="72"/>
        <v>0.6701428414056475</v>
      </c>
      <c r="M100" s="244">
        <v>0.106</v>
      </c>
      <c r="N100" s="245">
        <f t="shared" si="73"/>
        <v>3869</v>
      </c>
      <c r="O100" s="246">
        <f t="shared" si="74"/>
        <v>0.80863739269722479</v>
      </c>
      <c r="P100" s="238">
        <v>12500</v>
      </c>
      <c r="Q100" s="243">
        <f t="shared" si="75"/>
        <v>0.22950097308412587</v>
      </c>
      <c r="R100" s="244">
        <v>6.8000000000000005E-2</v>
      </c>
      <c r="S100" s="245">
        <f t="shared" si="76"/>
        <v>850.00000000000011</v>
      </c>
      <c r="T100" s="246">
        <f t="shared" si="77"/>
        <v>0.17765360139380748</v>
      </c>
      <c r="U100" s="238">
        <v>5466</v>
      </c>
      <c r="V100" s="243">
        <f t="shared" si="78"/>
        <v>0.10035618551022657</v>
      </c>
      <c r="W100" s="244">
        <v>1.2E-2</v>
      </c>
      <c r="X100" s="245">
        <f t="shared" si="79"/>
        <v>65.591999999999999</v>
      </c>
      <c r="Y100" s="246">
        <f t="shared" si="80"/>
        <v>1.3709005908967785E-2</v>
      </c>
      <c r="Z100" s="287">
        <v>220</v>
      </c>
      <c r="AA100" s="251">
        <v>447</v>
      </c>
      <c r="AB100" s="252"/>
      <c r="AC100" s="251"/>
      <c r="AD100" s="252">
        <v>160</v>
      </c>
      <c r="AE100" s="251">
        <v>441.6</v>
      </c>
      <c r="AF100" s="251">
        <v>250</v>
      </c>
      <c r="AG100" s="251">
        <v>0</v>
      </c>
      <c r="AH100" s="251">
        <v>81</v>
      </c>
      <c r="AI100" s="253">
        <f t="shared" si="66"/>
        <v>1219.5999999999999</v>
      </c>
      <c r="CC100" s="170"/>
      <c r="CD100" s="170"/>
      <c r="CE100" s="170"/>
      <c r="CF100" s="171"/>
      <c r="CG100" s="171"/>
      <c r="CH100" s="171"/>
      <c r="CI100" s="171"/>
      <c r="CJ100" s="171"/>
      <c r="CK100" s="171"/>
      <c r="CL100" s="171"/>
      <c r="CM100" s="171"/>
      <c r="CN100" s="171"/>
      <c r="CO100" s="170"/>
      <c r="CP100" s="170"/>
      <c r="CQ100" s="170"/>
      <c r="CR100" s="170"/>
      <c r="CS100" s="170"/>
      <c r="CT100" s="170"/>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row>
    <row r="101" spans="1:124" ht="14.25" customHeight="1" x14ac:dyDescent="0.2">
      <c r="A101" s="9" t="str">
        <f>B101&amp;F91</f>
        <v>May</v>
      </c>
      <c r="B101" s="118" t="s">
        <v>4</v>
      </c>
      <c r="C101" s="63">
        <f t="shared" si="64"/>
        <v>0</v>
      </c>
      <c r="D101" s="237">
        <f t="shared" si="67"/>
        <v>53657</v>
      </c>
      <c r="E101" s="238">
        <v>51500</v>
      </c>
      <c r="F101" s="239">
        <f t="shared" si="68"/>
        <v>4786.2839999999997</v>
      </c>
      <c r="G101" s="239">
        <f t="shared" si="69"/>
        <v>1065.8</v>
      </c>
      <c r="H101" s="239">
        <f t="shared" si="70"/>
        <v>5852.0839999999998</v>
      </c>
      <c r="I101" s="240">
        <f t="shared" si="71"/>
        <v>0.10906468867063011</v>
      </c>
      <c r="J101" s="241" t="e">
        <f t="shared" si="65"/>
        <v>#N/A</v>
      </c>
      <c r="K101" s="250">
        <v>36800</v>
      </c>
      <c r="L101" s="243">
        <f t="shared" si="72"/>
        <v>0.68583782171944019</v>
      </c>
      <c r="M101" s="244">
        <v>0.106</v>
      </c>
      <c r="N101" s="245">
        <f t="shared" si="73"/>
        <v>3900.7999999999997</v>
      </c>
      <c r="O101" s="246">
        <f t="shared" si="74"/>
        <v>0.81499551635465006</v>
      </c>
      <c r="P101" s="238">
        <v>12200</v>
      </c>
      <c r="Q101" s="243">
        <f t="shared" si="75"/>
        <v>0.22737014741785788</v>
      </c>
      <c r="R101" s="244">
        <v>6.8000000000000005E-2</v>
      </c>
      <c r="S101" s="245">
        <f t="shared" si="76"/>
        <v>829.6</v>
      </c>
      <c r="T101" s="246">
        <f t="shared" si="77"/>
        <v>0.17332861986459644</v>
      </c>
      <c r="U101" s="238">
        <v>4657</v>
      </c>
      <c r="V101" s="243">
        <f t="shared" si="78"/>
        <v>8.6792030862701972E-2</v>
      </c>
      <c r="W101" s="244">
        <v>1.2E-2</v>
      </c>
      <c r="X101" s="245">
        <f t="shared" si="79"/>
        <v>55.884</v>
      </c>
      <c r="Y101" s="246">
        <f t="shared" si="80"/>
        <v>1.1675863780753503E-2</v>
      </c>
      <c r="Z101" s="287">
        <v>220</v>
      </c>
      <c r="AA101" s="251">
        <v>447</v>
      </c>
      <c r="AB101" s="252"/>
      <c r="AC101" s="251"/>
      <c r="AD101" s="252">
        <v>155</v>
      </c>
      <c r="AE101" s="251">
        <v>427.8</v>
      </c>
      <c r="AF101" s="251">
        <v>110</v>
      </c>
      <c r="AG101" s="251">
        <v>0</v>
      </c>
      <c r="AH101" s="251">
        <v>81</v>
      </c>
      <c r="AI101" s="253">
        <f t="shared" si="66"/>
        <v>1065.8</v>
      </c>
      <c r="CC101" s="170"/>
      <c r="CD101" s="170"/>
      <c r="CE101" s="170"/>
      <c r="CF101" s="171"/>
      <c r="CG101" s="171"/>
      <c r="CH101" s="171"/>
      <c r="CI101" s="171"/>
      <c r="CJ101" s="171"/>
      <c r="CK101" s="171"/>
      <c r="CL101" s="171"/>
      <c r="CM101" s="171"/>
      <c r="CN101" s="171"/>
      <c r="CO101" s="170"/>
      <c r="CP101" s="170"/>
      <c r="CQ101" s="170"/>
      <c r="CR101" s="170"/>
      <c r="CS101" s="170"/>
      <c r="CT101" s="170"/>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row>
    <row r="102" spans="1:124" ht="14.25" customHeight="1" x14ac:dyDescent="0.2">
      <c r="A102" s="9" t="str">
        <f>B102&amp;F91</f>
        <v>Jun</v>
      </c>
      <c r="B102" s="118" t="s">
        <v>5</v>
      </c>
      <c r="C102" s="63">
        <f t="shared" si="64"/>
        <v>0</v>
      </c>
      <c r="D102" s="237">
        <f t="shared" si="67"/>
        <v>53295</v>
      </c>
      <c r="E102" s="238">
        <v>51500</v>
      </c>
      <c r="F102" s="239">
        <f t="shared" si="68"/>
        <v>4636.22</v>
      </c>
      <c r="G102" s="239">
        <f t="shared" si="69"/>
        <v>999.6</v>
      </c>
      <c r="H102" s="239">
        <f t="shared" si="70"/>
        <v>5635.8200000000006</v>
      </c>
      <c r="I102" s="240">
        <f t="shared" si="71"/>
        <v>0.10574763110986023</v>
      </c>
      <c r="J102" s="241" t="e">
        <f t="shared" si="65"/>
        <v>#N/A</v>
      </c>
      <c r="K102" s="250">
        <v>35500</v>
      </c>
      <c r="L102" s="243">
        <f t="shared" si="72"/>
        <v>0.66610376207899424</v>
      </c>
      <c r="M102" s="244">
        <v>0.106</v>
      </c>
      <c r="N102" s="245">
        <f t="shared" si="73"/>
        <v>3763</v>
      </c>
      <c r="O102" s="246">
        <f t="shared" si="74"/>
        <v>0.81165259629612052</v>
      </c>
      <c r="P102" s="238">
        <v>11780</v>
      </c>
      <c r="Q102" s="243">
        <f t="shared" si="75"/>
        <v>0.22103386809269163</v>
      </c>
      <c r="R102" s="244">
        <v>6.8000000000000005E-2</v>
      </c>
      <c r="S102" s="245">
        <f t="shared" si="76"/>
        <v>801.04000000000008</v>
      </c>
      <c r="T102" s="246">
        <f t="shared" si="77"/>
        <v>0.17277868608478458</v>
      </c>
      <c r="U102" s="238">
        <v>6015</v>
      </c>
      <c r="V102" s="243">
        <f t="shared" si="78"/>
        <v>0.1128623698283141</v>
      </c>
      <c r="W102" s="244">
        <v>1.2E-2</v>
      </c>
      <c r="X102" s="245">
        <f t="shared" si="79"/>
        <v>72.180000000000007</v>
      </c>
      <c r="Y102" s="246">
        <f t="shared" si="80"/>
        <v>1.5568717619094867E-2</v>
      </c>
      <c r="Z102" s="287">
        <v>220</v>
      </c>
      <c r="AA102" s="251">
        <v>447</v>
      </c>
      <c r="AB102" s="252"/>
      <c r="AC102" s="251"/>
      <c r="AD102" s="252">
        <v>135</v>
      </c>
      <c r="AE102" s="251">
        <v>372.6</v>
      </c>
      <c r="AF102" s="251">
        <v>99</v>
      </c>
      <c r="AG102" s="251">
        <v>0</v>
      </c>
      <c r="AH102" s="251">
        <v>81</v>
      </c>
      <c r="AI102" s="253">
        <f t="shared" si="66"/>
        <v>999.6</v>
      </c>
      <c r="CC102" s="170"/>
      <c r="CD102" s="170"/>
      <c r="CE102" s="170"/>
      <c r="CF102" s="171"/>
      <c r="CG102" s="171"/>
      <c r="CH102" s="171"/>
      <c r="CI102" s="171"/>
      <c r="CJ102" s="171"/>
      <c r="CK102" s="171"/>
      <c r="CL102" s="171"/>
      <c r="CM102" s="171"/>
      <c r="CN102" s="171"/>
      <c r="CO102" s="170"/>
      <c r="CP102" s="170"/>
      <c r="CQ102" s="170"/>
      <c r="CR102" s="170"/>
      <c r="CS102" s="170"/>
      <c r="CT102" s="170"/>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row>
    <row r="103" spans="1:124" ht="14.25" customHeight="1" x14ac:dyDescent="0.2">
      <c r="A103" s="9" t="str">
        <f>B103&amp;F91</f>
        <v>Jul</v>
      </c>
      <c r="B103" s="118" t="s">
        <v>6</v>
      </c>
      <c r="C103" s="63">
        <f t="shared" si="64"/>
        <v>0</v>
      </c>
      <c r="D103" s="237">
        <f t="shared" si="67"/>
        <v>55596</v>
      </c>
      <c r="E103" s="238">
        <v>51500</v>
      </c>
      <c r="F103" s="239">
        <f t="shared" si="68"/>
        <v>4861.9519999999993</v>
      </c>
      <c r="G103" s="239">
        <f t="shared" si="69"/>
        <v>1117</v>
      </c>
      <c r="H103" s="239">
        <f t="shared" si="70"/>
        <v>5978.9519999999993</v>
      </c>
      <c r="I103" s="240">
        <f t="shared" si="71"/>
        <v>0.10754284480897905</v>
      </c>
      <c r="J103" s="241" t="e">
        <f t="shared" si="65"/>
        <v>#N/A</v>
      </c>
      <c r="K103" s="250">
        <v>37000</v>
      </c>
      <c r="L103" s="243">
        <f t="shared" si="72"/>
        <v>0.66551550471256926</v>
      </c>
      <c r="M103" s="244">
        <v>0.106</v>
      </c>
      <c r="N103" s="245">
        <f t="shared" si="73"/>
        <v>3922</v>
      </c>
      <c r="O103" s="246">
        <f t="shared" si="74"/>
        <v>0.80667188816343738</v>
      </c>
      <c r="P103" s="238">
        <v>12800</v>
      </c>
      <c r="Q103" s="243">
        <f t="shared" si="75"/>
        <v>0.23023239081948341</v>
      </c>
      <c r="R103" s="244">
        <v>6.8000000000000005E-2</v>
      </c>
      <c r="S103" s="245">
        <f t="shared" si="76"/>
        <v>870.40000000000009</v>
      </c>
      <c r="T103" s="246">
        <f t="shared" si="77"/>
        <v>0.1790227464195451</v>
      </c>
      <c r="U103" s="238">
        <v>5796</v>
      </c>
      <c r="V103" s="243">
        <f t="shared" si="78"/>
        <v>0.10425210446794733</v>
      </c>
      <c r="W103" s="244">
        <v>1.2E-2</v>
      </c>
      <c r="X103" s="245">
        <f t="shared" si="79"/>
        <v>69.552000000000007</v>
      </c>
      <c r="Y103" s="246">
        <f t="shared" si="80"/>
        <v>1.4305365417017692E-2</v>
      </c>
      <c r="Z103" s="287">
        <v>220</v>
      </c>
      <c r="AA103" s="251">
        <v>447</v>
      </c>
      <c r="AB103" s="252"/>
      <c r="AC103" s="251"/>
      <c r="AD103" s="252">
        <v>175</v>
      </c>
      <c r="AE103" s="251">
        <v>483</v>
      </c>
      <c r="AF103" s="251">
        <v>106</v>
      </c>
      <c r="AG103" s="251">
        <v>0</v>
      </c>
      <c r="AH103" s="251">
        <v>81</v>
      </c>
      <c r="AI103" s="253">
        <f t="shared" si="66"/>
        <v>1117</v>
      </c>
      <c r="CC103" s="170"/>
      <c r="CD103" s="170"/>
      <c r="CE103" s="170"/>
      <c r="CF103" s="171"/>
      <c r="CG103" s="171"/>
      <c r="CH103" s="171"/>
      <c r="CI103" s="171"/>
      <c r="CJ103" s="171"/>
      <c r="CK103" s="171"/>
      <c r="CL103" s="171"/>
      <c r="CM103" s="171"/>
      <c r="CN103" s="171"/>
      <c r="CO103" s="170"/>
      <c r="CP103" s="170"/>
      <c r="CQ103" s="170"/>
      <c r="CR103" s="170"/>
      <c r="CS103" s="170"/>
      <c r="CT103" s="170"/>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row>
    <row r="104" spans="1:124" ht="14.25" customHeight="1" x14ac:dyDescent="0.2">
      <c r="A104" s="9" t="str">
        <f>B104&amp;F91</f>
        <v>Aug</v>
      </c>
      <c r="B104" s="118" t="s">
        <v>7</v>
      </c>
      <c r="C104" s="63">
        <f t="shared" si="64"/>
        <v>0</v>
      </c>
      <c r="D104" s="237">
        <f t="shared" si="67"/>
        <v>48346</v>
      </c>
      <c r="E104" s="238">
        <v>51500</v>
      </c>
      <c r="F104" s="239">
        <f t="shared" si="68"/>
        <v>4157.152</v>
      </c>
      <c r="G104" s="239">
        <f t="shared" si="69"/>
        <v>1024.92</v>
      </c>
      <c r="H104" s="239">
        <f t="shared" si="70"/>
        <v>5182.0720000000001</v>
      </c>
      <c r="I104" s="240">
        <f t="shared" si="71"/>
        <v>0.10718719232201217</v>
      </c>
      <c r="J104" s="241" t="e">
        <f t="shared" si="65"/>
        <v>#N/A</v>
      </c>
      <c r="K104" s="250">
        <v>31500</v>
      </c>
      <c r="L104" s="243">
        <f t="shared" si="72"/>
        <v>0.65155338600918378</v>
      </c>
      <c r="M104" s="244">
        <v>0.106</v>
      </c>
      <c r="N104" s="245">
        <f t="shared" si="73"/>
        <v>3339</v>
      </c>
      <c r="O104" s="246">
        <f t="shared" si="74"/>
        <v>0.80319410981364159</v>
      </c>
      <c r="P104" s="238">
        <v>11000</v>
      </c>
      <c r="Q104" s="243">
        <f t="shared" si="75"/>
        <v>0.22752657924130229</v>
      </c>
      <c r="R104" s="244">
        <v>6.8000000000000005E-2</v>
      </c>
      <c r="S104" s="245">
        <f t="shared" si="76"/>
        <v>748</v>
      </c>
      <c r="T104" s="246">
        <f t="shared" si="77"/>
        <v>0.17993087575340042</v>
      </c>
      <c r="U104" s="238">
        <v>5846</v>
      </c>
      <c r="V104" s="243">
        <f t="shared" si="78"/>
        <v>0.12092003474951392</v>
      </c>
      <c r="W104" s="244">
        <v>1.2E-2</v>
      </c>
      <c r="X104" s="245">
        <f t="shared" si="79"/>
        <v>70.152000000000001</v>
      </c>
      <c r="Y104" s="246">
        <f t="shared" si="80"/>
        <v>1.6875014432957948E-2</v>
      </c>
      <c r="Z104" s="287">
        <v>220</v>
      </c>
      <c r="AA104" s="251">
        <v>447</v>
      </c>
      <c r="AB104" s="252"/>
      <c r="AC104" s="251"/>
      <c r="AD104" s="252">
        <v>142</v>
      </c>
      <c r="AE104" s="251">
        <v>391.92</v>
      </c>
      <c r="AF104" s="251">
        <v>105</v>
      </c>
      <c r="AG104" s="251">
        <v>0</v>
      </c>
      <c r="AH104" s="251">
        <v>81</v>
      </c>
      <c r="AI104" s="253">
        <f t="shared" si="66"/>
        <v>1024.92</v>
      </c>
      <c r="CC104" s="170"/>
      <c r="CD104" s="170"/>
      <c r="CE104" s="170"/>
      <c r="CF104" s="171"/>
      <c r="CG104" s="171"/>
      <c r="CH104" s="171"/>
      <c r="CI104" s="171"/>
      <c r="CJ104" s="171"/>
      <c r="CK104" s="171"/>
      <c r="CL104" s="171"/>
      <c r="CM104" s="171"/>
      <c r="CN104" s="171"/>
      <c r="CO104" s="170"/>
      <c r="CP104" s="170"/>
      <c r="CQ104" s="170"/>
      <c r="CR104" s="170"/>
      <c r="CS104" s="170"/>
      <c r="CT104" s="170"/>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row>
    <row r="105" spans="1:124" ht="14.25" customHeight="1" x14ac:dyDescent="0.2">
      <c r="A105" s="9" t="str">
        <f>B105&amp;F91</f>
        <v>Sep</v>
      </c>
      <c r="B105" s="118" t="s">
        <v>8</v>
      </c>
      <c r="C105" s="63">
        <f t="shared" si="64"/>
        <v>0</v>
      </c>
      <c r="D105" s="237">
        <f t="shared" si="67"/>
        <v>50213</v>
      </c>
      <c r="E105" s="238">
        <v>51500</v>
      </c>
      <c r="F105" s="239">
        <f t="shared" si="68"/>
        <v>4403.3559999999998</v>
      </c>
      <c r="G105" s="239">
        <f t="shared" si="69"/>
        <v>1183.5</v>
      </c>
      <c r="H105" s="239">
        <f t="shared" si="70"/>
        <v>5586.8559999999998</v>
      </c>
      <c r="I105" s="240">
        <f t="shared" si="71"/>
        <v>0.11126313902774182</v>
      </c>
      <c r="J105" s="241" t="e">
        <f t="shared" si="65"/>
        <v>#N/A</v>
      </c>
      <c r="K105" s="250">
        <v>34000</v>
      </c>
      <c r="L105" s="243">
        <f t="shared" si="72"/>
        <v>0.67711548802103039</v>
      </c>
      <c r="M105" s="244">
        <v>0.106</v>
      </c>
      <c r="N105" s="245">
        <f t="shared" si="73"/>
        <v>3604</v>
      </c>
      <c r="O105" s="246">
        <f t="shared" si="74"/>
        <v>0.81846664226103916</v>
      </c>
      <c r="P105" s="238">
        <v>10800</v>
      </c>
      <c r="Q105" s="243">
        <f t="shared" si="75"/>
        <v>0.21508374325373908</v>
      </c>
      <c r="R105" s="244">
        <v>6.8000000000000005E-2</v>
      </c>
      <c r="S105" s="245">
        <f t="shared" si="76"/>
        <v>734.40000000000009</v>
      </c>
      <c r="T105" s="246">
        <f t="shared" si="77"/>
        <v>0.16678188181923062</v>
      </c>
      <c r="U105" s="238">
        <v>5413</v>
      </c>
      <c r="V105" s="243">
        <f t="shared" si="78"/>
        <v>0.10780076872523052</v>
      </c>
      <c r="W105" s="244">
        <v>1.2E-2</v>
      </c>
      <c r="X105" s="245">
        <f t="shared" si="79"/>
        <v>64.956000000000003</v>
      </c>
      <c r="Y105" s="246">
        <f t="shared" si="80"/>
        <v>1.4751475919730316E-2</v>
      </c>
      <c r="Z105" s="287">
        <v>220</v>
      </c>
      <c r="AA105" s="251">
        <v>447</v>
      </c>
      <c r="AB105" s="252"/>
      <c r="AC105" s="251"/>
      <c r="AD105" s="252">
        <v>165</v>
      </c>
      <c r="AE105" s="251">
        <v>544.5</v>
      </c>
      <c r="AF105" s="251">
        <v>111</v>
      </c>
      <c r="AG105" s="251">
        <v>0</v>
      </c>
      <c r="AH105" s="251">
        <v>81</v>
      </c>
      <c r="AI105" s="253">
        <f t="shared" si="66"/>
        <v>1183.5</v>
      </c>
      <c r="CC105" s="170"/>
      <c r="CD105" s="170"/>
      <c r="CE105" s="170"/>
      <c r="CF105" s="171"/>
      <c r="CG105" s="171"/>
      <c r="CH105" s="171"/>
      <c r="CI105" s="171"/>
      <c r="CJ105" s="171"/>
      <c r="CK105" s="171"/>
      <c r="CL105" s="171"/>
      <c r="CM105" s="171"/>
      <c r="CN105" s="171"/>
      <c r="CO105" s="170"/>
      <c r="CP105" s="170"/>
      <c r="CQ105" s="170"/>
      <c r="CR105" s="170"/>
      <c r="CS105" s="170"/>
      <c r="CT105" s="170"/>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row>
    <row r="106" spans="1:124" ht="14.25" customHeight="1" x14ac:dyDescent="0.2">
      <c r="A106" s="9" t="str">
        <f>B106&amp;F91</f>
        <v>Oct</v>
      </c>
      <c r="B106" s="118" t="s">
        <v>9</v>
      </c>
      <c r="C106" s="63">
        <f t="shared" si="64"/>
        <v>0</v>
      </c>
      <c r="D106" s="237">
        <f t="shared" si="67"/>
        <v>51635</v>
      </c>
      <c r="E106" s="238">
        <v>51500</v>
      </c>
      <c r="F106" s="239">
        <f t="shared" si="68"/>
        <v>4553.62</v>
      </c>
      <c r="G106" s="239">
        <f t="shared" si="69"/>
        <v>1171</v>
      </c>
      <c r="H106" s="239">
        <f t="shared" si="70"/>
        <v>5724.62</v>
      </c>
      <c r="I106" s="240">
        <f t="shared" si="71"/>
        <v>0.11086704754526967</v>
      </c>
      <c r="J106" s="241" t="e">
        <f t="shared" si="65"/>
        <v>#N/A</v>
      </c>
      <c r="K106" s="250">
        <v>35000</v>
      </c>
      <c r="L106" s="243">
        <f t="shared" si="72"/>
        <v>0.67783480197540424</v>
      </c>
      <c r="M106" s="244">
        <v>0.106</v>
      </c>
      <c r="N106" s="245">
        <f t="shared" si="73"/>
        <v>3710</v>
      </c>
      <c r="O106" s="246">
        <f t="shared" si="74"/>
        <v>0.81473640751753551</v>
      </c>
      <c r="P106" s="238">
        <v>11500</v>
      </c>
      <c r="Q106" s="243">
        <f t="shared" si="75"/>
        <v>0.22271714922048999</v>
      </c>
      <c r="R106" s="244">
        <v>6.8000000000000005E-2</v>
      </c>
      <c r="S106" s="245">
        <f t="shared" si="76"/>
        <v>782</v>
      </c>
      <c r="T106" s="246">
        <f t="shared" si="77"/>
        <v>0.17173150153065034</v>
      </c>
      <c r="U106" s="238">
        <v>5135</v>
      </c>
      <c r="V106" s="243">
        <f t="shared" si="78"/>
        <v>9.9448048804105738E-2</v>
      </c>
      <c r="W106" s="244">
        <v>1.2E-2</v>
      </c>
      <c r="X106" s="245">
        <f t="shared" si="79"/>
        <v>61.620000000000005</v>
      </c>
      <c r="Y106" s="246">
        <f t="shared" si="80"/>
        <v>1.3532090951814162E-2</v>
      </c>
      <c r="Z106" s="287">
        <v>220</v>
      </c>
      <c r="AA106" s="251">
        <v>447</v>
      </c>
      <c r="AB106" s="252"/>
      <c r="AC106" s="251"/>
      <c r="AD106" s="252">
        <v>160</v>
      </c>
      <c r="AE106" s="251">
        <v>528</v>
      </c>
      <c r="AF106" s="251">
        <v>115</v>
      </c>
      <c r="AG106" s="251">
        <v>0</v>
      </c>
      <c r="AH106" s="251">
        <v>81</v>
      </c>
      <c r="AI106" s="253">
        <f t="shared" si="66"/>
        <v>1171</v>
      </c>
      <c r="CC106" s="170"/>
      <c r="CD106" s="170"/>
      <c r="CE106" s="170"/>
      <c r="CF106" s="171"/>
      <c r="CG106" s="171"/>
      <c r="CH106" s="171"/>
      <c r="CI106" s="171"/>
      <c r="CJ106" s="171"/>
      <c r="CK106" s="171"/>
      <c r="CL106" s="171"/>
      <c r="CM106" s="171"/>
      <c r="CN106" s="171"/>
      <c r="CO106" s="170"/>
      <c r="CP106" s="170"/>
      <c r="CQ106" s="170"/>
      <c r="CR106" s="170"/>
      <c r="CS106" s="170"/>
      <c r="CT106" s="170"/>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row>
    <row r="107" spans="1:124" ht="14.25" customHeight="1" x14ac:dyDescent="0.2">
      <c r="A107" s="9" t="str">
        <f>B107&amp;F91</f>
        <v>Nov</v>
      </c>
      <c r="B107" s="118" t="s">
        <v>10</v>
      </c>
      <c r="C107" s="63">
        <f t="shared" si="64"/>
        <v>0</v>
      </c>
      <c r="D107" s="237">
        <f t="shared" si="67"/>
        <v>54016</v>
      </c>
      <c r="E107" s="238">
        <v>51500</v>
      </c>
      <c r="F107" s="239">
        <f t="shared" si="68"/>
        <v>6633.6719999999996</v>
      </c>
      <c r="G107" s="239">
        <f t="shared" si="69"/>
        <v>1206.5</v>
      </c>
      <c r="H107" s="239">
        <f t="shared" si="70"/>
        <v>7840.1719999999996</v>
      </c>
      <c r="I107" s="240">
        <f t="shared" si="71"/>
        <v>0.14514536433649289</v>
      </c>
      <c r="J107" s="241" t="e">
        <f t="shared" si="65"/>
        <v>#N/A</v>
      </c>
      <c r="K107" s="250">
        <v>36200</v>
      </c>
      <c r="L107" s="243">
        <f t="shared" si="72"/>
        <v>0.67017180094786732</v>
      </c>
      <c r="M107" s="244">
        <v>0.15939999999999999</v>
      </c>
      <c r="N107" s="245">
        <f t="shared" si="73"/>
        <v>5770.28</v>
      </c>
      <c r="O107" s="246">
        <f t="shared" si="74"/>
        <v>0.86984704700503734</v>
      </c>
      <c r="P107" s="238">
        <v>11600</v>
      </c>
      <c r="Q107" s="243">
        <f t="shared" si="75"/>
        <v>0.21475118483412323</v>
      </c>
      <c r="R107" s="244">
        <v>6.8000000000000005E-2</v>
      </c>
      <c r="S107" s="245">
        <f t="shared" si="76"/>
        <v>788.80000000000007</v>
      </c>
      <c r="T107" s="246">
        <f t="shared" si="77"/>
        <v>0.11890850195789</v>
      </c>
      <c r="U107" s="238">
        <v>6216</v>
      </c>
      <c r="V107" s="243">
        <f t="shared" si="78"/>
        <v>0.11507701421800948</v>
      </c>
      <c r="W107" s="244">
        <v>1.2E-2</v>
      </c>
      <c r="X107" s="245">
        <f t="shared" si="79"/>
        <v>74.591999999999999</v>
      </c>
      <c r="Y107" s="246">
        <f t="shared" si="80"/>
        <v>1.1244451037072681E-2</v>
      </c>
      <c r="Z107" s="287">
        <v>220</v>
      </c>
      <c r="AA107" s="251">
        <v>447</v>
      </c>
      <c r="AB107" s="252"/>
      <c r="AC107" s="251"/>
      <c r="AD107" s="252">
        <v>145</v>
      </c>
      <c r="AE107" s="251">
        <v>478.5</v>
      </c>
      <c r="AF107" s="251">
        <v>200</v>
      </c>
      <c r="AG107" s="251">
        <v>0</v>
      </c>
      <c r="AH107" s="251">
        <v>81</v>
      </c>
      <c r="AI107" s="253">
        <f t="shared" si="66"/>
        <v>1206.5</v>
      </c>
      <c r="CC107" s="170"/>
      <c r="CD107" s="170"/>
      <c r="CE107" s="170"/>
      <c r="CF107" s="171"/>
      <c r="CG107" s="171"/>
      <c r="CH107" s="171"/>
      <c r="CI107" s="171"/>
      <c r="CJ107" s="171"/>
      <c r="CK107" s="171"/>
      <c r="CL107" s="171"/>
      <c r="CM107" s="171"/>
      <c r="CN107" s="171"/>
      <c r="CO107" s="170"/>
      <c r="CP107" s="170"/>
      <c r="CQ107" s="170"/>
      <c r="CR107" s="170"/>
      <c r="CS107" s="170"/>
      <c r="CT107" s="170"/>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row>
    <row r="108" spans="1:124" ht="14.25" customHeight="1" thickBot="1" x14ac:dyDescent="0.25">
      <c r="A108" s="9" t="str">
        <f>B108&amp;F91</f>
        <v>Dec</v>
      </c>
      <c r="B108" s="162" t="s">
        <v>11</v>
      </c>
      <c r="C108" s="163">
        <f t="shared" si="64"/>
        <v>0</v>
      </c>
      <c r="D108" s="254">
        <f t="shared" si="67"/>
        <v>53325</v>
      </c>
      <c r="E108" s="255">
        <v>51500</v>
      </c>
      <c r="F108" s="256">
        <f t="shared" si="68"/>
        <v>6514.5339999999997</v>
      </c>
      <c r="G108" s="256">
        <f t="shared" si="69"/>
        <v>1103.5999999999999</v>
      </c>
      <c r="H108" s="256">
        <f t="shared" si="70"/>
        <v>7618.134</v>
      </c>
      <c r="I108" s="257">
        <f t="shared" si="71"/>
        <v>0.14286233473980309</v>
      </c>
      <c r="J108" s="258" t="e">
        <f t="shared" si="65"/>
        <v>#N/A</v>
      </c>
      <c r="K108" s="255">
        <v>35410</v>
      </c>
      <c r="L108" s="259">
        <f t="shared" si="72"/>
        <v>0.66404125644631973</v>
      </c>
      <c r="M108" s="260">
        <v>0.15939999999999999</v>
      </c>
      <c r="N108" s="261">
        <f t="shared" si="73"/>
        <v>5644.3539999999994</v>
      </c>
      <c r="O108" s="262">
        <f t="shared" si="74"/>
        <v>0.86642482793090025</v>
      </c>
      <c r="P108" s="255">
        <v>11700</v>
      </c>
      <c r="Q108" s="259">
        <f t="shared" si="75"/>
        <v>0.21940928270042195</v>
      </c>
      <c r="R108" s="260">
        <v>6.8000000000000005E-2</v>
      </c>
      <c r="S108" s="261">
        <f t="shared" si="76"/>
        <v>795.6</v>
      </c>
      <c r="T108" s="262">
        <f t="shared" si="77"/>
        <v>0.12212692419749441</v>
      </c>
      <c r="U108" s="255">
        <v>6215</v>
      </c>
      <c r="V108" s="259">
        <f t="shared" si="78"/>
        <v>0.11654946085325832</v>
      </c>
      <c r="W108" s="260">
        <v>1.2E-2</v>
      </c>
      <c r="X108" s="261">
        <f t="shared" si="79"/>
        <v>74.58</v>
      </c>
      <c r="Y108" s="262">
        <f t="shared" si="80"/>
        <v>1.1448247871605245E-2</v>
      </c>
      <c r="Z108" s="254">
        <v>220</v>
      </c>
      <c r="AA108" s="263">
        <v>447</v>
      </c>
      <c r="AB108" s="264"/>
      <c r="AC108" s="263"/>
      <c r="AD108" s="264">
        <v>147</v>
      </c>
      <c r="AE108" s="263">
        <v>468.6</v>
      </c>
      <c r="AF108" s="263">
        <v>107</v>
      </c>
      <c r="AG108" s="263">
        <v>0</v>
      </c>
      <c r="AH108" s="263">
        <v>81</v>
      </c>
      <c r="AI108" s="265">
        <f t="shared" si="66"/>
        <v>1103.5999999999999</v>
      </c>
      <c r="CC108" s="170"/>
      <c r="CD108" s="170"/>
      <c r="CE108" s="170"/>
      <c r="CF108" s="171"/>
      <c r="CG108" s="171"/>
      <c r="CH108" s="171"/>
      <c r="CI108" s="171"/>
      <c r="CJ108" s="171"/>
      <c r="CK108" s="171"/>
      <c r="CL108" s="171"/>
      <c r="CM108" s="171"/>
      <c r="CN108" s="171"/>
      <c r="CO108" s="170"/>
      <c r="CP108" s="170"/>
      <c r="CQ108" s="170"/>
      <c r="CR108" s="170"/>
      <c r="CS108" s="170"/>
      <c r="CT108" s="170"/>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row>
    <row r="109" spans="1:124" s="51" customFormat="1" ht="19.5" customHeight="1" thickBot="1" x14ac:dyDescent="0.25">
      <c r="A109" s="9" t="str">
        <f>B109&amp;F91</f>
        <v>Total</v>
      </c>
      <c r="B109" s="511" t="s">
        <v>24</v>
      </c>
      <c r="C109" s="512"/>
      <c r="D109" s="538">
        <f>SUM(D97:D108)</f>
        <v>631333</v>
      </c>
      <c r="E109" s="538">
        <f>SUM(E97:E108)</f>
        <v>618000</v>
      </c>
      <c r="F109" s="539">
        <f>SUM(F97:F108)</f>
        <v>62936.259600000005</v>
      </c>
      <c r="G109" s="539">
        <f>SUM(G97:G108)</f>
        <v>13375.92</v>
      </c>
      <c r="H109" s="539">
        <f>SUM(H97:H108)</f>
        <v>76312.179600000003</v>
      </c>
      <c r="I109" s="540">
        <f>IF((K109+P109+U109)=0,"",H109/(D109))</f>
        <v>0.12087468831820926</v>
      </c>
      <c r="J109" s="541" t="e">
        <f>SUM(J97:J108)</f>
        <v>#N/A</v>
      </c>
      <c r="K109" s="523">
        <f>SUM(K97:K108)</f>
        <v>424209</v>
      </c>
      <c r="L109" s="542" t="s">
        <v>34</v>
      </c>
      <c r="M109" s="542" t="s">
        <v>34</v>
      </c>
      <c r="N109" s="524">
        <f>SUM(N97:N108)</f>
        <v>52595.091599999992</v>
      </c>
      <c r="O109" s="543" t="s">
        <v>34</v>
      </c>
      <c r="P109" s="523">
        <f>SUM(P97:P108)</f>
        <v>140280</v>
      </c>
      <c r="Q109" s="542" t="s">
        <v>34</v>
      </c>
      <c r="R109" s="542" t="s">
        <v>34</v>
      </c>
      <c r="S109" s="524">
        <f>SUM(S97:S108)</f>
        <v>9539.0399999999991</v>
      </c>
      <c r="T109" s="543" t="s">
        <v>34</v>
      </c>
      <c r="U109" s="523">
        <f>SUM(U97:U108)</f>
        <v>66844</v>
      </c>
      <c r="V109" s="542" t="s">
        <v>34</v>
      </c>
      <c r="W109" s="542" t="s">
        <v>34</v>
      </c>
      <c r="X109" s="524">
        <f>SUM(X97:X108)</f>
        <v>802.12800000000004</v>
      </c>
      <c r="Y109" s="543" t="s">
        <v>34</v>
      </c>
      <c r="Z109" s="544" t="s">
        <v>34</v>
      </c>
      <c r="AA109" s="524">
        <f>SUM(AA97:AA108)</f>
        <v>5364</v>
      </c>
      <c r="AB109" s="545" t="s">
        <v>34</v>
      </c>
      <c r="AC109" s="524">
        <f>SUM(AC97:AC108)</f>
        <v>0</v>
      </c>
      <c r="AD109" s="545" t="s">
        <v>34</v>
      </c>
      <c r="AE109" s="524">
        <f>SUM(AE97:AE108)</f>
        <v>5486.92</v>
      </c>
      <c r="AF109" s="524">
        <f>SUM(AF97:AF108)</f>
        <v>1553</v>
      </c>
      <c r="AG109" s="524">
        <f>SUM(AG97:AG108)</f>
        <v>0</v>
      </c>
      <c r="AH109" s="524">
        <f>SUM(AH97:AH108)</f>
        <v>972</v>
      </c>
      <c r="AI109" s="528">
        <f>SUM(AI97:AI108)</f>
        <v>13375.92</v>
      </c>
      <c r="AK109" s="52"/>
      <c r="AL109" s="52"/>
      <c r="AR109" s="52"/>
      <c r="AS109" s="52"/>
      <c r="AT109" s="52"/>
      <c r="AU109" s="53"/>
      <c r="AV109" s="52"/>
      <c r="AW109" s="52"/>
      <c r="CF109" s="168"/>
      <c r="CG109" s="168"/>
      <c r="CH109" s="168"/>
      <c r="CI109" s="168"/>
      <c r="CJ109" s="168"/>
      <c r="CK109" s="168"/>
      <c r="CL109" s="168"/>
      <c r="CM109" s="168"/>
      <c r="CN109" s="168"/>
      <c r="CO109" s="169"/>
      <c r="CP109" s="169"/>
      <c r="CQ109" s="169"/>
    </row>
    <row r="110" spans="1:124" x14ac:dyDescent="0.2">
      <c r="B110" s="677" t="s">
        <v>126</v>
      </c>
      <c r="C110" s="678"/>
      <c r="D110" s="529"/>
      <c r="E110" s="529"/>
      <c r="F110" s="529"/>
      <c r="G110" s="529"/>
      <c r="H110" s="529"/>
      <c r="I110" s="529"/>
      <c r="J110" s="529"/>
      <c r="K110" s="530"/>
      <c r="L110" s="530"/>
      <c r="M110" s="530"/>
      <c r="N110" s="530"/>
      <c r="O110" s="530"/>
      <c r="P110" s="530"/>
      <c r="Q110" s="530"/>
      <c r="R110" s="530"/>
      <c r="S110" s="530"/>
      <c r="T110" s="530"/>
      <c r="U110" s="530"/>
      <c r="V110" s="530"/>
      <c r="W110" s="530"/>
      <c r="X110" s="530"/>
      <c r="Y110" s="530"/>
      <c r="Z110" s="530"/>
      <c r="AA110" s="530"/>
      <c r="AB110" s="530"/>
      <c r="AC110" s="530"/>
      <c r="AD110" s="530"/>
      <c r="AE110" s="530"/>
      <c r="AF110" s="530"/>
      <c r="AG110" s="530"/>
      <c r="AH110" s="530"/>
      <c r="AI110" s="530"/>
      <c r="AJ110" s="546"/>
    </row>
    <row r="111" spans="1:124" x14ac:dyDescent="0.2">
      <c r="B111" s="679"/>
      <c r="C111" s="680"/>
      <c r="D111" s="54"/>
      <c r="E111" s="54"/>
      <c r="F111" s="54"/>
      <c r="G111" s="54"/>
      <c r="H111" s="54"/>
      <c r="I111" s="54"/>
      <c r="J111" s="54"/>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547"/>
    </row>
    <row r="112" spans="1:124" x14ac:dyDescent="0.2">
      <c r="B112" s="679"/>
      <c r="C112" s="680"/>
      <c r="D112" s="54"/>
      <c r="E112" s="54"/>
      <c r="F112" s="54"/>
      <c r="G112" s="54"/>
      <c r="H112" s="54"/>
      <c r="I112" s="54"/>
      <c r="J112" s="54"/>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547"/>
    </row>
    <row r="113" spans="2:36" x14ac:dyDescent="0.2">
      <c r="B113" s="679"/>
      <c r="C113" s="680"/>
      <c r="D113" s="54"/>
      <c r="E113" s="54"/>
      <c r="F113" s="54"/>
      <c r="G113" s="54"/>
      <c r="H113" s="54"/>
      <c r="I113" s="54"/>
      <c r="J113" s="54"/>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547"/>
    </row>
    <row r="114" spans="2:36" x14ac:dyDescent="0.2">
      <c r="B114" s="679"/>
      <c r="C114" s="680"/>
      <c r="D114" s="54"/>
      <c r="E114" s="54"/>
      <c r="F114" s="54"/>
      <c r="G114" s="54"/>
      <c r="H114" s="54"/>
      <c r="I114" s="54"/>
      <c r="J114" s="54"/>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547"/>
    </row>
    <row r="115" spans="2:36" x14ac:dyDescent="0.2">
      <c r="B115" s="679"/>
      <c r="C115" s="680"/>
      <c r="D115" s="54"/>
      <c r="E115" s="54"/>
      <c r="F115" s="54"/>
      <c r="G115" s="54"/>
      <c r="H115" s="54"/>
      <c r="I115" s="54"/>
      <c r="J115" s="54"/>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547"/>
    </row>
    <row r="116" spans="2:36" x14ac:dyDescent="0.2">
      <c r="B116" s="679"/>
      <c r="C116" s="680"/>
      <c r="D116" s="54"/>
      <c r="E116" s="54"/>
      <c r="F116" s="54"/>
      <c r="G116" s="54"/>
      <c r="H116" s="54"/>
      <c r="I116" s="54"/>
      <c r="J116" s="54"/>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547"/>
    </row>
    <row r="117" spans="2:36" x14ac:dyDescent="0.2">
      <c r="B117" s="679"/>
      <c r="C117" s="680"/>
      <c r="D117" s="54"/>
      <c r="E117" s="54"/>
      <c r="F117" s="54"/>
      <c r="G117" s="54"/>
      <c r="H117" s="54"/>
      <c r="I117" s="54"/>
      <c r="J117" s="54"/>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547"/>
    </row>
    <row r="118" spans="2:36" x14ac:dyDescent="0.2">
      <c r="B118" s="679"/>
      <c r="C118" s="680"/>
      <c r="D118" s="54"/>
      <c r="E118" s="54"/>
      <c r="F118" s="54"/>
      <c r="G118" s="54"/>
      <c r="H118" s="54"/>
      <c r="I118" s="54"/>
      <c r="J118" s="54"/>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547"/>
    </row>
    <row r="119" spans="2:36" x14ac:dyDescent="0.2">
      <c r="B119" s="679"/>
      <c r="C119" s="680"/>
      <c r="D119" s="54"/>
      <c r="E119" s="54"/>
      <c r="F119" s="54"/>
      <c r="G119" s="54"/>
      <c r="H119" s="54"/>
      <c r="I119" s="54"/>
      <c r="J119" s="54"/>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547"/>
    </row>
    <row r="120" spans="2:36" x14ac:dyDescent="0.2">
      <c r="B120" s="679"/>
      <c r="C120" s="680"/>
      <c r="D120" s="54"/>
      <c r="E120" s="54"/>
      <c r="F120" s="54"/>
      <c r="G120" s="54"/>
      <c r="H120" s="54"/>
      <c r="I120" s="54"/>
      <c r="J120" s="54"/>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547"/>
    </row>
    <row r="121" spans="2:36" x14ac:dyDescent="0.2">
      <c r="B121" s="679"/>
      <c r="C121" s="680"/>
      <c r="D121" s="54"/>
      <c r="E121" s="54"/>
      <c r="F121" s="54"/>
      <c r="G121" s="54"/>
      <c r="H121" s="54"/>
      <c r="I121" s="54"/>
      <c r="J121" s="54"/>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547"/>
    </row>
    <row r="122" spans="2:36" x14ac:dyDescent="0.2">
      <c r="B122" s="679"/>
      <c r="C122" s="680"/>
      <c r="D122" s="54"/>
      <c r="E122" s="54"/>
      <c r="F122" s="54"/>
      <c r="G122" s="54"/>
      <c r="H122" s="54"/>
      <c r="I122" s="54"/>
      <c r="J122" s="54"/>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547"/>
    </row>
    <row r="123" spans="2:36" x14ac:dyDescent="0.2">
      <c r="B123" s="679"/>
      <c r="C123" s="680"/>
      <c r="D123" s="54"/>
      <c r="E123" s="54"/>
      <c r="F123" s="54"/>
      <c r="G123" s="54"/>
      <c r="H123" s="54"/>
      <c r="I123" s="54"/>
      <c r="J123" s="54"/>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547"/>
    </row>
    <row r="124" spans="2:36" x14ac:dyDescent="0.2">
      <c r="B124" s="679"/>
      <c r="C124" s="680"/>
      <c r="D124" s="54"/>
      <c r="E124" s="54"/>
      <c r="F124" s="54"/>
      <c r="G124" s="54"/>
      <c r="H124" s="54"/>
      <c r="I124" s="54"/>
      <c r="J124" s="54"/>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547"/>
    </row>
    <row r="125" spans="2:36" x14ac:dyDescent="0.2">
      <c r="B125" s="679"/>
      <c r="C125" s="680"/>
      <c r="D125" s="54"/>
      <c r="E125" s="54"/>
      <c r="F125" s="54"/>
      <c r="G125" s="54"/>
      <c r="H125" s="54"/>
      <c r="I125" s="54"/>
      <c r="J125" s="54"/>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547"/>
    </row>
    <row r="126" spans="2:36" ht="18" customHeight="1" x14ac:dyDescent="0.2">
      <c r="B126" s="679"/>
      <c r="C126" s="680"/>
      <c r="D126" s="54"/>
      <c r="E126" s="54"/>
      <c r="F126" s="54"/>
      <c r="G126" s="54"/>
      <c r="H126" s="54"/>
      <c r="I126" s="54"/>
      <c r="J126" s="54"/>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547"/>
    </row>
    <row r="127" spans="2:36" x14ac:dyDescent="0.2">
      <c r="B127" s="679"/>
      <c r="C127" s="680"/>
      <c r="D127" s="54"/>
      <c r="E127" s="54"/>
      <c r="F127" s="54"/>
      <c r="G127" s="54"/>
      <c r="H127" s="54"/>
      <c r="I127" s="54"/>
      <c r="J127" s="54"/>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547"/>
    </row>
    <row r="128" spans="2:36" x14ac:dyDescent="0.2">
      <c r="B128" s="679"/>
      <c r="C128" s="680"/>
      <c r="D128" s="54"/>
      <c r="E128" s="54"/>
      <c r="F128" s="54"/>
      <c r="G128" s="54"/>
      <c r="H128" s="54"/>
      <c r="I128" s="54"/>
      <c r="J128" s="54"/>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547"/>
    </row>
    <row r="129" spans="2:36" x14ac:dyDescent="0.2">
      <c r="B129" s="679"/>
      <c r="C129" s="680"/>
      <c r="D129" s="54"/>
      <c r="E129" s="54"/>
      <c r="F129" s="54"/>
      <c r="G129" s="54"/>
      <c r="H129" s="54"/>
      <c r="I129" s="54"/>
      <c r="J129" s="54"/>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547"/>
    </row>
    <row r="130" spans="2:36" x14ac:dyDescent="0.2">
      <c r="B130" s="679"/>
      <c r="C130" s="680"/>
      <c r="D130" s="54"/>
      <c r="E130" s="54"/>
      <c r="F130" s="54"/>
      <c r="G130" s="54"/>
      <c r="H130" s="54"/>
      <c r="I130" s="54"/>
      <c r="J130" s="54"/>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547"/>
    </row>
    <row r="131" spans="2:36" x14ac:dyDescent="0.2">
      <c r="B131" s="679"/>
      <c r="C131" s="680"/>
      <c r="D131" s="54"/>
      <c r="E131" s="54"/>
      <c r="F131" s="54"/>
      <c r="G131" s="54"/>
      <c r="H131" s="54"/>
      <c r="I131" s="54"/>
      <c r="J131" s="54"/>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547"/>
    </row>
    <row r="132" spans="2:36" x14ac:dyDescent="0.2">
      <c r="B132" s="679"/>
      <c r="C132" s="680"/>
      <c r="D132" s="54"/>
      <c r="E132" s="54"/>
      <c r="F132" s="54"/>
      <c r="G132" s="54"/>
      <c r="H132" s="54"/>
      <c r="I132" s="54"/>
      <c r="J132" s="54"/>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547"/>
    </row>
    <row r="133" spans="2:36" x14ac:dyDescent="0.2">
      <c r="B133" s="679"/>
      <c r="C133" s="680"/>
      <c r="D133" s="54"/>
      <c r="E133" s="54"/>
      <c r="F133" s="54"/>
      <c r="G133" s="54"/>
      <c r="H133" s="54"/>
      <c r="I133" s="54"/>
      <c r="J133" s="54"/>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547"/>
    </row>
    <row r="134" spans="2:36" x14ac:dyDescent="0.2">
      <c r="B134" s="679"/>
      <c r="C134" s="680"/>
      <c r="D134" s="54"/>
      <c r="E134" s="54"/>
      <c r="F134" s="54"/>
      <c r="G134" s="54"/>
      <c r="H134" s="54"/>
      <c r="I134" s="54"/>
      <c r="J134" s="54"/>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547"/>
    </row>
    <row r="135" spans="2:36" ht="12.75" thickBot="1" x14ac:dyDescent="0.25">
      <c r="B135" s="681"/>
      <c r="C135" s="682"/>
      <c r="D135" s="534"/>
      <c r="E135" s="534"/>
      <c r="F135" s="534"/>
      <c r="G135" s="534"/>
      <c r="H135" s="534"/>
      <c r="I135" s="534"/>
      <c r="J135" s="534"/>
      <c r="K135" s="535"/>
      <c r="L135" s="535"/>
      <c r="M135" s="535"/>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48"/>
    </row>
  </sheetData>
  <mergeCells count="23">
    <mergeCell ref="B7:C9"/>
    <mergeCell ref="B94:C96"/>
    <mergeCell ref="K94:O94"/>
    <mergeCell ref="P94:T94"/>
    <mergeCell ref="U94:Y94"/>
    <mergeCell ref="K91:Y92"/>
    <mergeCell ref="U7:Y7"/>
    <mergeCell ref="B110:C135"/>
    <mergeCell ref="B79:C83"/>
    <mergeCell ref="B84:C88"/>
    <mergeCell ref="K4:Y5"/>
    <mergeCell ref="Z4:AI5"/>
    <mergeCell ref="D92:E92"/>
    <mergeCell ref="I91:J91"/>
    <mergeCell ref="I92:J92"/>
    <mergeCell ref="K7:O7"/>
    <mergeCell ref="P7:T7"/>
    <mergeCell ref="D4:E4"/>
    <mergeCell ref="I4:J4"/>
    <mergeCell ref="D5:E5"/>
    <mergeCell ref="I5:J5"/>
    <mergeCell ref="D91:E91"/>
    <mergeCell ref="Z91:AI92"/>
  </mergeCells>
  <phoneticPr fontId="2" type="noConversion"/>
  <dataValidations count="1">
    <dataValidation type="list" allowBlank="1" showInputMessage="1" showErrorMessage="1" sqref="E77" xr:uid="{00000000-0002-0000-0300-000000000000}">
      <formula1>Years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3" manualBreakCount="3">
    <brk id="20" min="3" max="23" man="1"/>
    <brk id="51" min="3" max="23" man="1"/>
    <brk id="60" min="3" max="23"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CL135"/>
  <sheetViews>
    <sheetView showGridLines="0" topLeftCell="B1" zoomScaleNormal="100" workbookViewId="0">
      <pane ySplit="9" topLeftCell="A10" activePane="bottomLeft" state="frozen"/>
      <selection activeCell="B1" sqref="B1"/>
      <selection pane="bottomLeft" activeCell="B10" sqref="B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6" width="8.42578125" style="25" customWidth="1"/>
    <col min="7" max="7" width="9.5703125" style="25" customWidth="1"/>
    <col min="8" max="8" width="8.42578125" style="25" customWidth="1"/>
    <col min="9" max="9" width="8" style="25" customWidth="1"/>
    <col min="10" max="10" width="9.140625" style="25"/>
    <col min="11" max="13" width="10.42578125" style="2" customWidth="1"/>
    <col min="14" max="14" width="14.85546875" style="2" customWidth="1"/>
    <col min="15" max="15" width="30" style="2" customWidth="1"/>
    <col min="16" max="17" width="9.140625" style="7"/>
    <col min="18" max="22" width="8.42578125" style="2" customWidth="1"/>
    <col min="23" max="23" width="8.42578125" style="7" customWidth="1"/>
    <col min="24" max="26" width="9.140625" style="7"/>
    <col min="27" max="27" width="9.140625" style="26"/>
    <col min="28" max="28" width="9.140625" style="7"/>
    <col min="29" max="38" width="9.140625" style="2"/>
    <col min="39" max="39" width="10.42578125" style="2" customWidth="1"/>
    <col min="40" max="53" width="9.140625" style="2"/>
    <col min="54" max="54" width="9.42578125" style="2" customWidth="1"/>
    <col min="55" max="55" width="9.5703125" style="2" customWidth="1"/>
    <col min="56" max="57" width="9.140625" style="2"/>
    <col min="58" max="58" width="8.7109375" style="2" customWidth="1"/>
    <col min="59" max="61" width="9.140625" style="2"/>
    <col min="62" max="64" width="7.42578125" style="2" customWidth="1"/>
    <col min="65" max="65" width="5.42578125" style="2" customWidth="1"/>
    <col min="66" max="91" width="6.42578125" style="2" customWidth="1"/>
    <col min="92" max="16384" width="9.140625" style="2"/>
  </cols>
  <sheetData>
    <row r="1" spans="1:90" ht="51.75" customHeight="1" x14ac:dyDescent="0.2">
      <c r="B1" s="2"/>
      <c r="C1" s="2"/>
      <c r="D1" s="2"/>
      <c r="E1" s="2"/>
      <c r="F1" s="3"/>
      <c r="G1" s="68" t="s">
        <v>87</v>
      </c>
      <c r="H1" s="268"/>
      <c r="I1" s="268"/>
      <c r="J1" s="268"/>
      <c r="K1" s="268"/>
      <c r="N1" s="7"/>
      <c r="O1" s="7"/>
      <c r="R1" s="7"/>
      <c r="S1" s="7"/>
      <c r="T1" s="7"/>
      <c r="U1" s="7"/>
      <c r="V1" s="7"/>
      <c r="Z1" s="2"/>
      <c r="AA1" s="2"/>
      <c r="AB1" s="2"/>
    </row>
    <row r="2" spans="1:90" ht="15" customHeight="1" x14ac:dyDescent="0.2">
      <c r="B2" s="2"/>
      <c r="C2" s="2"/>
      <c r="D2" s="2"/>
      <c r="E2" s="2"/>
      <c r="F2" s="3"/>
      <c r="G2" s="4"/>
      <c r="H2" s="4"/>
      <c r="I2" s="2"/>
      <c r="J2" s="2"/>
      <c r="N2" s="7"/>
      <c r="O2" s="7"/>
      <c r="R2" s="7"/>
      <c r="S2" s="7"/>
      <c r="T2" s="7"/>
      <c r="U2" s="7"/>
      <c r="V2" s="7"/>
      <c r="Z2" s="2"/>
      <c r="AA2" s="2"/>
      <c r="AB2" s="2"/>
    </row>
    <row r="3" spans="1:90" ht="2.25" customHeight="1" thickBot="1" x14ac:dyDescent="0.25">
      <c r="B3" s="2"/>
      <c r="C3" s="2"/>
      <c r="D3" s="2"/>
      <c r="E3" s="2"/>
      <c r="F3" s="3"/>
      <c r="G3" s="4"/>
      <c r="H3" s="4"/>
      <c r="I3" s="2"/>
      <c r="J3" s="2"/>
      <c r="N3" s="7"/>
      <c r="O3" s="7"/>
      <c r="R3" s="7"/>
      <c r="S3" s="7"/>
      <c r="T3" s="7"/>
      <c r="U3" s="7"/>
      <c r="V3" s="7"/>
      <c r="Z3" s="2"/>
      <c r="AA3" s="2"/>
      <c r="AB3" s="2"/>
    </row>
    <row r="4" spans="1:90" s="11" customFormat="1" ht="21" customHeight="1" x14ac:dyDescent="0.2">
      <c r="A4" s="9"/>
      <c r="B4" s="76"/>
      <c r="C4" s="77" t="s">
        <v>52</v>
      </c>
      <c r="D4" s="701"/>
      <c r="E4" s="702"/>
      <c r="F4" s="78"/>
      <c r="G4" s="79"/>
      <c r="H4" s="77" t="s">
        <v>53</v>
      </c>
      <c r="I4" s="701"/>
      <c r="J4" s="703"/>
      <c r="K4" s="714"/>
      <c r="L4" s="715"/>
      <c r="M4" s="715"/>
      <c r="N4" s="711"/>
      <c r="P4" s="12"/>
      <c r="Q4" s="12"/>
      <c r="W4" s="12"/>
      <c r="X4" s="12"/>
      <c r="Y4" s="12"/>
      <c r="Z4" s="12"/>
      <c r="AA4" s="13"/>
      <c r="AB4" s="12"/>
    </row>
    <row r="5" spans="1:90" s="11" customFormat="1" ht="21" customHeight="1" thickBot="1" x14ac:dyDescent="0.25">
      <c r="A5" s="9"/>
      <c r="B5" s="80"/>
      <c r="C5" s="81" t="s">
        <v>55</v>
      </c>
      <c r="D5" s="704"/>
      <c r="E5" s="705"/>
      <c r="F5" s="82"/>
      <c r="G5" s="83"/>
      <c r="H5" s="81" t="s">
        <v>35</v>
      </c>
      <c r="I5" s="704"/>
      <c r="J5" s="706"/>
      <c r="K5" s="714"/>
      <c r="L5" s="715"/>
      <c r="M5" s="715"/>
      <c r="N5" s="711"/>
      <c r="P5" s="12"/>
      <c r="Q5" s="12"/>
      <c r="W5" s="12"/>
      <c r="X5" s="12"/>
      <c r="Y5" s="12"/>
      <c r="Z5" s="12"/>
      <c r="AA5" s="13"/>
      <c r="AB5" s="12"/>
    </row>
    <row r="6" spans="1:90" s="11" customFormat="1" ht="3" customHeight="1" thickBot="1" x14ac:dyDescent="0.25">
      <c r="A6" s="9"/>
      <c r="B6" s="15"/>
      <c r="C6" s="16"/>
      <c r="D6" s="17"/>
      <c r="E6" s="17"/>
      <c r="F6" s="18"/>
      <c r="G6" s="19"/>
      <c r="H6" s="17"/>
      <c r="I6" s="20"/>
      <c r="J6" s="21"/>
      <c r="K6" s="17"/>
      <c r="P6" s="12"/>
      <c r="Q6" s="12"/>
      <c r="W6" s="12"/>
      <c r="X6" s="12"/>
      <c r="Y6" s="12"/>
      <c r="Z6" s="12"/>
      <c r="AA6" s="13"/>
      <c r="AB6" s="12"/>
    </row>
    <row r="7" spans="1:90" s="23" customFormat="1" ht="24.75" customHeight="1" x14ac:dyDescent="0.2">
      <c r="A7" s="9"/>
      <c r="B7" s="667" t="s">
        <v>105</v>
      </c>
      <c r="C7" s="708"/>
      <c r="D7" s="112" t="s">
        <v>58</v>
      </c>
      <c r="E7" s="113"/>
      <c r="F7" s="113"/>
      <c r="G7" s="113"/>
      <c r="H7" s="113"/>
      <c r="I7" s="113"/>
      <c r="J7" s="113"/>
      <c r="K7" s="700" t="s">
        <v>131</v>
      </c>
      <c r="L7" s="700"/>
      <c r="M7" s="700"/>
      <c r="N7" s="293" t="s">
        <v>96</v>
      </c>
      <c r="BD7" s="184"/>
      <c r="BE7" s="185"/>
      <c r="BF7" s="185"/>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90" s="24" customFormat="1" ht="36" x14ac:dyDescent="0.2">
      <c r="A8" s="9"/>
      <c r="B8" s="669"/>
      <c r="C8" s="709"/>
      <c r="D8" s="65" t="s">
        <v>72</v>
      </c>
      <c r="E8" s="65" t="s">
        <v>73</v>
      </c>
      <c r="F8" s="65" t="s">
        <v>33</v>
      </c>
      <c r="G8" s="65" t="s">
        <v>27</v>
      </c>
      <c r="H8" s="65" t="s">
        <v>18</v>
      </c>
      <c r="I8" s="65" t="s">
        <v>32</v>
      </c>
      <c r="J8" s="65" t="s">
        <v>47</v>
      </c>
      <c r="K8" s="65" t="s">
        <v>13</v>
      </c>
      <c r="L8" s="65" t="s">
        <v>18</v>
      </c>
      <c r="M8" s="65" t="s">
        <v>17</v>
      </c>
      <c r="N8" s="115" t="s">
        <v>103</v>
      </c>
      <c r="BD8" s="172" t="s">
        <v>93</v>
      </c>
      <c r="BE8" s="172"/>
      <c r="BF8" s="172"/>
      <c r="BG8" s="172" t="s">
        <v>131</v>
      </c>
      <c r="BH8" s="172" t="str">
        <f>N8</f>
        <v>All Other Charge(s)</v>
      </c>
      <c r="BI8" s="172" t="s">
        <v>49</v>
      </c>
      <c r="BJ8" s="172" t="s">
        <v>66</v>
      </c>
      <c r="BK8" s="172" t="s">
        <v>67</v>
      </c>
      <c r="BL8" s="172" t="s">
        <v>68</v>
      </c>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row>
    <row r="9" spans="1:90" s="25" customFormat="1" ht="14.25" customHeight="1" thickBot="1" x14ac:dyDescent="0.25">
      <c r="A9" s="9"/>
      <c r="B9" s="712"/>
      <c r="C9" s="713"/>
      <c r="D9" s="304" t="s">
        <v>14</v>
      </c>
      <c r="E9" s="304" t="s">
        <v>14</v>
      </c>
      <c r="F9" s="304" t="s">
        <v>15</v>
      </c>
      <c r="G9" s="304" t="s">
        <v>15</v>
      </c>
      <c r="H9" s="304" t="s">
        <v>15</v>
      </c>
      <c r="I9" s="304" t="s">
        <v>39</v>
      </c>
      <c r="J9" s="304" t="s">
        <v>48</v>
      </c>
      <c r="K9" s="304" t="s">
        <v>14</v>
      </c>
      <c r="L9" s="304" t="s">
        <v>15</v>
      </c>
      <c r="M9" s="304" t="s">
        <v>39</v>
      </c>
      <c r="N9" s="305" t="s">
        <v>15</v>
      </c>
      <c r="AE9" s="24"/>
      <c r="AF9" s="24"/>
      <c r="AG9" s="24"/>
      <c r="AH9" s="24"/>
      <c r="AI9" s="24"/>
      <c r="AJ9" s="24"/>
      <c r="AK9" s="24"/>
      <c r="AL9" s="24"/>
      <c r="AM9" s="24"/>
      <c r="BD9" s="173"/>
      <c r="BE9" s="173"/>
      <c r="BF9" s="173"/>
      <c r="BG9" s="173"/>
      <c r="BH9" s="173"/>
      <c r="BI9" s="173" t="s">
        <v>14</v>
      </c>
      <c r="BJ9" s="173"/>
      <c r="BK9" s="173"/>
      <c r="BL9" s="173"/>
      <c r="BM9" s="173">
        <v>0</v>
      </c>
      <c r="BN9" s="173">
        <f>BM9+1</f>
        <v>1</v>
      </c>
      <c r="BO9" s="173">
        <f>BN9</f>
        <v>1</v>
      </c>
      <c r="BP9" s="173">
        <f>BO9+1</f>
        <v>2</v>
      </c>
      <c r="BQ9" s="173">
        <f>BP9</f>
        <v>2</v>
      </c>
      <c r="BR9" s="173">
        <f>BQ9+1</f>
        <v>3</v>
      </c>
      <c r="BS9" s="173">
        <f>BR9</f>
        <v>3</v>
      </c>
      <c r="BT9" s="173">
        <f>BS9+1</f>
        <v>4</v>
      </c>
      <c r="BU9" s="173">
        <f>BT9</f>
        <v>4</v>
      </c>
      <c r="BV9" s="173">
        <f>BU9+1</f>
        <v>5</v>
      </c>
      <c r="BW9" s="173">
        <f>BV9</f>
        <v>5</v>
      </c>
      <c r="BX9" s="173">
        <f>BW9+1</f>
        <v>6</v>
      </c>
      <c r="BY9" s="173">
        <f>BX9</f>
        <v>6</v>
      </c>
      <c r="BZ9" s="173">
        <f>BY9+1</f>
        <v>7</v>
      </c>
      <c r="CA9" s="173">
        <f>BZ9</f>
        <v>7</v>
      </c>
      <c r="CB9" s="173">
        <f>CA9+1</f>
        <v>8</v>
      </c>
      <c r="CC9" s="173">
        <f>CB9</f>
        <v>8</v>
      </c>
      <c r="CD9" s="173">
        <f>CC9+1</f>
        <v>9</v>
      </c>
      <c r="CE9" s="173">
        <f>CD9</f>
        <v>9</v>
      </c>
      <c r="CF9" s="173">
        <f>CE9+1</f>
        <v>10</v>
      </c>
      <c r="CG9" s="173">
        <f>CF9</f>
        <v>10</v>
      </c>
      <c r="CH9" s="173">
        <f>CG9+1</f>
        <v>11</v>
      </c>
      <c r="CI9" s="173">
        <f>CH9</f>
        <v>11</v>
      </c>
      <c r="CJ9" s="173">
        <f>CI9+1</f>
        <v>12</v>
      </c>
      <c r="CK9" s="173">
        <f>CJ9</f>
        <v>12</v>
      </c>
      <c r="CL9" s="173">
        <v>13</v>
      </c>
    </row>
    <row r="10" spans="1:90" s="11" customFormat="1" ht="14.25" customHeight="1" x14ac:dyDescent="0.2">
      <c r="A10" s="9" t="str">
        <f>B10&amp;A4</f>
        <v>Jan</v>
      </c>
      <c r="B10" s="117" t="s">
        <v>0</v>
      </c>
      <c r="C10" s="63">
        <f t="shared" ref="C10:C21" si="0">Year1</f>
        <v>0</v>
      </c>
      <c r="D10" s="140">
        <f>K10</f>
        <v>0</v>
      </c>
      <c r="E10" s="141"/>
      <c r="F10" s="142">
        <f>L10</f>
        <v>0</v>
      </c>
      <c r="G10" s="142">
        <f>N10</f>
        <v>0</v>
      </c>
      <c r="H10" s="142">
        <f>F10+G10</f>
        <v>0</v>
      </c>
      <c r="I10" s="143" t="e">
        <f>H10/D10</f>
        <v>#DIV/0!</v>
      </c>
      <c r="J10" s="144" t="e">
        <f>D10*INDEX('Select Year'!Y$15:Y$19,MATCH(NG!C10,'Select Year'!W$15:W$19,0))</f>
        <v>#N/A</v>
      </c>
      <c r="K10" s="306"/>
      <c r="L10" s="307"/>
      <c r="M10" s="290" t="e">
        <f>L10/K10</f>
        <v>#DIV/0!</v>
      </c>
      <c r="N10" s="308"/>
      <c r="P10" s="25"/>
      <c r="Q10" s="12"/>
      <c r="W10" s="12"/>
      <c r="X10" s="12"/>
      <c r="Y10" s="12"/>
      <c r="Z10" s="12"/>
      <c r="AA10" s="13"/>
      <c r="AB10" s="12"/>
      <c r="BD10" s="174">
        <f t="shared" ref="BD10:BD21" si="1">$E$77</f>
        <v>0</v>
      </c>
      <c r="BE10" s="174" t="str">
        <f>B10&amp;"-"&amp;C10</f>
        <v>Jan-0</v>
      </c>
      <c r="BF10" s="174" t="str">
        <f t="shared" ref="BF10:BF21" si="2">B10&amp;"-"&amp;BD10</f>
        <v>Jan-0</v>
      </c>
      <c r="BG10" s="176">
        <f t="shared" ref="BG10:BG21" si="3">INDEX(L$10:L$69,MATCH($BF10,$BE$10:$BE$69,),)</f>
        <v>0</v>
      </c>
      <c r="BH10" s="176">
        <f t="shared" ref="BH10:BH21" si="4">INDEX(N$10:N$69,MATCH($BF10,$BE$10:$BE$69,),)</f>
        <v>0</v>
      </c>
      <c r="BI10" s="175">
        <f t="shared" ref="BI10:BI21" si="5">INDEX(K$10:K$69,MATCH($BF10,$BE$10:$BE$69,),)</f>
        <v>0</v>
      </c>
      <c r="BJ10" s="175">
        <f t="shared" ref="BJ10:BJ21" si="6">INDEX(D$10:D$69,MATCH($BF10,$BE$10:$BE$69,),)</f>
        <v>0</v>
      </c>
      <c r="BK10" s="175">
        <f>BJ10+BK9</f>
        <v>0</v>
      </c>
      <c r="BL10" s="175">
        <f t="shared" ref="BL10:BL21" si="7">INDEX(E$10:E$69,MATCH($BF10,$BE$10:$BE$69,),)+BL9</f>
        <v>0</v>
      </c>
      <c r="BM10" s="177" t="str">
        <f>BK8</f>
        <v>Actual (Cumulative)</v>
      </c>
      <c r="BN10" s="177">
        <v>0</v>
      </c>
      <c r="BO10" s="175">
        <f>BK10</f>
        <v>0</v>
      </c>
      <c r="BP10" s="175">
        <f>BO10</f>
        <v>0</v>
      </c>
      <c r="BQ10" s="175">
        <f>BK11</f>
        <v>0</v>
      </c>
      <c r="BR10" s="175">
        <f>BQ10</f>
        <v>0</v>
      </c>
      <c r="BS10" s="175">
        <f>BK12</f>
        <v>0</v>
      </c>
      <c r="BT10" s="175">
        <f>BS10</f>
        <v>0</v>
      </c>
      <c r="BU10" s="175">
        <f>BK13</f>
        <v>0</v>
      </c>
      <c r="BV10" s="175">
        <f>BU10</f>
        <v>0</v>
      </c>
      <c r="BW10" s="175">
        <f>BK14</f>
        <v>0</v>
      </c>
      <c r="BX10" s="175">
        <f>BW10</f>
        <v>0</v>
      </c>
      <c r="BY10" s="175">
        <f>BK15</f>
        <v>0</v>
      </c>
      <c r="BZ10" s="175">
        <f>BY10</f>
        <v>0</v>
      </c>
      <c r="CA10" s="175">
        <f>BK16</f>
        <v>0</v>
      </c>
      <c r="CB10" s="175">
        <f>CA10</f>
        <v>0</v>
      </c>
      <c r="CC10" s="175">
        <f>BK17</f>
        <v>0</v>
      </c>
      <c r="CD10" s="175">
        <f>CC10</f>
        <v>0</v>
      </c>
      <c r="CE10" s="175">
        <f>BK18</f>
        <v>0</v>
      </c>
      <c r="CF10" s="175">
        <f>CE10</f>
        <v>0</v>
      </c>
      <c r="CG10" s="175">
        <f>BK19</f>
        <v>0</v>
      </c>
      <c r="CH10" s="175">
        <f>CG10</f>
        <v>0</v>
      </c>
      <c r="CI10" s="175">
        <f>BK20</f>
        <v>0</v>
      </c>
      <c r="CJ10" s="175">
        <f>CI10</f>
        <v>0</v>
      </c>
      <c r="CK10" s="175">
        <f>BK21</f>
        <v>0</v>
      </c>
      <c r="CL10" s="175">
        <f>CK10</f>
        <v>0</v>
      </c>
    </row>
    <row r="11" spans="1:90" s="11" customFormat="1" ht="14.25" customHeight="1" x14ac:dyDescent="0.2">
      <c r="A11" s="9" t="str">
        <f>B11&amp;A4</f>
        <v>Feb</v>
      </c>
      <c r="B11" s="118" t="s">
        <v>1</v>
      </c>
      <c r="C11" s="63">
        <f t="shared" si="0"/>
        <v>0</v>
      </c>
      <c r="D11" s="150">
        <f t="shared" ref="D11:D14" si="8">K11</f>
        <v>0</v>
      </c>
      <c r="E11" s="67"/>
      <c r="F11" s="45">
        <f t="shared" ref="F11:F14" si="9">L11</f>
        <v>0</v>
      </c>
      <c r="G11" s="45">
        <f t="shared" ref="G11:G14" si="10">N11</f>
        <v>0</v>
      </c>
      <c r="H11" s="45">
        <f t="shared" ref="H11:H14" si="11">F11+G11</f>
        <v>0</v>
      </c>
      <c r="I11" s="46" t="e">
        <f t="shared" ref="I11:I14" si="12">H11/D11</f>
        <v>#DIV/0!</v>
      </c>
      <c r="J11" s="47" t="e">
        <f>D11*INDEX('Select Year'!Y$15:Y$19,MATCH(NG!C11,'Select Year'!W$15:W$19,0))</f>
        <v>#N/A</v>
      </c>
      <c r="K11" s="70"/>
      <c r="L11" s="289"/>
      <c r="M11" s="291" t="e">
        <f t="shared" ref="M11:M14" si="13">L11/K11</f>
        <v>#DIV/0!</v>
      </c>
      <c r="N11" s="294"/>
      <c r="P11" s="25"/>
      <c r="Q11" s="12"/>
      <c r="W11" s="12"/>
      <c r="X11" s="12"/>
      <c r="Y11" s="12"/>
      <c r="Z11" s="12"/>
      <c r="AA11" s="13"/>
      <c r="AB11" s="12"/>
      <c r="BD11" s="174">
        <f t="shared" si="1"/>
        <v>0</v>
      </c>
      <c r="BE11" s="174" t="str">
        <f t="shared" ref="BE11:BE69" si="14">B11&amp;"-"&amp;C11</f>
        <v>Feb-0</v>
      </c>
      <c r="BF11" s="174" t="str">
        <f t="shared" si="2"/>
        <v>Feb-0</v>
      </c>
      <c r="BG11" s="176">
        <f t="shared" si="3"/>
        <v>0</v>
      </c>
      <c r="BH11" s="176">
        <f t="shared" si="4"/>
        <v>0</v>
      </c>
      <c r="BI11" s="175">
        <f t="shared" si="5"/>
        <v>0</v>
      </c>
      <c r="BJ11" s="175">
        <f t="shared" si="6"/>
        <v>0</v>
      </c>
      <c r="BK11" s="175">
        <f t="shared" ref="BK11:BK21" si="15">BJ11+BK10</f>
        <v>0</v>
      </c>
      <c r="BL11" s="175">
        <f t="shared" si="7"/>
        <v>0</v>
      </c>
      <c r="BM11" s="177" t="str">
        <f>BL8</f>
        <v>Target (Cumulative)</v>
      </c>
      <c r="BN11" s="177">
        <v>0</v>
      </c>
      <c r="BO11" s="177">
        <f>BL10</f>
        <v>0</v>
      </c>
      <c r="BP11" s="177">
        <f>BO11</f>
        <v>0</v>
      </c>
      <c r="BQ11" s="177">
        <f>BL11</f>
        <v>0</v>
      </c>
      <c r="BR11" s="177">
        <f>BQ11</f>
        <v>0</v>
      </c>
      <c r="BS11" s="177">
        <f>BL12</f>
        <v>0</v>
      </c>
      <c r="BT11" s="177">
        <f>BS11</f>
        <v>0</v>
      </c>
      <c r="BU11" s="177">
        <f>BL13</f>
        <v>0</v>
      </c>
      <c r="BV11" s="177">
        <f>BU11</f>
        <v>0</v>
      </c>
      <c r="BW11" s="177">
        <f>BL14</f>
        <v>0</v>
      </c>
      <c r="BX11" s="177">
        <f>BW11</f>
        <v>0</v>
      </c>
      <c r="BY11" s="177">
        <f>BL15</f>
        <v>0</v>
      </c>
      <c r="BZ11" s="177">
        <f>BY11</f>
        <v>0</v>
      </c>
      <c r="CA11" s="177">
        <f>BL16</f>
        <v>0</v>
      </c>
      <c r="CB11" s="177">
        <f>CA11</f>
        <v>0</v>
      </c>
      <c r="CC11" s="177">
        <f>BL17</f>
        <v>0</v>
      </c>
      <c r="CD11" s="177">
        <f>CC11</f>
        <v>0</v>
      </c>
      <c r="CE11" s="177">
        <f>BL18</f>
        <v>0</v>
      </c>
      <c r="CF11" s="177">
        <f>CE11</f>
        <v>0</v>
      </c>
      <c r="CG11" s="177">
        <f>BL19</f>
        <v>0</v>
      </c>
      <c r="CH11" s="177">
        <f>CG11</f>
        <v>0</v>
      </c>
      <c r="CI11" s="177">
        <f>BL20</f>
        <v>0</v>
      </c>
      <c r="CJ11" s="177">
        <f>CI11</f>
        <v>0</v>
      </c>
      <c r="CK11" s="177">
        <f>BL21</f>
        <v>0</v>
      </c>
      <c r="CL11" s="177">
        <f>CK11</f>
        <v>0</v>
      </c>
    </row>
    <row r="12" spans="1:90" s="11" customFormat="1" ht="14.25" customHeight="1" x14ac:dyDescent="0.2">
      <c r="A12" s="9" t="str">
        <f>B12&amp;A4</f>
        <v>Mar</v>
      </c>
      <c r="B12" s="118" t="s">
        <v>2</v>
      </c>
      <c r="C12" s="63">
        <f t="shared" si="0"/>
        <v>0</v>
      </c>
      <c r="D12" s="150">
        <f t="shared" si="8"/>
        <v>0</v>
      </c>
      <c r="E12" s="67"/>
      <c r="F12" s="45">
        <f t="shared" si="9"/>
        <v>0</v>
      </c>
      <c r="G12" s="45">
        <f t="shared" si="10"/>
        <v>0</v>
      </c>
      <c r="H12" s="45">
        <f t="shared" si="11"/>
        <v>0</v>
      </c>
      <c r="I12" s="46" t="e">
        <f t="shared" si="12"/>
        <v>#DIV/0!</v>
      </c>
      <c r="J12" s="47" t="e">
        <f>D12*INDEX('Select Year'!Y$15:Y$19,MATCH(NG!C12,'Select Year'!W$15:W$19,0))</f>
        <v>#N/A</v>
      </c>
      <c r="K12" s="70"/>
      <c r="L12" s="289"/>
      <c r="M12" s="291" t="e">
        <f t="shared" si="13"/>
        <v>#DIV/0!</v>
      </c>
      <c r="N12" s="294"/>
      <c r="P12" s="25"/>
      <c r="Q12" s="12"/>
      <c r="W12" s="12"/>
      <c r="X12" s="12"/>
      <c r="Y12" s="12"/>
      <c r="Z12" s="12"/>
      <c r="AA12" s="13"/>
      <c r="AB12" s="12"/>
      <c r="BD12" s="174">
        <f t="shared" si="1"/>
        <v>0</v>
      </c>
      <c r="BE12" s="174" t="str">
        <f t="shared" si="14"/>
        <v>Mar-0</v>
      </c>
      <c r="BF12" s="174" t="str">
        <f t="shared" si="2"/>
        <v>Mar-0</v>
      </c>
      <c r="BG12" s="176">
        <f t="shared" si="3"/>
        <v>0</v>
      </c>
      <c r="BH12" s="176">
        <f t="shared" si="4"/>
        <v>0</v>
      </c>
      <c r="BI12" s="175">
        <f t="shared" si="5"/>
        <v>0</v>
      </c>
      <c r="BJ12" s="175">
        <f t="shared" si="6"/>
        <v>0</v>
      </c>
      <c r="BK12" s="175">
        <f t="shared" si="15"/>
        <v>0</v>
      </c>
      <c r="BL12" s="175">
        <f t="shared" si="7"/>
        <v>0</v>
      </c>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row>
    <row r="13" spans="1:90" s="11" customFormat="1" ht="14.25" customHeight="1" x14ac:dyDescent="0.2">
      <c r="A13" s="9" t="str">
        <f>B13&amp;A4</f>
        <v>Apr</v>
      </c>
      <c r="B13" s="118" t="s">
        <v>3</v>
      </c>
      <c r="C13" s="63">
        <f t="shared" si="0"/>
        <v>0</v>
      </c>
      <c r="D13" s="150">
        <f t="shared" si="8"/>
        <v>0</v>
      </c>
      <c r="E13" s="67"/>
      <c r="F13" s="45">
        <f t="shared" si="9"/>
        <v>0</v>
      </c>
      <c r="G13" s="45">
        <f t="shared" si="10"/>
        <v>0</v>
      </c>
      <c r="H13" s="45">
        <f t="shared" si="11"/>
        <v>0</v>
      </c>
      <c r="I13" s="46" t="e">
        <f t="shared" si="12"/>
        <v>#DIV/0!</v>
      </c>
      <c r="J13" s="47" t="e">
        <f>D13*INDEX('Select Year'!Y$15:Y$19,MATCH(NG!C13,'Select Year'!W$15:W$19,0))</f>
        <v>#N/A</v>
      </c>
      <c r="K13" s="70"/>
      <c r="L13" s="289"/>
      <c r="M13" s="291" t="e">
        <f t="shared" si="13"/>
        <v>#DIV/0!</v>
      </c>
      <c r="N13" s="294"/>
      <c r="P13" s="25"/>
      <c r="Q13" s="12"/>
      <c r="W13" s="12"/>
      <c r="X13" s="12"/>
      <c r="Y13" s="12"/>
      <c r="Z13" s="12"/>
      <c r="AA13" s="13"/>
      <c r="AB13" s="12"/>
      <c r="BD13" s="174">
        <f t="shared" si="1"/>
        <v>0</v>
      </c>
      <c r="BE13" s="174" t="str">
        <f t="shared" si="14"/>
        <v>Apr-0</v>
      </c>
      <c r="BF13" s="174" t="str">
        <f t="shared" si="2"/>
        <v>Apr-0</v>
      </c>
      <c r="BG13" s="176">
        <f t="shared" si="3"/>
        <v>0</v>
      </c>
      <c r="BH13" s="176">
        <f t="shared" si="4"/>
        <v>0</v>
      </c>
      <c r="BI13" s="175">
        <f t="shared" si="5"/>
        <v>0</v>
      </c>
      <c r="BJ13" s="175">
        <f t="shared" si="6"/>
        <v>0</v>
      </c>
      <c r="BK13" s="175">
        <f t="shared" si="15"/>
        <v>0</v>
      </c>
      <c r="BL13" s="175">
        <f t="shared" si="7"/>
        <v>0</v>
      </c>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row>
    <row r="14" spans="1:90" s="11" customFormat="1" ht="14.25" customHeight="1" x14ac:dyDescent="0.2">
      <c r="A14" s="9" t="str">
        <f>B14&amp;A4</f>
        <v>May</v>
      </c>
      <c r="B14" s="118" t="s">
        <v>4</v>
      </c>
      <c r="C14" s="63">
        <f t="shared" si="0"/>
        <v>0</v>
      </c>
      <c r="D14" s="150">
        <f t="shared" si="8"/>
        <v>0</v>
      </c>
      <c r="E14" s="67"/>
      <c r="F14" s="45">
        <f t="shared" si="9"/>
        <v>0</v>
      </c>
      <c r="G14" s="45">
        <f t="shared" si="10"/>
        <v>0</v>
      </c>
      <c r="H14" s="45">
        <f t="shared" si="11"/>
        <v>0</v>
      </c>
      <c r="I14" s="46" t="e">
        <f t="shared" si="12"/>
        <v>#DIV/0!</v>
      </c>
      <c r="J14" s="47" t="e">
        <f>D14*INDEX('Select Year'!Y$15:Y$19,MATCH(NG!C14,'Select Year'!W$15:W$19,0))</f>
        <v>#N/A</v>
      </c>
      <c r="K14" s="70"/>
      <c r="L14" s="289"/>
      <c r="M14" s="291" t="e">
        <f t="shared" si="13"/>
        <v>#DIV/0!</v>
      </c>
      <c r="N14" s="294"/>
      <c r="P14" s="25"/>
      <c r="Q14" s="12"/>
      <c r="W14" s="12"/>
      <c r="X14" s="12"/>
      <c r="Y14" s="12"/>
      <c r="Z14" s="12"/>
      <c r="AA14" s="13"/>
      <c r="AB14" s="12"/>
      <c r="BD14" s="174">
        <f t="shared" si="1"/>
        <v>0</v>
      </c>
      <c r="BE14" s="174" t="str">
        <f t="shared" si="14"/>
        <v>May-0</v>
      </c>
      <c r="BF14" s="174" t="str">
        <f t="shared" si="2"/>
        <v>May-0</v>
      </c>
      <c r="BG14" s="176">
        <f t="shared" si="3"/>
        <v>0</v>
      </c>
      <c r="BH14" s="176">
        <f t="shared" si="4"/>
        <v>0</v>
      </c>
      <c r="BI14" s="175">
        <f t="shared" si="5"/>
        <v>0</v>
      </c>
      <c r="BJ14" s="175">
        <f t="shared" si="6"/>
        <v>0</v>
      </c>
      <c r="BK14" s="175">
        <f t="shared" si="15"/>
        <v>0</v>
      </c>
      <c r="BL14" s="175">
        <f t="shared" si="7"/>
        <v>0</v>
      </c>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row>
    <row r="15" spans="1:90" s="11" customFormat="1" ht="14.25" customHeight="1" x14ac:dyDescent="0.2">
      <c r="A15" s="9" t="str">
        <f>B15&amp;A4</f>
        <v>Jun</v>
      </c>
      <c r="B15" s="118" t="s">
        <v>5</v>
      </c>
      <c r="C15" s="63">
        <f t="shared" si="0"/>
        <v>0</v>
      </c>
      <c r="D15" s="150">
        <f t="shared" ref="D15:D69" si="16">K15</f>
        <v>0</v>
      </c>
      <c r="E15" s="67"/>
      <c r="F15" s="45">
        <f t="shared" ref="F15:F69" si="17">L15</f>
        <v>0</v>
      </c>
      <c r="G15" s="45">
        <f t="shared" ref="G15:G69" si="18">N15</f>
        <v>0</v>
      </c>
      <c r="H15" s="45">
        <f t="shared" ref="H15:H69" si="19">F15+G15</f>
        <v>0</v>
      </c>
      <c r="I15" s="46" t="e">
        <f t="shared" ref="I15:I69" si="20">H15/D15</f>
        <v>#DIV/0!</v>
      </c>
      <c r="J15" s="47" t="e">
        <f>D15*INDEX('Select Year'!Y$15:Y$19,MATCH(NG!C15,'Select Year'!W$15:W$19,0))</f>
        <v>#N/A</v>
      </c>
      <c r="K15" s="70"/>
      <c r="L15" s="289"/>
      <c r="M15" s="291" t="e">
        <f t="shared" ref="M15:M69" si="21">L15/K15</f>
        <v>#DIV/0!</v>
      </c>
      <c r="N15" s="294"/>
      <c r="P15" s="25"/>
      <c r="Q15" s="12"/>
      <c r="W15" s="12"/>
      <c r="X15" s="12"/>
      <c r="Y15" s="12"/>
      <c r="Z15" s="12"/>
      <c r="AA15" s="13"/>
      <c r="AB15" s="12"/>
      <c r="BD15" s="174">
        <f t="shared" si="1"/>
        <v>0</v>
      </c>
      <c r="BE15" s="174" t="str">
        <f t="shared" si="14"/>
        <v>Jun-0</v>
      </c>
      <c r="BF15" s="174" t="str">
        <f t="shared" si="2"/>
        <v>Jun-0</v>
      </c>
      <c r="BG15" s="176">
        <f t="shared" si="3"/>
        <v>0</v>
      </c>
      <c r="BH15" s="176">
        <f t="shared" si="4"/>
        <v>0</v>
      </c>
      <c r="BI15" s="175">
        <f t="shared" si="5"/>
        <v>0</v>
      </c>
      <c r="BJ15" s="175">
        <f t="shared" si="6"/>
        <v>0</v>
      </c>
      <c r="BK15" s="175">
        <f t="shared" si="15"/>
        <v>0</v>
      </c>
      <c r="BL15" s="175">
        <f t="shared" si="7"/>
        <v>0</v>
      </c>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row>
    <row r="16" spans="1:90" s="11" customFormat="1" ht="14.25" customHeight="1" x14ac:dyDescent="0.2">
      <c r="A16" s="9" t="str">
        <f>B16&amp;A4</f>
        <v>Jul</v>
      </c>
      <c r="B16" s="118" t="s">
        <v>6</v>
      </c>
      <c r="C16" s="63">
        <f t="shared" si="0"/>
        <v>0</v>
      </c>
      <c r="D16" s="150">
        <f t="shared" si="16"/>
        <v>0</v>
      </c>
      <c r="E16" s="67"/>
      <c r="F16" s="45">
        <f t="shared" si="17"/>
        <v>0</v>
      </c>
      <c r="G16" s="45">
        <f t="shared" si="18"/>
        <v>0</v>
      </c>
      <c r="H16" s="45">
        <f t="shared" si="19"/>
        <v>0</v>
      </c>
      <c r="I16" s="46" t="e">
        <f t="shared" si="20"/>
        <v>#DIV/0!</v>
      </c>
      <c r="J16" s="47" t="e">
        <f>D16*INDEX('Select Year'!Y$15:Y$19,MATCH(NG!C16,'Select Year'!W$15:W$19,0))</f>
        <v>#N/A</v>
      </c>
      <c r="K16" s="70"/>
      <c r="L16" s="289"/>
      <c r="M16" s="291" t="e">
        <f t="shared" si="21"/>
        <v>#DIV/0!</v>
      </c>
      <c r="N16" s="294"/>
      <c r="P16" s="25"/>
      <c r="Q16" s="12"/>
      <c r="W16" s="12"/>
      <c r="X16" s="12"/>
      <c r="Y16" s="12"/>
      <c r="Z16" s="12"/>
      <c r="AA16" s="13"/>
      <c r="AB16" s="12"/>
      <c r="BD16" s="174">
        <f t="shared" si="1"/>
        <v>0</v>
      </c>
      <c r="BE16" s="174" t="str">
        <f t="shared" si="14"/>
        <v>Jul-0</v>
      </c>
      <c r="BF16" s="174" t="str">
        <f t="shared" si="2"/>
        <v>Jul-0</v>
      </c>
      <c r="BG16" s="176">
        <f t="shared" si="3"/>
        <v>0</v>
      </c>
      <c r="BH16" s="176">
        <f t="shared" si="4"/>
        <v>0</v>
      </c>
      <c r="BI16" s="175">
        <f t="shared" si="5"/>
        <v>0</v>
      </c>
      <c r="BJ16" s="175">
        <f t="shared" si="6"/>
        <v>0</v>
      </c>
      <c r="BK16" s="175">
        <f t="shared" si="15"/>
        <v>0</v>
      </c>
      <c r="BL16" s="175">
        <f t="shared" si="7"/>
        <v>0</v>
      </c>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row>
    <row r="17" spans="1:90" s="11" customFormat="1" ht="14.25" customHeight="1" x14ac:dyDescent="0.2">
      <c r="A17" s="9" t="str">
        <f>B17&amp;A4</f>
        <v>Aug</v>
      </c>
      <c r="B17" s="118" t="s">
        <v>7</v>
      </c>
      <c r="C17" s="63">
        <f t="shared" si="0"/>
        <v>0</v>
      </c>
      <c r="D17" s="150">
        <f t="shared" si="16"/>
        <v>0</v>
      </c>
      <c r="E17" s="67"/>
      <c r="F17" s="45">
        <f t="shared" si="17"/>
        <v>0</v>
      </c>
      <c r="G17" s="45">
        <f t="shared" si="18"/>
        <v>0</v>
      </c>
      <c r="H17" s="45">
        <f t="shared" si="19"/>
        <v>0</v>
      </c>
      <c r="I17" s="46" t="e">
        <f t="shared" si="20"/>
        <v>#DIV/0!</v>
      </c>
      <c r="J17" s="47" t="e">
        <f>D17*INDEX('Select Year'!Y$15:Y$19,MATCH(NG!C17,'Select Year'!W$15:W$19,0))</f>
        <v>#N/A</v>
      </c>
      <c r="K17" s="70"/>
      <c r="L17" s="289"/>
      <c r="M17" s="291" t="e">
        <f t="shared" si="21"/>
        <v>#DIV/0!</v>
      </c>
      <c r="N17" s="294"/>
      <c r="P17" s="25"/>
      <c r="Q17" s="12"/>
      <c r="W17" s="12"/>
      <c r="X17" s="12"/>
      <c r="Y17" s="12"/>
      <c r="Z17" s="12"/>
      <c r="AA17" s="13"/>
      <c r="AB17" s="12"/>
      <c r="BD17" s="174">
        <f t="shared" si="1"/>
        <v>0</v>
      </c>
      <c r="BE17" s="174" t="str">
        <f t="shared" si="14"/>
        <v>Aug-0</v>
      </c>
      <c r="BF17" s="174" t="str">
        <f t="shared" si="2"/>
        <v>Aug-0</v>
      </c>
      <c r="BG17" s="176">
        <f t="shared" si="3"/>
        <v>0</v>
      </c>
      <c r="BH17" s="176">
        <f t="shared" si="4"/>
        <v>0</v>
      </c>
      <c r="BI17" s="175">
        <f t="shared" si="5"/>
        <v>0</v>
      </c>
      <c r="BJ17" s="175">
        <f t="shared" si="6"/>
        <v>0</v>
      </c>
      <c r="BK17" s="175">
        <f t="shared" si="15"/>
        <v>0</v>
      </c>
      <c r="BL17" s="175">
        <f t="shared" si="7"/>
        <v>0</v>
      </c>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row>
    <row r="18" spans="1:90" s="11" customFormat="1" ht="14.25" customHeight="1" x14ac:dyDescent="0.2">
      <c r="A18" s="9" t="str">
        <f>B18&amp;A4</f>
        <v>Sep</v>
      </c>
      <c r="B18" s="118" t="s">
        <v>8</v>
      </c>
      <c r="C18" s="63">
        <f t="shared" si="0"/>
        <v>0</v>
      </c>
      <c r="D18" s="150">
        <f t="shared" si="16"/>
        <v>0</v>
      </c>
      <c r="E18" s="67"/>
      <c r="F18" s="45">
        <f t="shared" si="17"/>
        <v>0</v>
      </c>
      <c r="G18" s="45">
        <f t="shared" si="18"/>
        <v>0</v>
      </c>
      <c r="H18" s="45">
        <f t="shared" si="19"/>
        <v>0</v>
      </c>
      <c r="I18" s="46" t="e">
        <f t="shared" si="20"/>
        <v>#DIV/0!</v>
      </c>
      <c r="J18" s="47" t="e">
        <f>D18*INDEX('Select Year'!Y$15:Y$19,MATCH(NG!C18,'Select Year'!W$15:W$19,0))</f>
        <v>#N/A</v>
      </c>
      <c r="K18" s="70"/>
      <c r="L18" s="289"/>
      <c r="M18" s="291" t="e">
        <f t="shared" si="21"/>
        <v>#DIV/0!</v>
      </c>
      <c r="N18" s="294"/>
      <c r="P18" s="25"/>
      <c r="Q18" s="12"/>
      <c r="W18" s="12"/>
      <c r="X18" s="12"/>
      <c r="Y18" s="12"/>
      <c r="Z18" s="12"/>
      <c r="AA18" s="13"/>
      <c r="AB18" s="12"/>
      <c r="BD18" s="174">
        <f t="shared" si="1"/>
        <v>0</v>
      </c>
      <c r="BE18" s="174" t="str">
        <f t="shared" si="14"/>
        <v>Sep-0</v>
      </c>
      <c r="BF18" s="174" t="str">
        <f t="shared" si="2"/>
        <v>Sep-0</v>
      </c>
      <c r="BG18" s="176">
        <f t="shared" si="3"/>
        <v>0</v>
      </c>
      <c r="BH18" s="176">
        <f t="shared" si="4"/>
        <v>0</v>
      </c>
      <c r="BI18" s="175">
        <f t="shared" si="5"/>
        <v>0</v>
      </c>
      <c r="BJ18" s="175">
        <f t="shared" si="6"/>
        <v>0</v>
      </c>
      <c r="BK18" s="175">
        <f t="shared" si="15"/>
        <v>0</v>
      </c>
      <c r="BL18" s="175">
        <f t="shared" si="7"/>
        <v>0</v>
      </c>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row>
    <row r="19" spans="1:90" s="11" customFormat="1" ht="14.25" customHeight="1" x14ac:dyDescent="0.2">
      <c r="A19" s="9" t="str">
        <f>B19&amp;A4</f>
        <v>Oct</v>
      </c>
      <c r="B19" s="118" t="s">
        <v>9</v>
      </c>
      <c r="C19" s="63">
        <f t="shared" si="0"/>
        <v>0</v>
      </c>
      <c r="D19" s="150">
        <f t="shared" si="16"/>
        <v>0</v>
      </c>
      <c r="E19" s="67"/>
      <c r="F19" s="45">
        <f t="shared" si="17"/>
        <v>0</v>
      </c>
      <c r="G19" s="45">
        <f t="shared" si="18"/>
        <v>0</v>
      </c>
      <c r="H19" s="45">
        <f t="shared" si="19"/>
        <v>0</v>
      </c>
      <c r="I19" s="46" t="e">
        <f t="shared" si="20"/>
        <v>#DIV/0!</v>
      </c>
      <c r="J19" s="47" t="e">
        <f>D19*INDEX('Select Year'!Y$15:Y$19,MATCH(NG!C19,'Select Year'!W$15:W$19,0))</f>
        <v>#N/A</v>
      </c>
      <c r="K19" s="70"/>
      <c r="L19" s="289"/>
      <c r="M19" s="291" t="e">
        <f t="shared" si="21"/>
        <v>#DIV/0!</v>
      </c>
      <c r="N19" s="294"/>
      <c r="P19" s="25"/>
      <c r="Q19" s="12"/>
      <c r="W19" s="12"/>
      <c r="X19" s="12"/>
      <c r="Y19" s="12"/>
      <c r="Z19" s="12"/>
      <c r="AA19" s="13"/>
      <c r="AB19" s="12"/>
      <c r="BD19" s="174">
        <f t="shared" si="1"/>
        <v>0</v>
      </c>
      <c r="BE19" s="174" t="str">
        <f t="shared" si="14"/>
        <v>Oct-0</v>
      </c>
      <c r="BF19" s="174" t="str">
        <f t="shared" si="2"/>
        <v>Oct-0</v>
      </c>
      <c r="BG19" s="176">
        <f t="shared" si="3"/>
        <v>0</v>
      </c>
      <c r="BH19" s="176">
        <f t="shared" si="4"/>
        <v>0</v>
      </c>
      <c r="BI19" s="175">
        <f t="shared" si="5"/>
        <v>0</v>
      </c>
      <c r="BJ19" s="175">
        <f t="shared" si="6"/>
        <v>0</v>
      </c>
      <c r="BK19" s="175">
        <f t="shared" si="15"/>
        <v>0</v>
      </c>
      <c r="BL19" s="175">
        <f t="shared" si="7"/>
        <v>0</v>
      </c>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row>
    <row r="20" spans="1:90" s="11" customFormat="1" ht="14.25" customHeight="1" x14ac:dyDescent="0.2">
      <c r="A20" s="9" t="str">
        <f>B20&amp;A4</f>
        <v>Nov</v>
      </c>
      <c r="B20" s="118" t="s">
        <v>10</v>
      </c>
      <c r="C20" s="63">
        <f t="shared" si="0"/>
        <v>0</v>
      </c>
      <c r="D20" s="150">
        <f t="shared" si="16"/>
        <v>0</v>
      </c>
      <c r="E20" s="67"/>
      <c r="F20" s="45">
        <f t="shared" si="17"/>
        <v>0</v>
      </c>
      <c r="G20" s="45">
        <f t="shared" si="18"/>
        <v>0</v>
      </c>
      <c r="H20" s="45">
        <f t="shared" si="19"/>
        <v>0</v>
      </c>
      <c r="I20" s="46" t="e">
        <f t="shared" si="20"/>
        <v>#DIV/0!</v>
      </c>
      <c r="J20" s="47" t="e">
        <f>D20*INDEX('Select Year'!Y$15:Y$19,MATCH(NG!C20,'Select Year'!W$15:W$19,0))</f>
        <v>#N/A</v>
      </c>
      <c r="K20" s="70"/>
      <c r="L20" s="289"/>
      <c r="M20" s="291" t="e">
        <f t="shared" si="21"/>
        <v>#DIV/0!</v>
      </c>
      <c r="N20" s="294"/>
      <c r="P20" s="25"/>
      <c r="Q20" s="12"/>
      <c r="W20" s="12"/>
      <c r="X20" s="12"/>
      <c r="Y20" s="12"/>
      <c r="Z20" s="12"/>
      <c r="AA20" s="13"/>
      <c r="AB20" s="12"/>
      <c r="BD20" s="174">
        <f t="shared" si="1"/>
        <v>0</v>
      </c>
      <c r="BE20" s="174" t="str">
        <f t="shared" si="14"/>
        <v>Nov-0</v>
      </c>
      <c r="BF20" s="174" t="str">
        <f t="shared" si="2"/>
        <v>Nov-0</v>
      </c>
      <c r="BG20" s="176">
        <f t="shared" si="3"/>
        <v>0</v>
      </c>
      <c r="BH20" s="176">
        <f t="shared" si="4"/>
        <v>0</v>
      </c>
      <c r="BI20" s="175">
        <f t="shared" si="5"/>
        <v>0</v>
      </c>
      <c r="BJ20" s="175">
        <f t="shared" si="6"/>
        <v>0</v>
      </c>
      <c r="BK20" s="175">
        <f t="shared" si="15"/>
        <v>0</v>
      </c>
      <c r="BL20" s="175">
        <f t="shared" si="7"/>
        <v>0</v>
      </c>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row>
    <row r="21" spans="1:90" s="11" customFormat="1" ht="14.25" customHeight="1" thickBot="1" x14ac:dyDescent="0.25">
      <c r="A21" s="9" t="str">
        <f>B21&amp;A4</f>
        <v>Dec</v>
      </c>
      <c r="B21" s="120" t="s">
        <v>11</v>
      </c>
      <c r="C21" s="137">
        <f t="shared" si="0"/>
        <v>0</v>
      </c>
      <c r="D21" s="309">
        <f t="shared" si="16"/>
        <v>0</v>
      </c>
      <c r="E21" s="69"/>
      <c r="F21" s="310">
        <f t="shared" si="17"/>
        <v>0</v>
      </c>
      <c r="G21" s="310">
        <f t="shared" si="18"/>
        <v>0</v>
      </c>
      <c r="H21" s="310">
        <f t="shared" si="19"/>
        <v>0</v>
      </c>
      <c r="I21" s="311" t="e">
        <f t="shared" si="20"/>
        <v>#DIV/0!</v>
      </c>
      <c r="J21" s="312" t="e">
        <f>D21*INDEX('Select Year'!Y$15:Y$19,MATCH(NG!C21,'Select Year'!W$15:W$19,0))</f>
        <v>#N/A</v>
      </c>
      <c r="K21" s="70"/>
      <c r="L21" s="71"/>
      <c r="M21" s="313" t="e">
        <f t="shared" si="21"/>
        <v>#DIV/0!</v>
      </c>
      <c r="N21" s="294"/>
      <c r="P21" s="25"/>
      <c r="Q21" s="12"/>
      <c r="W21" s="12"/>
      <c r="X21" s="12"/>
      <c r="Y21" s="12"/>
      <c r="Z21" s="12"/>
      <c r="AA21" s="13"/>
      <c r="AB21" s="12"/>
      <c r="BD21" s="174">
        <f t="shared" si="1"/>
        <v>0</v>
      </c>
      <c r="BE21" s="174" t="str">
        <f t="shared" si="14"/>
        <v>Dec-0</v>
      </c>
      <c r="BF21" s="174" t="str">
        <f t="shared" si="2"/>
        <v>Dec-0</v>
      </c>
      <c r="BG21" s="176">
        <f t="shared" si="3"/>
        <v>0</v>
      </c>
      <c r="BH21" s="176">
        <f t="shared" si="4"/>
        <v>0</v>
      </c>
      <c r="BI21" s="175">
        <f t="shared" si="5"/>
        <v>0</v>
      </c>
      <c r="BJ21" s="175">
        <f t="shared" si="6"/>
        <v>0</v>
      </c>
      <c r="BK21" s="175">
        <f t="shared" si="15"/>
        <v>0</v>
      </c>
      <c r="BL21" s="175">
        <f t="shared" si="7"/>
        <v>0</v>
      </c>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row>
    <row r="22" spans="1:90" s="11" customFormat="1" ht="14.25" customHeight="1" x14ac:dyDescent="0.2">
      <c r="A22" s="9"/>
      <c r="B22" s="117" t="s">
        <v>0</v>
      </c>
      <c r="C22" s="63" t="str">
        <f t="shared" ref="C22:C33" si="22">Year2</f>
        <v/>
      </c>
      <c r="D22" s="140">
        <f t="shared" si="16"/>
        <v>0</v>
      </c>
      <c r="E22" s="141"/>
      <c r="F22" s="142">
        <f t="shared" si="17"/>
        <v>0</v>
      </c>
      <c r="G22" s="142">
        <f t="shared" si="18"/>
        <v>0</v>
      </c>
      <c r="H22" s="142">
        <f t="shared" si="19"/>
        <v>0</v>
      </c>
      <c r="I22" s="143" t="e">
        <f t="shared" si="20"/>
        <v>#DIV/0!</v>
      </c>
      <c r="J22" s="144" t="e">
        <f>D22*INDEX('Select Year'!Y$15:Y$19,MATCH(NG!C22,'Select Year'!W$15:W$19,0))</f>
        <v>#N/A</v>
      </c>
      <c r="K22" s="306"/>
      <c r="L22" s="307"/>
      <c r="M22" s="290" t="e">
        <f t="shared" si="21"/>
        <v>#DIV/0!</v>
      </c>
      <c r="N22" s="308"/>
      <c r="P22" s="25"/>
      <c r="Q22" s="12"/>
      <c r="W22" s="12"/>
      <c r="X22" s="12"/>
      <c r="Y22" s="12"/>
      <c r="Z22" s="12"/>
      <c r="AA22" s="13"/>
      <c r="AB22" s="12"/>
      <c r="BD22" s="177"/>
      <c r="BE22" s="174" t="str">
        <f t="shared" si="14"/>
        <v>Jan-</v>
      </c>
      <c r="BF22" s="174"/>
      <c r="BG22" s="176"/>
      <c r="BH22" s="176"/>
      <c r="BI22" s="175"/>
      <c r="BJ22" s="175"/>
      <c r="BK22" s="175"/>
      <c r="BL22" s="175"/>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row>
    <row r="23" spans="1:90" s="11" customFormat="1" ht="14.25" customHeight="1" x14ac:dyDescent="0.2">
      <c r="A23" s="9"/>
      <c r="B23" s="118" t="s">
        <v>1</v>
      </c>
      <c r="C23" s="63" t="str">
        <f t="shared" si="22"/>
        <v/>
      </c>
      <c r="D23" s="150">
        <f t="shared" si="16"/>
        <v>0</v>
      </c>
      <c r="E23" s="67"/>
      <c r="F23" s="45">
        <f t="shared" si="17"/>
        <v>0</v>
      </c>
      <c r="G23" s="45">
        <f t="shared" si="18"/>
        <v>0</v>
      </c>
      <c r="H23" s="45">
        <f t="shared" si="19"/>
        <v>0</v>
      </c>
      <c r="I23" s="46" t="e">
        <f t="shared" si="20"/>
        <v>#DIV/0!</v>
      </c>
      <c r="J23" s="47" t="e">
        <f>D23*INDEX('Select Year'!Y$15:Y$19,MATCH(NG!C23,'Select Year'!W$15:W$19,0))</f>
        <v>#N/A</v>
      </c>
      <c r="K23" s="70"/>
      <c r="L23" s="289"/>
      <c r="M23" s="291" t="e">
        <f t="shared" si="21"/>
        <v>#DIV/0!</v>
      </c>
      <c r="N23" s="294"/>
      <c r="P23" s="12"/>
      <c r="Q23" s="12"/>
      <c r="W23" s="12"/>
      <c r="X23" s="12"/>
      <c r="Y23" s="12"/>
      <c r="Z23" s="12"/>
      <c r="AA23" s="13"/>
      <c r="AB23" s="12"/>
      <c r="BD23" s="177"/>
      <c r="BE23" s="174" t="str">
        <f t="shared" si="14"/>
        <v>Feb-</v>
      </c>
      <c r="BF23" s="174"/>
      <c r="BG23" s="176"/>
      <c r="BH23" s="176"/>
      <c r="BI23" s="175"/>
      <c r="BJ23" s="175"/>
      <c r="BK23" s="175"/>
      <c r="BL23" s="175"/>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row>
    <row r="24" spans="1:90" s="11" customFormat="1" ht="14.25" customHeight="1" x14ac:dyDescent="0.2">
      <c r="A24" s="9"/>
      <c r="B24" s="118" t="s">
        <v>2</v>
      </c>
      <c r="C24" s="63" t="str">
        <f t="shared" si="22"/>
        <v/>
      </c>
      <c r="D24" s="150">
        <f t="shared" si="16"/>
        <v>0</v>
      </c>
      <c r="E24" s="67"/>
      <c r="F24" s="45">
        <f t="shared" si="17"/>
        <v>0</v>
      </c>
      <c r="G24" s="45">
        <f t="shared" si="18"/>
        <v>0</v>
      </c>
      <c r="H24" s="45">
        <f t="shared" si="19"/>
        <v>0</v>
      </c>
      <c r="I24" s="46" t="e">
        <f t="shared" si="20"/>
        <v>#DIV/0!</v>
      </c>
      <c r="J24" s="47" t="e">
        <f>D24*INDEX('Select Year'!Y$15:Y$19,MATCH(NG!C24,'Select Year'!W$15:W$19,0))</f>
        <v>#N/A</v>
      </c>
      <c r="K24" s="70"/>
      <c r="L24" s="289"/>
      <c r="M24" s="291" t="e">
        <f t="shared" si="21"/>
        <v>#DIV/0!</v>
      </c>
      <c r="N24" s="294"/>
      <c r="P24" s="12"/>
      <c r="Q24" s="12"/>
      <c r="W24" s="12"/>
      <c r="X24" s="12"/>
      <c r="Y24" s="12"/>
      <c r="Z24" s="12"/>
      <c r="AA24" s="13"/>
      <c r="AB24" s="12"/>
      <c r="BD24" s="177"/>
      <c r="BE24" s="174" t="str">
        <f t="shared" si="14"/>
        <v>Mar-</v>
      </c>
      <c r="BF24" s="174"/>
      <c r="BG24" s="176"/>
      <c r="BH24" s="176"/>
      <c r="BI24" s="175"/>
      <c r="BJ24" s="175"/>
      <c r="BK24" s="175"/>
      <c r="BL24" s="175"/>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row>
    <row r="25" spans="1:90" s="11" customFormat="1" ht="14.25" customHeight="1" x14ac:dyDescent="0.2">
      <c r="A25" s="9"/>
      <c r="B25" s="118" t="s">
        <v>3</v>
      </c>
      <c r="C25" s="63" t="str">
        <f t="shared" si="22"/>
        <v/>
      </c>
      <c r="D25" s="150">
        <f t="shared" si="16"/>
        <v>0</v>
      </c>
      <c r="E25" s="67"/>
      <c r="F25" s="45">
        <f t="shared" si="17"/>
        <v>0</v>
      </c>
      <c r="G25" s="45">
        <f t="shared" si="18"/>
        <v>0</v>
      </c>
      <c r="H25" s="45">
        <f t="shared" si="19"/>
        <v>0</v>
      </c>
      <c r="I25" s="46" t="e">
        <f t="shared" si="20"/>
        <v>#DIV/0!</v>
      </c>
      <c r="J25" s="47" t="e">
        <f>D25*INDEX('Select Year'!Y$15:Y$19,MATCH(NG!C25,'Select Year'!W$15:W$19,0))</f>
        <v>#N/A</v>
      </c>
      <c r="K25" s="70"/>
      <c r="L25" s="289"/>
      <c r="M25" s="291" t="e">
        <f t="shared" si="21"/>
        <v>#DIV/0!</v>
      </c>
      <c r="N25" s="294"/>
      <c r="P25" s="12"/>
      <c r="Q25" s="12"/>
      <c r="W25" s="12"/>
      <c r="X25" s="12"/>
      <c r="Y25" s="12"/>
      <c r="Z25" s="12"/>
      <c r="AA25" s="13"/>
      <c r="AB25" s="12"/>
      <c r="BD25" s="177"/>
      <c r="BE25" s="174" t="str">
        <f t="shared" si="14"/>
        <v>Apr-</v>
      </c>
      <c r="BF25" s="174"/>
      <c r="BG25" s="176"/>
      <c r="BH25" s="176"/>
      <c r="BI25" s="175"/>
      <c r="BJ25" s="175"/>
      <c r="BK25" s="175"/>
      <c r="BL25" s="175"/>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row>
    <row r="26" spans="1:90" s="11" customFormat="1" ht="14.25" customHeight="1" x14ac:dyDescent="0.2">
      <c r="A26" s="9"/>
      <c r="B26" s="118" t="s">
        <v>4</v>
      </c>
      <c r="C26" s="63" t="str">
        <f t="shared" si="22"/>
        <v/>
      </c>
      <c r="D26" s="150">
        <f t="shared" si="16"/>
        <v>0</v>
      </c>
      <c r="E26" s="67"/>
      <c r="F26" s="45">
        <f t="shared" si="17"/>
        <v>0</v>
      </c>
      <c r="G26" s="45">
        <f t="shared" si="18"/>
        <v>0</v>
      </c>
      <c r="H26" s="45">
        <f t="shared" si="19"/>
        <v>0</v>
      </c>
      <c r="I26" s="46" t="e">
        <f t="shared" si="20"/>
        <v>#DIV/0!</v>
      </c>
      <c r="J26" s="47" t="e">
        <f>D26*INDEX('Select Year'!Y$15:Y$19,MATCH(NG!C26,'Select Year'!W$15:W$19,0))</f>
        <v>#N/A</v>
      </c>
      <c r="K26" s="70"/>
      <c r="L26" s="289"/>
      <c r="M26" s="291" t="e">
        <f t="shared" si="21"/>
        <v>#DIV/0!</v>
      </c>
      <c r="N26" s="294"/>
      <c r="P26" s="12"/>
      <c r="Q26" s="12"/>
      <c r="W26" s="12"/>
      <c r="X26" s="12"/>
      <c r="Y26" s="12"/>
      <c r="Z26" s="12"/>
      <c r="AA26" s="13"/>
      <c r="AB26" s="12"/>
      <c r="BD26" s="177"/>
      <c r="BE26" s="174" t="str">
        <f t="shared" si="14"/>
        <v>May-</v>
      </c>
      <c r="BF26" s="174"/>
      <c r="BG26" s="176"/>
      <c r="BH26" s="176"/>
      <c r="BI26" s="175"/>
      <c r="BJ26" s="175"/>
      <c r="BK26" s="175"/>
      <c r="BL26" s="175"/>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row>
    <row r="27" spans="1:90" s="11" customFormat="1" ht="14.25" customHeight="1" x14ac:dyDescent="0.2">
      <c r="A27" s="9"/>
      <c r="B27" s="118" t="s">
        <v>5</v>
      </c>
      <c r="C27" s="63" t="str">
        <f t="shared" si="22"/>
        <v/>
      </c>
      <c r="D27" s="150">
        <f t="shared" si="16"/>
        <v>0</v>
      </c>
      <c r="E27" s="67"/>
      <c r="F27" s="45">
        <f t="shared" si="17"/>
        <v>0</v>
      </c>
      <c r="G27" s="45">
        <f t="shared" si="18"/>
        <v>0</v>
      </c>
      <c r="H27" s="45">
        <f t="shared" si="19"/>
        <v>0</v>
      </c>
      <c r="I27" s="46" t="e">
        <f t="shared" si="20"/>
        <v>#DIV/0!</v>
      </c>
      <c r="J27" s="47" t="e">
        <f>D27*INDEX('Select Year'!Y$15:Y$19,MATCH(NG!C27,'Select Year'!W$15:W$19,0))</f>
        <v>#N/A</v>
      </c>
      <c r="K27" s="70"/>
      <c r="L27" s="289"/>
      <c r="M27" s="291" t="e">
        <f t="shared" si="21"/>
        <v>#DIV/0!</v>
      </c>
      <c r="N27" s="294"/>
      <c r="P27" s="12"/>
      <c r="Q27" s="12"/>
      <c r="W27" s="12"/>
      <c r="X27" s="12"/>
      <c r="Y27" s="12"/>
      <c r="Z27" s="12"/>
      <c r="AA27" s="13"/>
      <c r="AB27" s="12"/>
      <c r="BD27" s="177"/>
      <c r="BE27" s="174" t="str">
        <f t="shared" si="14"/>
        <v>Jun-</v>
      </c>
      <c r="BF27" s="174"/>
      <c r="BG27" s="176"/>
      <c r="BH27" s="176"/>
      <c r="BI27" s="175"/>
      <c r="BJ27" s="175"/>
      <c r="BK27" s="175"/>
      <c r="BL27" s="175"/>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row>
    <row r="28" spans="1:90" s="11" customFormat="1" ht="14.25" customHeight="1" x14ac:dyDescent="0.2">
      <c r="A28" s="9"/>
      <c r="B28" s="118" t="s">
        <v>6</v>
      </c>
      <c r="C28" s="63" t="str">
        <f t="shared" si="22"/>
        <v/>
      </c>
      <c r="D28" s="150">
        <f t="shared" si="16"/>
        <v>0</v>
      </c>
      <c r="E28" s="67"/>
      <c r="F28" s="45">
        <f t="shared" si="17"/>
        <v>0</v>
      </c>
      <c r="G28" s="45">
        <f t="shared" si="18"/>
        <v>0</v>
      </c>
      <c r="H28" s="45">
        <f t="shared" si="19"/>
        <v>0</v>
      </c>
      <c r="I28" s="46" t="e">
        <f t="shared" si="20"/>
        <v>#DIV/0!</v>
      </c>
      <c r="J28" s="47" t="e">
        <f>D28*INDEX('Select Year'!Y$15:Y$19,MATCH(NG!C28,'Select Year'!W$15:W$19,0))</f>
        <v>#N/A</v>
      </c>
      <c r="K28" s="70"/>
      <c r="L28" s="289"/>
      <c r="M28" s="291" t="e">
        <f t="shared" si="21"/>
        <v>#DIV/0!</v>
      </c>
      <c r="N28" s="294"/>
      <c r="P28" s="12"/>
      <c r="Q28" s="12"/>
      <c r="W28" s="12"/>
      <c r="X28" s="12"/>
      <c r="Y28" s="12"/>
      <c r="Z28" s="12"/>
      <c r="AA28" s="13"/>
      <c r="AB28" s="12"/>
      <c r="BD28" s="177"/>
      <c r="BE28" s="174" t="str">
        <f t="shared" si="14"/>
        <v>Jul-</v>
      </c>
      <c r="BF28" s="174"/>
      <c r="BG28" s="176"/>
      <c r="BH28" s="176"/>
      <c r="BI28" s="175"/>
      <c r="BJ28" s="175"/>
      <c r="BK28" s="175"/>
      <c r="BL28" s="175"/>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row>
    <row r="29" spans="1:90" s="11" customFormat="1" ht="14.25" customHeight="1" x14ac:dyDescent="0.2">
      <c r="A29" s="9"/>
      <c r="B29" s="118" t="s">
        <v>7</v>
      </c>
      <c r="C29" s="63" t="str">
        <f t="shared" si="22"/>
        <v/>
      </c>
      <c r="D29" s="150">
        <f t="shared" si="16"/>
        <v>0</v>
      </c>
      <c r="E29" s="67"/>
      <c r="F29" s="45">
        <f t="shared" si="17"/>
        <v>0</v>
      </c>
      <c r="G29" s="45">
        <f t="shared" si="18"/>
        <v>0</v>
      </c>
      <c r="H29" s="45">
        <f t="shared" si="19"/>
        <v>0</v>
      </c>
      <c r="I29" s="46" t="e">
        <f t="shared" si="20"/>
        <v>#DIV/0!</v>
      </c>
      <c r="J29" s="47" t="e">
        <f>D29*INDEX('Select Year'!Y$15:Y$19,MATCH(NG!C29,'Select Year'!W$15:W$19,0))</f>
        <v>#N/A</v>
      </c>
      <c r="K29" s="70"/>
      <c r="L29" s="289"/>
      <c r="M29" s="291" t="e">
        <f t="shared" si="21"/>
        <v>#DIV/0!</v>
      </c>
      <c r="N29" s="294"/>
      <c r="P29" s="12"/>
      <c r="Q29" s="12"/>
      <c r="W29" s="12"/>
      <c r="X29" s="12"/>
      <c r="Y29" s="12"/>
      <c r="Z29" s="12"/>
      <c r="AA29" s="13"/>
      <c r="AB29" s="12"/>
      <c r="BD29" s="177"/>
      <c r="BE29" s="174" t="str">
        <f t="shared" si="14"/>
        <v>Aug-</v>
      </c>
      <c r="BF29" s="174"/>
      <c r="BG29" s="176"/>
      <c r="BH29" s="176"/>
      <c r="BI29" s="175"/>
      <c r="BJ29" s="175"/>
      <c r="BK29" s="175"/>
      <c r="BL29" s="175"/>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row>
    <row r="30" spans="1:90" s="11" customFormat="1" ht="14.25" customHeight="1" x14ac:dyDescent="0.2">
      <c r="A30" s="9"/>
      <c r="B30" s="118" t="s">
        <v>8</v>
      </c>
      <c r="C30" s="63" t="str">
        <f t="shared" si="22"/>
        <v/>
      </c>
      <c r="D30" s="150">
        <f t="shared" si="16"/>
        <v>0</v>
      </c>
      <c r="E30" s="67"/>
      <c r="F30" s="45">
        <f t="shared" si="17"/>
        <v>0</v>
      </c>
      <c r="G30" s="45">
        <f t="shared" si="18"/>
        <v>0</v>
      </c>
      <c r="H30" s="45">
        <f t="shared" si="19"/>
        <v>0</v>
      </c>
      <c r="I30" s="46" t="e">
        <f t="shared" si="20"/>
        <v>#DIV/0!</v>
      </c>
      <c r="J30" s="47" t="e">
        <f>D30*INDEX('Select Year'!Y$15:Y$19,MATCH(NG!C30,'Select Year'!W$15:W$19,0))</f>
        <v>#N/A</v>
      </c>
      <c r="K30" s="70"/>
      <c r="L30" s="289"/>
      <c r="M30" s="291" t="e">
        <f t="shared" si="21"/>
        <v>#DIV/0!</v>
      </c>
      <c r="N30" s="294"/>
      <c r="P30" s="12"/>
      <c r="Q30" s="12"/>
      <c r="W30" s="12"/>
      <c r="X30" s="12"/>
      <c r="Y30" s="12"/>
      <c r="Z30" s="12"/>
      <c r="AA30" s="13"/>
      <c r="AB30" s="12"/>
      <c r="BD30" s="177"/>
      <c r="BE30" s="174" t="str">
        <f t="shared" si="14"/>
        <v>Sep-</v>
      </c>
      <c r="BF30" s="174"/>
      <c r="BG30" s="176"/>
      <c r="BH30" s="176"/>
      <c r="BI30" s="175"/>
      <c r="BJ30" s="175"/>
      <c r="BK30" s="175"/>
      <c r="BL30" s="175"/>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row>
    <row r="31" spans="1:90" s="11" customFormat="1" ht="14.25" customHeight="1" x14ac:dyDescent="0.2">
      <c r="A31" s="9"/>
      <c r="B31" s="118" t="s">
        <v>9</v>
      </c>
      <c r="C31" s="63" t="str">
        <f t="shared" si="22"/>
        <v/>
      </c>
      <c r="D31" s="150">
        <f t="shared" si="16"/>
        <v>0</v>
      </c>
      <c r="E31" s="67"/>
      <c r="F31" s="45">
        <f t="shared" si="17"/>
        <v>0</v>
      </c>
      <c r="G31" s="45">
        <f t="shared" si="18"/>
        <v>0</v>
      </c>
      <c r="H31" s="45">
        <f t="shared" si="19"/>
        <v>0</v>
      </c>
      <c r="I31" s="46" t="e">
        <f t="shared" si="20"/>
        <v>#DIV/0!</v>
      </c>
      <c r="J31" s="47" t="e">
        <f>D31*INDEX('Select Year'!Y$15:Y$19,MATCH(NG!C31,'Select Year'!W$15:W$19,0))</f>
        <v>#N/A</v>
      </c>
      <c r="K31" s="70"/>
      <c r="L31" s="289"/>
      <c r="M31" s="291" t="e">
        <f t="shared" si="21"/>
        <v>#DIV/0!</v>
      </c>
      <c r="N31" s="294"/>
      <c r="P31" s="12"/>
      <c r="Q31" s="12"/>
      <c r="W31" s="12"/>
      <c r="X31" s="12"/>
      <c r="Y31" s="12"/>
      <c r="Z31" s="12"/>
      <c r="AA31" s="13"/>
      <c r="AB31" s="12"/>
      <c r="BD31" s="177"/>
      <c r="BE31" s="174" t="str">
        <f t="shared" si="14"/>
        <v>Oct-</v>
      </c>
      <c r="BF31" s="174"/>
      <c r="BG31" s="176"/>
      <c r="BH31" s="176"/>
      <c r="BI31" s="175"/>
      <c r="BJ31" s="175"/>
      <c r="BK31" s="175"/>
      <c r="BL31" s="175"/>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row>
    <row r="32" spans="1:90" s="11" customFormat="1" ht="14.25" customHeight="1" x14ac:dyDescent="0.2">
      <c r="A32" s="9"/>
      <c r="B32" s="118" t="s">
        <v>10</v>
      </c>
      <c r="C32" s="63" t="str">
        <f t="shared" si="22"/>
        <v/>
      </c>
      <c r="D32" s="150">
        <f t="shared" si="16"/>
        <v>0</v>
      </c>
      <c r="E32" s="67"/>
      <c r="F32" s="45">
        <f t="shared" si="17"/>
        <v>0</v>
      </c>
      <c r="G32" s="45">
        <f t="shared" si="18"/>
        <v>0</v>
      </c>
      <c r="H32" s="45">
        <f t="shared" si="19"/>
        <v>0</v>
      </c>
      <c r="I32" s="46" t="e">
        <f t="shared" si="20"/>
        <v>#DIV/0!</v>
      </c>
      <c r="J32" s="47" t="e">
        <f>D32*INDEX('Select Year'!Y$15:Y$19,MATCH(NG!C32,'Select Year'!W$15:W$19,0))</f>
        <v>#N/A</v>
      </c>
      <c r="K32" s="70"/>
      <c r="L32" s="289"/>
      <c r="M32" s="291" t="e">
        <f t="shared" si="21"/>
        <v>#DIV/0!</v>
      </c>
      <c r="N32" s="294"/>
      <c r="P32" s="12"/>
      <c r="Q32" s="12"/>
      <c r="W32" s="12"/>
      <c r="X32" s="12"/>
      <c r="Y32" s="12"/>
      <c r="Z32" s="12"/>
      <c r="AA32" s="13"/>
      <c r="AB32" s="12"/>
      <c r="BD32" s="177"/>
      <c r="BE32" s="174" t="str">
        <f t="shared" si="14"/>
        <v>Nov-</v>
      </c>
      <c r="BF32" s="174"/>
      <c r="BG32" s="176"/>
      <c r="BH32" s="176"/>
      <c r="BI32" s="175"/>
      <c r="BJ32" s="175"/>
      <c r="BK32" s="175"/>
      <c r="BL32" s="175"/>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7"/>
    </row>
    <row r="33" spans="1:90" s="11" customFormat="1" ht="14.25" customHeight="1" thickBot="1" x14ac:dyDescent="0.25">
      <c r="A33" s="9"/>
      <c r="B33" s="120" t="s">
        <v>11</v>
      </c>
      <c r="C33" s="64" t="str">
        <f t="shared" si="22"/>
        <v/>
      </c>
      <c r="D33" s="296">
        <f t="shared" si="16"/>
        <v>0</v>
      </c>
      <c r="E33" s="297"/>
      <c r="F33" s="298">
        <f t="shared" si="17"/>
        <v>0</v>
      </c>
      <c r="G33" s="298">
        <f t="shared" si="18"/>
        <v>0</v>
      </c>
      <c r="H33" s="298">
        <f t="shared" si="19"/>
        <v>0</v>
      </c>
      <c r="I33" s="299" t="e">
        <f t="shared" si="20"/>
        <v>#DIV/0!</v>
      </c>
      <c r="J33" s="300" t="e">
        <f>D33*INDEX('Select Year'!Y$15:Y$19,MATCH(NG!C33,'Select Year'!W$15:W$19,0))</f>
        <v>#N/A</v>
      </c>
      <c r="K33" s="126"/>
      <c r="L33" s="301"/>
      <c r="M33" s="302" t="e">
        <f t="shared" si="21"/>
        <v>#DIV/0!</v>
      </c>
      <c r="N33" s="303"/>
      <c r="P33" s="12"/>
      <c r="Q33" s="12"/>
      <c r="W33" s="12"/>
      <c r="X33" s="12"/>
      <c r="Y33" s="12"/>
      <c r="Z33" s="12"/>
      <c r="AA33" s="13"/>
      <c r="AB33" s="12"/>
      <c r="BD33" s="177"/>
      <c r="BE33" s="174" t="str">
        <f t="shared" si="14"/>
        <v>Dec-</v>
      </c>
      <c r="BF33" s="174"/>
      <c r="BG33" s="176"/>
      <c r="BH33" s="176"/>
      <c r="BI33" s="175"/>
      <c r="BJ33" s="175"/>
      <c r="BK33" s="175"/>
      <c r="BL33" s="175"/>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row>
    <row r="34" spans="1:90" s="11" customFormat="1" ht="14.25" customHeight="1" x14ac:dyDescent="0.2">
      <c r="A34" s="9"/>
      <c r="B34" s="117" t="s">
        <v>0</v>
      </c>
      <c r="C34" s="63" t="str">
        <f t="shared" ref="C34:C45" si="23">Year3</f>
        <v/>
      </c>
      <c r="D34" s="140">
        <f t="shared" si="16"/>
        <v>0</v>
      </c>
      <c r="E34" s="141"/>
      <c r="F34" s="142">
        <f t="shared" si="17"/>
        <v>0</v>
      </c>
      <c r="G34" s="142">
        <f t="shared" si="18"/>
        <v>0</v>
      </c>
      <c r="H34" s="142">
        <f t="shared" si="19"/>
        <v>0</v>
      </c>
      <c r="I34" s="143" t="e">
        <f t="shared" si="20"/>
        <v>#DIV/0!</v>
      </c>
      <c r="J34" s="144" t="e">
        <f>D34*INDEX('Select Year'!Y$15:Y$19,MATCH(NG!C34,'Select Year'!W$15:W$19,0))</f>
        <v>#N/A</v>
      </c>
      <c r="K34" s="306"/>
      <c r="L34" s="307"/>
      <c r="M34" s="290" t="e">
        <f t="shared" si="21"/>
        <v>#DIV/0!</v>
      </c>
      <c r="N34" s="308"/>
      <c r="P34" s="12"/>
      <c r="Q34" s="12"/>
      <c r="W34" s="12"/>
      <c r="X34" s="12"/>
      <c r="Y34" s="12"/>
      <c r="Z34" s="12"/>
      <c r="AA34" s="13"/>
      <c r="AB34" s="12"/>
      <c r="BD34" s="177"/>
      <c r="BE34" s="174" t="str">
        <f t="shared" si="14"/>
        <v>Jan-</v>
      </c>
      <c r="BF34" s="174"/>
      <c r="BG34" s="176"/>
      <c r="BH34" s="176"/>
      <c r="BI34" s="175"/>
      <c r="BJ34" s="175"/>
      <c r="BK34" s="175"/>
      <c r="BL34" s="175"/>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row>
    <row r="35" spans="1:90" s="11" customFormat="1" ht="14.25" customHeight="1" x14ac:dyDescent="0.2">
      <c r="A35" s="9"/>
      <c r="B35" s="118" t="s">
        <v>1</v>
      </c>
      <c r="C35" s="63" t="str">
        <f t="shared" si="23"/>
        <v/>
      </c>
      <c r="D35" s="150">
        <f t="shared" si="16"/>
        <v>0</v>
      </c>
      <c r="E35" s="67"/>
      <c r="F35" s="45">
        <f t="shared" si="17"/>
        <v>0</v>
      </c>
      <c r="G35" s="45">
        <f t="shared" si="18"/>
        <v>0</v>
      </c>
      <c r="H35" s="45">
        <f t="shared" si="19"/>
        <v>0</v>
      </c>
      <c r="I35" s="46" t="e">
        <f t="shared" si="20"/>
        <v>#DIV/0!</v>
      </c>
      <c r="J35" s="47" t="e">
        <f>D35*INDEX('Select Year'!Y$15:Y$19,MATCH(NG!C35,'Select Year'!W$15:W$19,0))</f>
        <v>#N/A</v>
      </c>
      <c r="K35" s="70"/>
      <c r="L35" s="289"/>
      <c r="M35" s="291" t="e">
        <f t="shared" si="21"/>
        <v>#DIV/0!</v>
      </c>
      <c r="N35" s="294"/>
      <c r="P35" s="12"/>
      <c r="Q35" s="12"/>
      <c r="W35" s="12"/>
      <c r="X35" s="12"/>
      <c r="Y35" s="12"/>
      <c r="Z35" s="12"/>
      <c r="AA35" s="13"/>
      <c r="AB35" s="12"/>
      <c r="BD35" s="177"/>
      <c r="BE35" s="174" t="str">
        <f t="shared" si="14"/>
        <v>Feb-</v>
      </c>
      <c r="BF35" s="174"/>
      <c r="BG35" s="176"/>
      <c r="BH35" s="176"/>
      <c r="BI35" s="175"/>
      <c r="BJ35" s="175"/>
      <c r="BK35" s="175"/>
      <c r="BL35" s="175"/>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row>
    <row r="36" spans="1:90" s="11" customFormat="1" ht="14.25" customHeight="1" x14ac:dyDescent="0.2">
      <c r="A36" s="9"/>
      <c r="B36" s="118" t="s">
        <v>2</v>
      </c>
      <c r="C36" s="63" t="str">
        <f t="shared" si="23"/>
        <v/>
      </c>
      <c r="D36" s="150">
        <f t="shared" si="16"/>
        <v>0</v>
      </c>
      <c r="E36" s="67"/>
      <c r="F36" s="45">
        <f t="shared" si="17"/>
        <v>0</v>
      </c>
      <c r="G36" s="45">
        <f t="shared" si="18"/>
        <v>0</v>
      </c>
      <c r="H36" s="45">
        <f t="shared" si="19"/>
        <v>0</v>
      </c>
      <c r="I36" s="46" t="e">
        <f t="shared" si="20"/>
        <v>#DIV/0!</v>
      </c>
      <c r="J36" s="47" t="e">
        <f>D36*INDEX('Select Year'!Y$15:Y$19,MATCH(NG!C36,'Select Year'!W$15:W$19,0))</f>
        <v>#N/A</v>
      </c>
      <c r="K36" s="70"/>
      <c r="L36" s="289"/>
      <c r="M36" s="291" t="e">
        <f t="shared" si="21"/>
        <v>#DIV/0!</v>
      </c>
      <c r="N36" s="294"/>
      <c r="P36" s="12"/>
      <c r="Q36" s="12"/>
      <c r="W36" s="12"/>
      <c r="X36" s="12"/>
      <c r="Y36" s="12"/>
      <c r="Z36" s="12"/>
      <c r="AA36" s="13"/>
      <c r="AB36" s="12"/>
      <c r="BD36" s="177"/>
      <c r="BE36" s="174" t="str">
        <f t="shared" si="14"/>
        <v>Mar-</v>
      </c>
      <c r="BF36" s="174"/>
      <c r="BG36" s="176"/>
      <c r="BH36" s="176"/>
      <c r="BI36" s="175"/>
      <c r="BJ36" s="175"/>
      <c r="BK36" s="175"/>
      <c r="BL36" s="175"/>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row>
    <row r="37" spans="1:90" s="11" customFormat="1" ht="14.25" customHeight="1" x14ac:dyDescent="0.2">
      <c r="A37" s="9"/>
      <c r="B37" s="118" t="s">
        <v>3</v>
      </c>
      <c r="C37" s="63" t="str">
        <f t="shared" si="23"/>
        <v/>
      </c>
      <c r="D37" s="150">
        <f t="shared" si="16"/>
        <v>0</v>
      </c>
      <c r="E37" s="67"/>
      <c r="F37" s="45">
        <f t="shared" si="17"/>
        <v>0</v>
      </c>
      <c r="G37" s="45">
        <f t="shared" si="18"/>
        <v>0</v>
      </c>
      <c r="H37" s="45">
        <f t="shared" si="19"/>
        <v>0</v>
      </c>
      <c r="I37" s="46" t="e">
        <f t="shared" si="20"/>
        <v>#DIV/0!</v>
      </c>
      <c r="J37" s="47" t="e">
        <f>D37*INDEX('Select Year'!Y$15:Y$19,MATCH(NG!C37,'Select Year'!W$15:W$19,0))</f>
        <v>#N/A</v>
      </c>
      <c r="K37" s="70"/>
      <c r="L37" s="289"/>
      <c r="M37" s="291" t="e">
        <f t="shared" si="21"/>
        <v>#DIV/0!</v>
      </c>
      <c r="N37" s="294"/>
      <c r="P37" s="12"/>
      <c r="Q37" s="12"/>
      <c r="W37" s="12"/>
      <c r="X37" s="12"/>
      <c r="Y37" s="12"/>
      <c r="Z37" s="12"/>
      <c r="AA37" s="13"/>
      <c r="AB37" s="12"/>
      <c r="BD37" s="177"/>
      <c r="BE37" s="174" t="str">
        <f t="shared" si="14"/>
        <v>Apr-</v>
      </c>
      <c r="BF37" s="174"/>
      <c r="BG37" s="176"/>
      <c r="BH37" s="176"/>
      <c r="BI37" s="175"/>
      <c r="BJ37" s="175"/>
      <c r="BK37" s="175"/>
      <c r="BL37" s="175"/>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row>
    <row r="38" spans="1:90" s="11" customFormat="1" ht="14.25" customHeight="1" x14ac:dyDescent="0.2">
      <c r="A38" s="9"/>
      <c r="B38" s="118" t="s">
        <v>4</v>
      </c>
      <c r="C38" s="63" t="str">
        <f t="shared" si="23"/>
        <v/>
      </c>
      <c r="D38" s="150">
        <f t="shared" si="16"/>
        <v>0</v>
      </c>
      <c r="E38" s="67"/>
      <c r="F38" s="45">
        <f t="shared" si="17"/>
        <v>0</v>
      </c>
      <c r="G38" s="45">
        <f t="shared" si="18"/>
        <v>0</v>
      </c>
      <c r="H38" s="45">
        <f t="shared" si="19"/>
        <v>0</v>
      </c>
      <c r="I38" s="46" t="e">
        <f t="shared" si="20"/>
        <v>#DIV/0!</v>
      </c>
      <c r="J38" s="47" t="e">
        <f>D38*INDEX('Select Year'!Y$15:Y$19,MATCH(NG!C38,'Select Year'!W$15:W$19,0))</f>
        <v>#N/A</v>
      </c>
      <c r="K38" s="70"/>
      <c r="L38" s="289"/>
      <c r="M38" s="291" t="e">
        <f t="shared" si="21"/>
        <v>#DIV/0!</v>
      </c>
      <c r="N38" s="294"/>
      <c r="P38" s="12"/>
      <c r="Q38" s="12"/>
      <c r="W38" s="12"/>
      <c r="X38" s="12"/>
      <c r="Y38" s="12"/>
      <c r="Z38" s="12"/>
      <c r="AA38" s="13"/>
      <c r="AB38" s="12"/>
      <c r="BD38" s="177"/>
      <c r="BE38" s="174" t="str">
        <f t="shared" si="14"/>
        <v>May-</v>
      </c>
      <c r="BF38" s="174"/>
      <c r="BG38" s="176"/>
      <c r="BH38" s="176"/>
      <c r="BI38" s="175"/>
      <c r="BJ38" s="175"/>
      <c r="BK38" s="175"/>
      <c r="BL38" s="175"/>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row>
    <row r="39" spans="1:90" s="11" customFormat="1" ht="14.25" customHeight="1" x14ac:dyDescent="0.2">
      <c r="A39" s="9"/>
      <c r="B39" s="118" t="s">
        <v>5</v>
      </c>
      <c r="C39" s="63" t="str">
        <f t="shared" si="23"/>
        <v/>
      </c>
      <c r="D39" s="150">
        <f t="shared" si="16"/>
        <v>0</v>
      </c>
      <c r="E39" s="67"/>
      <c r="F39" s="45">
        <f t="shared" si="17"/>
        <v>0</v>
      </c>
      <c r="G39" s="45">
        <f t="shared" si="18"/>
        <v>0</v>
      </c>
      <c r="H39" s="45">
        <f t="shared" si="19"/>
        <v>0</v>
      </c>
      <c r="I39" s="46" t="e">
        <f t="shared" si="20"/>
        <v>#DIV/0!</v>
      </c>
      <c r="J39" s="47" t="e">
        <f>D39*INDEX('Select Year'!Y$15:Y$19,MATCH(NG!C39,'Select Year'!W$15:W$19,0))</f>
        <v>#N/A</v>
      </c>
      <c r="K39" s="70"/>
      <c r="L39" s="289"/>
      <c r="M39" s="291" t="e">
        <f t="shared" si="21"/>
        <v>#DIV/0!</v>
      </c>
      <c r="N39" s="294"/>
      <c r="P39" s="12"/>
      <c r="Q39" s="12"/>
      <c r="W39" s="12"/>
      <c r="X39" s="12"/>
      <c r="Y39" s="12"/>
      <c r="Z39" s="12"/>
      <c r="AA39" s="13"/>
      <c r="AB39" s="12"/>
      <c r="BD39" s="177"/>
      <c r="BE39" s="174" t="str">
        <f t="shared" si="14"/>
        <v>Jun-</v>
      </c>
      <c r="BF39" s="174"/>
      <c r="BG39" s="176"/>
      <c r="BH39" s="176"/>
      <c r="BI39" s="175"/>
      <c r="BJ39" s="175"/>
      <c r="BK39" s="175"/>
      <c r="BL39" s="175"/>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row>
    <row r="40" spans="1:90" s="11" customFormat="1" ht="14.25" customHeight="1" x14ac:dyDescent="0.2">
      <c r="A40" s="9"/>
      <c r="B40" s="118" t="s">
        <v>6</v>
      </c>
      <c r="C40" s="63" t="str">
        <f t="shared" si="23"/>
        <v/>
      </c>
      <c r="D40" s="150">
        <f t="shared" si="16"/>
        <v>0</v>
      </c>
      <c r="E40" s="67"/>
      <c r="F40" s="45">
        <f t="shared" si="17"/>
        <v>0</v>
      </c>
      <c r="G40" s="45">
        <f t="shared" si="18"/>
        <v>0</v>
      </c>
      <c r="H40" s="45">
        <f t="shared" si="19"/>
        <v>0</v>
      </c>
      <c r="I40" s="46" t="e">
        <f t="shared" si="20"/>
        <v>#DIV/0!</v>
      </c>
      <c r="J40" s="47" t="e">
        <f>D40*INDEX('Select Year'!Y$15:Y$19,MATCH(NG!C40,'Select Year'!W$15:W$19,0))</f>
        <v>#N/A</v>
      </c>
      <c r="K40" s="70"/>
      <c r="L40" s="289"/>
      <c r="M40" s="291" t="e">
        <f t="shared" si="21"/>
        <v>#DIV/0!</v>
      </c>
      <c r="N40" s="294"/>
      <c r="P40" s="12"/>
      <c r="Q40" s="12"/>
      <c r="W40" s="12"/>
      <c r="X40" s="12"/>
      <c r="Y40" s="12"/>
      <c r="Z40" s="12"/>
      <c r="AA40" s="13"/>
      <c r="AB40" s="12"/>
      <c r="BD40" s="177"/>
      <c r="BE40" s="174" t="str">
        <f t="shared" si="14"/>
        <v>Jul-</v>
      </c>
      <c r="BF40" s="174"/>
      <c r="BG40" s="176"/>
      <c r="BH40" s="176"/>
      <c r="BI40" s="175"/>
      <c r="BJ40" s="175"/>
      <c r="BK40" s="175"/>
      <c r="BL40" s="175"/>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row>
    <row r="41" spans="1:90" s="11" customFormat="1" ht="14.25" customHeight="1" x14ac:dyDescent="0.2">
      <c r="A41" s="9"/>
      <c r="B41" s="118" t="s">
        <v>7</v>
      </c>
      <c r="C41" s="63" t="str">
        <f t="shared" si="23"/>
        <v/>
      </c>
      <c r="D41" s="150">
        <f t="shared" si="16"/>
        <v>0</v>
      </c>
      <c r="E41" s="67"/>
      <c r="F41" s="45">
        <f t="shared" si="17"/>
        <v>0</v>
      </c>
      <c r="G41" s="45">
        <f t="shared" si="18"/>
        <v>0</v>
      </c>
      <c r="H41" s="45">
        <f t="shared" si="19"/>
        <v>0</v>
      </c>
      <c r="I41" s="46" t="e">
        <f t="shared" si="20"/>
        <v>#DIV/0!</v>
      </c>
      <c r="J41" s="47" t="e">
        <f>D41*INDEX('Select Year'!Y$15:Y$19,MATCH(NG!C41,'Select Year'!W$15:W$19,0))</f>
        <v>#N/A</v>
      </c>
      <c r="K41" s="70"/>
      <c r="L41" s="289"/>
      <c r="M41" s="291" t="e">
        <f t="shared" si="21"/>
        <v>#DIV/0!</v>
      </c>
      <c r="N41" s="294"/>
      <c r="P41" s="12"/>
      <c r="Q41" s="12"/>
      <c r="W41" s="12"/>
      <c r="X41" s="12"/>
      <c r="Y41" s="12"/>
      <c r="Z41" s="12"/>
      <c r="AA41" s="13"/>
      <c r="AB41" s="12"/>
      <c r="BD41" s="177"/>
      <c r="BE41" s="174" t="str">
        <f t="shared" si="14"/>
        <v>Aug-</v>
      </c>
      <c r="BF41" s="174"/>
      <c r="BG41" s="176"/>
      <c r="BH41" s="176"/>
      <c r="BI41" s="175"/>
      <c r="BJ41" s="175"/>
      <c r="BK41" s="175"/>
      <c r="BL41" s="175"/>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row>
    <row r="42" spans="1:90" s="11" customFormat="1" ht="14.25" customHeight="1" x14ac:dyDescent="0.2">
      <c r="A42" s="9"/>
      <c r="B42" s="118" t="s">
        <v>8</v>
      </c>
      <c r="C42" s="63" t="str">
        <f t="shared" si="23"/>
        <v/>
      </c>
      <c r="D42" s="150">
        <f t="shared" si="16"/>
        <v>0</v>
      </c>
      <c r="E42" s="67"/>
      <c r="F42" s="45">
        <f t="shared" si="17"/>
        <v>0</v>
      </c>
      <c r="G42" s="45">
        <f t="shared" si="18"/>
        <v>0</v>
      </c>
      <c r="H42" s="45">
        <f t="shared" si="19"/>
        <v>0</v>
      </c>
      <c r="I42" s="46" t="e">
        <f t="shared" si="20"/>
        <v>#DIV/0!</v>
      </c>
      <c r="J42" s="47" t="e">
        <f>D42*INDEX('Select Year'!Y$15:Y$19,MATCH(NG!C42,'Select Year'!W$15:W$19,0))</f>
        <v>#N/A</v>
      </c>
      <c r="K42" s="70"/>
      <c r="L42" s="289"/>
      <c r="M42" s="291" t="e">
        <f t="shared" si="21"/>
        <v>#DIV/0!</v>
      </c>
      <c r="N42" s="294"/>
      <c r="P42" s="12"/>
      <c r="Q42" s="12"/>
      <c r="W42" s="12"/>
      <c r="X42" s="12"/>
      <c r="Y42" s="12"/>
      <c r="Z42" s="12"/>
      <c r="AA42" s="13"/>
      <c r="AB42" s="12"/>
      <c r="BD42" s="177"/>
      <c r="BE42" s="174" t="str">
        <f t="shared" si="14"/>
        <v>Sep-</v>
      </c>
      <c r="BF42" s="174"/>
      <c r="BG42" s="176"/>
      <c r="BH42" s="176"/>
      <c r="BI42" s="175"/>
      <c r="BJ42" s="175"/>
      <c r="BK42" s="175"/>
      <c r="BL42" s="175"/>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row>
    <row r="43" spans="1:90" s="11" customFormat="1" ht="14.25" customHeight="1" x14ac:dyDescent="0.2">
      <c r="A43" s="9"/>
      <c r="B43" s="118" t="s">
        <v>9</v>
      </c>
      <c r="C43" s="63" t="str">
        <f t="shared" si="23"/>
        <v/>
      </c>
      <c r="D43" s="150">
        <f t="shared" si="16"/>
        <v>0</v>
      </c>
      <c r="E43" s="67"/>
      <c r="F43" s="45">
        <f t="shared" si="17"/>
        <v>0</v>
      </c>
      <c r="G43" s="45">
        <f t="shared" si="18"/>
        <v>0</v>
      </c>
      <c r="H43" s="45">
        <f t="shared" si="19"/>
        <v>0</v>
      </c>
      <c r="I43" s="46" t="e">
        <f t="shared" si="20"/>
        <v>#DIV/0!</v>
      </c>
      <c r="J43" s="47" t="e">
        <f>D43*INDEX('Select Year'!Y$15:Y$19,MATCH(NG!C43,'Select Year'!W$15:W$19,0))</f>
        <v>#N/A</v>
      </c>
      <c r="K43" s="70"/>
      <c r="L43" s="289"/>
      <c r="M43" s="291" t="e">
        <f t="shared" si="21"/>
        <v>#DIV/0!</v>
      </c>
      <c r="N43" s="294"/>
      <c r="P43" s="12"/>
      <c r="Q43" s="12"/>
      <c r="W43" s="12"/>
      <c r="X43" s="12"/>
      <c r="Y43" s="12"/>
      <c r="Z43" s="12"/>
      <c r="AA43" s="13"/>
      <c r="AB43" s="12"/>
      <c r="BD43" s="177"/>
      <c r="BE43" s="174" t="str">
        <f t="shared" si="14"/>
        <v>Oct-</v>
      </c>
      <c r="BF43" s="174"/>
      <c r="BG43" s="176"/>
      <c r="BH43" s="176"/>
      <c r="BI43" s="175"/>
      <c r="BJ43" s="175"/>
      <c r="BK43" s="175"/>
      <c r="BL43" s="175"/>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row>
    <row r="44" spans="1:90" s="11" customFormat="1" ht="14.25" customHeight="1" x14ac:dyDescent="0.2">
      <c r="A44" s="9"/>
      <c r="B44" s="118" t="s">
        <v>10</v>
      </c>
      <c r="C44" s="63" t="str">
        <f t="shared" si="23"/>
        <v/>
      </c>
      <c r="D44" s="150">
        <f t="shared" si="16"/>
        <v>0</v>
      </c>
      <c r="E44" s="67"/>
      <c r="F44" s="45">
        <f t="shared" si="17"/>
        <v>0</v>
      </c>
      <c r="G44" s="45">
        <f t="shared" si="18"/>
        <v>0</v>
      </c>
      <c r="H44" s="45">
        <f t="shared" si="19"/>
        <v>0</v>
      </c>
      <c r="I44" s="46" t="e">
        <f t="shared" si="20"/>
        <v>#DIV/0!</v>
      </c>
      <c r="J44" s="47" t="e">
        <f>D44*INDEX('Select Year'!Y$15:Y$19,MATCH(NG!C44,'Select Year'!W$15:W$19,0))</f>
        <v>#N/A</v>
      </c>
      <c r="K44" s="70"/>
      <c r="L44" s="289"/>
      <c r="M44" s="291" t="e">
        <f t="shared" si="21"/>
        <v>#DIV/0!</v>
      </c>
      <c r="N44" s="294"/>
      <c r="P44" s="12"/>
      <c r="Q44" s="12"/>
      <c r="W44" s="12"/>
      <c r="X44" s="12"/>
      <c r="Y44" s="12"/>
      <c r="Z44" s="12"/>
      <c r="AA44" s="13"/>
      <c r="AB44" s="12"/>
      <c r="BD44" s="177"/>
      <c r="BE44" s="174" t="str">
        <f t="shared" si="14"/>
        <v>Nov-</v>
      </c>
      <c r="BF44" s="174"/>
      <c r="BG44" s="176"/>
      <c r="BH44" s="176"/>
      <c r="BI44" s="175"/>
      <c r="BJ44" s="175"/>
      <c r="BK44" s="175"/>
      <c r="BL44" s="175"/>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row>
    <row r="45" spans="1:90" s="11" customFormat="1" ht="14.25" customHeight="1" thickBot="1" x14ac:dyDescent="0.25">
      <c r="A45" s="9"/>
      <c r="B45" s="120" t="s">
        <v>11</v>
      </c>
      <c r="C45" s="137" t="str">
        <f t="shared" si="23"/>
        <v/>
      </c>
      <c r="D45" s="296">
        <f t="shared" si="16"/>
        <v>0</v>
      </c>
      <c r="E45" s="297"/>
      <c r="F45" s="298">
        <f t="shared" si="17"/>
        <v>0</v>
      </c>
      <c r="G45" s="298">
        <f t="shared" si="18"/>
        <v>0</v>
      </c>
      <c r="H45" s="298">
        <f t="shared" si="19"/>
        <v>0</v>
      </c>
      <c r="I45" s="299" t="e">
        <f t="shared" si="20"/>
        <v>#DIV/0!</v>
      </c>
      <c r="J45" s="300" t="e">
        <f>D45*INDEX('Select Year'!Y$15:Y$19,MATCH(NG!C45,'Select Year'!W$15:W$19,0))</f>
        <v>#N/A</v>
      </c>
      <c r="K45" s="126"/>
      <c r="L45" s="301"/>
      <c r="M45" s="302" t="e">
        <f t="shared" si="21"/>
        <v>#DIV/0!</v>
      </c>
      <c r="N45" s="303"/>
      <c r="P45" s="12"/>
      <c r="Q45" s="12"/>
      <c r="W45" s="12"/>
      <c r="X45" s="12"/>
      <c r="Y45" s="12"/>
      <c r="Z45" s="12"/>
      <c r="AA45" s="13"/>
      <c r="AB45" s="12"/>
      <c r="BD45" s="177"/>
      <c r="BE45" s="174" t="str">
        <f t="shared" si="14"/>
        <v>Dec-</v>
      </c>
      <c r="BF45" s="174"/>
      <c r="BG45" s="176"/>
      <c r="BH45" s="176"/>
      <c r="BI45" s="175"/>
      <c r="BJ45" s="175"/>
      <c r="BK45" s="175"/>
      <c r="BL45" s="175"/>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row>
    <row r="46" spans="1:90" s="11" customFormat="1" ht="14.25" customHeight="1" x14ac:dyDescent="0.2">
      <c r="A46" s="9"/>
      <c r="B46" s="117" t="s">
        <v>0</v>
      </c>
      <c r="C46" s="63" t="str">
        <f t="shared" ref="C46:C57" si="24">Year4</f>
        <v/>
      </c>
      <c r="D46" s="140">
        <f t="shared" si="16"/>
        <v>0</v>
      </c>
      <c r="E46" s="141"/>
      <c r="F46" s="142">
        <f t="shared" si="17"/>
        <v>0</v>
      </c>
      <c r="G46" s="142">
        <f t="shared" si="18"/>
        <v>0</v>
      </c>
      <c r="H46" s="142">
        <f t="shared" si="19"/>
        <v>0</v>
      </c>
      <c r="I46" s="143" t="e">
        <f t="shared" si="20"/>
        <v>#DIV/0!</v>
      </c>
      <c r="J46" s="144" t="e">
        <f>D46*INDEX('Select Year'!Y$15:Y$19,MATCH(NG!C46,'Select Year'!W$15:W$19,0))</f>
        <v>#N/A</v>
      </c>
      <c r="K46" s="306"/>
      <c r="L46" s="307"/>
      <c r="M46" s="290" t="e">
        <f t="shared" si="21"/>
        <v>#DIV/0!</v>
      </c>
      <c r="N46" s="308"/>
      <c r="P46" s="12"/>
      <c r="Q46" s="12"/>
      <c r="W46" s="12"/>
      <c r="X46" s="12"/>
      <c r="Y46" s="12"/>
      <c r="Z46" s="12"/>
      <c r="AA46" s="13"/>
      <c r="AB46" s="12"/>
      <c r="BD46" s="177"/>
      <c r="BE46" s="174" t="str">
        <f t="shared" si="14"/>
        <v>Jan-</v>
      </c>
      <c r="BF46" s="174"/>
      <c r="BG46" s="176"/>
      <c r="BH46" s="176"/>
      <c r="BI46" s="175"/>
      <c r="BJ46" s="175"/>
      <c r="BK46" s="175"/>
      <c r="BL46" s="175"/>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7"/>
    </row>
    <row r="47" spans="1:90" s="11" customFormat="1" ht="14.25" customHeight="1" x14ac:dyDescent="0.2">
      <c r="A47" s="9"/>
      <c r="B47" s="118" t="s">
        <v>1</v>
      </c>
      <c r="C47" s="63" t="str">
        <f t="shared" si="24"/>
        <v/>
      </c>
      <c r="D47" s="150">
        <f t="shared" si="16"/>
        <v>0</v>
      </c>
      <c r="E47" s="67"/>
      <c r="F47" s="45">
        <f t="shared" si="17"/>
        <v>0</v>
      </c>
      <c r="G47" s="45">
        <f t="shared" si="18"/>
        <v>0</v>
      </c>
      <c r="H47" s="45">
        <f t="shared" si="19"/>
        <v>0</v>
      </c>
      <c r="I47" s="46" t="e">
        <f t="shared" si="20"/>
        <v>#DIV/0!</v>
      </c>
      <c r="J47" s="47" t="e">
        <f>D47*INDEX('Select Year'!Y$15:Y$19,MATCH(NG!C47,'Select Year'!W$15:W$19,0))</f>
        <v>#N/A</v>
      </c>
      <c r="K47" s="70"/>
      <c r="L47" s="289"/>
      <c r="M47" s="291" t="e">
        <f t="shared" si="21"/>
        <v>#DIV/0!</v>
      </c>
      <c r="N47" s="294"/>
      <c r="P47" s="12"/>
      <c r="Q47" s="12"/>
      <c r="W47" s="12"/>
      <c r="X47" s="12"/>
      <c r="Y47" s="12"/>
      <c r="Z47" s="12"/>
      <c r="AA47" s="13"/>
      <c r="AB47" s="12"/>
      <c r="BD47" s="177"/>
      <c r="BE47" s="174" t="str">
        <f t="shared" si="14"/>
        <v>Feb-</v>
      </c>
      <c r="BF47" s="174"/>
      <c r="BG47" s="176"/>
      <c r="BH47" s="176"/>
      <c r="BI47" s="175"/>
      <c r="BJ47" s="175"/>
      <c r="BK47" s="175"/>
      <c r="BL47" s="175"/>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row>
    <row r="48" spans="1:90" s="11" customFormat="1" ht="14.25" customHeight="1" x14ac:dyDescent="0.2">
      <c r="A48" s="9"/>
      <c r="B48" s="118" t="s">
        <v>2</v>
      </c>
      <c r="C48" s="63" t="str">
        <f t="shared" si="24"/>
        <v/>
      </c>
      <c r="D48" s="150">
        <f t="shared" si="16"/>
        <v>0</v>
      </c>
      <c r="E48" s="67"/>
      <c r="F48" s="45">
        <f t="shared" si="17"/>
        <v>0</v>
      </c>
      <c r="G48" s="45">
        <f t="shared" si="18"/>
        <v>0</v>
      </c>
      <c r="H48" s="45">
        <f t="shared" si="19"/>
        <v>0</v>
      </c>
      <c r="I48" s="46" t="e">
        <f t="shared" si="20"/>
        <v>#DIV/0!</v>
      </c>
      <c r="J48" s="47" t="e">
        <f>D48*INDEX('Select Year'!Y$15:Y$19,MATCH(NG!C48,'Select Year'!W$15:W$19,0))</f>
        <v>#N/A</v>
      </c>
      <c r="K48" s="70"/>
      <c r="L48" s="289"/>
      <c r="M48" s="291" t="e">
        <f t="shared" si="21"/>
        <v>#DIV/0!</v>
      </c>
      <c r="N48" s="294"/>
      <c r="P48" s="12"/>
      <c r="Q48" s="12"/>
      <c r="W48" s="12"/>
      <c r="X48" s="12"/>
      <c r="Y48" s="12"/>
      <c r="Z48" s="12"/>
      <c r="AA48" s="13"/>
      <c r="AB48" s="12"/>
      <c r="BD48" s="177"/>
      <c r="BE48" s="174" t="str">
        <f t="shared" si="14"/>
        <v>Mar-</v>
      </c>
      <c r="BF48" s="174"/>
      <c r="BG48" s="176"/>
      <c r="BH48" s="176"/>
      <c r="BI48" s="175"/>
      <c r="BJ48" s="175"/>
      <c r="BK48" s="175"/>
      <c r="BL48" s="175"/>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row>
    <row r="49" spans="1:90" s="11" customFormat="1" ht="14.25" customHeight="1" x14ac:dyDescent="0.2">
      <c r="A49" s="9"/>
      <c r="B49" s="118" t="s">
        <v>3</v>
      </c>
      <c r="C49" s="63" t="str">
        <f t="shared" si="24"/>
        <v/>
      </c>
      <c r="D49" s="150">
        <f t="shared" si="16"/>
        <v>0</v>
      </c>
      <c r="E49" s="67"/>
      <c r="F49" s="45">
        <f t="shared" si="17"/>
        <v>0</v>
      </c>
      <c r="G49" s="45">
        <f t="shared" si="18"/>
        <v>0</v>
      </c>
      <c r="H49" s="45">
        <f t="shared" si="19"/>
        <v>0</v>
      </c>
      <c r="I49" s="46" t="e">
        <f t="shared" si="20"/>
        <v>#DIV/0!</v>
      </c>
      <c r="J49" s="47" t="e">
        <f>D49*INDEX('Select Year'!Y$15:Y$19,MATCH(NG!C49,'Select Year'!W$15:W$19,0))</f>
        <v>#N/A</v>
      </c>
      <c r="K49" s="70"/>
      <c r="L49" s="289"/>
      <c r="M49" s="291" t="e">
        <f t="shared" si="21"/>
        <v>#DIV/0!</v>
      </c>
      <c r="N49" s="294"/>
      <c r="P49" s="12"/>
      <c r="Q49" s="12"/>
      <c r="W49" s="12"/>
      <c r="X49" s="12"/>
      <c r="Y49" s="12"/>
      <c r="Z49" s="12"/>
      <c r="AA49" s="13"/>
      <c r="AB49" s="12"/>
      <c r="BD49" s="177"/>
      <c r="BE49" s="174" t="str">
        <f t="shared" si="14"/>
        <v>Apr-</v>
      </c>
      <c r="BF49" s="174"/>
      <c r="BG49" s="176"/>
      <c r="BH49" s="176"/>
      <c r="BI49" s="175"/>
      <c r="BJ49" s="175"/>
      <c r="BK49" s="175"/>
      <c r="BL49" s="175"/>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row>
    <row r="50" spans="1:90" s="11" customFormat="1" ht="14.25" customHeight="1" x14ac:dyDescent="0.2">
      <c r="A50" s="9"/>
      <c r="B50" s="118" t="s">
        <v>4</v>
      </c>
      <c r="C50" s="63" t="str">
        <f t="shared" si="24"/>
        <v/>
      </c>
      <c r="D50" s="150">
        <f t="shared" si="16"/>
        <v>0</v>
      </c>
      <c r="E50" s="67"/>
      <c r="F50" s="45">
        <f t="shared" si="17"/>
        <v>0</v>
      </c>
      <c r="G50" s="45">
        <f t="shared" si="18"/>
        <v>0</v>
      </c>
      <c r="H50" s="45">
        <f t="shared" si="19"/>
        <v>0</v>
      </c>
      <c r="I50" s="46" t="e">
        <f t="shared" si="20"/>
        <v>#DIV/0!</v>
      </c>
      <c r="J50" s="47" t="e">
        <f>D50*INDEX('Select Year'!Y$15:Y$19,MATCH(NG!C50,'Select Year'!W$15:W$19,0))</f>
        <v>#N/A</v>
      </c>
      <c r="K50" s="70"/>
      <c r="L50" s="289"/>
      <c r="M50" s="291" t="e">
        <f t="shared" si="21"/>
        <v>#DIV/0!</v>
      </c>
      <c r="N50" s="294"/>
      <c r="P50" s="12"/>
      <c r="Q50" s="12"/>
      <c r="W50" s="12"/>
      <c r="X50" s="12"/>
      <c r="Y50" s="12"/>
      <c r="Z50" s="12"/>
      <c r="AA50" s="13"/>
      <c r="AB50" s="12"/>
      <c r="BD50" s="177"/>
      <c r="BE50" s="174" t="str">
        <f t="shared" si="14"/>
        <v>May-</v>
      </c>
      <c r="BF50" s="174"/>
      <c r="BG50" s="176"/>
      <c r="BH50" s="176"/>
      <c r="BI50" s="175"/>
      <c r="BJ50" s="175"/>
      <c r="BK50" s="175"/>
      <c r="BL50" s="175"/>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7"/>
    </row>
    <row r="51" spans="1:90" s="11" customFormat="1" ht="14.25" customHeight="1" x14ac:dyDescent="0.2">
      <c r="A51" s="9"/>
      <c r="B51" s="118" t="s">
        <v>5</v>
      </c>
      <c r="C51" s="63" t="str">
        <f t="shared" si="24"/>
        <v/>
      </c>
      <c r="D51" s="150">
        <f t="shared" si="16"/>
        <v>0</v>
      </c>
      <c r="E51" s="67"/>
      <c r="F51" s="45">
        <f t="shared" si="17"/>
        <v>0</v>
      </c>
      <c r="G51" s="45">
        <f t="shared" si="18"/>
        <v>0</v>
      </c>
      <c r="H51" s="45">
        <f t="shared" si="19"/>
        <v>0</v>
      </c>
      <c r="I51" s="46" t="e">
        <f t="shared" si="20"/>
        <v>#DIV/0!</v>
      </c>
      <c r="J51" s="47" t="e">
        <f>D51*INDEX('Select Year'!Y$15:Y$19,MATCH(NG!C51,'Select Year'!W$15:W$19,0))</f>
        <v>#N/A</v>
      </c>
      <c r="K51" s="70"/>
      <c r="L51" s="289"/>
      <c r="M51" s="291" t="e">
        <f t="shared" si="21"/>
        <v>#DIV/0!</v>
      </c>
      <c r="N51" s="294"/>
      <c r="P51" s="12"/>
      <c r="Q51" s="12"/>
      <c r="W51" s="12"/>
      <c r="X51" s="12"/>
      <c r="Y51" s="12"/>
      <c r="Z51" s="12"/>
      <c r="AA51" s="13"/>
      <c r="AB51" s="12"/>
      <c r="BD51" s="177"/>
      <c r="BE51" s="174" t="str">
        <f t="shared" si="14"/>
        <v>Jun-</v>
      </c>
      <c r="BF51" s="174"/>
      <c r="BG51" s="176"/>
      <c r="BH51" s="176"/>
      <c r="BI51" s="175"/>
      <c r="BJ51" s="175"/>
      <c r="BK51" s="175"/>
      <c r="BL51" s="175"/>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row>
    <row r="52" spans="1:90" s="11" customFormat="1" ht="14.25" customHeight="1" x14ac:dyDescent="0.2">
      <c r="A52" s="9"/>
      <c r="B52" s="118" t="s">
        <v>6</v>
      </c>
      <c r="C52" s="63" t="str">
        <f t="shared" si="24"/>
        <v/>
      </c>
      <c r="D52" s="150">
        <f t="shared" si="16"/>
        <v>0</v>
      </c>
      <c r="E52" s="67"/>
      <c r="F52" s="45">
        <f t="shared" si="17"/>
        <v>0</v>
      </c>
      <c r="G52" s="45">
        <f t="shared" si="18"/>
        <v>0</v>
      </c>
      <c r="H52" s="45">
        <f t="shared" si="19"/>
        <v>0</v>
      </c>
      <c r="I52" s="46" t="e">
        <f t="shared" si="20"/>
        <v>#DIV/0!</v>
      </c>
      <c r="J52" s="47" t="e">
        <f>D52*INDEX('Select Year'!Y$15:Y$19,MATCH(NG!C52,'Select Year'!W$15:W$19,0))</f>
        <v>#N/A</v>
      </c>
      <c r="K52" s="70"/>
      <c r="L52" s="289"/>
      <c r="M52" s="291" t="e">
        <f t="shared" si="21"/>
        <v>#DIV/0!</v>
      </c>
      <c r="N52" s="294"/>
      <c r="P52" s="12"/>
      <c r="Q52" s="12"/>
      <c r="W52" s="12"/>
      <c r="X52" s="12"/>
      <c r="Y52" s="12"/>
      <c r="Z52" s="12"/>
      <c r="AA52" s="13"/>
      <c r="AB52" s="12"/>
      <c r="BD52" s="177"/>
      <c r="BE52" s="174" t="str">
        <f t="shared" si="14"/>
        <v>Jul-</v>
      </c>
      <c r="BF52" s="174"/>
      <c r="BG52" s="176"/>
      <c r="BH52" s="176"/>
      <c r="BI52" s="175"/>
      <c r="BJ52" s="175"/>
      <c r="BK52" s="175"/>
      <c r="BL52" s="175"/>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7"/>
    </row>
    <row r="53" spans="1:90" s="11" customFormat="1" ht="14.25" customHeight="1" x14ac:dyDescent="0.2">
      <c r="A53" s="9"/>
      <c r="B53" s="118" t="s">
        <v>7</v>
      </c>
      <c r="C53" s="63" t="str">
        <f t="shared" si="24"/>
        <v/>
      </c>
      <c r="D53" s="150">
        <f t="shared" si="16"/>
        <v>0</v>
      </c>
      <c r="E53" s="67"/>
      <c r="F53" s="45">
        <f t="shared" si="17"/>
        <v>0</v>
      </c>
      <c r="G53" s="45">
        <f t="shared" si="18"/>
        <v>0</v>
      </c>
      <c r="H53" s="45">
        <f t="shared" si="19"/>
        <v>0</v>
      </c>
      <c r="I53" s="46" t="e">
        <f t="shared" si="20"/>
        <v>#DIV/0!</v>
      </c>
      <c r="J53" s="47" t="e">
        <f>D53*INDEX('Select Year'!Y$15:Y$19,MATCH(NG!C53,'Select Year'!W$15:W$19,0))</f>
        <v>#N/A</v>
      </c>
      <c r="K53" s="70"/>
      <c r="L53" s="289"/>
      <c r="M53" s="291" t="e">
        <f t="shared" si="21"/>
        <v>#DIV/0!</v>
      </c>
      <c r="N53" s="294"/>
      <c r="P53" s="12"/>
      <c r="Q53" s="12"/>
      <c r="W53" s="12"/>
      <c r="X53" s="12"/>
      <c r="Y53" s="12"/>
      <c r="Z53" s="12"/>
      <c r="AA53" s="13"/>
      <c r="AB53" s="12"/>
      <c r="BD53" s="177"/>
      <c r="BE53" s="174" t="str">
        <f t="shared" si="14"/>
        <v>Aug-</v>
      </c>
      <c r="BF53" s="174"/>
      <c r="BG53" s="176"/>
      <c r="BH53" s="176"/>
      <c r="BI53" s="175"/>
      <c r="BJ53" s="175"/>
      <c r="BK53" s="175"/>
      <c r="BL53" s="175"/>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row>
    <row r="54" spans="1:90" s="11" customFormat="1" ht="14.25" customHeight="1" x14ac:dyDescent="0.2">
      <c r="A54" s="9"/>
      <c r="B54" s="118" t="s">
        <v>8</v>
      </c>
      <c r="C54" s="63" t="str">
        <f t="shared" si="24"/>
        <v/>
      </c>
      <c r="D54" s="150">
        <f t="shared" si="16"/>
        <v>0</v>
      </c>
      <c r="E54" s="67"/>
      <c r="F54" s="45">
        <f t="shared" si="17"/>
        <v>0</v>
      </c>
      <c r="G54" s="45">
        <f t="shared" si="18"/>
        <v>0</v>
      </c>
      <c r="H54" s="45">
        <f t="shared" si="19"/>
        <v>0</v>
      </c>
      <c r="I54" s="46" t="e">
        <f t="shared" si="20"/>
        <v>#DIV/0!</v>
      </c>
      <c r="J54" s="47" t="e">
        <f>D54*INDEX('Select Year'!Y$15:Y$19,MATCH(NG!C54,'Select Year'!W$15:W$19,0))</f>
        <v>#N/A</v>
      </c>
      <c r="K54" s="70"/>
      <c r="L54" s="289"/>
      <c r="M54" s="291" t="e">
        <f t="shared" si="21"/>
        <v>#DIV/0!</v>
      </c>
      <c r="N54" s="294"/>
      <c r="P54" s="12"/>
      <c r="Q54" s="12"/>
      <c r="W54" s="12"/>
      <c r="X54" s="12"/>
      <c r="Y54" s="12"/>
      <c r="Z54" s="12"/>
      <c r="AA54" s="13"/>
      <c r="AB54" s="12"/>
      <c r="BD54" s="177"/>
      <c r="BE54" s="174" t="str">
        <f t="shared" si="14"/>
        <v>Sep-</v>
      </c>
      <c r="BF54" s="174"/>
      <c r="BG54" s="176"/>
      <c r="BH54" s="176"/>
      <c r="BI54" s="175"/>
      <c r="BJ54" s="175"/>
      <c r="BK54" s="175"/>
      <c r="BL54" s="175"/>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row>
    <row r="55" spans="1:90" s="11" customFormat="1" ht="14.25" customHeight="1" x14ac:dyDescent="0.2">
      <c r="A55" s="9"/>
      <c r="B55" s="118" t="s">
        <v>9</v>
      </c>
      <c r="C55" s="63" t="str">
        <f t="shared" si="24"/>
        <v/>
      </c>
      <c r="D55" s="150">
        <f t="shared" si="16"/>
        <v>0</v>
      </c>
      <c r="E55" s="67"/>
      <c r="F55" s="45">
        <f t="shared" si="17"/>
        <v>0</v>
      </c>
      <c r="G55" s="45">
        <f t="shared" si="18"/>
        <v>0</v>
      </c>
      <c r="H55" s="45">
        <f t="shared" si="19"/>
        <v>0</v>
      </c>
      <c r="I55" s="46" t="e">
        <f t="shared" si="20"/>
        <v>#DIV/0!</v>
      </c>
      <c r="J55" s="47" t="e">
        <f>D55*INDEX('Select Year'!Y$15:Y$19,MATCH(NG!C55,'Select Year'!W$15:W$19,0))</f>
        <v>#N/A</v>
      </c>
      <c r="K55" s="70"/>
      <c r="L55" s="289"/>
      <c r="M55" s="291" t="e">
        <f t="shared" si="21"/>
        <v>#DIV/0!</v>
      </c>
      <c r="N55" s="294"/>
      <c r="P55" s="12"/>
      <c r="Q55" s="12"/>
      <c r="W55" s="12"/>
      <c r="X55" s="12"/>
      <c r="Y55" s="12"/>
      <c r="Z55" s="12"/>
      <c r="AA55" s="13"/>
      <c r="AB55" s="12"/>
      <c r="BD55" s="177"/>
      <c r="BE55" s="174" t="str">
        <f t="shared" si="14"/>
        <v>Oct-</v>
      </c>
      <c r="BF55" s="174"/>
      <c r="BG55" s="176"/>
      <c r="BH55" s="176"/>
      <c r="BI55" s="175"/>
      <c r="BJ55" s="175"/>
      <c r="BK55" s="175"/>
      <c r="BL55" s="175"/>
      <c r="BM55" s="177"/>
      <c r="BN55" s="177"/>
      <c r="BO55" s="177"/>
      <c r="BP55" s="177"/>
      <c r="BQ55" s="177"/>
      <c r="BR55" s="177"/>
      <c r="BS55" s="177"/>
      <c r="BT55" s="177"/>
      <c r="BU55" s="177"/>
      <c r="BV55" s="177"/>
      <c r="BW55" s="177"/>
      <c r="BX55" s="177"/>
      <c r="BY55" s="177"/>
      <c r="BZ55" s="177"/>
      <c r="CA55" s="177"/>
      <c r="CB55" s="177"/>
      <c r="CC55" s="177"/>
      <c r="CD55" s="177"/>
      <c r="CE55" s="177"/>
      <c r="CF55" s="177"/>
      <c r="CG55" s="177"/>
      <c r="CH55" s="177"/>
      <c r="CI55" s="177"/>
      <c r="CJ55" s="177"/>
      <c r="CK55" s="177"/>
      <c r="CL55" s="177"/>
    </row>
    <row r="56" spans="1:90" s="11" customFormat="1" ht="14.25" customHeight="1" x14ac:dyDescent="0.2">
      <c r="A56" s="9"/>
      <c r="B56" s="118" t="s">
        <v>10</v>
      </c>
      <c r="C56" s="63" t="str">
        <f t="shared" si="24"/>
        <v/>
      </c>
      <c r="D56" s="150">
        <f t="shared" si="16"/>
        <v>0</v>
      </c>
      <c r="E56" s="67"/>
      <c r="F56" s="45">
        <f t="shared" si="17"/>
        <v>0</v>
      </c>
      <c r="G56" s="45">
        <f t="shared" si="18"/>
        <v>0</v>
      </c>
      <c r="H56" s="45">
        <f t="shared" si="19"/>
        <v>0</v>
      </c>
      <c r="I56" s="46" t="e">
        <f t="shared" si="20"/>
        <v>#DIV/0!</v>
      </c>
      <c r="J56" s="47" t="e">
        <f>D56*INDEX('Select Year'!Y$15:Y$19,MATCH(NG!C56,'Select Year'!W$15:W$19,0))</f>
        <v>#N/A</v>
      </c>
      <c r="K56" s="70"/>
      <c r="L56" s="289"/>
      <c r="M56" s="291" t="e">
        <f t="shared" si="21"/>
        <v>#DIV/0!</v>
      </c>
      <c r="N56" s="294"/>
      <c r="P56" s="12"/>
      <c r="Q56" s="12"/>
      <c r="W56" s="12"/>
      <c r="X56" s="12"/>
      <c r="Y56" s="12"/>
      <c r="Z56" s="12"/>
      <c r="AA56" s="13"/>
      <c r="AB56" s="12"/>
      <c r="BD56" s="177"/>
      <c r="BE56" s="174" t="str">
        <f t="shared" si="14"/>
        <v>Nov-</v>
      </c>
      <c r="BF56" s="174"/>
      <c r="BG56" s="176"/>
      <c r="BH56" s="176"/>
      <c r="BI56" s="175"/>
      <c r="BJ56" s="175"/>
      <c r="BK56" s="175"/>
      <c r="BL56" s="175"/>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row>
    <row r="57" spans="1:90" s="11" customFormat="1" ht="14.25" customHeight="1" thickBot="1" x14ac:dyDescent="0.25">
      <c r="A57" s="9"/>
      <c r="B57" s="120" t="s">
        <v>11</v>
      </c>
      <c r="C57" s="137" t="str">
        <f t="shared" si="24"/>
        <v/>
      </c>
      <c r="D57" s="296">
        <f t="shared" si="16"/>
        <v>0</v>
      </c>
      <c r="E57" s="297"/>
      <c r="F57" s="298">
        <f t="shared" si="17"/>
        <v>0</v>
      </c>
      <c r="G57" s="298">
        <f t="shared" si="18"/>
        <v>0</v>
      </c>
      <c r="H57" s="298">
        <f t="shared" si="19"/>
        <v>0</v>
      </c>
      <c r="I57" s="299" t="e">
        <f t="shared" si="20"/>
        <v>#DIV/0!</v>
      </c>
      <c r="J57" s="300" t="e">
        <f>D57*INDEX('Select Year'!Y$15:Y$19,MATCH(NG!C57,'Select Year'!W$15:W$19,0))</f>
        <v>#N/A</v>
      </c>
      <c r="K57" s="126"/>
      <c r="L57" s="301"/>
      <c r="M57" s="302" t="e">
        <f t="shared" si="21"/>
        <v>#DIV/0!</v>
      </c>
      <c r="N57" s="303"/>
      <c r="P57" s="12"/>
      <c r="Q57" s="12"/>
      <c r="W57" s="12"/>
      <c r="X57" s="12"/>
      <c r="Y57" s="12"/>
      <c r="Z57" s="12"/>
      <c r="AA57" s="13"/>
      <c r="AB57" s="12"/>
      <c r="BD57" s="177"/>
      <c r="BE57" s="174" t="str">
        <f t="shared" si="14"/>
        <v>Dec-</v>
      </c>
      <c r="BF57" s="174"/>
      <c r="BG57" s="176"/>
      <c r="BH57" s="176"/>
      <c r="BI57" s="175"/>
      <c r="BJ57" s="175"/>
      <c r="BK57" s="175"/>
      <c r="BL57" s="175"/>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row>
    <row r="58" spans="1:90" s="11" customFormat="1" ht="14.25" customHeight="1" x14ac:dyDescent="0.2">
      <c r="A58" s="9"/>
      <c r="B58" s="117" t="s">
        <v>0</v>
      </c>
      <c r="C58" s="63" t="str">
        <f t="shared" ref="C58:C69" si="25">Year5</f>
        <v/>
      </c>
      <c r="D58" s="140">
        <f t="shared" si="16"/>
        <v>0</v>
      </c>
      <c r="E58" s="141"/>
      <c r="F58" s="142">
        <f t="shared" si="17"/>
        <v>0</v>
      </c>
      <c r="G58" s="142">
        <f t="shared" si="18"/>
        <v>0</v>
      </c>
      <c r="H58" s="142">
        <f t="shared" si="19"/>
        <v>0</v>
      </c>
      <c r="I58" s="143" t="e">
        <f t="shared" si="20"/>
        <v>#DIV/0!</v>
      </c>
      <c r="J58" s="144" t="e">
        <f>D58*INDEX('Select Year'!Y$15:Y$19,MATCH(NG!C58,'Select Year'!W$15:W$19,0))</f>
        <v>#N/A</v>
      </c>
      <c r="K58" s="306"/>
      <c r="L58" s="307"/>
      <c r="M58" s="290" t="e">
        <f t="shared" si="21"/>
        <v>#DIV/0!</v>
      </c>
      <c r="N58" s="308"/>
      <c r="P58" s="12"/>
      <c r="Q58" s="12"/>
      <c r="W58" s="12"/>
      <c r="X58" s="12"/>
      <c r="Y58" s="12"/>
      <c r="Z58" s="12"/>
      <c r="AA58" s="13"/>
      <c r="AB58" s="12"/>
      <c r="BD58" s="177"/>
      <c r="BE58" s="174" t="str">
        <f t="shared" si="14"/>
        <v>Jan-</v>
      </c>
      <c r="BF58" s="174"/>
      <c r="BG58" s="176"/>
      <c r="BH58" s="176"/>
      <c r="BI58" s="175"/>
      <c r="BJ58" s="175"/>
      <c r="BK58" s="175"/>
      <c r="BL58" s="175"/>
      <c r="BM58" s="177"/>
      <c r="BN58" s="177"/>
      <c r="BO58" s="177"/>
      <c r="BP58" s="177"/>
      <c r="BQ58" s="177"/>
      <c r="BR58" s="177"/>
      <c r="BS58" s="177"/>
      <c r="BT58" s="177"/>
      <c r="BU58" s="177"/>
      <c r="BV58" s="177"/>
      <c r="BW58" s="177"/>
      <c r="BX58" s="177"/>
      <c r="BY58" s="177"/>
      <c r="BZ58" s="177"/>
      <c r="CA58" s="177"/>
      <c r="CB58" s="177"/>
      <c r="CC58" s="177"/>
      <c r="CD58" s="177"/>
      <c r="CE58" s="177"/>
      <c r="CF58" s="177"/>
      <c r="CG58" s="177"/>
      <c r="CH58" s="177"/>
      <c r="CI58" s="177"/>
      <c r="CJ58" s="177"/>
      <c r="CK58" s="177"/>
      <c r="CL58" s="177"/>
    </row>
    <row r="59" spans="1:90" s="11" customFormat="1" ht="14.25" customHeight="1" x14ac:dyDescent="0.2">
      <c r="A59" s="9"/>
      <c r="B59" s="118" t="s">
        <v>1</v>
      </c>
      <c r="C59" s="63" t="str">
        <f t="shared" si="25"/>
        <v/>
      </c>
      <c r="D59" s="150">
        <f t="shared" si="16"/>
        <v>0</v>
      </c>
      <c r="E59" s="67"/>
      <c r="F59" s="45">
        <f t="shared" si="17"/>
        <v>0</v>
      </c>
      <c r="G59" s="45">
        <f t="shared" si="18"/>
        <v>0</v>
      </c>
      <c r="H59" s="45">
        <f t="shared" si="19"/>
        <v>0</v>
      </c>
      <c r="I59" s="46" t="e">
        <f t="shared" si="20"/>
        <v>#DIV/0!</v>
      </c>
      <c r="J59" s="47" t="e">
        <f>D59*INDEX('Select Year'!Y$15:Y$19,MATCH(NG!C59,'Select Year'!W$15:W$19,0))</f>
        <v>#N/A</v>
      </c>
      <c r="K59" s="70"/>
      <c r="L59" s="289"/>
      <c r="M59" s="291" t="e">
        <f t="shared" si="21"/>
        <v>#DIV/0!</v>
      </c>
      <c r="N59" s="294"/>
      <c r="P59" s="12"/>
      <c r="Q59" s="12"/>
      <c r="W59" s="12"/>
      <c r="X59" s="12"/>
      <c r="Y59" s="12"/>
      <c r="Z59" s="12"/>
      <c r="AA59" s="13"/>
      <c r="AB59" s="12"/>
      <c r="BD59" s="177"/>
      <c r="BE59" s="174" t="str">
        <f t="shared" si="14"/>
        <v>Feb-</v>
      </c>
      <c r="BF59" s="174"/>
      <c r="BG59" s="176"/>
      <c r="BH59" s="176"/>
      <c r="BI59" s="175"/>
      <c r="BJ59" s="175"/>
      <c r="BK59" s="175"/>
      <c r="BL59" s="175"/>
      <c r="BM59" s="177"/>
      <c r="BN59" s="177"/>
      <c r="BO59" s="177"/>
      <c r="BP59" s="177"/>
      <c r="BQ59" s="177"/>
      <c r="BR59" s="177"/>
      <c r="BS59" s="177"/>
      <c r="BT59" s="177"/>
      <c r="BU59" s="177"/>
      <c r="BV59" s="177"/>
      <c r="BW59" s="177"/>
      <c r="BX59" s="177"/>
      <c r="BY59" s="177"/>
      <c r="BZ59" s="177"/>
      <c r="CA59" s="177"/>
      <c r="CB59" s="177"/>
      <c r="CC59" s="177"/>
      <c r="CD59" s="177"/>
      <c r="CE59" s="177"/>
      <c r="CF59" s="177"/>
      <c r="CG59" s="177"/>
      <c r="CH59" s="177"/>
      <c r="CI59" s="177"/>
      <c r="CJ59" s="177"/>
      <c r="CK59" s="177"/>
      <c r="CL59" s="177"/>
    </row>
    <row r="60" spans="1:90" s="11" customFormat="1" ht="14.25" customHeight="1" x14ac:dyDescent="0.2">
      <c r="A60" s="9"/>
      <c r="B60" s="118" t="s">
        <v>2</v>
      </c>
      <c r="C60" s="63" t="str">
        <f t="shared" si="25"/>
        <v/>
      </c>
      <c r="D60" s="150">
        <f t="shared" si="16"/>
        <v>0</v>
      </c>
      <c r="E60" s="67"/>
      <c r="F60" s="45">
        <f t="shared" si="17"/>
        <v>0</v>
      </c>
      <c r="G60" s="45">
        <f t="shared" si="18"/>
        <v>0</v>
      </c>
      <c r="H60" s="45">
        <f t="shared" si="19"/>
        <v>0</v>
      </c>
      <c r="I60" s="46" t="e">
        <f t="shared" si="20"/>
        <v>#DIV/0!</v>
      </c>
      <c r="J60" s="47" t="e">
        <f>D60*INDEX('Select Year'!Y$15:Y$19,MATCH(NG!C60,'Select Year'!W$15:W$19,0))</f>
        <v>#N/A</v>
      </c>
      <c r="K60" s="70"/>
      <c r="L60" s="289"/>
      <c r="M60" s="291" t="e">
        <f t="shared" si="21"/>
        <v>#DIV/0!</v>
      </c>
      <c r="N60" s="294"/>
      <c r="P60" s="12"/>
      <c r="Q60" s="12"/>
      <c r="W60" s="12"/>
      <c r="X60" s="12"/>
      <c r="Y60" s="12"/>
      <c r="Z60" s="12"/>
      <c r="AA60" s="13"/>
      <c r="AB60" s="12"/>
      <c r="BD60" s="177"/>
      <c r="BE60" s="174" t="str">
        <f t="shared" si="14"/>
        <v>Mar-</v>
      </c>
      <c r="BF60" s="174"/>
      <c r="BG60" s="176"/>
      <c r="BH60" s="176"/>
      <c r="BI60" s="175"/>
      <c r="BJ60" s="175"/>
      <c r="BK60" s="175"/>
      <c r="BL60" s="175"/>
      <c r="BM60" s="177"/>
      <c r="BN60" s="177"/>
      <c r="BO60" s="177"/>
      <c r="BP60" s="177"/>
      <c r="BQ60" s="177"/>
      <c r="BR60" s="177"/>
      <c r="BS60" s="177"/>
      <c r="BT60" s="177"/>
      <c r="BU60" s="177"/>
      <c r="BV60" s="177"/>
      <c r="BW60" s="177"/>
      <c r="BX60" s="177"/>
      <c r="BY60" s="177"/>
      <c r="BZ60" s="177"/>
      <c r="CA60" s="177"/>
      <c r="CB60" s="177"/>
      <c r="CC60" s="177"/>
      <c r="CD60" s="177"/>
      <c r="CE60" s="177"/>
      <c r="CF60" s="177"/>
      <c r="CG60" s="177"/>
      <c r="CH60" s="177"/>
      <c r="CI60" s="177"/>
      <c r="CJ60" s="177"/>
      <c r="CK60" s="177"/>
      <c r="CL60" s="177"/>
    </row>
    <row r="61" spans="1:90" s="11" customFormat="1" ht="14.25" customHeight="1" x14ac:dyDescent="0.2">
      <c r="A61" s="9"/>
      <c r="B61" s="118" t="s">
        <v>3</v>
      </c>
      <c r="C61" s="63" t="str">
        <f t="shared" si="25"/>
        <v/>
      </c>
      <c r="D61" s="150">
        <f t="shared" si="16"/>
        <v>0</v>
      </c>
      <c r="E61" s="67"/>
      <c r="F61" s="45">
        <f t="shared" si="17"/>
        <v>0</v>
      </c>
      <c r="G61" s="45">
        <f t="shared" si="18"/>
        <v>0</v>
      </c>
      <c r="H61" s="45">
        <f t="shared" si="19"/>
        <v>0</v>
      </c>
      <c r="I61" s="46" t="e">
        <f t="shared" si="20"/>
        <v>#DIV/0!</v>
      </c>
      <c r="J61" s="47" t="e">
        <f>D61*INDEX('Select Year'!Y$15:Y$19,MATCH(NG!C61,'Select Year'!W$15:W$19,0))</f>
        <v>#N/A</v>
      </c>
      <c r="K61" s="70"/>
      <c r="L61" s="289"/>
      <c r="M61" s="291" t="e">
        <f t="shared" si="21"/>
        <v>#DIV/0!</v>
      </c>
      <c r="N61" s="294"/>
      <c r="P61" s="12"/>
      <c r="Q61" s="12"/>
      <c r="W61" s="12"/>
      <c r="X61" s="12"/>
      <c r="Y61" s="12"/>
      <c r="Z61" s="12"/>
      <c r="AA61" s="13"/>
      <c r="AB61" s="12"/>
      <c r="BD61" s="177"/>
      <c r="BE61" s="174" t="str">
        <f t="shared" si="14"/>
        <v>Apr-</v>
      </c>
      <c r="BF61" s="174"/>
      <c r="BG61" s="176"/>
      <c r="BH61" s="176"/>
      <c r="BI61" s="175"/>
      <c r="BJ61" s="175"/>
      <c r="BK61" s="175"/>
      <c r="BL61" s="175"/>
      <c r="BM61" s="177"/>
      <c r="BN61" s="177"/>
      <c r="BO61" s="177"/>
      <c r="BP61" s="177"/>
      <c r="BQ61" s="177"/>
      <c r="BR61" s="177"/>
      <c r="BS61" s="177"/>
      <c r="BT61" s="177"/>
      <c r="BU61" s="177"/>
      <c r="BV61" s="177"/>
      <c r="BW61" s="177"/>
      <c r="BX61" s="177"/>
      <c r="BY61" s="177"/>
      <c r="BZ61" s="177"/>
      <c r="CA61" s="177"/>
      <c r="CB61" s="177"/>
      <c r="CC61" s="177"/>
      <c r="CD61" s="177"/>
      <c r="CE61" s="177"/>
      <c r="CF61" s="177"/>
      <c r="CG61" s="177"/>
      <c r="CH61" s="177"/>
      <c r="CI61" s="177"/>
      <c r="CJ61" s="177"/>
      <c r="CK61" s="177"/>
      <c r="CL61" s="177"/>
    </row>
    <row r="62" spans="1:90" s="11" customFormat="1" ht="14.25" customHeight="1" x14ac:dyDescent="0.2">
      <c r="A62" s="9"/>
      <c r="B62" s="118" t="s">
        <v>4</v>
      </c>
      <c r="C62" s="63" t="str">
        <f t="shared" si="25"/>
        <v/>
      </c>
      <c r="D62" s="150">
        <f t="shared" si="16"/>
        <v>0</v>
      </c>
      <c r="E62" s="67"/>
      <c r="F62" s="45">
        <f t="shared" si="17"/>
        <v>0</v>
      </c>
      <c r="G62" s="45">
        <f t="shared" si="18"/>
        <v>0</v>
      </c>
      <c r="H62" s="45">
        <f t="shared" si="19"/>
        <v>0</v>
      </c>
      <c r="I62" s="46" t="e">
        <f t="shared" si="20"/>
        <v>#DIV/0!</v>
      </c>
      <c r="J62" s="47" t="e">
        <f>D62*INDEX('Select Year'!Y$15:Y$19,MATCH(NG!C62,'Select Year'!W$15:W$19,0))</f>
        <v>#N/A</v>
      </c>
      <c r="K62" s="70"/>
      <c r="L62" s="289"/>
      <c r="M62" s="291" t="e">
        <f t="shared" si="21"/>
        <v>#DIV/0!</v>
      </c>
      <c r="N62" s="294"/>
      <c r="P62" s="12"/>
      <c r="Q62" s="12"/>
      <c r="W62" s="12"/>
      <c r="X62" s="12"/>
      <c r="Y62" s="12"/>
      <c r="Z62" s="12"/>
      <c r="AA62" s="13"/>
      <c r="AB62" s="12"/>
      <c r="BD62" s="177"/>
      <c r="BE62" s="174" t="str">
        <f t="shared" si="14"/>
        <v>May-</v>
      </c>
      <c r="BF62" s="174"/>
      <c r="BG62" s="176"/>
      <c r="BH62" s="176"/>
      <c r="BI62" s="175"/>
      <c r="BJ62" s="175"/>
      <c r="BK62" s="175"/>
      <c r="BL62" s="175"/>
      <c r="BM62" s="177"/>
      <c r="BN62" s="177"/>
      <c r="BO62" s="177"/>
      <c r="BP62" s="177"/>
      <c r="BQ62" s="177"/>
      <c r="BR62" s="177"/>
      <c r="BS62" s="177"/>
      <c r="BT62" s="177"/>
      <c r="BU62" s="177"/>
      <c r="BV62" s="177"/>
      <c r="BW62" s="177"/>
      <c r="BX62" s="177"/>
      <c r="BY62" s="177"/>
      <c r="BZ62" s="177"/>
      <c r="CA62" s="177"/>
      <c r="CB62" s="177"/>
      <c r="CC62" s="177"/>
      <c r="CD62" s="177"/>
      <c r="CE62" s="177"/>
      <c r="CF62" s="177"/>
      <c r="CG62" s="177"/>
      <c r="CH62" s="177"/>
      <c r="CI62" s="177"/>
      <c r="CJ62" s="177"/>
      <c r="CK62" s="177"/>
      <c r="CL62" s="177"/>
    </row>
    <row r="63" spans="1:90" s="11" customFormat="1" ht="14.25" customHeight="1" x14ac:dyDescent="0.2">
      <c r="A63" s="9"/>
      <c r="B63" s="118" t="s">
        <v>5</v>
      </c>
      <c r="C63" s="63" t="str">
        <f t="shared" si="25"/>
        <v/>
      </c>
      <c r="D63" s="150">
        <f t="shared" si="16"/>
        <v>0</v>
      </c>
      <c r="E63" s="67"/>
      <c r="F63" s="45">
        <f t="shared" si="17"/>
        <v>0</v>
      </c>
      <c r="G63" s="45">
        <f t="shared" si="18"/>
        <v>0</v>
      </c>
      <c r="H63" s="45">
        <f t="shared" si="19"/>
        <v>0</v>
      </c>
      <c r="I63" s="46" t="e">
        <f t="shared" si="20"/>
        <v>#DIV/0!</v>
      </c>
      <c r="J63" s="47" t="e">
        <f>D63*INDEX('Select Year'!Y$15:Y$19,MATCH(NG!C63,'Select Year'!W$15:W$19,0))</f>
        <v>#N/A</v>
      </c>
      <c r="K63" s="70"/>
      <c r="L63" s="289"/>
      <c r="M63" s="291" t="e">
        <f t="shared" si="21"/>
        <v>#DIV/0!</v>
      </c>
      <c r="N63" s="294"/>
      <c r="P63" s="12"/>
      <c r="Q63" s="12"/>
      <c r="W63" s="12"/>
      <c r="X63" s="12"/>
      <c r="Y63" s="12"/>
      <c r="Z63" s="12"/>
      <c r="AA63" s="13"/>
      <c r="AB63" s="12"/>
      <c r="BD63" s="177"/>
      <c r="BE63" s="174" t="str">
        <f t="shared" si="14"/>
        <v>Jun-</v>
      </c>
      <c r="BF63" s="174"/>
      <c r="BG63" s="176"/>
      <c r="BH63" s="176"/>
      <c r="BI63" s="175"/>
      <c r="BJ63" s="175"/>
      <c r="BK63" s="175"/>
      <c r="BL63" s="175"/>
      <c r="BM63" s="177"/>
      <c r="BN63" s="177"/>
      <c r="BO63" s="177"/>
      <c r="BP63" s="177"/>
      <c r="BQ63" s="177"/>
      <c r="BR63" s="177"/>
      <c r="BS63" s="177"/>
      <c r="BT63" s="177"/>
      <c r="BU63" s="177"/>
      <c r="BV63" s="177"/>
      <c r="BW63" s="177"/>
      <c r="BX63" s="177"/>
      <c r="BY63" s="177"/>
      <c r="BZ63" s="177"/>
      <c r="CA63" s="177"/>
      <c r="CB63" s="177"/>
      <c r="CC63" s="177"/>
      <c r="CD63" s="177"/>
      <c r="CE63" s="177"/>
      <c r="CF63" s="177"/>
      <c r="CG63" s="177"/>
      <c r="CH63" s="177"/>
      <c r="CI63" s="177"/>
      <c r="CJ63" s="177"/>
      <c r="CK63" s="177"/>
      <c r="CL63" s="177"/>
    </row>
    <row r="64" spans="1:90" s="11" customFormat="1" ht="14.25" customHeight="1" x14ac:dyDescent="0.2">
      <c r="A64" s="9"/>
      <c r="B64" s="118" t="s">
        <v>6</v>
      </c>
      <c r="C64" s="63" t="str">
        <f t="shared" si="25"/>
        <v/>
      </c>
      <c r="D64" s="150">
        <f t="shared" si="16"/>
        <v>0</v>
      </c>
      <c r="E64" s="67"/>
      <c r="F64" s="45">
        <f t="shared" si="17"/>
        <v>0</v>
      </c>
      <c r="G64" s="45">
        <f t="shared" si="18"/>
        <v>0</v>
      </c>
      <c r="H64" s="45">
        <f t="shared" si="19"/>
        <v>0</v>
      </c>
      <c r="I64" s="46" t="e">
        <f t="shared" si="20"/>
        <v>#DIV/0!</v>
      </c>
      <c r="J64" s="47" t="e">
        <f>D64*INDEX('Select Year'!Y$15:Y$19,MATCH(NG!C64,'Select Year'!W$15:W$19,0))</f>
        <v>#N/A</v>
      </c>
      <c r="K64" s="70"/>
      <c r="L64" s="289"/>
      <c r="M64" s="291" t="e">
        <f t="shared" si="21"/>
        <v>#DIV/0!</v>
      </c>
      <c r="N64" s="294"/>
      <c r="P64" s="12"/>
      <c r="Q64" s="12"/>
      <c r="W64" s="12"/>
      <c r="X64" s="12"/>
      <c r="Y64" s="12"/>
      <c r="Z64" s="12"/>
      <c r="AA64" s="13"/>
      <c r="AB64" s="12"/>
      <c r="BD64" s="177"/>
      <c r="BE64" s="174" t="str">
        <f t="shared" si="14"/>
        <v>Jul-</v>
      </c>
      <c r="BF64" s="174"/>
      <c r="BG64" s="176"/>
      <c r="BH64" s="176"/>
      <c r="BI64" s="175"/>
      <c r="BJ64" s="175"/>
      <c r="BK64" s="175"/>
      <c r="BL64" s="175"/>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row>
    <row r="65" spans="1:90" s="11" customFormat="1" ht="14.25" customHeight="1" x14ac:dyDescent="0.2">
      <c r="A65" s="9"/>
      <c r="B65" s="118" t="s">
        <v>7</v>
      </c>
      <c r="C65" s="63" t="str">
        <f t="shared" si="25"/>
        <v/>
      </c>
      <c r="D65" s="150">
        <f t="shared" si="16"/>
        <v>0</v>
      </c>
      <c r="E65" s="67"/>
      <c r="F65" s="45">
        <f t="shared" si="17"/>
        <v>0</v>
      </c>
      <c r="G65" s="45">
        <f t="shared" si="18"/>
        <v>0</v>
      </c>
      <c r="H65" s="45">
        <f t="shared" si="19"/>
        <v>0</v>
      </c>
      <c r="I65" s="46" t="e">
        <f t="shared" si="20"/>
        <v>#DIV/0!</v>
      </c>
      <c r="J65" s="47" t="e">
        <f>D65*INDEX('Select Year'!Y$15:Y$19,MATCH(NG!C65,'Select Year'!W$15:W$19,0))</f>
        <v>#N/A</v>
      </c>
      <c r="K65" s="70"/>
      <c r="L65" s="289"/>
      <c r="M65" s="291" t="e">
        <f t="shared" si="21"/>
        <v>#DIV/0!</v>
      </c>
      <c r="N65" s="294"/>
      <c r="P65" s="12"/>
      <c r="Q65" s="12"/>
      <c r="W65" s="12"/>
      <c r="X65" s="12"/>
      <c r="Y65" s="12"/>
      <c r="Z65" s="12"/>
      <c r="AA65" s="13"/>
      <c r="AB65" s="12"/>
      <c r="BD65" s="177"/>
      <c r="BE65" s="174" t="str">
        <f t="shared" si="14"/>
        <v>Aug-</v>
      </c>
      <c r="BF65" s="174"/>
      <c r="BG65" s="176"/>
      <c r="BH65" s="176"/>
      <c r="BI65" s="175"/>
      <c r="BJ65" s="175"/>
      <c r="BK65" s="175"/>
      <c r="BL65" s="175"/>
      <c r="BM65" s="177"/>
      <c r="BN65" s="177"/>
      <c r="BO65" s="177"/>
      <c r="BP65" s="177"/>
      <c r="BQ65" s="177"/>
      <c r="BR65" s="177"/>
      <c r="BS65" s="177"/>
      <c r="BT65" s="177"/>
      <c r="BU65" s="177"/>
      <c r="BV65" s="177"/>
      <c r="BW65" s="177"/>
      <c r="BX65" s="177"/>
      <c r="BY65" s="177"/>
      <c r="BZ65" s="177"/>
      <c r="CA65" s="177"/>
      <c r="CB65" s="177"/>
      <c r="CC65" s="177"/>
      <c r="CD65" s="177"/>
      <c r="CE65" s="177"/>
      <c r="CF65" s="177"/>
      <c r="CG65" s="177"/>
      <c r="CH65" s="177"/>
      <c r="CI65" s="177"/>
      <c r="CJ65" s="177"/>
      <c r="CK65" s="177"/>
      <c r="CL65" s="177"/>
    </row>
    <row r="66" spans="1:90" s="11" customFormat="1" ht="14.25" customHeight="1" x14ac:dyDescent="0.2">
      <c r="A66" s="9"/>
      <c r="B66" s="118" t="s">
        <v>8</v>
      </c>
      <c r="C66" s="63" t="str">
        <f t="shared" si="25"/>
        <v/>
      </c>
      <c r="D66" s="150">
        <f t="shared" si="16"/>
        <v>0</v>
      </c>
      <c r="E66" s="67"/>
      <c r="F66" s="45">
        <f t="shared" si="17"/>
        <v>0</v>
      </c>
      <c r="G66" s="45">
        <f t="shared" si="18"/>
        <v>0</v>
      </c>
      <c r="H66" s="45">
        <f t="shared" si="19"/>
        <v>0</v>
      </c>
      <c r="I66" s="46" t="e">
        <f t="shared" si="20"/>
        <v>#DIV/0!</v>
      </c>
      <c r="J66" s="47" t="e">
        <f>D66*INDEX('Select Year'!Y$15:Y$19,MATCH(NG!C66,'Select Year'!W$15:W$19,0))</f>
        <v>#N/A</v>
      </c>
      <c r="K66" s="70"/>
      <c r="L66" s="289"/>
      <c r="M66" s="291" t="e">
        <f t="shared" si="21"/>
        <v>#DIV/0!</v>
      </c>
      <c r="N66" s="294"/>
      <c r="P66" s="12"/>
      <c r="Q66" s="12"/>
      <c r="W66" s="12"/>
      <c r="X66" s="12"/>
      <c r="Y66" s="12"/>
      <c r="Z66" s="12"/>
      <c r="AA66" s="13"/>
      <c r="AB66" s="12"/>
      <c r="BD66" s="177"/>
      <c r="BE66" s="174" t="str">
        <f t="shared" si="14"/>
        <v>Sep-</v>
      </c>
      <c r="BF66" s="174"/>
      <c r="BG66" s="176"/>
      <c r="BH66" s="176"/>
      <c r="BI66" s="175"/>
      <c r="BJ66" s="175"/>
      <c r="BK66" s="175"/>
      <c r="BL66" s="175"/>
      <c r="BM66" s="177"/>
      <c r="BN66" s="177"/>
      <c r="BO66" s="177"/>
      <c r="BP66" s="177"/>
      <c r="BQ66" s="177"/>
      <c r="BR66" s="177"/>
      <c r="BS66" s="177"/>
      <c r="BT66" s="177"/>
      <c r="BU66" s="177"/>
      <c r="BV66" s="177"/>
      <c r="BW66" s="177"/>
      <c r="BX66" s="177"/>
      <c r="BY66" s="177"/>
      <c r="BZ66" s="177"/>
      <c r="CA66" s="177"/>
      <c r="CB66" s="177"/>
      <c r="CC66" s="177"/>
      <c r="CD66" s="177"/>
      <c r="CE66" s="177"/>
      <c r="CF66" s="177"/>
      <c r="CG66" s="177"/>
      <c r="CH66" s="177"/>
      <c r="CI66" s="177"/>
      <c r="CJ66" s="177"/>
      <c r="CK66" s="177"/>
      <c r="CL66" s="177"/>
    </row>
    <row r="67" spans="1:90" s="11" customFormat="1" ht="14.25" customHeight="1" x14ac:dyDescent="0.2">
      <c r="A67" s="9"/>
      <c r="B67" s="118" t="s">
        <v>9</v>
      </c>
      <c r="C67" s="63" t="str">
        <f t="shared" si="25"/>
        <v/>
      </c>
      <c r="D67" s="150">
        <f t="shared" si="16"/>
        <v>0</v>
      </c>
      <c r="E67" s="67"/>
      <c r="F67" s="45">
        <f t="shared" si="17"/>
        <v>0</v>
      </c>
      <c r="G67" s="45">
        <f t="shared" si="18"/>
        <v>0</v>
      </c>
      <c r="H67" s="45">
        <f t="shared" si="19"/>
        <v>0</v>
      </c>
      <c r="I67" s="46" t="e">
        <f t="shared" si="20"/>
        <v>#DIV/0!</v>
      </c>
      <c r="J67" s="47" t="e">
        <f>D67*INDEX('Select Year'!Y$15:Y$19,MATCH(NG!C67,'Select Year'!W$15:W$19,0))</f>
        <v>#N/A</v>
      </c>
      <c r="K67" s="70"/>
      <c r="L67" s="289"/>
      <c r="M67" s="291" t="e">
        <f t="shared" si="21"/>
        <v>#DIV/0!</v>
      </c>
      <c r="N67" s="294"/>
      <c r="P67" s="12"/>
      <c r="Q67" s="12"/>
      <c r="W67" s="12"/>
      <c r="X67" s="12"/>
      <c r="Y67" s="12"/>
      <c r="Z67" s="12"/>
      <c r="AA67" s="13"/>
      <c r="AB67" s="12"/>
      <c r="BD67" s="177"/>
      <c r="BE67" s="174" t="str">
        <f t="shared" si="14"/>
        <v>Oct-</v>
      </c>
      <c r="BF67" s="174"/>
      <c r="BG67" s="176"/>
      <c r="BH67" s="176"/>
      <c r="BI67" s="175"/>
      <c r="BJ67" s="175"/>
      <c r="BK67" s="175"/>
      <c r="BL67" s="175"/>
      <c r="BM67" s="177"/>
      <c r="BN67" s="177"/>
      <c r="BO67" s="177"/>
      <c r="BP67" s="177"/>
      <c r="BQ67" s="177"/>
      <c r="BR67" s="177"/>
      <c r="BS67" s="177"/>
      <c r="BT67" s="177"/>
      <c r="BU67" s="177"/>
      <c r="BV67" s="177"/>
      <c r="BW67" s="177"/>
      <c r="BX67" s="177"/>
      <c r="BY67" s="177"/>
      <c r="BZ67" s="177"/>
      <c r="CA67" s="177"/>
      <c r="CB67" s="177"/>
      <c r="CC67" s="177"/>
      <c r="CD67" s="177"/>
      <c r="CE67" s="177"/>
      <c r="CF67" s="177"/>
      <c r="CG67" s="177"/>
      <c r="CH67" s="177"/>
      <c r="CI67" s="177"/>
      <c r="CJ67" s="177"/>
      <c r="CK67" s="177"/>
      <c r="CL67" s="177"/>
    </row>
    <row r="68" spans="1:90" s="11" customFormat="1" ht="14.25" customHeight="1" x14ac:dyDescent="0.2">
      <c r="A68" s="9"/>
      <c r="B68" s="118" t="s">
        <v>10</v>
      </c>
      <c r="C68" s="63" t="str">
        <f t="shared" si="25"/>
        <v/>
      </c>
      <c r="D68" s="150">
        <f t="shared" si="16"/>
        <v>0</v>
      </c>
      <c r="E68" s="67"/>
      <c r="F68" s="45">
        <f t="shared" si="17"/>
        <v>0</v>
      </c>
      <c r="G68" s="45">
        <f t="shared" si="18"/>
        <v>0</v>
      </c>
      <c r="H68" s="45">
        <f t="shared" si="19"/>
        <v>0</v>
      </c>
      <c r="I68" s="46" t="e">
        <f t="shared" si="20"/>
        <v>#DIV/0!</v>
      </c>
      <c r="J68" s="47" t="e">
        <f>D68*INDEX('Select Year'!Y$15:Y$19,MATCH(NG!C68,'Select Year'!W$15:W$19,0))</f>
        <v>#N/A</v>
      </c>
      <c r="K68" s="70"/>
      <c r="L68" s="289"/>
      <c r="M68" s="291" t="e">
        <f t="shared" si="21"/>
        <v>#DIV/0!</v>
      </c>
      <c r="N68" s="294"/>
      <c r="P68" s="12"/>
      <c r="Q68" s="12"/>
      <c r="W68" s="12"/>
      <c r="X68" s="12"/>
      <c r="Y68" s="12"/>
      <c r="Z68" s="12"/>
      <c r="AA68" s="13"/>
      <c r="AB68" s="12"/>
      <c r="BD68" s="177"/>
      <c r="BE68" s="174" t="str">
        <f t="shared" si="14"/>
        <v>Nov-</v>
      </c>
      <c r="BF68" s="174"/>
      <c r="BG68" s="176"/>
      <c r="BH68" s="176"/>
      <c r="BI68" s="175"/>
      <c r="BJ68" s="175"/>
      <c r="BK68" s="175"/>
      <c r="BL68" s="175"/>
      <c r="BM68" s="177"/>
      <c r="BN68" s="177"/>
      <c r="BO68" s="177"/>
      <c r="BP68" s="177"/>
      <c r="BQ68" s="177"/>
      <c r="BR68" s="177"/>
      <c r="BS68" s="177"/>
      <c r="BT68" s="177"/>
      <c r="BU68" s="177"/>
      <c r="BV68" s="177"/>
      <c r="BW68" s="177"/>
      <c r="BX68" s="177"/>
      <c r="BY68" s="177"/>
      <c r="BZ68" s="177"/>
      <c r="CA68" s="177"/>
      <c r="CB68" s="177"/>
      <c r="CC68" s="177"/>
      <c r="CD68" s="177"/>
      <c r="CE68" s="177"/>
      <c r="CF68" s="177"/>
      <c r="CG68" s="177"/>
      <c r="CH68" s="177"/>
      <c r="CI68" s="177"/>
      <c r="CJ68" s="177"/>
      <c r="CK68" s="177"/>
      <c r="CL68" s="177"/>
    </row>
    <row r="69" spans="1:90" s="11" customFormat="1" ht="14.25" customHeight="1" thickBot="1" x14ac:dyDescent="0.25">
      <c r="A69" s="9"/>
      <c r="B69" s="123" t="s">
        <v>11</v>
      </c>
      <c r="C69" s="124" t="str">
        <f t="shared" si="25"/>
        <v/>
      </c>
      <c r="D69" s="296">
        <f t="shared" si="16"/>
        <v>0</v>
      </c>
      <c r="E69" s="297"/>
      <c r="F69" s="298">
        <f t="shared" si="17"/>
        <v>0</v>
      </c>
      <c r="G69" s="298">
        <f t="shared" si="18"/>
        <v>0</v>
      </c>
      <c r="H69" s="298">
        <f t="shared" si="19"/>
        <v>0</v>
      </c>
      <c r="I69" s="299" t="e">
        <f t="shared" si="20"/>
        <v>#DIV/0!</v>
      </c>
      <c r="J69" s="300" t="e">
        <f>D69*INDEX('Select Year'!Y$15:Y$19,MATCH(NG!C69,'Select Year'!W$15:W$19,0))</f>
        <v>#N/A</v>
      </c>
      <c r="K69" s="126"/>
      <c r="L69" s="301"/>
      <c r="M69" s="302" t="e">
        <f t="shared" si="21"/>
        <v>#DIV/0!</v>
      </c>
      <c r="N69" s="303"/>
      <c r="P69" s="12"/>
      <c r="Q69" s="12"/>
      <c r="W69" s="12"/>
      <c r="X69" s="12"/>
      <c r="Y69" s="12"/>
      <c r="Z69" s="12"/>
      <c r="AA69" s="13"/>
      <c r="AB69" s="12"/>
      <c r="BD69" s="177"/>
      <c r="BE69" s="174" t="str">
        <f t="shared" si="14"/>
        <v>Dec-</v>
      </c>
      <c r="BF69" s="174"/>
      <c r="BG69" s="176"/>
      <c r="BH69" s="176"/>
      <c r="BI69" s="175"/>
      <c r="BJ69" s="175"/>
      <c r="BK69" s="175"/>
      <c r="BL69" s="175"/>
      <c r="BM69" s="177"/>
      <c r="BN69" s="177"/>
      <c r="BO69" s="177"/>
      <c r="BP69" s="177"/>
      <c r="BQ69" s="177"/>
      <c r="BR69" s="177"/>
      <c r="BS69" s="177"/>
      <c r="BT69" s="177"/>
      <c r="BU69" s="177"/>
      <c r="BV69" s="177"/>
      <c r="BW69" s="177"/>
      <c r="BX69" s="177"/>
      <c r="BY69" s="177"/>
      <c r="BZ69" s="177"/>
      <c r="CA69" s="177"/>
      <c r="CB69" s="177"/>
      <c r="CC69" s="177"/>
      <c r="CD69" s="177"/>
      <c r="CE69" s="177"/>
      <c r="CF69" s="177"/>
      <c r="CG69" s="177"/>
      <c r="CH69" s="177"/>
      <c r="CI69" s="177"/>
      <c r="CJ69" s="177"/>
      <c r="CK69" s="177"/>
      <c r="CL69" s="177"/>
    </row>
    <row r="70" spans="1:90" s="41" customFormat="1" ht="7.5" customHeight="1" thickBot="1" x14ac:dyDescent="0.25">
      <c r="A70" s="33"/>
      <c r="B70" s="32"/>
      <c r="C70" s="32"/>
      <c r="D70" s="34"/>
      <c r="E70" s="34"/>
      <c r="F70" s="35"/>
      <c r="G70" s="35"/>
      <c r="H70" s="35"/>
      <c r="I70" s="36"/>
      <c r="J70" s="37"/>
      <c r="K70" s="34"/>
      <c r="L70" s="40"/>
      <c r="M70" s="38"/>
      <c r="N70" s="40"/>
      <c r="P70" s="42"/>
      <c r="Q70" s="42"/>
      <c r="W70" s="42"/>
      <c r="X70" s="42"/>
      <c r="Y70" s="42"/>
      <c r="Z70" s="42"/>
      <c r="AA70" s="43"/>
      <c r="AB70" s="42"/>
      <c r="BD70" s="178"/>
      <c r="BE70" s="178"/>
      <c r="BF70" s="178"/>
      <c r="BG70" s="180"/>
      <c r="BH70" s="180"/>
      <c r="BI70" s="179"/>
      <c r="BJ70" s="179"/>
      <c r="BK70" s="179"/>
      <c r="BL70" s="179"/>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row>
    <row r="71" spans="1:90" s="51" customFormat="1" ht="19.5" customHeight="1" thickBot="1" x14ac:dyDescent="0.25">
      <c r="A71" s="9" t="str">
        <f>B71&amp;A4</f>
        <v>Total</v>
      </c>
      <c r="B71" s="97" t="s">
        <v>24</v>
      </c>
      <c r="C71" s="98">
        <f>Year1</f>
        <v>0</v>
      </c>
      <c r="D71" s="87">
        <f>SUM(D10:D21)</f>
        <v>0</v>
      </c>
      <c r="E71" s="88">
        <f>SUM(E10:E21)</f>
        <v>0</v>
      </c>
      <c r="F71" s="89">
        <f>SUM(F10:F21)</f>
        <v>0</v>
      </c>
      <c r="G71" s="89">
        <f>SUM(G10:G21)</f>
        <v>0</v>
      </c>
      <c r="H71" s="89">
        <f>SUM(H10:H21)</f>
        <v>0</v>
      </c>
      <c r="I71" s="90" t="str">
        <f>IF((K71)=0,"",H71/(D71))</f>
        <v/>
      </c>
      <c r="J71" s="91" t="e">
        <f>SUM(J10:J21)</f>
        <v>#N/A</v>
      </c>
      <c r="K71" s="88">
        <f>SUM(K10:K21)</f>
        <v>0</v>
      </c>
      <c r="L71" s="89">
        <f>SUM(L10:L21)</f>
        <v>0</v>
      </c>
      <c r="M71" s="337" t="e">
        <f>L71/K71</f>
        <v>#DIV/0!</v>
      </c>
      <c r="N71" s="96">
        <f>SUM(N10:N21)</f>
        <v>0</v>
      </c>
      <c r="P71" s="52"/>
      <c r="Q71" s="52"/>
      <c r="W71" s="52"/>
      <c r="X71" s="52"/>
      <c r="Y71" s="52"/>
      <c r="Z71" s="53"/>
      <c r="AA71" s="52"/>
      <c r="AB71" s="52"/>
      <c r="BD71" s="181"/>
      <c r="BE71" s="181"/>
      <c r="BF71" s="181"/>
      <c r="BG71" s="182"/>
      <c r="BH71" s="182"/>
      <c r="BI71" s="183">
        <f>K71</f>
        <v>0</v>
      </c>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row>
    <row r="72" spans="1:90" s="51" customFormat="1" ht="19.5" customHeight="1" thickBot="1" x14ac:dyDescent="0.25">
      <c r="A72" s="9"/>
      <c r="B72" s="99" t="s">
        <v>24</v>
      </c>
      <c r="C72" s="100" t="str">
        <f>Year2</f>
        <v/>
      </c>
      <c r="D72" s="85">
        <f>SUM(D22:D33)</f>
        <v>0</v>
      </c>
      <c r="E72" s="85">
        <f>SUM(E22:E33)</f>
        <v>0</v>
      </c>
      <c r="F72" s="84">
        <f>SUM(F22:F33)</f>
        <v>0</v>
      </c>
      <c r="G72" s="84">
        <f>SUM(G22:G33)</f>
        <v>0</v>
      </c>
      <c r="H72" s="84">
        <f>SUM(H22:H33)</f>
        <v>0</v>
      </c>
      <c r="I72" s="90" t="str">
        <f>IF((K72)=0,"",H72/(D72))</f>
        <v/>
      </c>
      <c r="J72" s="110" t="e">
        <f>SUM(J22:J33)</f>
        <v>#N/A</v>
      </c>
      <c r="K72" s="85">
        <f>SUM(K22:K33)</f>
        <v>0</v>
      </c>
      <c r="L72" s="89">
        <f>SUM(L22:L33)</f>
        <v>0</v>
      </c>
      <c r="M72" s="337" t="e">
        <f>L72/K72</f>
        <v>#DIV/0!</v>
      </c>
      <c r="N72" s="96">
        <f>SUM(N22:N33)</f>
        <v>0</v>
      </c>
      <c r="P72" s="52"/>
      <c r="Q72" s="52"/>
      <c r="W72" s="52"/>
      <c r="X72" s="52"/>
      <c r="Y72" s="52"/>
      <c r="Z72" s="53"/>
      <c r="AA72" s="52"/>
      <c r="AB72" s="52"/>
      <c r="BD72" s="181"/>
      <c r="BE72" s="181"/>
      <c r="BF72" s="181"/>
      <c r="BG72" s="182"/>
      <c r="BH72" s="182"/>
      <c r="BI72" s="183">
        <f t="shared" ref="BI72:BI75" si="26">K72</f>
        <v>0</v>
      </c>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row>
    <row r="73" spans="1:90" s="51" customFormat="1" ht="19.5" customHeight="1" thickBot="1" x14ac:dyDescent="0.25">
      <c r="A73" s="9"/>
      <c r="B73" s="99" t="s">
        <v>24</v>
      </c>
      <c r="C73" s="108" t="str">
        <f>Year3</f>
        <v/>
      </c>
      <c r="D73" s="87">
        <f>SUM(D34:D45)</f>
        <v>0</v>
      </c>
      <c r="E73" s="88">
        <f>SUM(E34:E45)</f>
        <v>0</v>
      </c>
      <c r="F73" s="89">
        <f>SUM(F34:F45)</f>
        <v>0</v>
      </c>
      <c r="G73" s="89">
        <f>SUM(G34:G45)</f>
        <v>0</v>
      </c>
      <c r="H73" s="89">
        <f>SUM(H34:H45)</f>
        <v>0</v>
      </c>
      <c r="I73" s="90" t="str">
        <f>IF((K73)=0,"",H73/(D73))</f>
        <v/>
      </c>
      <c r="J73" s="91" t="e">
        <f>SUM(J34:J45)</f>
        <v>#N/A</v>
      </c>
      <c r="K73" s="88">
        <f>SUM(K34:K45)</f>
        <v>0</v>
      </c>
      <c r="L73" s="89">
        <f>SUM(L34:L45)</f>
        <v>0</v>
      </c>
      <c r="M73" s="337" t="e">
        <f>L73/K73</f>
        <v>#DIV/0!</v>
      </c>
      <c r="N73" s="96">
        <f>SUM(N34:N45)</f>
        <v>0</v>
      </c>
      <c r="P73" s="52"/>
      <c r="Q73" s="52"/>
      <c r="W73" s="52"/>
      <c r="X73" s="52"/>
      <c r="Y73" s="52"/>
      <c r="Z73" s="53"/>
      <c r="AA73" s="52"/>
      <c r="AB73" s="52"/>
      <c r="BD73" s="181"/>
      <c r="BE73" s="181"/>
      <c r="BF73" s="181"/>
      <c r="BG73" s="182"/>
      <c r="BH73" s="182"/>
      <c r="BI73" s="183">
        <f t="shared" si="26"/>
        <v>0</v>
      </c>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row>
    <row r="74" spans="1:90" s="51" customFormat="1" ht="19.5" customHeight="1" thickBot="1" x14ac:dyDescent="0.25">
      <c r="A74" s="9"/>
      <c r="B74" s="101" t="s">
        <v>24</v>
      </c>
      <c r="C74" s="102" t="str">
        <f>Year4</f>
        <v/>
      </c>
      <c r="D74" s="85">
        <f>SUM(D46:D57)</f>
        <v>0</v>
      </c>
      <c r="E74" s="85">
        <f>SUM(E46:E57)</f>
        <v>0</v>
      </c>
      <c r="F74" s="84">
        <f>SUM(F46:F57)</f>
        <v>0</v>
      </c>
      <c r="G74" s="84">
        <f>SUM(G46:G57)</f>
        <v>0</v>
      </c>
      <c r="H74" s="84">
        <f>SUM(H46:H57)</f>
        <v>0</v>
      </c>
      <c r="I74" s="90" t="str">
        <f>IF((K74)=0,"",H74/(D74))</f>
        <v/>
      </c>
      <c r="J74" s="110" t="e">
        <f>SUM(J46:J57)</f>
        <v>#N/A</v>
      </c>
      <c r="K74" s="85">
        <f>SUM(K46:K57)</f>
        <v>0</v>
      </c>
      <c r="L74" s="89">
        <f>SUM(L46:L57)</f>
        <v>0</v>
      </c>
      <c r="M74" s="337" t="e">
        <f>L74/K74</f>
        <v>#DIV/0!</v>
      </c>
      <c r="N74" s="96">
        <f>SUM(N46:N57)</f>
        <v>0</v>
      </c>
      <c r="P74" s="52"/>
      <c r="Q74" s="52"/>
      <c r="W74" s="52"/>
      <c r="X74" s="52"/>
      <c r="Y74" s="52"/>
      <c r="Z74" s="53"/>
      <c r="AA74" s="52"/>
      <c r="AB74" s="52"/>
      <c r="BD74" s="181"/>
      <c r="BE74" s="181"/>
      <c r="BF74" s="181"/>
      <c r="BG74" s="182"/>
      <c r="BH74" s="182"/>
      <c r="BI74" s="183">
        <f t="shared" si="26"/>
        <v>0</v>
      </c>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row>
    <row r="75" spans="1:90" s="51" customFormat="1" ht="19.5" customHeight="1" thickBot="1" x14ac:dyDescent="0.25">
      <c r="A75" s="9"/>
      <c r="B75" s="103" t="s">
        <v>24</v>
      </c>
      <c r="C75" s="111" t="str">
        <f>Year5</f>
        <v/>
      </c>
      <c r="D75" s="87">
        <f>SUM(D58:D69)</f>
        <v>0</v>
      </c>
      <c r="E75" s="88">
        <f>SUM(E58:E69)</f>
        <v>0</v>
      </c>
      <c r="F75" s="89">
        <f>SUM(F58:F69)</f>
        <v>0</v>
      </c>
      <c r="G75" s="89">
        <f>SUM(G58:G69)</f>
        <v>0</v>
      </c>
      <c r="H75" s="89">
        <f>SUM(H58:H69)</f>
        <v>0</v>
      </c>
      <c r="I75" s="90" t="str">
        <f>IF((K75)=0,"",H75/(D75))</f>
        <v/>
      </c>
      <c r="J75" s="91" t="e">
        <f>SUM(J58:J69)</f>
        <v>#N/A</v>
      </c>
      <c r="K75" s="88">
        <f>SUM(K58:K69)</f>
        <v>0</v>
      </c>
      <c r="L75" s="89">
        <f>SUM(L58:L69)</f>
        <v>0</v>
      </c>
      <c r="M75" s="337" t="e">
        <f>L75/K75</f>
        <v>#DIV/0!</v>
      </c>
      <c r="N75" s="96">
        <f>SUM(N58:N69)</f>
        <v>0</v>
      </c>
      <c r="P75" s="52"/>
      <c r="Q75" s="52"/>
      <c r="W75" s="52"/>
      <c r="X75" s="52"/>
      <c r="Y75" s="52"/>
      <c r="Z75" s="53"/>
      <c r="AA75" s="52"/>
      <c r="AB75" s="52"/>
      <c r="BD75" s="181"/>
      <c r="BE75" s="181"/>
      <c r="BF75" s="181"/>
      <c r="BG75" s="182"/>
      <c r="BH75" s="182"/>
      <c r="BI75" s="183">
        <f t="shared" si="26"/>
        <v>0</v>
      </c>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row>
    <row r="76" spans="1:90" s="27" customFormat="1" ht="15" customHeight="1" thickBot="1" x14ac:dyDescent="0.25">
      <c r="A76" s="31"/>
      <c r="B76" s="54"/>
      <c r="C76" s="54"/>
      <c r="D76" s="55"/>
      <c r="E76" s="55"/>
      <c r="F76" s="56"/>
      <c r="G76" s="56"/>
      <c r="H76" s="56"/>
      <c r="I76" s="57"/>
      <c r="J76" s="58"/>
      <c r="K76" s="55"/>
      <c r="L76" s="56"/>
      <c r="M76" s="57"/>
      <c r="N76" s="56"/>
      <c r="P76" s="28"/>
      <c r="Q76" s="28"/>
      <c r="W76" s="28"/>
      <c r="X76" s="28"/>
      <c r="Y76" s="28"/>
      <c r="Z76" s="29"/>
      <c r="AA76" s="28"/>
      <c r="AB76" s="28"/>
    </row>
    <row r="77" spans="1:90" s="51" customFormat="1" ht="15" customHeight="1" thickBot="1" x14ac:dyDescent="0.25">
      <c r="A77" s="31"/>
      <c r="B77" s="104" t="s">
        <v>97</v>
      </c>
      <c r="C77" s="105"/>
      <c r="D77" s="106"/>
      <c r="E77" s="107"/>
      <c r="F77" s="385" t="s">
        <v>234</v>
      </c>
      <c r="G77" s="60"/>
      <c r="H77" s="60"/>
      <c r="I77" s="17"/>
      <c r="J77" s="61"/>
      <c r="K77" s="59"/>
      <c r="L77" s="17"/>
      <c r="M77" s="17"/>
      <c r="N77" s="60"/>
      <c r="P77" s="52"/>
      <c r="Q77" s="52"/>
      <c r="W77" s="52"/>
      <c r="X77" s="52"/>
      <c r="Y77" s="52"/>
      <c r="Z77" s="53"/>
      <c r="AA77" s="52"/>
      <c r="AB77" s="52"/>
    </row>
    <row r="78" spans="1:90" s="27" customFormat="1" ht="15" customHeight="1" thickBot="1" x14ac:dyDescent="0.25">
      <c r="A78" s="31"/>
      <c r="B78" s="54"/>
      <c r="C78" s="54"/>
      <c r="D78" s="55"/>
      <c r="F78" s="56"/>
      <c r="G78" s="56"/>
      <c r="H78" s="56"/>
      <c r="I78" s="57"/>
      <c r="J78" s="58"/>
      <c r="K78" s="55"/>
      <c r="L78" s="56"/>
      <c r="M78" s="57"/>
      <c r="N78" s="56"/>
      <c r="P78" s="28"/>
      <c r="Q78" s="28"/>
      <c r="W78" s="28"/>
      <c r="X78" s="28"/>
      <c r="Y78" s="28"/>
      <c r="Z78" s="29"/>
      <c r="AA78" s="28"/>
      <c r="AB78" s="28"/>
    </row>
    <row r="79" spans="1:90" s="27" customFormat="1" ht="15" customHeight="1" x14ac:dyDescent="0.2">
      <c r="A79" s="31"/>
      <c r="B79" s="683">
        <f>E77</f>
        <v>0</v>
      </c>
      <c r="C79" s="684"/>
      <c r="D79" s="492"/>
      <c r="E79" s="492"/>
      <c r="F79" s="493"/>
      <c r="G79" s="493"/>
      <c r="H79" s="493"/>
      <c r="I79" s="494"/>
      <c r="J79" s="495"/>
      <c r="K79" s="492"/>
      <c r="L79" s="493"/>
      <c r="M79" s="494"/>
      <c r="N79" s="493"/>
      <c r="O79" s="494"/>
      <c r="P79" s="513"/>
      <c r="Q79" s="513"/>
      <c r="R79" s="494"/>
      <c r="S79" s="494"/>
      <c r="T79" s="494"/>
      <c r="U79" s="494"/>
      <c r="V79" s="494"/>
      <c r="W79" s="513"/>
      <c r="X79" s="514"/>
      <c r="Y79" s="28"/>
      <c r="Z79" s="29"/>
      <c r="AA79" s="28"/>
      <c r="AB79" s="28"/>
    </row>
    <row r="80" spans="1:90" s="27" customFormat="1" ht="75.75" customHeight="1" x14ac:dyDescent="0.2">
      <c r="A80" s="31"/>
      <c r="B80" s="685"/>
      <c r="C80" s="686"/>
      <c r="D80" s="497"/>
      <c r="E80" s="497"/>
      <c r="F80" s="498"/>
      <c r="G80" s="498"/>
      <c r="H80" s="498"/>
      <c r="I80" s="499"/>
      <c r="J80" s="500"/>
      <c r="K80" s="497"/>
      <c r="L80" s="498"/>
      <c r="M80" s="499"/>
      <c r="N80" s="498"/>
      <c r="O80" s="499"/>
      <c r="P80" s="515"/>
      <c r="Q80" s="515"/>
      <c r="R80" s="499"/>
      <c r="S80" s="499"/>
      <c r="T80" s="499"/>
      <c r="U80" s="499"/>
      <c r="V80" s="499"/>
      <c r="W80" s="515"/>
      <c r="X80" s="516"/>
      <c r="Y80" s="28"/>
      <c r="Z80" s="29"/>
      <c r="AA80" s="28"/>
      <c r="AB80" s="28"/>
    </row>
    <row r="81" spans="1:90" s="27" customFormat="1" ht="75.75" customHeight="1" x14ac:dyDescent="0.2">
      <c r="A81" s="31"/>
      <c r="B81" s="685"/>
      <c r="C81" s="686"/>
      <c r="D81" s="497"/>
      <c r="E81" s="497"/>
      <c r="F81" s="498"/>
      <c r="G81" s="498"/>
      <c r="H81" s="498"/>
      <c r="I81" s="499"/>
      <c r="J81" s="500"/>
      <c r="K81" s="497"/>
      <c r="L81" s="498"/>
      <c r="M81" s="499"/>
      <c r="N81" s="498"/>
      <c r="O81" s="499"/>
      <c r="P81" s="515"/>
      <c r="Q81" s="515"/>
      <c r="R81" s="499"/>
      <c r="S81" s="499"/>
      <c r="T81" s="499"/>
      <c r="U81" s="499"/>
      <c r="V81" s="499"/>
      <c r="W81" s="515"/>
      <c r="X81" s="516"/>
      <c r="Y81" s="28"/>
      <c r="Z81" s="29"/>
      <c r="AA81" s="28"/>
      <c r="AB81" s="28"/>
    </row>
    <row r="82" spans="1:90" s="27" customFormat="1" ht="75.75" customHeight="1" x14ac:dyDescent="0.2">
      <c r="A82" s="31"/>
      <c r="B82" s="685"/>
      <c r="C82" s="686"/>
      <c r="D82" s="497"/>
      <c r="E82" s="497"/>
      <c r="F82" s="498"/>
      <c r="G82" s="498"/>
      <c r="H82" s="498"/>
      <c r="I82" s="499"/>
      <c r="J82" s="500"/>
      <c r="K82" s="497"/>
      <c r="L82" s="498"/>
      <c r="M82" s="499"/>
      <c r="N82" s="498"/>
      <c r="O82" s="499"/>
      <c r="P82" s="515"/>
      <c r="Q82" s="515"/>
      <c r="R82" s="499"/>
      <c r="S82" s="499"/>
      <c r="T82" s="499"/>
      <c r="U82" s="499"/>
      <c r="V82" s="499"/>
      <c r="W82" s="515"/>
      <c r="X82" s="516"/>
      <c r="Y82" s="28"/>
      <c r="Z82" s="29"/>
      <c r="AA82" s="28"/>
      <c r="AB82" s="28"/>
    </row>
    <row r="83" spans="1:90" s="27" customFormat="1" ht="75.75" customHeight="1" thickBot="1" x14ac:dyDescent="0.25">
      <c r="A83" s="31"/>
      <c r="B83" s="687"/>
      <c r="C83" s="688"/>
      <c r="D83" s="502"/>
      <c r="E83" s="502"/>
      <c r="F83" s="503"/>
      <c r="G83" s="503"/>
      <c r="H83" s="503"/>
      <c r="I83" s="504"/>
      <c r="J83" s="505"/>
      <c r="K83" s="502"/>
      <c r="L83" s="503"/>
      <c r="M83" s="504"/>
      <c r="N83" s="503"/>
      <c r="O83" s="504"/>
      <c r="P83" s="517"/>
      <c r="Q83" s="517"/>
      <c r="R83" s="504"/>
      <c r="S83" s="504"/>
      <c r="T83" s="504"/>
      <c r="U83" s="504"/>
      <c r="V83" s="504"/>
      <c r="W83" s="517"/>
      <c r="X83" s="518"/>
      <c r="Y83" s="28"/>
      <c r="Z83" s="29"/>
      <c r="AA83" s="28"/>
      <c r="AB83" s="28"/>
    </row>
    <row r="84" spans="1:90" s="27" customFormat="1" ht="75.75" customHeight="1" x14ac:dyDescent="0.2">
      <c r="A84" s="31"/>
      <c r="B84" s="690" t="str">
        <f>Year1&amp;" - "&amp;Year1+4</f>
        <v xml:space="preserve"> - 4</v>
      </c>
      <c r="C84" s="690"/>
      <c r="D84" s="507"/>
      <c r="E84" s="507"/>
      <c r="F84" s="508"/>
      <c r="G84" s="508"/>
      <c r="H84" s="508"/>
      <c r="I84" s="509"/>
      <c r="J84" s="510"/>
      <c r="K84" s="507"/>
      <c r="L84" s="508"/>
      <c r="M84" s="509"/>
      <c r="N84" s="508"/>
      <c r="O84" s="519"/>
      <c r="P84" s="520"/>
      <c r="Q84" s="28"/>
      <c r="W84" s="28"/>
      <c r="X84" s="28"/>
      <c r="Y84" s="28"/>
      <c r="Z84" s="29"/>
      <c r="AA84" s="28"/>
      <c r="AB84" s="28"/>
    </row>
    <row r="85" spans="1:90" s="27" customFormat="1" ht="75.75" customHeight="1" x14ac:dyDescent="0.2">
      <c r="A85" s="31"/>
      <c r="B85" s="690"/>
      <c r="C85" s="690"/>
      <c r="D85" s="507"/>
      <c r="E85" s="507"/>
      <c r="F85" s="508"/>
      <c r="G85" s="508"/>
      <c r="H85" s="508"/>
      <c r="I85" s="509"/>
      <c r="J85" s="510"/>
      <c r="K85" s="507"/>
      <c r="L85" s="508"/>
      <c r="M85" s="509"/>
      <c r="N85" s="508"/>
      <c r="O85" s="519"/>
      <c r="P85" s="520"/>
      <c r="Q85" s="28"/>
      <c r="W85" s="28"/>
      <c r="X85" s="28"/>
      <c r="Y85" s="28"/>
      <c r="Z85" s="29"/>
      <c r="AA85" s="28"/>
      <c r="AB85" s="28"/>
    </row>
    <row r="86" spans="1:90" s="27" customFormat="1" ht="75.75" customHeight="1" x14ac:dyDescent="0.2">
      <c r="A86" s="31"/>
      <c r="B86" s="690"/>
      <c r="C86" s="690"/>
      <c r="D86" s="507"/>
      <c r="E86" s="507"/>
      <c r="F86" s="508"/>
      <c r="G86" s="508"/>
      <c r="H86" s="508"/>
      <c r="I86" s="509"/>
      <c r="J86" s="510"/>
      <c r="K86" s="507"/>
      <c r="L86" s="508"/>
      <c r="M86" s="509"/>
      <c r="N86" s="508"/>
      <c r="O86" s="519"/>
      <c r="P86" s="520"/>
      <c r="Q86" s="28"/>
      <c r="W86" s="28"/>
      <c r="X86" s="28"/>
      <c r="Y86" s="28"/>
      <c r="Z86" s="29"/>
      <c r="AA86" s="28"/>
      <c r="AB86" s="28"/>
    </row>
    <row r="87" spans="1:90" s="27" customFormat="1" ht="75.75" customHeight="1" x14ac:dyDescent="0.2">
      <c r="A87" s="31"/>
      <c r="B87" s="690"/>
      <c r="C87" s="690"/>
      <c r="D87" s="507"/>
      <c r="E87" s="507"/>
      <c r="F87" s="508"/>
      <c r="G87" s="508"/>
      <c r="H87" s="508"/>
      <c r="I87" s="509"/>
      <c r="J87" s="510"/>
      <c r="K87" s="507"/>
      <c r="L87" s="508"/>
      <c r="M87" s="509"/>
      <c r="N87" s="508"/>
      <c r="O87" s="519"/>
      <c r="P87" s="520"/>
      <c r="Q87" s="28"/>
      <c r="W87" s="28"/>
      <c r="X87" s="28"/>
      <c r="Y87" s="28"/>
      <c r="Z87" s="29"/>
      <c r="AA87" s="28"/>
      <c r="AB87" s="28"/>
    </row>
    <row r="88" spans="1:90" s="27" customFormat="1" ht="16.5" customHeight="1" x14ac:dyDescent="0.2">
      <c r="A88" s="31"/>
      <c r="B88" s="690"/>
      <c r="C88" s="690"/>
      <c r="D88" s="507"/>
      <c r="E88" s="507"/>
      <c r="F88" s="508"/>
      <c r="G88" s="508"/>
      <c r="H88" s="508"/>
      <c r="I88" s="509"/>
      <c r="J88" s="510"/>
      <c r="K88" s="507"/>
      <c r="L88" s="508"/>
      <c r="M88" s="509"/>
      <c r="N88" s="508"/>
      <c r="O88" s="519"/>
      <c r="P88" s="520"/>
      <c r="Q88" s="28"/>
      <c r="W88" s="28"/>
      <c r="X88" s="28"/>
      <c r="Y88" s="28"/>
      <c r="Z88" s="29"/>
      <c r="AA88" s="28"/>
      <c r="AB88" s="28"/>
    </row>
    <row r="89" spans="1:90" ht="15" customHeight="1" thickBot="1" x14ac:dyDescent="0.25"/>
    <row r="90" spans="1:90" s="376" customFormat="1" ht="23.25" customHeight="1" thickTop="1" thickBot="1" x14ac:dyDescent="0.45">
      <c r="A90" s="373"/>
      <c r="B90" s="374" t="s">
        <v>126</v>
      </c>
      <c r="C90" s="375"/>
      <c r="D90" s="375"/>
      <c r="E90" s="375"/>
      <c r="F90" s="375"/>
      <c r="G90" s="375"/>
      <c r="H90" s="375"/>
      <c r="I90" s="375"/>
      <c r="J90" s="375"/>
      <c r="P90" s="377"/>
      <c r="Q90" s="377"/>
      <c r="W90" s="377"/>
      <c r="X90" s="377"/>
      <c r="Y90" s="377"/>
      <c r="Z90" s="377"/>
      <c r="AA90" s="378"/>
      <c r="AB90" s="377"/>
    </row>
    <row r="91" spans="1:90" s="11" customFormat="1" ht="21" customHeight="1" x14ac:dyDescent="0.2">
      <c r="A91" s="9"/>
      <c r="B91" s="76"/>
      <c r="C91" s="77" t="s">
        <v>52</v>
      </c>
      <c r="D91" s="697"/>
      <c r="E91" s="707"/>
      <c r="F91" s="78"/>
      <c r="G91" s="79"/>
      <c r="H91" s="77" t="s">
        <v>53</v>
      </c>
      <c r="I91" s="697" t="s">
        <v>59</v>
      </c>
      <c r="J91" s="698"/>
      <c r="K91" s="714"/>
      <c r="L91" s="715"/>
      <c r="M91" s="715"/>
      <c r="N91" s="711"/>
      <c r="P91" s="12"/>
      <c r="Q91" s="12"/>
      <c r="W91" s="12"/>
      <c r="X91" s="12"/>
      <c r="Y91" s="12"/>
      <c r="Z91" s="12"/>
      <c r="AA91" s="13"/>
      <c r="AB91" s="12"/>
    </row>
    <row r="92" spans="1:90" s="11" customFormat="1" ht="21" customHeight="1" thickBot="1" x14ac:dyDescent="0.25">
      <c r="A92" s="9"/>
      <c r="B92" s="80"/>
      <c r="C92" s="81" t="s">
        <v>55</v>
      </c>
      <c r="D92" s="695" t="s">
        <v>92</v>
      </c>
      <c r="E92" s="696"/>
      <c r="F92" s="82"/>
      <c r="G92" s="83"/>
      <c r="H92" s="81" t="s">
        <v>35</v>
      </c>
      <c r="I92" s="695" t="s">
        <v>92</v>
      </c>
      <c r="J92" s="699"/>
      <c r="K92" s="714"/>
      <c r="L92" s="715"/>
      <c r="M92" s="715"/>
      <c r="N92" s="711"/>
      <c r="P92" s="12"/>
      <c r="Q92" s="12"/>
      <c r="W92" s="12"/>
      <c r="X92" s="12"/>
      <c r="Y92" s="12"/>
      <c r="Z92" s="12"/>
      <c r="AA92" s="13"/>
      <c r="AB92" s="12"/>
    </row>
    <row r="93" spans="1:90" s="11" customFormat="1" ht="3" customHeight="1" thickBot="1" x14ac:dyDescent="0.25">
      <c r="A93" s="30"/>
      <c r="B93" s="15"/>
      <c r="C93" s="16"/>
      <c r="D93" s="17"/>
      <c r="E93" s="17"/>
      <c r="F93" s="18"/>
      <c r="G93" s="19"/>
      <c r="H93" s="17"/>
      <c r="I93" s="20"/>
      <c r="J93" s="21"/>
      <c r="K93" s="17"/>
      <c r="P93" s="12"/>
      <c r="Q93" s="12"/>
      <c r="W93" s="12"/>
      <c r="X93" s="12"/>
      <c r="Y93" s="12"/>
      <c r="Z93" s="12"/>
      <c r="AA93" s="13"/>
      <c r="AB93" s="12"/>
    </row>
    <row r="94" spans="1:90" s="23" customFormat="1" ht="27" customHeight="1" x14ac:dyDescent="0.2">
      <c r="A94" s="9"/>
      <c r="B94" s="667" t="s">
        <v>105</v>
      </c>
      <c r="C94" s="708"/>
      <c r="D94" s="112" t="s">
        <v>58</v>
      </c>
      <c r="E94" s="113"/>
      <c r="F94" s="113"/>
      <c r="G94" s="113"/>
      <c r="H94" s="113"/>
      <c r="I94" s="113"/>
      <c r="J94" s="113"/>
      <c r="K94" s="700" t="str">
        <f>" &lt;&lt;&lt; EXAMPLE &gt;&gt;&gt; "&amp;K7</f>
        <v xml:space="preserve"> &lt;&lt;&lt; EXAMPLE &gt;&gt;&gt; Natural Gas Units</v>
      </c>
      <c r="L94" s="700"/>
      <c r="M94" s="700"/>
      <c r="N94" s="293" t="s">
        <v>96</v>
      </c>
      <c r="BE94" s="165"/>
      <c r="BF94" s="165"/>
      <c r="BG94" s="13"/>
      <c r="BH94" s="13"/>
      <c r="BI94" s="13"/>
    </row>
    <row r="95" spans="1:90" s="24" customFormat="1" ht="36" x14ac:dyDescent="0.2">
      <c r="A95" s="9"/>
      <c r="B95" s="669"/>
      <c r="C95" s="709"/>
      <c r="D95" s="65" t="s">
        <v>38</v>
      </c>
      <c r="E95" s="65" t="s">
        <v>73</v>
      </c>
      <c r="F95" s="65" t="s">
        <v>33</v>
      </c>
      <c r="G95" s="65" t="s">
        <v>27</v>
      </c>
      <c r="H95" s="65" t="s">
        <v>18</v>
      </c>
      <c r="I95" s="65" t="s">
        <v>32</v>
      </c>
      <c r="J95" s="65" t="s">
        <v>47</v>
      </c>
      <c r="K95" s="65" t="s">
        <v>13</v>
      </c>
      <c r="L95" s="65" t="s">
        <v>18</v>
      </c>
      <c r="M95" s="65" t="s">
        <v>17</v>
      </c>
      <c r="N95" s="115" t="s">
        <v>103</v>
      </c>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166"/>
      <c r="CD95" s="166"/>
      <c r="CE95" s="166"/>
      <c r="CF95" s="166"/>
      <c r="CG95" s="166"/>
      <c r="CH95" s="166"/>
      <c r="CI95" s="166"/>
      <c r="CJ95" s="166"/>
      <c r="CK95" s="166"/>
      <c r="CL95" s="166"/>
    </row>
    <row r="96" spans="1:90" s="25" customFormat="1" ht="14.25" customHeight="1" thickBot="1" x14ac:dyDescent="0.25">
      <c r="A96" s="9"/>
      <c r="B96" s="671"/>
      <c r="C96" s="710"/>
      <c r="D96" s="66" t="s">
        <v>14</v>
      </c>
      <c r="E96" s="66" t="s">
        <v>14</v>
      </c>
      <c r="F96" s="66" t="s">
        <v>15</v>
      </c>
      <c r="G96" s="66" t="s">
        <v>15</v>
      </c>
      <c r="H96" s="66" t="s">
        <v>15</v>
      </c>
      <c r="I96" s="66" t="s">
        <v>39</v>
      </c>
      <c r="J96" s="66" t="s">
        <v>48</v>
      </c>
      <c r="K96" s="304" t="s">
        <v>14</v>
      </c>
      <c r="L96" s="304" t="s">
        <v>15</v>
      </c>
      <c r="M96" s="304" t="s">
        <v>39</v>
      </c>
      <c r="N96" s="305" t="s">
        <v>15</v>
      </c>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row>
    <row r="97" spans="1:90" ht="14.25" customHeight="1" x14ac:dyDescent="0.2">
      <c r="A97" s="9" t="str">
        <f>B97&amp;F91</f>
        <v>Jan</v>
      </c>
      <c r="B97" s="117" t="s">
        <v>0</v>
      </c>
      <c r="C97" s="63">
        <f t="shared" ref="C97:C108" si="27">Year1</f>
        <v>0</v>
      </c>
      <c r="D97" s="314">
        <f>K97</f>
        <v>8500</v>
      </c>
      <c r="E97" s="316">
        <v>7500</v>
      </c>
      <c r="F97" s="315">
        <f>L97</f>
        <v>427.37759999999997</v>
      </c>
      <c r="G97" s="315">
        <f>N97</f>
        <v>12.12</v>
      </c>
      <c r="H97" s="315">
        <f>F97+G97</f>
        <v>439.49759999999998</v>
      </c>
      <c r="I97" s="317">
        <f>H97/D97</f>
        <v>5.1705599999999997E-2</v>
      </c>
      <c r="J97" s="318" t="e">
        <f>D97*INDEX('Select Year'!Y$15:Y$19,MATCH(NG!C97,'Select Year'!W$15:W$19,0))</f>
        <v>#N/A</v>
      </c>
      <c r="K97" s="319">
        <v>8500</v>
      </c>
      <c r="L97" s="320">
        <v>427.37759999999997</v>
      </c>
      <c r="M97" s="321">
        <f>L97/K97</f>
        <v>5.0279717647058818E-2</v>
      </c>
      <c r="N97" s="322">
        <v>12.12</v>
      </c>
      <c r="BG97" s="171"/>
      <c r="BH97" s="171"/>
      <c r="BI97" s="170"/>
      <c r="BJ97" s="170"/>
      <c r="BK97" s="170"/>
      <c r="BL97" s="170"/>
      <c r="BM97" s="7"/>
      <c r="BN97" s="7"/>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row>
    <row r="98" spans="1:90" ht="14.25" customHeight="1" x14ac:dyDescent="0.2">
      <c r="A98" s="9" t="str">
        <f>B98&amp;F91</f>
        <v>Feb</v>
      </c>
      <c r="B98" s="118" t="s">
        <v>1</v>
      </c>
      <c r="C98" s="63">
        <f t="shared" si="27"/>
        <v>0</v>
      </c>
      <c r="D98" s="323">
        <f t="shared" ref="D98:D108" si="28">K98</f>
        <v>8110</v>
      </c>
      <c r="E98" s="238">
        <v>7500</v>
      </c>
      <c r="F98" s="239">
        <f t="shared" ref="F98:F108" si="29">L98</f>
        <v>411.24719999999996</v>
      </c>
      <c r="G98" s="239">
        <f t="shared" ref="G98:G108" si="30">N98</f>
        <v>12.12</v>
      </c>
      <c r="H98" s="239">
        <f t="shared" ref="H98:H108" si="31">F98+G98</f>
        <v>423.36719999999997</v>
      </c>
      <c r="I98" s="240">
        <f t="shared" ref="I98:I108" si="32">H98/D98</f>
        <v>5.2203107274969171E-2</v>
      </c>
      <c r="J98" s="241" t="e">
        <f>D98*INDEX('Select Year'!Y$15:Y$19,MATCH(NG!C98,'Select Year'!W$15:W$19,0))</f>
        <v>#N/A</v>
      </c>
      <c r="K98" s="250">
        <v>8110</v>
      </c>
      <c r="L98" s="324">
        <v>411.24719999999996</v>
      </c>
      <c r="M98" s="325">
        <f t="shared" ref="M98:M108" si="33">L98/K98</f>
        <v>5.0708655980271265E-2</v>
      </c>
      <c r="N98" s="326">
        <v>12.12</v>
      </c>
      <c r="BG98" s="171"/>
      <c r="BH98" s="171"/>
      <c r="BI98" s="170"/>
      <c r="BJ98" s="170"/>
      <c r="BK98" s="170"/>
      <c r="BL98" s="170"/>
      <c r="BM98" s="7"/>
      <c r="BN98" s="7"/>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row>
    <row r="99" spans="1:90" ht="14.25" customHeight="1" x14ac:dyDescent="0.2">
      <c r="A99" s="9" t="str">
        <f>B99&amp;F91</f>
        <v>Mar</v>
      </c>
      <c r="B99" s="118" t="s">
        <v>2</v>
      </c>
      <c r="C99" s="63">
        <f t="shared" si="27"/>
        <v>0</v>
      </c>
      <c r="D99" s="323">
        <f t="shared" si="28"/>
        <v>7900</v>
      </c>
      <c r="E99" s="238">
        <v>7500</v>
      </c>
      <c r="F99" s="239">
        <f t="shared" si="29"/>
        <v>402.5616</v>
      </c>
      <c r="G99" s="239">
        <f t="shared" si="30"/>
        <v>12.12</v>
      </c>
      <c r="H99" s="239">
        <f t="shared" si="31"/>
        <v>414.6816</v>
      </c>
      <c r="I99" s="240">
        <f t="shared" si="32"/>
        <v>5.2491341772151902E-2</v>
      </c>
      <c r="J99" s="241" t="e">
        <f>D99*INDEX('Select Year'!Y$15:Y$19,MATCH(NG!C99,'Select Year'!W$15:W$19,0))</f>
        <v>#N/A</v>
      </c>
      <c r="K99" s="250">
        <v>7900</v>
      </c>
      <c r="L99" s="324">
        <v>402.5616</v>
      </c>
      <c r="M99" s="325">
        <f t="shared" si="33"/>
        <v>5.0957164556962024E-2</v>
      </c>
      <c r="N99" s="326">
        <v>12.12</v>
      </c>
      <c r="BG99" s="171"/>
      <c r="BH99" s="171"/>
      <c r="BI99" s="170"/>
      <c r="BJ99" s="170"/>
      <c r="BK99" s="170"/>
      <c r="BL99" s="170"/>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row>
    <row r="100" spans="1:90" ht="14.25" customHeight="1" x14ac:dyDescent="0.2">
      <c r="A100" s="9" t="str">
        <f>B100&amp;F91</f>
        <v>Apr</v>
      </c>
      <c r="B100" s="118" t="s">
        <v>3</v>
      </c>
      <c r="C100" s="63">
        <f t="shared" si="27"/>
        <v>0</v>
      </c>
      <c r="D100" s="323">
        <f t="shared" si="28"/>
        <v>7850</v>
      </c>
      <c r="E100" s="238">
        <v>7500</v>
      </c>
      <c r="F100" s="239">
        <f t="shared" si="29"/>
        <v>400.49359999999996</v>
      </c>
      <c r="G100" s="239">
        <f t="shared" si="30"/>
        <v>12.12</v>
      </c>
      <c r="H100" s="239">
        <f t="shared" si="31"/>
        <v>412.61359999999996</v>
      </c>
      <c r="I100" s="240">
        <f t="shared" si="32"/>
        <v>5.2562242038216557E-2</v>
      </c>
      <c r="J100" s="241" t="e">
        <f>D100*INDEX('Select Year'!Y$15:Y$19,MATCH(NG!C100,'Select Year'!W$15:W$19,0))</f>
        <v>#N/A</v>
      </c>
      <c r="K100" s="250">
        <v>7850</v>
      </c>
      <c r="L100" s="324">
        <v>400.49359999999996</v>
      </c>
      <c r="M100" s="325">
        <f t="shared" si="33"/>
        <v>5.1018292993630567E-2</v>
      </c>
      <c r="N100" s="326">
        <v>12.12</v>
      </c>
      <c r="BG100" s="171"/>
      <c r="BH100" s="171"/>
      <c r="BI100" s="170"/>
      <c r="BJ100" s="170"/>
      <c r="BK100" s="170"/>
      <c r="BL100" s="170"/>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row>
    <row r="101" spans="1:90" ht="14.25" customHeight="1" x14ac:dyDescent="0.2">
      <c r="A101" s="9" t="str">
        <f>B101&amp;F91</f>
        <v>May</v>
      </c>
      <c r="B101" s="118" t="s">
        <v>4</v>
      </c>
      <c r="C101" s="63">
        <f t="shared" si="27"/>
        <v>0</v>
      </c>
      <c r="D101" s="323">
        <f t="shared" si="28"/>
        <v>7600</v>
      </c>
      <c r="E101" s="238">
        <v>7500</v>
      </c>
      <c r="F101" s="239">
        <f t="shared" si="29"/>
        <v>390.15359999999998</v>
      </c>
      <c r="G101" s="239">
        <f t="shared" si="30"/>
        <v>12.12</v>
      </c>
      <c r="H101" s="239">
        <f t="shared" si="31"/>
        <v>402.27359999999999</v>
      </c>
      <c r="I101" s="240">
        <f t="shared" si="32"/>
        <v>5.293073684210526E-2</v>
      </c>
      <c r="J101" s="241" t="e">
        <f>D101*INDEX('Select Year'!Y$15:Y$19,MATCH(NG!C101,'Select Year'!W$15:W$19,0))</f>
        <v>#N/A</v>
      </c>
      <c r="K101" s="250">
        <v>7600</v>
      </c>
      <c r="L101" s="324">
        <v>390.15359999999998</v>
      </c>
      <c r="M101" s="325">
        <f t="shared" si="33"/>
        <v>5.1336E-2</v>
      </c>
      <c r="N101" s="326">
        <v>12.12</v>
      </c>
      <c r="BG101" s="171"/>
      <c r="BH101" s="171"/>
      <c r="BI101" s="170"/>
      <c r="BJ101" s="170"/>
      <c r="BK101" s="170"/>
      <c r="BL101" s="170"/>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row>
    <row r="102" spans="1:90" ht="14.25" customHeight="1" x14ac:dyDescent="0.2">
      <c r="A102" s="9" t="str">
        <f>B102&amp;F91</f>
        <v>Jun</v>
      </c>
      <c r="B102" s="118" t="s">
        <v>5</v>
      </c>
      <c r="C102" s="63">
        <f t="shared" si="27"/>
        <v>0</v>
      </c>
      <c r="D102" s="323">
        <f t="shared" si="28"/>
        <v>7500</v>
      </c>
      <c r="E102" s="238">
        <v>7500</v>
      </c>
      <c r="F102" s="239">
        <f t="shared" si="29"/>
        <v>386.01759999999996</v>
      </c>
      <c r="G102" s="239">
        <f t="shared" si="30"/>
        <v>12.12</v>
      </c>
      <c r="H102" s="239">
        <f t="shared" si="31"/>
        <v>398.13759999999996</v>
      </c>
      <c r="I102" s="240">
        <f t="shared" si="32"/>
        <v>5.3085013333333327E-2</v>
      </c>
      <c r="J102" s="241" t="e">
        <f>D102*INDEX('Select Year'!Y$15:Y$19,MATCH(NG!C102,'Select Year'!W$15:W$19,0))</f>
        <v>#N/A</v>
      </c>
      <c r="K102" s="250">
        <v>7500</v>
      </c>
      <c r="L102" s="324">
        <v>386.01759999999996</v>
      </c>
      <c r="M102" s="325">
        <f t="shared" si="33"/>
        <v>5.1469013333333327E-2</v>
      </c>
      <c r="N102" s="326">
        <v>12.12</v>
      </c>
      <c r="BG102" s="171"/>
      <c r="BH102" s="171"/>
      <c r="BI102" s="170"/>
      <c r="BJ102" s="170"/>
      <c r="BK102" s="170"/>
      <c r="BL102" s="170"/>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row>
    <row r="103" spans="1:90" ht="14.25" customHeight="1" x14ac:dyDescent="0.2">
      <c r="A103" s="9" t="str">
        <f>B103&amp;F91</f>
        <v>Jul</v>
      </c>
      <c r="B103" s="118" t="s">
        <v>6</v>
      </c>
      <c r="C103" s="63">
        <f t="shared" si="27"/>
        <v>0</v>
      </c>
      <c r="D103" s="323">
        <f t="shared" si="28"/>
        <v>7000</v>
      </c>
      <c r="E103" s="238">
        <v>7500</v>
      </c>
      <c r="F103" s="239">
        <f t="shared" si="29"/>
        <v>365.33759999999995</v>
      </c>
      <c r="G103" s="239">
        <f t="shared" si="30"/>
        <v>12.12</v>
      </c>
      <c r="H103" s="239">
        <f t="shared" si="31"/>
        <v>377.45759999999996</v>
      </c>
      <c r="I103" s="240">
        <f t="shared" si="32"/>
        <v>5.3922514285714276E-2</v>
      </c>
      <c r="J103" s="241" t="e">
        <f>D103*INDEX('Select Year'!Y$15:Y$19,MATCH(NG!C103,'Select Year'!W$15:W$19,0))</f>
        <v>#N/A</v>
      </c>
      <c r="K103" s="250">
        <v>7000</v>
      </c>
      <c r="L103" s="324">
        <v>365.33759999999995</v>
      </c>
      <c r="M103" s="325">
        <f t="shared" si="33"/>
        <v>5.2191085714285705E-2</v>
      </c>
      <c r="N103" s="326">
        <v>12.12</v>
      </c>
      <c r="BG103" s="171"/>
      <c r="BH103" s="171"/>
      <c r="BI103" s="170"/>
      <c r="BJ103" s="170"/>
      <c r="BK103" s="170"/>
      <c r="BL103" s="170"/>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row>
    <row r="104" spans="1:90" ht="14.25" customHeight="1" x14ac:dyDescent="0.2">
      <c r="A104" s="9" t="str">
        <f>B104&amp;F91</f>
        <v>Aug</v>
      </c>
      <c r="B104" s="118" t="s">
        <v>7</v>
      </c>
      <c r="C104" s="63">
        <f t="shared" si="27"/>
        <v>0</v>
      </c>
      <c r="D104" s="323">
        <f t="shared" si="28"/>
        <v>6800</v>
      </c>
      <c r="E104" s="238">
        <v>7500</v>
      </c>
      <c r="F104" s="239">
        <f t="shared" si="29"/>
        <v>357.06559999999996</v>
      </c>
      <c r="G104" s="239">
        <f t="shared" si="30"/>
        <v>12.12</v>
      </c>
      <c r="H104" s="239">
        <f t="shared" si="31"/>
        <v>369.18559999999997</v>
      </c>
      <c r="I104" s="240">
        <f t="shared" si="32"/>
        <v>5.4291999999999993E-2</v>
      </c>
      <c r="J104" s="241" t="e">
        <f>D104*INDEX('Select Year'!Y$15:Y$19,MATCH(NG!C104,'Select Year'!W$15:W$19,0))</f>
        <v>#N/A</v>
      </c>
      <c r="K104" s="250">
        <v>6800</v>
      </c>
      <c r="L104" s="324">
        <v>357.06559999999996</v>
      </c>
      <c r="M104" s="325">
        <f t="shared" si="33"/>
        <v>5.2509647058823522E-2</v>
      </c>
      <c r="N104" s="326">
        <v>12.12</v>
      </c>
      <c r="BG104" s="171"/>
      <c r="BH104" s="171"/>
      <c r="BI104" s="170"/>
      <c r="BJ104" s="170"/>
      <c r="BK104" s="170"/>
      <c r="BL104" s="170"/>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row>
    <row r="105" spans="1:90" ht="14.25" customHeight="1" x14ac:dyDescent="0.2">
      <c r="A105" s="9" t="str">
        <f>B105&amp;F91</f>
        <v>Sep</v>
      </c>
      <c r="B105" s="118" t="s">
        <v>8</v>
      </c>
      <c r="C105" s="63">
        <f t="shared" si="27"/>
        <v>0</v>
      </c>
      <c r="D105" s="323">
        <f t="shared" si="28"/>
        <v>7000</v>
      </c>
      <c r="E105" s="238">
        <v>7500</v>
      </c>
      <c r="F105" s="239">
        <f t="shared" si="29"/>
        <v>365.33759999999995</v>
      </c>
      <c r="G105" s="239">
        <f t="shared" si="30"/>
        <v>12.12</v>
      </c>
      <c r="H105" s="239">
        <f t="shared" si="31"/>
        <v>377.45759999999996</v>
      </c>
      <c r="I105" s="240">
        <f t="shared" si="32"/>
        <v>5.3922514285714276E-2</v>
      </c>
      <c r="J105" s="241" t="e">
        <f>D105*INDEX('Select Year'!Y$15:Y$19,MATCH(NG!C105,'Select Year'!W$15:W$19,0))</f>
        <v>#N/A</v>
      </c>
      <c r="K105" s="250">
        <v>7000</v>
      </c>
      <c r="L105" s="324">
        <v>365.33759999999995</v>
      </c>
      <c r="M105" s="325">
        <f t="shared" si="33"/>
        <v>5.2191085714285705E-2</v>
      </c>
      <c r="N105" s="326">
        <v>12.12</v>
      </c>
      <c r="BG105" s="171"/>
      <c r="BH105" s="171"/>
      <c r="BI105" s="170"/>
      <c r="BJ105" s="170"/>
      <c r="BK105" s="170"/>
      <c r="BL105" s="170"/>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row>
    <row r="106" spans="1:90" ht="14.25" customHeight="1" x14ac:dyDescent="0.2">
      <c r="A106" s="9" t="str">
        <f>B106&amp;F91</f>
        <v>Oct</v>
      </c>
      <c r="B106" s="118" t="s">
        <v>9</v>
      </c>
      <c r="C106" s="63">
        <f t="shared" si="27"/>
        <v>0</v>
      </c>
      <c r="D106" s="323">
        <f t="shared" si="28"/>
        <v>7100</v>
      </c>
      <c r="E106" s="238">
        <v>7500</v>
      </c>
      <c r="F106" s="239">
        <f t="shared" si="29"/>
        <v>369.47359999999998</v>
      </c>
      <c r="G106" s="239">
        <f t="shared" si="30"/>
        <v>12.12</v>
      </c>
      <c r="H106" s="239">
        <f t="shared" si="31"/>
        <v>381.59359999999998</v>
      </c>
      <c r="I106" s="240">
        <f t="shared" si="32"/>
        <v>5.3745577464788731E-2</v>
      </c>
      <c r="J106" s="241" t="e">
        <f>D106*INDEX('Select Year'!Y$15:Y$19,MATCH(NG!C106,'Select Year'!W$15:W$19,0))</f>
        <v>#N/A</v>
      </c>
      <c r="K106" s="250">
        <v>7100</v>
      </c>
      <c r="L106" s="324">
        <v>369.47359999999998</v>
      </c>
      <c r="M106" s="325">
        <f t="shared" si="33"/>
        <v>5.2038535211267604E-2</v>
      </c>
      <c r="N106" s="326">
        <v>12.12</v>
      </c>
      <c r="BG106" s="171"/>
      <c r="BH106" s="171"/>
      <c r="BI106" s="170"/>
      <c r="BJ106" s="170"/>
      <c r="BK106" s="170"/>
      <c r="BL106" s="170"/>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row>
    <row r="107" spans="1:90" ht="14.25" customHeight="1" x14ac:dyDescent="0.2">
      <c r="A107" s="9" t="str">
        <f>B107&amp;F91</f>
        <v>Nov</v>
      </c>
      <c r="B107" s="118" t="s">
        <v>10</v>
      </c>
      <c r="C107" s="63">
        <f t="shared" si="27"/>
        <v>0</v>
      </c>
      <c r="D107" s="323">
        <f t="shared" si="28"/>
        <v>7800</v>
      </c>
      <c r="E107" s="238">
        <v>7500</v>
      </c>
      <c r="F107" s="239">
        <f t="shared" si="29"/>
        <v>398.42559999999997</v>
      </c>
      <c r="G107" s="239">
        <f t="shared" si="30"/>
        <v>12.12</v>
      </c>
      <c r="H107" s="239">
        <f t="shared" si="31"/>
        <v>410.54559999999998</v>
      </c>
      <c r="I107" s="240">
        <f t="shared" si="32"/>
        <v>5.2634051282051279E-2</v>
      </c>
      <c r="J107" s="241" t="e">
        <f>D107*INDEX('Select Year'!Y$15:Y$19,MATCH(NG!C107,'Select Year'!W$15:W$19,0))</f>
        <v>#N/A</v>
      </c>
      <c r="K107" s="250">
        <v>7800</v>
      </c>
      <c r="L107" s="324">
        <v>398.42559999999997</v>
      </c>
      <c r="M107" s="325">
        <f t="shared" si="33"/>
        <v>5.1080205128205124E-2</v>
      </c>
      <c r="N107" s="326">
        <v>12.12</v>
      </c>
      <c r="BG107" s="171"/>
      <c r="BH107" s="171"/>
      <c r="BI107" s="170"/>
      <c r="BJ107" s="170"/>
      <c r="BK107" s="170"/>
      <c r="BL107" s="170"/>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row>
    <row r="108" spans="1:90" ht="14.25" customHeight="1" thickBot="1" x14ac:dyDescent="0.25">
      <c r="A108" s="9" t="str">
        <f>B108&amp;F91</f>
        <v>Dec</v>
      </c>
      <c r="B108" s="162" t="s">
        <v>11</v>
      </c>
      <c r="C108" s="163">
        <f t="shared" si="27"/>
        <v>0</v>
      </c>
      <c r="D108" s="327">
        <f t="shared" si="28"/>
        <v>8300</v>
      </c>
      <c r="E108" s="242">
        <v>7500</v>
      </c>
      <c r="F108" s="328">
        <f t="shared" si="29"/>
        <v>419.10559999999998</v>
      </c>
      <c r="G108" s="328">
        <f t="shared" si="30"/>
        <v>12.12</v>
      </c>
      <c r="H108" s="328">
        <f t="shared" si="31"/>
        <v>431.22559999999999</v>
      </c>
      <c r="I108" s="329">
        <f t="shared" si="32"/>
        <v>5.1954891566265059E-2</v>
      </c>
      <c r="J108" s="330" t="e">
        <f>D108*INDEX('Select Year'!Y$15:Y$19,MATCH(NG!C108,'Select Year'!W$15:W$19,0))</f>
        <v>#N/A</v>
      </c>
      <c r="K108" s="250">
        <v>8300</v>
      </c>
      <c r="L108" s="247">
        <v>419.10559999999998</v>
      </c>
      <c r="M108" s="331">
        <f t="shared" si="33"/>
        <v>5.0494650602409638E-2</v>
      </c>
      <c r="N108" s="326">
        <v>12.12</v>
      </c>
      <c r="BG108" s="171"/>
      <c r="BH108" s="171"/>
      <c r="BI108" s="170"/>
      <c r="BJ108" s="170"/>
      <c r="BK108" s="170"/>
      <c r="BL108" s="170"/>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row>
    <row r="109" spans="1:90" s="51" customFormat="1" ht="19.5" customHeight="1" thickBot="1" x14ac:dyDescent="0.25">
      <c r="A109" s="9" t="str">
        <f>B109&amp;F91</f>
        <v>Total</v>
      </c>
      <c r="B109" s="511" t="s">
        <v>24</v>
      </c>
      <c r="C109" s="521"/>
      <c r="D109" s="522">
        <f>SUM(D97:D108)</f>
        <v>91460</v>
      </c>
      <c r="E109" s="523">
        <f>SUM(E97:E108)</f>
        <v>90000</v>
      </c>
      <c r="F109" s="524">
        <f>SUM(F97:F108)</f>
        <v>4692.5967999999993</v>
      </c>
      <c r="G109" s="524">
        <f>SUM(G97:G108)</f>
        <v>145.44000000000003</v>
      </c>
      <c r="H109" s="524">
        <f>SUM(H97:H108)</f>
        <v>4838.0367999999999</v>
      </c>
      <c r="I109" s="525">
        <f>IF((K109)=0,"",H109/(D109))</f>
        <v>5.2897843866171003E-2</v>
      </c>
      <c r="J109" s="526" t="e">
        <f>SUM(J97:J108)</f>
        <v>#N/A</v>
      </c>
      <c r="K109" s="523">
        <f>SUM(K97:K108)</f>
        <v>91460</v>
      </c>
      <c r="L109" s="524">
        <f>SUM(L97:L108)</f>
        <v>4692.5967999999993</v>
      </c>
      <c r="M109" s="527">
        <f>L109/K109</f>
        <v>5.1307640498578604E-2</v>
      </c>
      <c r="N109" s="528">
        <f>SUM(N97:N108)</f>
        <v>145.44000000000003</v>
      </c>
      <c r="P109" s="52"/>
      <c r="Q109" s="52"/>
      <c r="W109" s="52"/>
      <c r="X109" s="52"/>
      <c r="Y109" s="52"/>
      <c r="Z109" s="53"/>
      <c r="AA109" s="52"/>
      <c r="AB109" s="52"/>
      <c r="BG109" s="168"/>
      <c r="BH109" s="168"/>
      <c r="BI109" s="169"/>
    </row>
    <row r="110" spans="1:90" x14ac:dyDescent="0.2">
      <c r="B110" s="677" t="s">
        <v>126</v>
      </c>
      <c r="C110" s="678"/>
      <c r="D110" s="529"/>
      <c r="E110" s="529"/>
      <c r="F110" s="529"/>
      <c r="G110" s="529"/>
      <c r="H110" s="529"/>
      <c r="I110" s="529"/>
      <c r="J110" s="529"/>
      <c r="K110" s="530"/>
      <c r="L110" s="530"/>
      <c r="M110" s="530"/>
      <c r="N110" s="530"/>
      <c r="O110" s="530"/>
      <c r="P110" s="531"/>
      <c r="Q110" s="531"/>
      <c r="R110" s="530"/>
      <c r="S110" s="530"/>
      <c r="T110" s="530"/>
      <c r="U110" s="530"/>
      <c r="V110" s="530"/>
      <c r="W110" s="531"/>
      <c r="X110" s="532"/>
    </row>
    <row r="111" spans="1:90" x14ac:dyDescent="0.2">
      <c r="B111" s="679"/>
      <c r="C111" s="680"/>
      <c r="D111" s="54"/>
      <c r="E111" s="54"/>
      <c r="F111" s="54"/>
      <c r="G111" s="54"/>
      <c r="H111" s="54"/>
      <c r="I111" s="54"/>
      <c r="J111" s="54"/>
      <c r="K111" s="41"/>
      <c r="L111" s="41"/>
      <c r="M111" s="41"/>
      <c r="N111" s="41"/>
      <c r="O111" s="41"/>
      <c r="P111" s="42"/>
      <c r="Q111" s="42"/>
      <c r="R111" s="41"/>
      <c r="S111" s="41"/>
      <c r="T111" s="41"/>
      <c r="U111" s="41"/>
      <c r="V111" s="41"/>
      <c r="W111" s="42"/>
      <c r="X111" s="533"/>
    </row>
    <row r="112" spans="1:90" x14ac:dyDescent="0.2">
      <c r="B112" s="679"/>
      <c r="C112" s="680"/>
      <c r="D112" s="54"/>
      <c r="E112" s="54"/>
      <c r="F112" s="54"/>
      <c r="G112" s="54"/>
      <c r="H112" s="54"/>
      <c r="I112" s="54"/>
      <c r="J112" s="54"/>
      <c r="K112" s="41"/>
      <c r="L112" s="41"/>
      <c r="M112" s="41"/>
      <c r="N112" s="41"/>
      <c r="O112" s="41"/>
      <c r="P112" s="42"/>
      <c r="Q112" s="42"/>
      <c r="R112" s="41"/>
      <c r="S112" s="41"/>
      <c r="T112" s="41"/>
      <c r="U112" s="41"/>
      <c r="V112" s="41"/>
      <c r="W112" s="42"/>
      <c r="X112" s="533"/>
    </row>
    <row r="113" spans="2:24" x14ac:dyDescent="0.2">
      <c r="B113" s="679"/>
      <c r="C113" s="680"/>
      <c r="D113" s="54"/>
      <c r="E113" s="54"/>
      <c r="F113" s="54"/>
      <c r="G113" s="54"/>
      <c r="H113" s="54"/>
      <c r="I113" s="54"/>
      <c r="J113" s="54"/>
      <c r="K113" s="41"/>
      <c r="L113" s="41"/>
      <c r="M113" s="41"/>
      <c r="N113" s="41"/>
      <c r="O113" s="41"/>
      <c r="P113" s="42"/>
      <c r="Q113" s="42"/>
      <c r="R113" s="41"/>
      <c r="S113" s="41"/>
      <c r="T113" s="41"/>
      <c r="U113" s="41"/>
      <c r="V113" s="41"/>
      <c r="W113" s="42"/>
      <c r="X113" s="533"/>
    </row>
    <row r="114" spans="2:24" x14ac:dyDescent="0.2">
      <c r="B114" s="679"/>
      <c r="C114" s="680"/>
      <c r="D114" s="54"/>
      <c r="E114" s="54"/>
      <c r="F114" s="54"/>
      <c r="G114" s="54"/>
      <c r="H114" s="54"/>
      <c r="I114" s="54"/>
      <c r="J114" s="54"/>
      <c r="K114" s="41"/>
      <c r="L114" s="41"/>
      <c r="M114" s="41"/>
      <c r="N114" s="41"/>
      <c r="O114" s="41"/>
      <c r="P114" s="42"/>
      <c r="Q114" s="42"/>
      <c r="R114" s="41"/>
      <c r="S114" s="41"/>
      <c r="T114" s="41"/>
      <c r="U114" s="41"/>
      <c r="V114" s="41"/>
      <c r="W114" s="42"/>
      <c r="X114" s="533"/>
    </row>
    <row r="115" spans="2:24" x14ac:dyDescent="0.2">
      <c r="B115" s="679"/>
      <c r="C115" s="680"/>
      <c r="D115" s="54"/>
      <c r="E115" s="54"/>
      <c r="F115" s="54"/>
      <c r="G115" s="54"/>
      <c r="H115" s="54"/>
      <c r="I115" s="54"/>
      <c r="J115" s="54"/>
      <c r="K115" s="41"/>
      <c r="L115" s="41"/>
      <c r="M115" s="41"/>
      <c r="N115" s="41"/>
      <c r="O115" s="41"/>
      <c r="P115" s="42"/>
      <c r="Q115" s="42"/>
      <c r="R115" s="41"/>
      <c r="S115" s="41"/>
      <c r="T115" s="41"/>
      <c r="U115" s="41"/>
      <c r="V115" s="41"/>
      <c r="W115" s="42"/>
      <c r="X115" s="533"/>
    </row>
    <row r="116" spans="2:24" x14ac:dyDescent="0.2">
      <c r="B116" s="679"/>
      <c r="C116" s="680"/>
      <c r="D116" s="54"/>
      <c r="E116" s="54"/>
      <c r="F116" s="54"/>
      <c r="G116" s="54"/>
      <c r="H116" s="54"/>
      <c r="I116" s="54"/>
      <c r="J116" s="54"/>
      <c r="K116" s="41"/>
      <c r="L116" s="41"/>
      <c r="M116" s="41"/>
      <c r="N116" s="41"/>
      <c r="O116" s="41"/>
      <c r="P116" s="42"/>
      <c r="Q116" s="42"/>
      <c r="R116" s="41"/>
      <c r="S116" s="41"/>
      <c r="T116" s="41"/>
      <c r="U116" s="41"/>
      <c r="V116" s="41"/>
      <c r="W116" s="42"/>
      <c r="X116" s="533"/>
    </row>
    <row r="117" spans="2:24" x14ac:dyDescent="0.2">
      <c r="B117" s="679"/>
      <c r="C117" s="680"/>
      <c r="D117" s="54"/>
      <c r="E117" s="54"/>
      <c r="F117" s="54"/>
      <c r="G117" s="54"/>
      <c r="H117" s="54"/>
      <c r="I117" s="54"/>
      <c r="J117" s="54"/>
      <c r="K117" s="41"/>
      <c r="L117" s="41"/>
      <c r="M117" s="41"/>
      <c r="N117" s="41"/>
      <c r="O117" s="41"/>
      <c r="P117" s="42"/>
      <c r="Q117" s="42"/>
      <c r="R117" s="41"/>
      <c r="S117" s="41"/>
      <c r="T117" s="41"/>
      <c r="U117" s="41"/>
      <c r="V117" s="41"/>
      <c r="W117" s="42"/>
      <c r="X117" s="533"/>
    </row>
    <row r="118" spans="2:24" ht="13.5" customHeight="1" x14ac:dyDescent="0.2">
      <c r="B118" s="679"/>
      <c r="C118" s="680"/>
      <c r="D118" s="54"/>
      <c r="E118" s="54"/>
      <c r="F118" s="54"/>
      <c r="G118" s="54"/>
      <c r="H118" s="54"/>
      <c r="I118" s="54"/>
      <c r="J118" s="54"/>
      <c r="K118" s="41"/>
      <c r="L118" s="41"/>
      <c r="M118" s="41"/>
      <c r="N118" s="41"/>
      <c r="O118" s="41"/>
      <c r="P118" s="42"/>
      <c r="Q118" s="42"/>
      <c r="R118" s="41"/>
      <c r="S118" s="41"/>
      <c r="T118" s="41"/>
      <c r="U118" s="41"/>
      <c r="V118" s="41"/>
      <c r="W118" s="42"/>
      <c r="X118" s="533"/>
    </row>
    <row r="119" spans="2:24" x14ac:dyDescent="0.2">
      <c r="B119" s="679"/>
      <c r="C119" s="680"/>
      <c r="D119" s="54"/>
      <c r="E119" s="54"/>
      <c r="F119" s="54"/>
      <c r="G119" s="54"/>
      <c r="H119" s="54"/>
      <c r="I119" s="54"/>
      <c r="J119" s="54"/>
      <c r="K119" s="41"/>
      <c r="L119" s="41"/>
      <c r="M119" s="41"/>
      <c r="N119" s="41"/>
      <c r="O119" s="41"/>
      <c r="P119" s="42"/>
      <c r="Q119" s="42"/>
      <c r="R119" s="41"/>
      <c r="S119" s="41"/>
      <c r="T119" s="41"/>
      <c r="U119" s="41"/>
      <c r="V119" s="41"/>
      <c r="W119" s="42"/>
      <c r="X119" s="533"/>
    </row>
    <row r="120" spans="2:24" x14ac:dyDescent="0.2">
      <c r="B120" s="679"/>
      <c r="C120" s="680"/>
      <c r="D120" s="54"/>
      <c r="E120" s="54"/>
      <c r="F120" s="54"/>
      <c r="G120" s="54"/>
      <c r="H120" s="54"/>
      <c r="I120" s="54"/>
      <c r="J120" s="54"/>
      <c r="K120" s="41"/>
      <c r="L120" s="41"/>
      <c r="M120" s="41"/>
      <c r="N120" s="41"/>
      <c r="O120" s="41"/>
      <c r="P120" s="42"/>
      <c r="Q120" s="42"/>
      <c r="R120" s="41"/>
      <c r="S120" s="41"/>
      <c r="T120" s="41"/>
      <c r="U120" s="41"/>
      <c r="V120" s="41"/>
      <c r="W120" s="42"/>
      <c r="X120" s="533"/>
    </row>
    <row r="121" spans="2:24" x14ac:dyDescent="0.2">
      <c r="B121" s="679"/>
      <c r="C121" s="680"/>
      <c r="D121" s="54"/>
      <c r="E121" s="54"/>
      <c r="F121" s="54"/>
      <c r="G121" s="54"/>
      <c r="H121" s="54"/>
      <c r="I121" s="54"/>
      <c r="J121" s="54"/>
      <c r="K121" s="41"/>
      <c r="L121" s="41"/>
      <c r="M121" s="41"/>
      <c r="N121" s="41"/>
      <c r="O121" s="41"/>
      <c r="P121" s="42"/>
      <c r="Q121" s="42"/>
      <c r="R121" s="41"/>
      <c r="S121" s="41"/>
      <c r="T121" s="41"/>
      <c r="U121" s="41"/>
      <c r="V121" s="41"/>
      <c r="W121" s="42"/>
      <c r="X121" s="533"/>
    </row>
    <row r="122" spans="2:24" x14ac:dyDescent="0.2">
      <c r="B122" s="679"/>
      <c r="C122" s="680"/>
      <c r="D122" s="54"/>
      <c r="E122" s="54"/>
      <c r="F122" s="54"/>
      <c r="G122" s="54"/>
      <c r="H122" s="54"/>
      <c r="I122" s="54"/>
      <c r="J122" s="54"/>
      <c r="K122" s="41"/>
      <c r="L122" s="41"/>
      <c r="M122" s="41"/>
      <c r="N122" s="41"/>
      <c r="O122" s="41"/>
      <c r="P122" s="42"/>
      <c r="Q122" s="42"/>
      <c r="R122" s="41"/>
      <c r="S122" s="41"/>
      <c r="T122" s="41"/>
      <c r="U122" s="41"/>
      <c r="V122" s="41"/>
      <c r="W122" s="42"/>
      <c r="X122" s="533"/>
    </row>
    <row r="123" spans="2:24" x14ac:dyDescent="0.2">
      <c r="B123" s="679"/>
      <c r="C123" s="680"/>
      <c r="D123" s="54"/>
      <c r="E123" s="54"/>
      <c r="F123" s="54"/>
      <c r="G123" s="54"/>
      <c r="H123" s="54"/>
      <c r="I123" s="54"/>
      <c r="J123" s="54"/>
      <c r="K123" s="41"/>
      <c r="L123" s="41"/>
      <c r="M123" s="41"/>
      <c r="N123" s="41"/>
      <c r="O123" s="41"/>
      <c r="P123" s="42"/>
      <c r="Q123" s="42"/>
      <c r="R123" s="41"/>
      <c r="S123" s="41"/>
      <c r="T123" s="41"/>
      <c r="U123" s="41"/>
      <c r="V123" s="41"/>
      <c r="W123" s="42"/>
      <c r="X123" s="533"/>
    </row>
    <row r="124" spans="2:24" x14ac:dyDescent="0.2">
      <c r="B124" s="679"/>
      <c r="C124" s="680"/>
      <c r="D124" s="54"/>
      <c r="E124" s="54"/>
      <c r="F124" s="54"/>
      <c r="G124" s="54"/>
      <c r="H124" s="54"/>
      <c r="I124" s="54"/>
      <c r="J124" s="54"/>
      <c r="K124" s="41"/>
      <c r="L124" s="41"/>
      <c r="M124" s="41"/>
      <c r="N124" s="41"/>
      <c r="O124" s="41"/>
      <c r="P124" s="42"/>
      <c r="Q124" s="42"/>
      <c r="R124" s="41"/>
      <c r="S124" s="41"/>
      <c r="T124" s="41"/>
      <c r="U124" s="41"/>
      <c r="V124" s="41"/>
      <c r="W124" s="42"/>
      <c r="X124" s="533"/>
    </row>
    <row r="125" spans="2:24" x14ac:dyDescent="0.2">
      <c r="B125" s="679"/>
      <c r="C125" s="680"/>
      <c r="D125" s="54"/>
      <c r="E125" s="54"/>
      <c r="F125" s="54"/>
      <c r="G125" s="54"/>
      <c r="H125" s="54"/>
      <c r="I125" s="54"/>
      <c r="J125" s="54"/>
      <c r="K125" s="41"/>
      <c r="L125" s="41"/>
      <c r="M125" s="41"/>
      <c r="N125" s="41"/>
      <c r="O125" s="41"/>
      <c r="P125" s="42"/>
      <c r="Q125" s="42"/>
      <c r="R125" s="41"/>
      <c r="S125" s="41"/>
      <c r="T125" s="41"/>
      <c r="U125" s="41"/>
      <c r="V125" s="41"/>
      <c r="W125" s="42"/>
      <c r="X125" s="533"/>
    </row>
    <row r="126" spans="2:24" x14ac:dyDescent="0.2">
      <c r="B126" s="679"/>
      <c r="C126" s="680"/>
      <c r="D126" s="54"/>
      <c r="E126" s="54"/>
      <c r="F126" s="54"/>
      <c r="G126" s="54"/>
      <c r="H126" s="54"/>
      <c r="I126" s="54"/>
      <c r="J126" s="54"/>
      <c r="K126" s="41"/>
      <c r="L126" s="41"/>
      <c r="M126" s="41"/>
      <c r="N126" s="41"/>
      <c r="O126" s="41"/>
      <c r="P126" s="42"/>
      <c r="Q126" s="42"/>
      <c r="R126" s="41"/>
      <c r="S126" s="41"/>
      <c r="T126" s="41"/>
      <c r="U126" s="41"/>
      <c r="V126" s="41"/>
      <c r="W126" s="42"/>
      <c r="X126" s="533"/>
    </row>
    <row r="127" spans="2:24" x14ac:dyDescent="0.2">
      <c r="B127" s="679"/>
      <c r="C127" s="680"/>
      <c r="D127" s="54"/>
      <c r="E127" s="54"/>
      <c r="F127" s="54"/>
      <c r="G127" s="54"/>
      <c r="H127" s="54"/>
      <c r="I127" s="54"/>
      <c r="J127" s="54"/>
      <c r="K127" s="41"/>
      <c r="L127" s="41"/>
      <c r="M127" s="41"/>
      <c r="N127" s="41"/>
      <c r="O127" s="41"/>
      <c r="P127" s="42"/>
      <c r="Q127" s="42"/>
      <c r="R127" s="41"/>
      <c r="S127" s="41"/>
      <c r="T127" s="41"/>
      <c r="U127" s="41"/>
      <c r="V127" s="41"/>
      <c r="W127" s="42"/>
      <c r="X127" s="533"/>
    </row>
    <row r="128" spans="2:24" x14ac:dyDescent="0.2">
      <c r="B128" s="679"/>
      <c r="C128" s="680"/>
      <c r="D128" s="54"/>
      <c r="E128" s="54"/>
      <c r="F128" s="54"/>
      <c r="G128" s="54"/>
      <c r="H128" s="54"/>
      <c r="I128" s="54"/>
      <c r="J128" s="54"/>
      <c r="K128" s="41"/>
      <c r="L128" s="41"/>
      <c r="M128" s="41"/>
      <c r="N128" s="41"/>
      <c r="O128" s="41"/>
      <c r="P128" s="42"/>
      <c r="Q128" s="42"/>
      <c r="R128" s="41"/>
      <c r="S128" s="41"/>
      <c r="T128" s="41"/>
      <c r="U128" s="41"/>
      <c r="V128" s="41"/>
      <c r="W128" s="42"/>
      <c r="X128" s="533"/>
    </row>
    <row r="129" spans="2:24" x14ac:dyDescent="0.2">
      <c r="B129" s="679"/>
      <c r="C129" s="680"/>
      <c r="D129" s="54"/>
      <c r="E129" s="54"/>
      <c r="F129" s="54"/>
      <c r="G129" s="54"/>
      <c r="H129" s="54"/>
      <c r="I129" s="54"/>
      <c r="J129" s="54"/>
      <c r="K129" s="41"/>
      <c r="L129" s="41"/>
      <c r="M129" s="41"/>
      <c r="N129" s="41"/>
      <c r="O129" s="41"/>
      <c r="P129" s="42"/>
      <c r="Q129" s="42"/>
      <c r="R129" s="41"/>
      <c r="S129" s="41"/>
      <c r="T129" s="41"/>
      <c r="U129" s="41"/>
      <c r="V129" s="41"/>
      <c r="W129" s="42"/>
      <c r="X129" s="533"/>
    </row>
    <row r="130" spans="2:24" x14ac:dyDescent="0.2">
      <c r="B130" s="679"/>
      <c r="C130" s="680"/>
      <c r="D130" s="54"/>
      <c r="E130" s="54"/>
      <c r="F130" s="54"/>
      <c r="G130" s="54"/>
      <c r="H130" s="54"/>
      <c r="I130" s="54"/>
      <c r="J130" s="54"/>
      <c r="K130" s="41"/>
      <c r="L130" s="41"/>
      <c r="M130" s="41"/>
      <c r="N130" s="41"/>
      <c r="O130" s="41"/>
      <c r="P130" s="42"/>
      <c r="Q130" s="42"/>
      <c r="R130" s="41"/>
      <c r="S130" s="41"/>
      <c r="T130" s="41"/>
      <c r="U130" s="41"/>
      <c r="V130" s="41"/>
      <c r="W130" s="42"/>
      <c r="X130" s="533"/>
    </row>
    <row r="131" spans="2:24" x14ac:dyDescent="0.2">
      <c r="B131" s="679"/>
      <c r="C131" s="680"/>
      <c r="D131" s="54"/>
      <c r="E131" s="54"/>
      <c r="F131" s="54"/>
      <c r="G131" s="54"/>
      <c r="H131" s="54"/>
      <c r="I131" s="54"/>
      <c r="J131" s="54"/>
      <c r="K131" s="41"/>
      <c r="L131" s="41"/>
      <c r="M131" s="41"/>
      <c r="N131" s="41"/>
      <c r="O131" s="41"/>
      <c r="P131" s="42"/>
      <c r="Q131" s="42"/>
      <c r="R131" s="41"/>
      <c r="S131" s="41"/>
      <c r="T131" s="41"/>
      <c r="U131" s="41"/>
      <c r="V131" s="41"/>
      <c r="W131" s="42"/>
      <c r="X131" s="533"/>
    </row>
    <row r="132" spans="2:24" x14ac:dyDescent="0.2">
      <c r="B132" s="679"/>
      <c r="C132" s="680"/>
      <c r="D132" s="54"/>
      <c r="E132" s="54"/>
      <c r="F132" s="54"/>
      <c r="G132" s="54"/>
      <c r="H132" s="54"/>
      <c r="I132" s="54"/>
      <c r="J132" s="54"/>
      <c r="K132" s="41"/>
      <c r="L132" s="41"/>
      <c r="M132" s="41"/>
      <c r="N132" s="41"/>
      <c r="O132" s="41"/>
      <c r="P132" s="42"/>
      <c r="Q132" s="42"/>
      <c r="R132" s="41"/>
      <c r="S132" s="41"/>
      <c r="T132" s="41"/>
      <c r="U132" s="41"/>
      <c r="V132" s="41"/>
      <c r="W132" s="42"/>
      <c r="X132" s="533"/>
    </row>
    <row r="133" spans="2:24" x14ac:dyDescent="0.2">
      <c r="B133" s="679"/>
      <c r="C133" s="680"/>
      <c r="D133" s="54"/>
      <c r="E133" s="54"/>
      <c r="F133" s="54"/>
      <c r="G133" s="54"/>
      <c r="H133" s="54"/>
      <c r="I133" s="54"/>
      <c r="J133" s="54"/>
      <c r="K133" s="41"/>
      <c r="L133" s="41"/>
      <c r="M133" s="41"/>
      <c r="N133" s="41"/>
      <c r="O133" s="41"/>
      <c r="P133" s="42"/>
      <c r="Q133" s="42"/>
      <c r="R133" s="41"/>
      <c r="S133" s="41"/>
      <c r="T133" s="41"/>
      <c r="U133" s="41"/>
      <c r="V133" s="41"/>
      <c r="W133" s="42"/>
      <c r="X133" s="533"/>
    </row>
    <row r="134" spans="2:24" ht="15.75" customHeight="1" x14ac:dyDescent="0.2">
      <c r="B134" s="679"/>
      <c r="C134" s="680"/>
      <c r="D134" s="54"/>
      <c r="E134" s="54"/>
      <c r="F134" s="54"/>
      <c r="G134" s="54"/>
      <c r="H134" s="54"/>
      <c r="I134" s="54"/>
      <c r="J134" s="54"/>
      <c r="K134" s="41"/>
      <c r="L134" s="41"/>
      <c r="M134" s="41"/>
      <c r="N134" s="41"/>
      <c r="O134" s="41"/>
      <c r="P134" s="42"/>
      <c r="Q134" s="42"/>
      <c r="R134" s="41"/>
      <c r="S134" s="41"/>
      <c r="T134" s="41"/>
      <c r="U134" s="41"/>
      <c r="V134" s="41"/>
      <c r="W134" s="42"/>
      <c r="X134" s="533"/>
    </row>
    <row r="135" spans="2:24" ht="12.75" thickBot="1" x14ac:dyDescent="0.25">
      <c r="B135" s="681"/>
      <c r="C135" s="682"/>
      <c r="D135" s="534"/>
      <c r="E135" s="534"/>
      <c r="F135" s="534"/>
      <c r="G135" s="534"/>
      <c r="H135" s="534"/>
      <c r="I135" s="534"/>
      <c r="J135" s="534"/>
      <c r="K135" s="535"/>
      <c r="L135" s="535"/>
      <c r="M135" s="535"/>
      <c r="N135" s="535"/>
      <c r="O135" s="535"/>
      <c r="P135" s="536"/>
      <c r="Q135" s="536"/>
      <c r="R135" s="535"/>
      <c r="S135" s="535"/>
      <c r="T135" s="535"/>
      <c r="U135" s="535"/>
      <c r="V135" s="535"/>
      <c r="W135" s="536"/>
      <c r="X135" s="537"/>
    </row>
  </sheetData>
  <mergeCells count="19">
    <mergeCell ref="D4:E4"/>
    <mergeCell ref="I4:J4"/>
    <mergeCell ref="K4:M5"/>
    <mergeCell ref="N4:N5"/>
    <mergeCell ref="D5:E5"/>
    <mergeCell ref="I5:J5"/>
    <mergeCell ref="B7:C9"/>
    <mergeCell ref="K7:M7"/>
    <mergeCell ref="D91:E91"/>
    <mergeCell ref="I91:J91"/>
    <mergeCell ref="K91:M92"/>
    <mergeCell ref="B110:C135"/>
    <mergeCell ref="B79:C83"/>
    <mergeCell ref="B84:C88"/>
    <mergeCell ref="N91:N92"/>
    <mergeCell ref="D92:E92"/>
    <mergeCell ref="I92:J92"/>
    <mergeCell ref="B94:C96"/>
    <mergeCell ref="K94:M94"/>
  </mergeCells>
  <dataValidations count="1">
    <dataValidation type="list" allowBlank="1" showInputMessage="1" showErrorMessage="1" sqref="E77" xr:uid="{00000000-0002-0000-0400-000000000000}">
      <formula1>Years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30" min="3" max="23" man="1"/>
    <brk id="39" min="3" max="2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CZ135"/>
  <sheetViews>
    <sheetView showGridLines="0" topLeftCell="B1" zoomScaleNormal="100" workbookViewId="0">
      <pane xSplit="2" ySplit="9" topLeftCell="D70" activePane="bottomRight" state="frozen"/>
      <selection activeCell="B1" sqref="B1"/>
      <selection pane="topRight" activeCell="D1" sqref="D1"/>
      <selection pane="bottomLeft" activeCell="B10" sqref="B10"/>
      <selection pane="bottomRight" activeCell="D10" sqref="D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69"/>
      <c r="G1" s="68" t="s">
        <v>132</v>
      </c>
      <c r="H1" s="269"/>
      <c r="I1" s="269"/>
      <c r="J1" s="269"/>
      <c r="K1" s="269"/>
      <c r="N1" s="269"/>
      <c r="O1" s="269"/>
      <c r="R1" s="269"/>
      <c r="S1" s="269"/>
      <c r="V1" s="269"/>
      <c r="W1" s="269"/>
      <c r="Z1" s="269"/>
      <c r="AA1" s="269"/>
      <c r="AD1" s="269"/>
      <c r="AE1" s="269"/>
      <c r="AH1" s="269"/>
      <c r="AI1" s="269"/>
      <c r="AL1" s="269"/>
      <c r="AM1" s="269"/>
      <c r="AP1" s="269"/>
      <c r="AQ1" s="269"/>
      <c r="AT1" s="269"/>
      <c r="AU1" s="269"/>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52</v>
      </c>
      <c r="D4" s="701"/>
      <c r="E4" s="702"/>
      <c r="F4" s="77"/>
      <c r="G4" s="77" t="s">
        <v>53</v>
      </c>
      <c r="H4" s="701"/>
      <c r="I4" s="703"/>
      <c r="J4" s="716" t="s">
        <v>141</v>
      </c>
      <c r="K4" s="691"/>
      <c r="L4" s="691"/>
      <c r="M4" s="691"/>
      <c r="N4" s="691"/>
      <c r="O4" s="691"/>
      <c r="P4" s="691"/>
      <c r="Q4" s="691"/>
      <c r="R4" s="714"/>
      <c r="S4" s="714"/>
      <c r="T4" s="715"/>
      <c r="U4" s="715"/>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row>
    <row r="5" spans="1:104" s="11" customFormat="1" ht="21" customHeight="1" thickBot="1" x14ac:dyDescent="0.25">
      <c r="A5" s="9"/>
      <c r="B5" s="80"/>
      <c r="C5" s="81"/>
      <c r="D5" s="82"/>
      <c r="E5" s="82"/>
      <c r="F5" s="81"/>
      <c r="G5" s="81" t="s">
        <v>35</v>
      </c>
      <c r="H5" s="704"/>
      <c r="I5" s="706"/>
      <c r="J5" s="716"/>
      <c r="K5" s="691"/>
      <c r="L5" s="691"/>
      <c r="M5" s="691"/>
      <c r="N5" s="691"/>
      <c r="O5" s="691"/>
      <c r="P5" s="691"/>
      <c r="Q5" s="691"/>
      <c r="R5" s="714"/>
      <c r="S5" s="714"/>
      <c r="T5" s="715"/>
      <c r="U5" s="715"/>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
        <v>57</v>
      </c>
      <c r="E7" s="113"/>
      <c r="F7" s="113"/>
      <c r="G7" s="113"/>
      <c r="H7" s="113"/>
      <c r="I7" s="113"/>
      <c r="J7" s="700" t="s">
        <v>203</v>
      </c>
      <c r="K7" s="700"/>
      <c r="L7" s="700"/>
      <c r="M7" s="700"/>
      <c r="N7" s="700" t="s">
        <v>204</v>
      </c>
      <c r="O7" s="700"/>
      <c r="P7" s="700"/>
      <c r="Q7" s="700"/>
      <c r="R7" s="700" t="s">
        <v>205</v>
      </c>
      <c r="S7" s="700"/>
      <c r="T7" s="700"/>
      <c r="U7" s="700"/>
      <c r="V7" s="700" t="s">
        <v>206</v>
      </c>
      <c r="W7" s="700"/>
      <c r="X7" s="700"/>
      <c r="Y7" s="700"/>
      <c r="Z7" s="700" t="s">
        <v>207</v>
      </c>
      <c r="AA7" s="700"/>
      <c r="AB7" s="700"/>
      <c r="AC7" s="700"/>
      <c r="AD7" s="700" t="s">
        <v>208</v>
      </c>
      <c r="AE7" s="700"/>
      <c r="AF7" s="700"/>
      <c r="AG7" s="700"/>
      <c r="AH7" s="700" t="s">
        <v>209</v>
      </c>
      <c r="AI7" s="700"/>
      <c r="AJ7" s="700"/>
      <c r="AK7" s="700"/>
      <c r="AL7" s="700" t="s">
        <v>210</v>
      </c>
      <c r="AM7" s="700"/>
      <c r="AN7" s="700"/>
      <c r="AO7" s="700"/>
      <c r="AP7" s="700" t="s">
        <v>211</v>
      </c>
      <c r="AQ7" s="700"/>
      <c r="AR7" s="700"/>
      <c r="AS7" s="700"/>
      <c r="AT7" s="700" t="s">
        <v>212</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04" t="s">
        <v>40</v>
      </c>
      <c r="E9" s="304" t="s">
        <v>14</v>
      </c>
      <c r="F9" s="304" t="s">
        <v>15</v>
      </c>
      <c r="G9" s="304" t="s">
        <v>42</v>
      </c>
      <c r="H9" s="304" t="s">
        <v>39</v>
      </c>
      <c r="I9" s="304" t="s">
        <v>48</v>
      </c>
      <c r="J9" s="304" t="s">
        <v>40</v>
      </c>
      <c r="K9" s="304" t="s">
        <v>14</v>
      </c>
      <c r="L9" s="304" t="s">
        <v>15</v>
      </c>
      <c r="M9" s="304" t="s">
        <v>42</v>
      </c>
      <c r="N9" s="304" t="s">
        <v>40</v>
      </c>
      <c r="O9" s="304" t="s">
        <v>14</v>
      </c>
      <c r="P9" s="304" t="s">
        <v>15</v>
      </c>
      <c r="Q9" s="304" t="s">
        <v>42</v>
      </c>
      <c r="R9" s="304" t="s">
        <v>40</v>
      </c>
      <c r="S9" s="304" t="s">
        <v>14</v>
      </c>
      <c r="T9" s="304" t="s">
        <v>15</v>
      </c>
      <c r="U9" s="304" t="s">
        <v>42</v>
      </c>
      <c r="V9" s="304" t="s">
        <v>40</v>
      </c>
      <c r="W9" s="304" t="s">
        <v>14</v>
      </c>
      <c r="X9" s="304" t="s">
        <v>15</v>
      </c>
      <c r="Y9" s="304" t="s">
        <v>42</v>
      </c>
      <c r="Z9" s="304" t="s">
        <v>40</v>
      </c>
      <c r="AA9" s="304" t="s">
        <v>14</v>
      </c>
      <c r="AB9" s="304" t="s">
        <v>15</v>
      </c>
      <c r="AC9" s="304" t="s">
        <v>42</v>
      </c>
      <c r="AD9" s="304" t="s">
        <v>40</v>
      </c>
      <c r="AE9" s="304" t="s">
        <v>14</v>
      </c>
      <c r="AF9" s="304" t="s">
        <v>15</v>
      </c>
      <c r="AG9" s="304" t="s">
        <v>42</v>
      </c>
      <c r="AH9" s="304" t="s">
        <v>40</v>
      </c>
      <c r="AI9" s="304" t="s">
        <v>14</v>
      </c>
      <c r="AJ9" s="304" t="s">
        <v>15</v>
      </c>
      <c r="AK9" s="304" t="s">
        <v>42</v>
      </c>
      <c r="AL9" s="304" t="s">
        <v>40</v>
      </c>
      <c r="AM9" s="304" t="s">
        <v>14</v>
      </c>
      <c r="AN9" s="304" t="s">
        <v>15</v>
      </c>
      <c r="AO9" s="304" t="s">
        <v>42</v>
      </c>
      <c r="AP9" s="304" t="s">
        <v>40</v>
      </c>
      <c r="AQ9" s="304" t="s">
        <v>14</v>
      </c>
      <c r="AR9" s="304" t="s">
        <v>15</v>
      </c>
      <c r="AS9" s="304" t="s">
        <v>42</v>
      </c>
      <c r="AT9" s="304" t="s">
        <v>40</v>
      </c>
      <c r="AU9" s="304" t="s">
        <v>14</v>
      </c>
      <c r="AV9" s="304" t="s">
        <v>15</v>
      </c>
      <c r="AW9" s="305" t="s">
        <v>42</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40">
        <f>J10+N10+R10+V10+Z10+AD10+AH10+AL10+AP10+AT10</f>
        <v>0</v>
      </c>
      <c r="E10" s="340">
        <f>D10*6.96</f>
        <v>0</v>
      </c>
      <c r="F10" s="354">
        <f>L10+P10+T10+X10+AB10+AF10+AJ10+AN10+AR10+AV10</f>
        <v>0</v>
      </c>
      <c r="G10" s="351" t="e">
        <f>F10/D10</f>
        <v>#DIV/0!</v>
      </c>
      <c r="H10" s="351" t="e">
        <f>F10/E10</f>
        <v>#DIV/0!</v>
      </c>
      <c r="I10" s="144" t="e">
        <f>E10*INDEX('Select Year'!Z$15:Z$19,MATCH(LPG!C10,'Select Year'!W$15:W$19,0))</f>
        <v>#N/A</v>
      </c>
      <c r="J10" s="306"/>
      <c r="K10" s="340">
        <f t="shared" ref="K10:K21" si="1">J10*6.96</f>
        <v>0</v>
      </c>
      <c r="L10" s="307"/>
      <c r="M10" s="290" t="e">
        <f>L10/J10</f>
        <v>#DIV/0!</v>
      </c>
      <c r="N10" s="306"/>
      <c r="O10" s="340">
        <f t="shared" ref="O10:O21" si="2">N10*6.96</f>
        <v>0</v>
      </c>
      <c r="P10" s="307"/>
      <c r="Q10" s="290" t="e">
        <f>P10/N10</f>
        <v>#DIV/0!</v>
      </c>
      <c r="R10" s="306"/>
      <c r="S10" s="340">
        <f t="shared" ref="S10:S21" si="3">R10*6.96</f>
        <v>0</v>
      </c>
      <c r="T10" s="307"/>
      <c r="U10" s="290" t="e">
        <f>T10/R10</f>
        <v>#DIV/0!</v>
      </c>
      <c r="V10" s="306"/>
      <c r="W10" s="340">
        <f t="shared" ref="W10:W21" si="4">V10*6.96</f>
        <v>0</v>
      </c>
      <c r="X10" s="307"/>
      <c r="Y10" s="290" t="e">
        <f>X10/V10</f>
        <v>#DIV/0!</v>
      </c>
      <c r="Z10" s="306"/>
      <c r="AA10" s="340">
        <f t="shared" ref="AA10:AA21" si="5">Z10*6.96</f>
        <v>0</v>
      </c>
      <c r="AB10" s="307"/>
      <c r="AC10" s="290" t="e">
        <f>AB10/Z10</f>
        <v>#DIV/0!</v>
      </c>
      <c r="AD10" s="306"/>
      <c r="AE10" s="340">
        <f t="shared" ref="AE10:AE21" si="6">AD10*6.96</f>
        <v>0</v>
      </c>
      <c r="AF10" s="307"/>
      <c r="AG10" s="290" t="e">
        <f>AF10/AD10</f>
        <v>#DIV/0!</v>
      </c>
      <c r="AH10" s="306"/>
      <c r="AI10" s="340">
        <f t="shared" ref="AI10:AI21" si="7">AH10*6.96</f>
        <v>0</v>
      </c>
      <c r="AJ10" s="307"/>
      <c r="AK10" s="290" t="e">
        <f>AJ10/AH10</f>
        <v>#DIV/0!</v>
      </c>
      <c r="AL10" s="306"/>
      <c r="AM10" s="340">
        <f t="shared" ref="AM10:AM21" si="8">AL10*6.96</f>
        <v>0</v>
      </c>
      <c r="AN10" s="307"/>
      <c r="AO10" s="290" t="e">
        <f>AN10/AL10</f>
        <v>#DIV/0!</v>
      </c>
      <c r="AP10" s="306"/>
      <c r="AQ10" s="340">
        <f t="shared" ref="AQ10:AQ21" si="9">AP10*6.96</f>
        <v>0</v>
      </c>
      <c r="AR10" s="307"/>
      <c r="AS10" s="290" t="e">
        <f>AR10/AP10</f>
        <v>#DIV/0!</v>
      </c>
      <c r="AT10" s="306"/>
      <c r="AU10" s="340">
        <f t="shared" ref="AU10:AU21" si="10">AT10*6.96</f>
        <v>0</v>
      </c>
      <c r="AV10" s="307"/>
      <c r="AW10" s="290" t="e">
        <f>AV10/AT10</f>
        <v>#DIV/0!</v>
      </c>
      <c r="AX10" s="25"/>
      <c r="AY10" s="25"/>
      <c r="AZ10" s="12"/>
      <c r="BF10" s="12"/>
      <c r="BG10" s="12"/>
      <c r="BH10" s="12"/>
      <c r="BI10" s="12"/>
      <c r="BJ10" s="13"/>
      <c r="BK10" s="12"/>
      <c r="CM10" s="174">
        <f t="shared" ref="CM10:CM21" si="11">$E$77</f>
        <v>0</v>
      </c>
      <c r="CN10" s="174" t="str">
        <f>B10&amp;"-"&amp;C10</f>
        <v>Jan-0</v>
      </c>
      <c r="CO10" s="174" t="str">
        <f t="shared" ref="CO10:CO21" si="12">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40">
        <f t="shared" ref="D11:D69" si="13">J11+N11+R11+V11+Z11+AD11+AH11+AL11+AP11+AT11</f>
        <v>0</v>
      </c>
      <c r="E11" s="340">
        <f t="shared" ref="E11:E69" si="14">D11*6.96</f>
        <v>0</v>
      </c>
      <c r="F11" s="354">
        <f t="shared" ref="F11:F69" si="15">L11+P11+T11+X11+AB11+AF11+AJ11+AN11+AR11+AV11</f>
        <v>0</v>
      </c>
      <c r="G11" s="351" t="e">
        <f t="shared" ref="G11:G69" si="16">F11/D11</f>
        <v>#DIV/0!</v>
      </c>
      <c r="H11" s="351" t="e">
        <f t="shared" ref="H11:H69" si="17">F11/E11</f>
        <v>#DIV/0!</v>
      </c>
      <c r="I11" s="47" t="e">
        <f>E11*INDEX('Select Year'!Z$15:Z$19,MATCH(LPG!C11,'Select Year'!W$15:W$19,0))</f>
        <v>#N/A</v>
      </c>
      <c r="J11" s="70"/>
      <c r="K11" s="340">
        <f t="shared" si="1"/>
        <v>0</v>
      </c>
      <c r="L11" s="289"/>
      <c r="M11" s="291" t="e">
        <f t="shared" ref="M11:M21" si="18">L11/J11</f>
        <v>#DIV/0!</v>
      </c>
      <c r="N11" s="70"/>
      <c r="O11" s="340">
        <f t="shared" si="2"/>
        <v>0</v>
      </c>
      <c r="P11" s="289"/>
      <c r="Q11" s="291" t="e">
        <f t="shared" ref="Q11:Q21" si="19">P11/N11</f>
        <v>#DIV/0!</v>
      </c>
      <c r="R11" s="70"/>
      <c r="S11" s="340">
        <f t="shared" si="3"/>
        <v>0</v>
      </c>
      <c r="T11" s="289"/>
      <c r="U11" s="291" t="e">
        <f t="shared" ref="U11:U21" si="20">T11/R11</f>
        <v>#DIV/0!</v>
      </c>
      <c r="V11" s="70"/>
      <c r="W11" s="340">
        <f t="shared" si="4"/>
        <v>0</v>
      </c>
      <c r="X11" s="289"/>
      <c r="Y11" s="291" t="e">
        <f t="shared" ref="Y11:Y21" si="21">X11/V11</f>
        <v>#DIV/0!</v>
      </c>
      <c r="Z11" s="70"/>
      <c r="AA11" s="340">
        <f t="shared" si="5"/>
        <v>0</v>
      </c>
      <c r="AB11" s="289"/>
      <c r="AC11" s="291" t="e">
        <f t="shared" ref="AC11:AC21" si="22">AB11/Z11</f>
        <v>#DIV/0!</v>
      </c>
      <c r="AD11" s="70"/>
      <c r="AE11" s="340">
        <f t="shared" si="6"/>
        <v>0</v>
      </c>
      <c r="AF11" s="289"/>
      <c r="AG11" s="291" t="e">
        <f t="shared" ref="AG11:AG21" si="23">AF11/AD11</f>
        <v>#DIV/0!</v>
      </c>
      <c r="AH11" s="70"/>
      <c r="AI11" s="340">
        <f t="shared" si="7"/>
        <v>0</v>
      </c>
      <c r="AJ11" s="289"/>
      <c r="AK11" s="291" t="e">
        <f t="shared" ref="AK11:AK21" si="24">AJ11/AH11</f>
        <v>#DIV/0!</v>
      </c>
      <c r="AL11" s="70"/>
      <c r="AM11" s="340">
        <f t="shared" si="8"/>
        <v>0</v>
      </c>
      <c r="AN11" s="289"/>
      <c r="AO11" s="291" t="e">
        <f t="shared" ref="AO11:AO21" si="25">AN11/AL11</f>
        <v>#DIV/0!</v>
      </c>
      <c r="AP11" s="70"/>
      <c r="AQ11" s="340">
        <f t="shared" si="9"/>
        <v>0</v>
      </c>
      <c r="AR11" s="289"/>
      <c r="AS11" s="291" t="e">
        <f t="shared" ref="AS11:AS21" si="26">AR11/AP11</f>
        <v>#DIV/0!</v>
      </c>
      <c r="AT11" s="70"/>
      <c r="AU11" s="340">
        <f t="shared" si="10"/>
        <v>0</v>
      </c>
      <c r="AV11" s="289"/>
      <c r="AW11" s="291" t="e">
        <f t="shared" ref="AW11:AW21" si="27">AV11/AT11</f>
        <v>#DIV/0!</v>
      </c>
      <c r="AX11" s="25"/>
      <c r="AY11" s="25"/>
      <c r="AZ11" s="12"/>
      <c r="BF11" s="12"/>
      <c r="BG11" s="12"/>
      <c r="BH11" s="12"/>
      <c r="BI11" s="12"/>
      <c r="BJ11" s="13"/>
      <c r="BK11" s="12"/>
      <c r="CM11" s="174">
        <f t="shared" si="11"/>
        <v>0</v>
      </c>
      <c r="CN11" s="174" t="str">
        <f t="shared" ref="CN11:CN69" si="28">B11&amp;"-"&amp;C11</f>
        <v>Feb-0</v>
      </c>
      <c r="CO11" s="174" t="str">
        <f t="shared" si="12"/>
        <v>Feb-0</v>
      </c>
      <c r="CP11" s="174">
        <f t="shared" ref="CP11:CP21" si="29">INDEX(J$10:J$69,MATCH($CO11,$CN$10:$CN$69,),)</f>
        <v>0</v>
      </c>
      <c r="CQ11" s="174">
        <f t="shared" ref="CQ11:CQ21" si="30">INDEX(N$10:N$69,MATCH($CO11,$CN$10:$CN$69,),)</f>
        <v>0</v>
      </c>
      <c r="CR11" s="174">
        <f t="shared" ref="CR11:CR21" si="31">INDEX(R$10:R$69,MATCH($CO11,$CN$10:$CN$69,),)</f>
        <v>0</v>
      </c>
      <c r="CS11" s="174">
        <f t="shared" ref="CS11:CS21" si="32">INDEX(V$10:V$69,MATCH($CO11,$CN$10:$CN$69,),)</f>
        <v>0</v>
      </c>
      <c r="CT11" s="174">
        <f t="shared" ref="CT11:CT21" si="33">INDEX(Z$10:Z$69,MATCH($CO11,$CN$10:$CN$69,),)</f>
        <v>0</v>
      </c>
      <c r="CU11" s="174">
        <f t="shared" ref="CU11:CU21" si="34">INDEX(AD$10:AD$69,MATCH($CO11,$CN$10:$CN$69,),)</f>
        <v>0</v>
      </c>
      <c r="CV11" s="174">
        <f t="shared" ref="CV11:CV21" si="35">INDEX(AH$10:AH$69,MATCH($CO11,$CN$10:$CN$69,),)</f>
        <v>0</v>
      </c>
      <c r="CW11" s="174">
        <f t="shared" ref="CW11:CW21" si="36">INDEX(AL$10:AL$69,MATCH($CO11,$CN$10:$CN$69,),)</f>
        <v>0</v>
      </c>
      <c r="CX11" s="174">
        <f t="shared" ref="CX11:CX21" si="37">INDEX(AP$10:AP$69,MATCH($CO11,$CN$10:$CN$69,),)</f>
        <v>0</v>
      </c>
      <c r="CY11" s="174">
        <f t="shared" ref="CY11:CY21" si="38">INDEX(AT$10:AT$69,MATCH($CO11,$CN$10:$CN$69,),)</f>
        <v>0</v>
      </c>
      <c r="CZ11" s="176">
        <f t="shared" ref="CZ11:CZ20" si="39">INDEX(F$10:F$69,MATCH($CO11,$CN$10:$CN$69,),)</f>
        <v>0</v>
      </c>
    </row>
    <row r="12" spans="1:104" s="11" customFormat="1" ht="14.25" customHeight="1" x14ac:dyDescent="0.2">
      <c r="A12" s="345" t="str">
        <f>B12&amp;A4</f>
        <v>Mar</v>
      </c>
      <c r="B12" s="118" t="s">
        <v>2</v>
      </c>
      <c r="C12" s="63">
        <f t="shared" si="0"/>
        <v>0</v>
      </c>
      <c r="D12" s="340">
        <f t="shared" si="13"/>
        <v>0</v>
      </c>
      <c r="E12" s="340">
        <f t="shared" si="14"/>
        <v>0</v>
      </c>
      <c r="F12" s="354">
        <f t="shared" si="15"/>
        <v>0</v>
      </c>
      <c r="G12" s="351" t="e">
        <f t="shared" si="16"/>
        <v>#DIV/0!</v>
      </c>
      <c r="H12" s="351" t="e">
        <f t="shared" si="17"/>
        <v>#DIV/0!</v>
      </c>
      <c r="I12" s="47" t="e">
        <f>E12*INDEX('Select Year'!Z$15:Z$19,MATCH(LPG!C12,'Select Year'!W$15:W$19,0))</f>
        <v>#N/A</v>
      </c>
      <c r="J12" s="70"/>
      <c r="K12" s="340">
        <f t="shared" si="1"/>
        <v>0</v>
      </c>
      <c r="L12" s="289"/>
      <c r="M12" s="291" t="e">
        <f t="shared" si="18"/>
        <v>#DIV/0!</v>
      </c>
      <c r="N12" s="70"/>
      <c r="O12" s="340">
        <f t="shared" si="2"/>
        <v>0</v>
      </c>
      <c r="P12" s="289"/>
      <c r="Q12" s="291" t="e">
        <f t="shared" si="19"/>
        <v>#DIV/0!</v>
      </c>
      <c r="R12" s="70"/>
      <c r="S12" s="340">
        <f t="shared" si="3"/>
        <v>0</v>
      </c>
      <c r="T12" s="289"/>
      <c r="U12" s="291" t="e">
        <f t="shared" si="20"/>
        <v>#DIV/0!</v>
      </c>
      <c r="V12" s="70"/>
      <c r="W12" s="340">
        <f t="shared" si="4"/>
        <v>0</v>
      </c>
      <c r="X12" s="289"/>
      <c r="Y12" s="291" t="e">
        <f t="shared" si="21"/>
        <v>#DIV/0!</v>
      </c>
      <c r="Z12" s="70"/>
      <c r="AA12" s="340">
        <f t="shared" si="5"/>
        <v>0</v>
      </c>
      <c r="AB12" s="289"/>
      <c r="AC12" s="291" t="e">
        <f t="shared" si="22"/>
        <v>#DIV/0!</v>
      </c>
      <c r="AD12" s="70"/>
      <c r="AE12" s="340">
        <f t="shared" si="6"/>
        <v>0</v>
      </c>
      <c r="AF12" s="289"/>
      <c r="AG12" s="291" t="e">
        <f t="shared" si="23"/>
        <v>#DIV/0!</v>
      </c>
      <c r="AH12" s="70"/>
      <c r="AI12" s="340">
        <f t="shared" si="7"/>
        <v>0</v>
      </c>
      <c r="AJ12" s="289"/>
      <c r="AK12" s="291" t="e">
        <f t="shared" si="24"/>
        <v>#DIV/0!</v>
      </c>
      <c r="AL12" s="70"/>
      <c r="AM12" s="340">
        <f t="shared" si="8"/>
        <v>0</v>
      </c>
      <c r="AN12" s="289"/>
      <c r="AO12" s="291" t="e">
        <f t="shared" si="25"/>
        <v>#DIV/0!</v>
      </c>
      <c r="AP12" s="70"/>
      <c r="AQ12" s="340">
        <f t="shared" si="9"/>
        <v>0</v>
      </c>
      <c r="AR12" s="289"/>
      <c r="AS12" s="291" t="e">
        <f t="shared" si="26"/>
        <v>#DIV/0!</v>
      </c>
      <c r="AT12" s="70"/>
      <c r="AU12" s="340">
        <f t="shared" si="10"/>
        <v>0</v>
      </c>
      <c r="AV12" s="289"/>
      <c r="AW12" s="291" t="e">
        <f t="shared" si="27"/>
        <v>#DIV/0!</v>
      </c>
      <c r="AX12" s="25"/>
      <c r="AY12" s="25"/>
      <c r="AZ12" s="12"/>
      <c r="BF12" s="12"/>
      <c r="BG12" s="12"/>
      <c r="BH12" s="12"/>
      <c r="BI12" s="12"/>
      <c r="BJ12" s="13"/>
      <c r="BK12" s="12"/>
      <c r="CM12" s="174">
        <f t="shared" si="11"/>
        <v>0</v>
      </c>
      <c r="CN12" s="174" t="str">
        <f t="shared" si="28"/>
        <v>Mar-0</v>
      </c>
      <c r="CO12" s="174" t="str">
        <f t="shared" si="12"/>
        <v>Mar-0</v>
      </c>
      <c r="CP12" s="174">
        <f t="shared" si="29"/>
        <v>0</v>
      </c>
      <c r="CQ12" s="174">
        <f t="shared" si="30"/>
        <v>0</v>
      </c>
      <c r="CR12" s="174">
        <f t="shared" si="31"/>
        <v>0</v>
      </c>
      <c r="CS12" s="174">
        <f t="shared" si="32"/>
        <v>0</v>
      </c>
      <c r="CT12" s="174">
        <f t="shared" si="33"/>
        <v>0</v>
      </c>
      <c r="CU12" s="174">
        <f t="shared" si="34"/>
        <v>0</v>
      </c>
      <c r="CV12" s="174">
        <f t="shared" si="35"/>
        <v>0</v>
      </c>
      <c r="CW12" s="174">
        <f t="shared" si="36"/>
        <v>0</v>
      </c>
      <c r="CX12" s="174">
        <f t="shared" si="37"/>
        <v>0</v>
      </c>
      <c r="CY12" s="174">
        <f t="shared" si="38"/>
        <v>0</v>
      </c>
      <c r="CZ12" s="176">
        <f t="shared" si="39"/>
        <v>0</v>
      </c>
    </row>
    <row r="13" spans="1:104" s="11" customFormat="1" ht="14.25" customHeight="1" x14ac:dyDescent="0.2">
      <c r="A13" s="345" t="str">
        <f>B13&amp;A4</f>
        <v>Apr</v>
      </c>
      <c r="B13" s="118" t="s">
        <v>3</v>
      </c>
      <c r="C13" s="63">
        <f t="shared" si="0"/>
        <v>0</v>
      </c>
      <c r="D13" s="340">
        <f t="shared" si="13"/>
        <v>0</v>
      </c>
      <c r="E13" s="340">
        <f t="shared" si="14"/>
        <v>0</v>
      </c>
      <c r="F13" s="354">
        <f t="shared" si="15"/>
        <v>0</v>
      </c>
      <c r="G13" s="351" t="e">
        <f t="shared" si="16"/>
        <v>#DIV/0!</v>
      </c>
      <c r="H13" s="351" t="e">
        <f t="shared" si="17"/>
        <v>#DIV/0!</v>
      </c>
      <c r="I13" s="47" t="e">
        <f>E13*INDEX('Select Year'!Z$15:Z$19,MATCH(LPG!C13,'Select Year'!W$15:W$19,0))</f>
        <v>#N/A</v>
      </c>
      <c r="J13" s="70"/>
      <c r="K13" s="340">
        <f t="shared" si="1"/>
        <v>0</v>
      </c>
      <c r="L13" s="289"/>
      <c r="M13" s="291" t="e">
        <f t="shared" si="18"/>
        <v>#DIV/0!</v>
      </c>
      <c r="N13" s="70"/>
      <c r="O13" s="340">
        <f t="shared" si="2"/>
        <v>0</v>
      </c>
      <c r="P13" s="289"/>
      <c r="Q13" s="291" t="e">
        <f t="shared" si="19"/>
        <v>#DIV/0!</v>
      </c>
      <c r="R13" s="70"/>
      <c r="S13" s="340">
        <f t="shared" si="3"/>
        <v>0</v>
      </c>
      <c r="T13" s="289"/>
      <c r="U13" s="291" t="e">
        <f t="shared" si="20"/>
        <v>#DIV/0!</v>
      </c>
      <c r="V13" s="70"/>
      <c r="W13" s="340">
        <f t="shared" si="4"/>
        <v>0</v>
      </c>
      <c r="X13" s="289"/>
      <c r="Y13" s="291" t="e">
        <f t="shared" si="21"/>
        <v>#DIV/0!</v>
      </c>
      <c r="Z13" s="70"/>
      <c r="AA13" s="340">
        <f t="shared" si="5"/>
        <v>0</v>
      </c>
      <c r="AB13" s="289"/>
      <c r="AC13" s="291" t="e">
        <f t="shared" si="22"/>
        <v>#DIV/0!</v>
      </c>
      <c r="AD13" s="70"/>
      <c r="AE13" s="340">
        <f t="shared" si="6"/>
        <v>0</v>
      </c>
      <c r="AF13" s="289"/>
      <c r="AG13" s="291" t="e">
        <f t="shared" si="23"/>
        <v>#DIV/0!</v>
      </c>
      <c r="AH13" s="70"/>
      <c r="AI13" s="340">
        <f t="shared" si="7"/>
        <v>0</v>
      </c>
      <c r="AJ13" s="289"/>
      <c r="AK13" s="291" t="e">
        <f t="shared" si="24"/>
        <v>#DIV/0!</v>
      </c>
      <c r="AL13" s="70"/>
      <c r="AM13" s="340">
        <f t="shared" si="8"/>
        <v>0</v>
      </c>
      <c r="AN13" s="289"/>
      <c r="AO13" s="291" t="e">
        <f t="shared" si="25"/>
        <v>#DIV/0!</v>
      </c>
      <c r="AP13" s="70"/>
      <c r="AQ13" s="340">
        <f t="shared" si="9"/>
        <v>0</v>
      </c>
      <c r="AR13" s="289"/>
      <c r="AS13" s="291" t="e">
        <f t="shared" si="26"/>
        <v>#DIV/0!</v>
      </c>
      <c r="AT13" s="70"/>
      <c r="AU13" s="340">
        <f t="shared" si="10"/>
        <v>0</v>
      </c>
      <c r="AV13" s="289"/>
      <c r="AW13" s="291" t="e">
        <f t="shared" si="27"/>
        <v>#DIV/0!</v>
      </c>
      <c r="AX13" s="25"/>
      <c r="AY13" s="25"/>
      <c r="AZ13" s="12"/>
      <c r="BF13" s="12"/>
      <c r="BG13" s="12"/>
      <c r="BH13" s="12"/>
      <c r="BI13" s="12"/>
      <c r="BJ13" s="13"/>
      <c r="BK13" s="12"/>
      <c r="CM13" s="174">
        <f t="shared" si="11"/>
        <v>0</v>
      </c>
      <c r="CN13" s="174" t="str">
        <f t="shared" si="28"/>
        <v>Apr-0</v>
      </c>
      <c r="CO13" s="174" t="str">
        <f t="shared" si="12"/>
        <v>Apr-0</v>
      </c>
      <c r="CP13" s="174">
        <f t="shared" si="29"/>
        <v>0</v>
      </c>
      <c r="CQ13" s="174">
        <f t="shared" si="30"/>
        <v>0</v>
      </c>
      <c r="CR13" s="174">
        <f t="shared" si="31"/>
        <v>0</v>
      </c>
      <c r="CS13" s="174">
        <f t="shared" si="32"/>
        <v>0</v>
      </c>
      <c r="CT13" s="174">
        <f t="shared" si="33"/>
        <v>0</v>
      </c>
      <c r="CU13" s="174">
        <f t="shared" si="34"/>
        <v>0</v>
      </c>
      <c r="CV13" s="174">
        <f t="shared" si="35"/>
        <v>0</v>
      </c>
      <c r="CW13" s="174">
        <f t="shared" si="36"/>
        <v>0</v>
      </c>
      <c r="CX13" s="174">
        <f t="shared" si="37"/>
        <v>0</v>
      </c>
      <c r="CY13" s="174">
        <f t="shared" si="38"/>
        <v>0</v>
      </c>
      <c r="CZ13" s="176">
        <f t="shared" si="39"/>
        <v>0</v>
      </c>
    </row>
    <row r="14" spans="1:104" s="11" customFormat="1" ht="14.25" customHeight="1" x14ac:dyDescent="0.2">
      <c r="A14" s="345" t="str">
        <f>B14&amp;A4</f>
        <v>May</v>
      </c>
      <c r="B14" s="118" t="s">
        <v>4</v>
      </c>
      <c r="C14" s="63">
        <f t="shared" si="0"/>
        <v>0</v>
      </c>
      <c r="D14" s="340">
        <f t="shared" si="13"/>
        <v>0</v>
      </c>
      <c r="E14" s="340">
        <f t="shared" si="14"/>
        <v>0</v>
      </c>
      <c r="F14" s="354">
        <f t="shared" si="15"/>
        <v>0</v>
      </c>
      <c r="G14" s="351" t="e">
        <f t="shared" si="16"/>
        <v>#DIV/0!</v>
      </c>
      <c r="H14" s="351" t="e">
        <f t="shared" si="17"/>
        <v>#DIV/0!</v>
      </c>
      <c r="I14" s="47" t="e">
        <f>E14*INDEX('Select Year'!Z$15:Z$19,MATCH(LPG!C14,'Select Year'!W$15:W$19,0))</f>
        <v>#N/A</v>
      </c>
      <c r="J14" s="70"/>
      <c r="K14" s="340">
        <f t="shared" si="1"/>
        <v>0</v>
      </c>
      <c r="L14" s="289"/>
      <c r="M14" s="291" t="e">
        <f t="shared" si="18"/>
        <v>#DIV/0!</v>
      </c>
      <c r="N14" s="70"/>
      <c r="O14" s="340">
        <f t="shared" si="2"/>
        <v>0</v>
      </c>
      <c r="P14" s="289"/>
      <c r="Q14" s="291" t="e">
        <f t="shared" si="19"/>
        <v>#DIV/0!</v>
      </c>
      <c r="R14" s="70"/>
      <c r="S14" s="340">
        <f t="shared" si="3"/>
        <v>0</v>
      </c>
      <c r="T14" s="289"/>
      <c r="U14" s="291" t="e">
        <f t="shared" si="20"/>
        <v>#DIV/0!</v>
      </c>
      <c r="V14" s="70"/>
      <c r="W14" s="340">
        <f t="shared" si="4"/>
        <v>0</v>
      </c>
      <c r="X14" s="289"/>
      <c r="Y14" s="291" t="e">
        <f t="shared" si="21"/>
        <v>#DIV/0!</v>
      </c>
      <c r="Z14" s="70"/>
      <c r="AA14" s="340">
        <f t="shared" si="5"/>
        <v>0</v>
      </c>
      <c r="AB14" s="289"/>
      <c r="AC14" s="291" t="e">
        <f t="shared" si="22"/>
        <v>#DIV/0!</v>
      </c>
      <c r="AD14" s="70"/>
      <c r="AE14" s="340">
        <f t="shared" si="6"/>
        <v>0</v>
      </c>
      <c r="AF14" s="289"/>
      <c r="AG14" s="291" t="e">
        <f t="shared" si="23"/>
        <v>#DIV/0!</v>
      </c>
      <c r="AH14" s="70"/>
      <c r="AI14" s="340">
        <f t="shared" si="7"/>
        <v>0</v>
      </c>
      <c r="AJ14" s="289"/>
      <c r="AK14" s="291" t="e">
        <f t="shared" si="24"/>
        <v>#DIV/0!</v>
      </c>
      <c r="AL14" s="70"/>
      <c r="AM14" s="340">
        <f t="shared" si="8"/>
        <v>0</v>
      </c>
      <c r="AN14" s="289"/>
      <c r="AO14" s="291" t="e">
        <f t="shared" si="25"/>
        <v>#DIV/0!</v>
      </c>
      <c r="AP14" s="70"/>
      <c r="AQ14" s="340">
        <f t="shared" si="9"/>
        <v>0</v>
      </c>
      <c r="AR14" s="289"/>
      <c r="AS14" s="291" t="e">
        <f t="shared" si="26"/>
        <v>#DIV/0!</v>
      </c>
      <c r="AT14" s="70"/>
      <c r="AU14" s="340">
        <f t="shared" si="10"/>
        <v>0</v>
      </c>
      <c r="AV14" s="289"/>
      <c r="AW14" s="291" t="e">
        <f t="shared" si="27"/>
        <v>#DIV/0!</v>
      </c>
      <c r="AX14" s="25"/>
      <c r="AY14" s="25"/>
      <c r="AZ14" s="12"/>
      <c r="BF14" s="12"/>
      <c r="BG14" s="12"/>
      <c r="BH14" s="12"/>
      <c r="BI14" s="12"/>
      <c r="BJ14" s="13"/>
      <c r="BK14" s="12"/>
      <c r="CM14" s="174">
        <f t="shared" si="11"/>
        <v>0</v>
      </c>
      <c r="CN14" s="174" t="str">
        <f t="shared" si="28"/>
        <v>May-0</v>
      </c>
      <c r="CO14" s="174" t="str">
        <f t="shared" si="12"/>
        <v>May-0</v>
      </c>
      <c r="CP14" s="174">
        <f t="shared" si="29"/>
        <v>0</v>
      </c>
      <c r="CQ14" s="174">
        <f t="shared" si="30"/>
        <v>0</v>
      </c>
      <c r="CR14" s="174">
        <f t="shared" si="31"/>
        <v>0</v>
      </c>
      <c r="CS14" s="174">
        <f t="shared" si="32"/>
        <v>0</v>
      </c>
      <c r="CT14" s="174">
        <f t="shared" si="33"/>
        <v>0</v>
      </c>
      <c r="CU14" s="174">
        <f t="shared" si="34"/>
        <v>0</v>
      </c>
      <c r="CV14" s="174">
        <f t="shared" si="35"/>
        <v>0</v>
      </c>
      <c r="CW14" s="174">
        <f t="shared" si="36"/>
        <v>0</v>
      </c>
      <c r="CX14" s="174">
        <f t="shared" si="37"/>
        <v>0</v>
      </c>
      <c r="CY14" s="174">
        <f t="shared" si="38"/>
        <v>0</v>
      </c>
      <c r="CZ14" s="176">
        <f t="shared" si="39"/>
        <v>0</v>
      </c>
    </row>
    <row r="15" spans="1:104" s="11" customFormat="1" ht="14.25" customHeight="1" x14ac:dyDescent="0.2">
      <c r="A15" s="345" t="str">
        <f>B15&amp;A4</f>
        <v>Jun</v>
      </c>
      <c r="B15" s="118" t="s">
        <v>5</v>
      </c>
      <c r="C15" s="63">
        <f t="shared" si="0"/>
        <v>0</v>
      </c>
      <c r="D15" s="340">
        <f t="shared" si="13"/>
        <v>0</v>
      </c>
      <c r="E15" s="340">
        <f t="shared" si="14"/>
        <v>0</v>
      </c>
      <c r="F15" s="354">
        <f t="shared" si="15"/>
        <v>0</v>
      </c>
      <c r="G15" s="351" t="e">
        <f t="shared" si="16"/>
        <v>#DIV/0!</v>
      </c>
      <c r="H15" s="351" t="e">
        <f t="shared" si="17"/>
        <v>#DIV/0!</v>
      </c>
      <c r="I15" s="47" t="e">
        <f>E15*INDEX('Select Year'!Z$15:Z$19,MATCH(LPG!C15,'Select Year'!W$15:W$19,0))</f>
        <v>#N/A</v>
      </c>
      <c r="J15" s="70"/>
      <c r="K15" s="340">
        <f t="shared" si="1"/>
        <v>0</v>
      </c>
      <c r="L15" s="289"/>
      <c r="M15" s="291" t="e">
        <f t="shared" si="18"/>
        <v>#DIV/0!</v>
      </c>
      <c r="N15" s="70"/>
      <c r="O15" s="340">
        <f t="shared" si="2"/>
        <v>0</v>
      </c>
      <c r="P15" s="289"/>
      <c r="Q15" s="291" t="e">
        <f t="shared" si="19"/>
        <v>#DIV/0!</v>
      </c>
      <c r="R15" s="70"/>
      <c r="S15" s="340">
        <f t="shared" si="3"/>
        <v>0</v>
      </c>
      <c r="T15" s="289"/>
      <c r="U15" s="291" t="e">
        <f t="shared" si="20"/>
        <v>#DIV/0!</v>
      </c>
      <c r="V15" s="70"/>
      <c r="W15" s="340">
        <f t="shared" si="4"/>
        <v>0</v>
      </c>
      <c r="X15" s="289"/>
      <c r="Y15" s="291" t="e">
        <f t="shared" si="21"/>
        <v>#DIV/0!</v>
      </c>
      <c r="Z15" s="70"/>
      <c r="AA15" s="340">
        <f t="shared" si="5"/>
        <v>0</v>
      </c>
      <c r="AB15" s="289"/>
      <c r="AC15" s="291" t="e">
        <f t="shared" si="22"/>
        <v>#DIV/0!</v>
      </c>
      <c r="AD15" s="70"/>
      <c r="AE15" s="340">
        <f t="shared" si="6"/>
        <v>0</v>
      </c>
      <c r="AF15" s="289"/>
      <c r="AG15" s="291" t="e">
        <f t="shared" si="23"/>
        <v>#DIV/0!</v>
      </c>
      <c r="AH15" s="70"/>
      <c r="AI15" s="340">
        <f t="shared" si="7"/>
        <v>0</v>
      </c>
      <c r="AJ15" s="289"/>
      <c r="AK15" s="291" t="e">
        <f t="shared" si="24"/>
        <v>#DIV/0!</v>
      </c>
      <c r="AL15" s="70"/>
      <c r="AM15" s="340">
        <f t="shared" si="8"/>
        <v>0</v>
      </c>
      <c r="AN15" s="289"/>
      <c r="AO15" s="291" t="e">
        <f t="shared" si="25"/>
        <v>#DIV/0!</v>
      </c>
      <c r="AP15" s="70"/>
      <c r="AQ15" s="340">
        <f t="shared" si="9"/>
        <v>0</v>
      </c>
      <c r="AR15" s="289"/>
      <c r="AS15" s="291" t="e">
        <f t="shared" si="26"/>
        <v>#DIV/0!</v>
      </c>
      <c r="AT15" s="70"/>
      <c r="AU15" s="340">
        <f t="shared" si="10"/>
        <v>0</v>
      </c>
      <c r="AV15" s="289"/>
      <c r="AW15" s="291" t="e">
        <f t="shared" si="27"/>
        <v>#DIV/0!</v>
      </c>
      <c r="AX15" s="25"/>
      <c r="AY15" s="25"/>
      <c r="AZ15" s="12"/>
      <c r="BF15" s="12"/>
      <c r="BG15" s="12"/>
      <c r="BH15" s="12"/>
      <c r="BI15" s="12"/>
      <c r="BJ15" s="13"/>
      <c r="BK15" s="12"/>
      <c r="CM15" s="174">
        <f t="shared" si="11"/>
        <v>0</v>
      </c>
      <c r="CN15" s="174" t="str">
        <f t="shared" si="28"/>
        <v>Jun-0</v>
      </c>
      <c r="CO15" s="174" t="str">
        <f t="shared" si="12"/>
        <v>Jun-0</v>
      </c>
      <c r="CP15" s="174">
        <f t="shared" si="29"/>
        <v>0</v>
      </c>
      <c r="CQ15" s="174">
        <f t="shared" si="30"/>
        <v>0</v>
      </c>
      <c r="CR15" s="174">
        <f t="shared" si="31"/>
        <v>0</v>
      </c>
      <c r="CS15" s="174">
        <f t="shared" si="32"/>
        <v>0</v>
      </c>
      <c r="CT15" s="174">
        <f t="shared" si="33"/>
        <v>0</v>
      </c>
      <c r="CU15" s="174">
        <f t="shared" si="34"/>
        <v>0</v>
      </c>
      <c r="CV15" s="174">
        <f t="shared" si="35"/>
        <v>0</v>
      </c>
      <c r="CW15" s="174">
        <f t="shared" si="36"/>
        <v>0</v>
      </c>
      <c r="CX15" s="174">
        <f t="shared" si="37"/>
        <v>0</v>
      </c>
      <c r="CY15" s="174">
        <f t="shared" si="38"/>
        <v>0</v>
      </c>
      <c r="CZ15" s="176">
        <f t="shared" si="39"/>
        <v>0</v>
      </c>
    </row>
    <row r="16" spans="1:104" s="11" customFormat="1" ht="14.25" customHeight="1" x14ac:dyDescent="0.2">
      <c r="A16" s="345" t="str">
        <f>B16&amp;A4</f>
        <v>Jul</v>
      </c>
      <c r="B16" s="118" t="s">
        <v>6</v>
      </c>
      <c r="C16" s="63">
        <f t="shared" si="0"/>
        <v>0</v>
      </c>
      <c r="D16" s="340">
        <f t="shared" si="13"/>
        <v>0</v>
      </c>
      <c r="E16" s="340">
        <f t="shared" si="14"/>
        <v>0</v>
      </c>
      <c r="F16" s="354">
        <f t="shared" si="15"/>
        <v>0</v>
      </c>
      <c r="G16" s="351" t="e">
        <f t="shared" si="16"/>
        <v>#DIV/0!</v>
      </c>
      <c r="H16" s="351" t="e">
        <f t="shared" si="17"/>
        <v>#DIV/0!</v>
      </c>
      <c r="I16" s="47" t="e">
        <f>E16*INDEX('Select Year'!Z$15:Z$19,MATCH(LPG!C16,'Select Year'!W$15:W$19,0))</f>
        <v>#N/A</v>
      </c>
      <c r="J16" s="70"/>
      <c r="K16" s="340">
        <f t="shared" si="1"/>
        <v>0</v>
      </c>
      <c r="L16" s="289"/>
      <c r="M16" s="291" t="e">
        <f t="shared" si="18"/>
        <v>#DIV/0!</v>
      </c>
      <c r="N16" s="70"/>
      <c r="O16" s="340">
        <f t="shared" si="2"/>
        <v>0</v>
      </c>
      <c r="P16" s="289"/>
      <c r="Q16" s="291" t="e">
        <f t="shared" si="19"/>
        <v>#DIV/0!</v>
      </c>
      <c r="R16" s="70"/>
      <c r="S16" s="340">
        <f t="shared" si="3"/>
        <v>0</v>
      </c>
      <c r="T16" s="289"/>
      <c r="U16" s="291" t="e">
        <f t="shared" si="20"/>
        <v>#DIV/0!</v>
      </c>
      <c r="V16" s="70"/>
      <c r="W16" s="340">
        <f t="shared" si="4"/>
        <v>0</v>
      </c>
      <c r="X16" s="289"/>
      <c r="Y16" s="291" t="e">
        <f t="shared" si="21"/>
        <v>#DIV/0!</v>
      </c>
      <c r="Z16" s="70"/>
      <c r="AA16" s="340">
        <f t="shared" si="5"/>
        <v>0</v>
      </c>
      <c r="AB16" s="289"/>
      <c r="AC16" s="291" t="e">
        <f t="shared" si="22"/>
        <v>#DIV/0!</v>
      </c>
      <c r="AD16" s="70"/>
      <c r="AE16" s="340">
        <f t="shared" si="6"/>
        <v>0</v>
      </c>
      <c r="AF16" s="289"/>
      <c r="AG16" s="291" t="e">
        <f t="shared" si="23"/>
        <v>#DIV/0!</v>
      </c>
      <c r="AH16" s="70"/>
      <c r="AI16" s="340">
        <f t="shared" si="7"/>
        <v>0</v>
      </c>
      <c r="AJ16" s="289"/>
      <c r="AK16" s="291" t="e">
        <f t="shared" si="24"/>
        <v>#DIV/0!</v>
      </c>
      <c r="AL16" s="70"/>
      <c r="AM16" s="340">
        <f t="shared" si="8"/>
        <v>0</v>
      </c>
      <c r="AN16" s="289"/>
      <c r="AO16" s="291" t="e">
        <f t="shared" si="25"/>
        <v>#DIV/0!</v>
      </c>
      <c r="AP16" s="70"/>
      <c r="AQ16" s="340">
        <f t="shared" si="9"/>
        <v>0</v>
      </c>
      <c r="AR16" s="289"/>
      <c r="AS16" s="291" t="e">
        <f t="shared" si="26"/>
        <v>#DIV/0!</v>
      </c>
      <c r="AT16" s="70"/>
      <c r="AU16" s="340">
        <f t="shared" si="10"/>
        <v>0</v>
      </c>
      <c r="AV16" s="289"/>
      <c r="AW16" s="291" t="e">
        <f t="shared" si="27"/>
        <v>#DIV/0!</v>
      </c>
      <c r="AX16" s="25"/>
      <c r="AY16" s="25"/>
      <c r="AZ16" s="12"/>
      <c r="BF16" s="12"/>
      <c r="BG16" s="12"/>
      <c r="BH16" s="12"/>
      <c r="BI16" s="12"/>
      <c r="BJ16" s="13"/>
      <c r="BK16" s="12"/>
      <c r="CM16" s="174">
        <f t="shared" si="11"/>
        <v>0</v>
      </c>
      <c r="CN16" s="174" t="str">
        <f t="shared" si="28"/>
        <v>Jul-0</v>
      </c>
      <c r="CO16" s="174" t="str">
        <f t="shared" si="12"/>
        <v>Jul-0</v>
      </c>
      <c r="CP16" s="174">
        <f t="shared" si="29"/>
        <v>0</v>
      </c>
      <c r="CQ16" s="174">
        <f t="shared" si="30"/>
        <v>0</v>
      </c>
      <c r="CR16" s="174">
        <f t="shared" si="31"/>
        <v>0</v>
      </c>
      <c r="CS16" s="174">
        <f t="shared" si="32"/>
        <v>0</v>
      </c>
      <c r="CT16" s="174">
        <f t="shared" si="33"/>
        <v>0</v>
      </c>
      <c r="CU16" s="174">
        <f t="shared" si="34"/>
        <v>0</v>
      </c>
      <c r="CV16" s="174">
        <f t="shared" si="35"/>
        <v>0</v>
      </c>
      <c r="CW16" s="174">
        <f t="shared" si="36"/>
        <v>0</v>
      </c>
      <c r="CX16" s="174">
        <f t="shared" si="37"/>
        <v>0</v>
      </c>
      <c r="CY16" s="174">
        <f t="shared" si="38"/>
        <v>0</v>
      </c>
      <c r="CZ16" s="176">
        <f t="shared" si="39"/>
        <v>0</v>
      </c>
    </row>
    <row r="17" spans="1:104" s="11" customFormat="1" ht="14.25" customHeight="1" x14ac:dyDescent="0.2">
      <c r="A17" s="345" t="str">
        <f>B17&amp;A4</f>
        <v>Aug</v>
      </c>
      <c r="B17" s="118" t="s">
        <v>7</v>
      </c>
      <c r="C17" s="63">
        <f t="shared" si="0"/>
        <v>0</v>
      </c>
      <c r="D17" s="340">
        <f t="shared" si="13"/>
        <v>0</v>
      </c>
      <c r="E17" s="340">
        <f t="shared" si="14"/>
        <v>0</v>
      </c>
      <c r="F17" s="354">
        <f t="shared" si="15"/>
        <v>0</v>
      </c>
      <c r="G17" s="351" t="e">
        <f t="shared" si="16"/>
        <v>#DIV/0!</v>
      </c>
      <c r="H17" s="351" t="e">
        <f t="shared" si="17"/>
        <v>#DIV/0!</v>
      </c>
      <c r="I17" s="47" t="e">
        <f>E17*INDEX('Select Year'!Z$15:Z$19,MATCH(LPG!C17,'Select Year'!W$15:W$19,0))</f>
        <v>#N/A</v>
      </c>
      <c r="J17" s="70"/>
      <c r="K17" s="340">
        <f t="shared" si="1"/>
        <v>0</v>
      </c>
      <c r="L17" s="289"/>
      <c r="M17" s="291" t="e">
        <f t="shared" si="18"/>
        <v>#DIV/0!</v>
      </c>
      <c r="N17" s="70"/>
      <c r="O17" s="340">
        <f t="shared" si="2"/>
        <v>0</v>
      </c>
      <c r="P17" s="289"/>
      <c r="Q17" s="291" t="e">
        <f t="shared" si="19"/>
        <v>#DIV/0!</v>
      </c>
      <c r="R17" s="70"/>
      <c r="S17" s="340">
        <f t="shared" si="3"/>
        <v>0</v>
      </c>
      <c r="T17" s="289"/>
      <c r="U17" s="291" t="e">
        <f t="shared" si="20"/>
        <v>#DIV/0!</v>
      </c>
      <c r="V17" s="70"/>
      <c r="W17" s="340">
        <f t="shared" si="4"/>
        <v>0</v>
      </c>
      <c r="X17" s="289"/>
      <c r="Y17" s="291" t="e">
        <f t="shared" si="21"/>
        <v>#DIV/0!</v>
      </c>
      <c r="Z17" s="70"/>
      <c r="AA17" s="340">
        <f t="shared" si="5"/>
        <v>0</v>
      </c>
      <c r="AB17" s="289"/>
      <c r="AC17" s="291" t="e">
        <f t="shared" si="22"/>
        <v>#DIV/0!</v>
      </c>
      <c r="AD17" s="70"/>
      <c r="AE17" s="340">
        <f t="shared" si="6"/>
        <v>0</v>
      </c>
      <c r="AF17" s="289"/>
      <c r="AG17" s="291" t="e">
        <f t="shared" si="23"/>
        <v>#DIV/0!</v>
      </c>
      <c r="AH17" s="70"/>
      <c r="AI17" s="340">
        <f t="shared" si="7"/>
        <v>0</v>
      </c>
      <c r="AJ17" s="289"/>
      <c r="AK17" s="291" t="e">
        <f t="shared" si="24"/>
        <v>#DIV/0!</v>
      </c>
      <c r="AL17" s="70"/>
      <c r="AM17" s="340">
        <f t="shared" si="8"/>
        <v>0</v>
      </c>
      <c r="AN17" s="289"/>
      <c r="AO17" s="291" t="e">
        <f t="shared" si="25"/>
        <v>#DIV/0!</v>
      </c>
      <c r="AP17" s="70"/>
      <c r="AQ17" s="340">
        <f t="shared" si="9"/>
        <v>0</v>
      </c>
      <c r="AR17" s="289"/>
      <c r="AS17" s="291" t="e">
        <f t="shared" si="26"/>
        <v>#DIV/0!</v>
      </c>
      <c r="AT17" s="70"/>
      <c r="AU17" s="340">
        <f t="shared" si="10"/>
        <v>0</v>
      </c>
      <c r="AV17" s="289"/>
      <c r="AW17" s="291" t="e">
        <f t="shared" si="27"/>
        <v>#DIV/0!</v>
      </c>
      <c r="AX17" s="25"/>
      <c r="AY17" s="25"/>
      <c r="AZ17" s="12"/>
      <c r="BF17" s="12"/>
      <c r="BG17" s="12"/>
      <c r="BH17" s="12"/>
      <c r="BI17" s="12"/>
      <c r="BJ17" s="13"/>
      <c r="BK17" s="12"/>
      <c r="CM17" s="174">
        <f t="shared" si="11"/>
        <v>0</v>
      </c>
      <c r="CN17" s="174" t="str">
        <f t="shared" si="28"/>
        <v>Aug-0</v>
      </c>
      <c r="CO17" s="174" t="str">
        <f t="shared" si="12"/>
        <v>Aug-0</v>
      </c>
      <c r="CP17" s="174">
        <f t="shared" si="29"/>
        <v>0</v>
      </c>
      <c r="CQ17" s="174">
        <f t="shared" si="30"/>
        <v>0</v>
      </c>
      <c r="CR17" s="174">
        <f t="shared" si="31"/>
        <v>0</v>
      </c>
      <c r="CS17" s="174">
        <f t="shared" si="32"/>
        <v>0</v>
      </c>
      <c r="CT17" s="174">
        <f t="shared" si="33"/>
        <v>0</v>
      </c>
      <c r="CU17" s="174">
        <f t="shared" si="34"/>
        <v>0</v>
      </c>
      <c r="CV17" s="174">
        <f t="shared" si="35"/>
        <v>0</v>
      </c>
      <c r="CW17" s="174">
        <f t="shared" si="36"/>
        <v>0</v>
      </c>
      <c r="CX17" s="174">
        <f t="shared" si="37"/>
        <v>0</v>
      </c>
      <c r="CY17" s="174">
        <f t="shared" si="38"/>
        <v>0</v>
      </c>
      <c r="CZ17" s="176">
        <f t="shared" si="39"/>
        <v>0</v>
      </c>
    </row>
    <row r="18" spans="1:104" s="11" customFormat="1" ht="14.25" customHeight="1" x14ac:dyDescent="0.2">
      <c r="A18" s="345" t="str">
        <f>B18&amp;A4</f>
        <v>Sep</v>
      </c>
      <c r="B18" s="118" t="s">
        <v>8</v>
      </c>
      <c r="C18" s="63">
        <f t="shared" si="0"/>
        <v>0</v>
      </c>
      <c r="D18" s="340">
        <f t="shared" si="13"/>
        <v>0</v>
      </c>
      <c r="E18" s="340">
        <f t="shared" si="14"/>
        <v>0</v>
      </c>
      <c r="F18" s="354">
        <f t="shared" si="15"/>
        <v>0</v>
      </c>
      <c r="G18" s="351" t="e">
        <f t="shared" si="16"/>
        <v>#DIV/0!</v>
      </c>
      <c r="H18" s="351" t="e">
        <f t="shared" si="17"/>
        <v>#DIV/0!</v>
      </c>
      <c r="I18" s="47" t="e">
        <f>E18*INDEX('Select Year'!Z$15:Z$19,MATCH(LPG!C18,'Select Year'!W$15:W$19,0))</f>
        <v>#N/A</v>
      </c>
      <c r="J18" s="70"/>
      <c r="K18" s="340">
        <f t="shared" si="1"/>
        <v>0</v>
      </c>
      <c r="L18" s="289"/>
      <c r="M18" s="291" t="e">
        <f t="shared" si="18"/>
        <v>#DIV/0!</v>
      </c>
      <c r="N18" s="70"/>
      <c r="O18" s="340">
        <f t="shared" si="2"/>
        <v>0</v>
      </c>
      <c r="P18" s="289"/>
      <c r="Q18" s="291" t="e">
        <f t="shared" si="19"/>
        <v>#DIV/0!</v>
      </c>
      <c r="R18" s="70"/>
      <c r="S18" s="340">
        <f t="shared" si="3"/>
        <v>0</v>
      </c>
      <c r="T18" s="289"/>
      <c r="U18" s="291" t="e">
        <f t="shared" si="20"/>
        <v>#DIV/0!</v>
      </c>
      <c r="V18" s="70"/>
      <c r="W18" s="340">
        <f t="shared" si="4"/>
        <v>0</v>
      </c>
      <c r="X18" s="289"/>
      <c r="Y18" s="291" t="e">
        <f t="shared" si="21"/>
        <v>#DIV/0!</v>
      </c>
      <c r="Z18" s="70"/>
      <c r="AA18" s="340">
        <f t="shared" si="5"/>
        <v>0</v>
      </c>
      <c r="AB18" s="289"/>
      <c r="AC18" s="291" t="e">
        <f t="shared" si="22"/>
        <v>#DIV/0!</v>
      </c>
      <c r="AD18" s="70"/>
      <c r="AE18" s="340">
        <f t="shared" si="6"/>
        <v>0</v>
      </c>
      <c r="AF18" s="289"/>
      <c r="AG18" s="291" t="e">
        <f t="shared" si="23"/>
        <v>#DIV/0!</v>
      </c>
      <c r="AH18" s="70"/>
      <c r="AI18" s="340">
        <f t="shared" si="7"/>
        <v>0</v>
      </c>
      <c r="AJ18" s="289"/>
      <c r="AK18" s="291" t="e">
        <f t="shared" si="24"/>
        <v>#DIV/0!</v>
      </c>
      <c r="AL18" s="70"/>
      <c r="AM18" s="340">
        <f t="shared" si="8"/>
        <v>0</v>
      </c>
      <c r="AN18" s="289"/>
      <c r="AO18" s="291" t="e">
        <f t="shared" si="25"/>
        <v>#DIV/0!</v>
      </c>
      <c r="AP18" s="70"/>
      <c r="AQ18" s="340">
        <f t="shared" si="9"/>
        <v>0</v>
      </c>
      <c r="AR18" s="289"/>
      <c r="AS18" s="291" t="e">
        <f t="shared" si="26"/>
        <v>#DIV/0!</v>
      </c>
      <c r="AT18" s="70"/>
      <c r="AU18" s="340">
        <f t="shared" si="10"/>
        <v>0</v>
      </c>
      <c r="AV18" s="289"/>
      <c r="AW18" s="291" t="e">
        <f t="shared" si="27"/>
        <v>#DIV/0!</v>
      </c>
      <c r="AX18" s="25"/>
      <c r="AY18" s="25"/>
      <c r="AZ18" s="12"/>
      <c r="BF18" s="12"/>
      <c r="BG18" s="12"/>
      <c r="BH18" s="12"/>
      <c r="BI18" s="12"/>
      <c r="BJ18" s="13"/>
      <c r="BK18" s="12"/>
      <c r="CM18" s="174">
        <f t="shared" si="11"/>
        <v>0</v>
      </c>
      <c r="CN18" s="174" t="str">
        <f t="shared" si="28"/>
        <v>Sep-0</v>
      </c>
      <c r="CO18" s="174" t="str">
        <f t="shared" si="12"/>
        <v>Sep-0</v>
      </c>
      <c r="CP18" s="174">
        <f t="shared" si="29"/>
        <v>0</v>
      </c>
      <c r="CQ18" s="174">
        <f t="shared" si="30"/>
        <v>0</v>
      </c>
      <c r="CR18" s="174">
        <f t="shared" si="31"/>
        <v>0</v>
      </c>
      <c r="CS18" s="174">
        <f t="shared" si="32"/>
        <v>0</v>
      </c>
      <c r="CT18" s="174">
        <f t="shared" si="33"/>
        <v>0</v>
      </c>
      <c r="CU18" s="174">
        <f t="shared" si="34"/>
        <v>0</v>
      </c>
      <c r="CV18" s="174">
        <f t="shared" si="35"/>
        <v>0</v>
      </c>
      <c r="CW18" s="174">
        <f t="shared" si="36"/>
        <v>0</v>
      </c>
      <c r="CX18" s="174">
        <f t="shared" si="37"/>
        <v>0</v>
      </c>
      <c r="CY18" s="174">
        <f t="shared" si="38"/>
        <v>0</v>
      </c>
      <c r="CZ18" s="176">
        <f t="shared" si="39"/>
        <v>0</v>
      </c>
    </row>
    <row r="19" spans="1:104" s="11" customFormat="1" ht="14.25" customHeight="1" x14ac:dyDescent="0.2">
      <c r="A19" s="345" t="str">
        <f>B19&amp;A4</f>
        <v>Oct</v>
      </c>
      <c r="B19" s="118" t="s">
        <v>9</v>
      </c>
      <c r="C19" s="63">
        <f t="shared" si="0"/>
        <v>0</v>
      </c>
      <c r="D19" s="340">
        <f t="shared" si="13"/>
        <v>0</v>
      </c>
      <c r="E19" s="340">
        <f t="shared" si="14"/>
        <v>0</v>
      </c>
      <c r="F19" s="354">
        <f t="shared" si="15"/>
        <v>0</v>
      </c>
      <c r="G19" s="351" t="e">
        <f t="shared" si="16"/>
        <v>#DIV/0!</v>
      </c>
      <c r="H19" s="351" t="e">
        <f t="shared" si="17"/>
        <v>#DIV/0!</v>
      </c>
      <c r="I19" s="47" t="e">
        <f>E19*INDEX('Select Year'!Z$15:Z$19,MATCH(LPG!C19,'Select Year'!W$15:W$19,0))</f>
        <v>#N/A</v>
      </c>
      <c r="J19" s="70"/>
      <c r="K19" s="340">
        <f t="shared" si="1"/>
        <v>0</v>
      </c>
      <c r="L19" s="289"/>
      <c r="M19" s="291" t="e">
        <f t="shared" si="18"/>
        <v>#DIV/0!</v>
      </c>
      <c r="N19" s="70"/>
      <c r="O19" s="340">
        <f t="shared" si="2"/>
        <v>0</v>
      </c>
      <c r="P19" s="289"/>
      <c r="Q19" s="291" t="e">
        <f t="shared" si="19"/>
        <v>#DIV/0!</v>
      </c>
      <c r="R19" s="70"/>
      <c r="S19" s="340">
        <f t="shared" si="3"/>
        <v>0</v>
      </c>
      <c r="T19" s="289"/>
      <c r="U19" s="291" t="e">
        <f t="shared" si="20"/>
        <v>#DIV/0!</v>
      </c>
      <c r="V19" s="70"/>
      <c r="W19" s="340">
        <f t="shared" si="4"/>
        <v>0</v>
      </c>
      <c r="X19" s="289"/>
      <c r="Y19" s="291" t="e">
        <f t="shared" si="21"/>
        <v>#DIV/0!</v>
      </c>
      <c r="Z19" s="70"/>
      <c r="AA19" s="340">
        <f t="shared" si="5"/>
        <v>0</v>
      </c>
      <c r="AB19" s="289"/>
      <c r="AC19" s="291" t="e">
        <f t="shared" si="22"/>
        <v>#DIV/0!</v>
      </c>
      <c r="AD19" s="70"/>
      <c r="AE19" s="340">
        <f t="shared" si="6"/>
        <v>0</v>
      </c>
      <c r="AF19" s="289"/>
      <c r="AG19" s="291" t="e">
        <f t="shared" si="23"/>
        <v>#DIV/0!</v>
      </c>
      <c r="AH19" s="70"/>
      <c r="AI19" s="340">
        <f t="shared" si="7"/>
        <v>0</v>
      </c>
      <c r="AJ19" s="289"/>
      <c r="AK19" s="291" t="e">
        <f t="shared" si="24"/>
        <v>#DIV/0!</v>
      </c>
      <c r="AL19" s="70"/>
      <c r="AM19" s="340">
        <f t="shared" si="8"/>
        <v>0</v>
      </c>
      <c r="AN19" s="289"/>
      <c r="AO19" s="291" t="e">
        <f t="shared" si="25"/>
        <v>#DIV/0!</v>
      </c>
      <c r="AP19" s="70"/>
      <c r="AQ19" s="340">
        <f t="shared" si="9"/>
        <v>0</v>
      </c>
      <c r="AR19" s="289"/>
      <c r="AS19" s="291" t="e">
        <f t="shared" si="26"/>
        <v>#DIV/0!</v>
      </c>
      <c r="AT19" s="70"/>
      <c r="AU19" s="340">
        <f t="shared" si="10"/>
        <v>0</v>
      </c>
      <c r="AV19" s="289"/>
      <c r="AW19" s="291" t="e">
        <f t="shared" si="27"/>
        <v>#DIV/0!</v>
      </c>
      <c r="AX19" s="25"/>
      <c r="AY19" s="25"/>
      <c r="AZ19" s="12"/>
      <c r="BF19" s="12"/>
      <c r="BG19" s="12"/>
      <c r="BH19" s="12"/>
      <c r="BI19" s="12"/>
      <c r="BJ19" s="13"/>
      <c r="BK19" s="12"/>
      <c r="CM19" s="174">
        <f t="shared" si="11"/>
        <v>0</v>
      </c>
      <c r="CN19" s="174" t="str">
        <f t="shared" si="28"/>
        <v>Oct-0</v>
      </c>
      <c r="CO19" s="174" t="str">
        <f t="shared" si="12"/>
        <v>Oct-0</v>
      </c>
      <c r="CP19" s="174">
        <f t="shared" si="29"/>
        <v>0</v>
      </c>
      <c r="CQ19" s="174">
        <f t="shared" si="30"/>
        <v>0</v>
      </c>
      <c r="CR19" s="174">
        <f t="shared" si="31"/>
        <v>0</v>
      </c>
      <c r="CS19" s="174">
        <f t="shared" si="32"/>
        <v>0</v>
      </c>
      <c r="CT19" s="174">
        <f t="shared" si="33"/>
        <v>0</v>
      </c>
      <c r="CU19" s="174">
        <f t="shared" si="34"/>
        <v>0</v>
      </c>
      <c r="CV19" s="174">
        <f t="shared" si="35"/>
        <v>0</v>
      </c>
      <c r="CW19" s="174">
        <f t="shared" si="36"/>
        <v>0</v>
      </c>
      <c r="CX19" s="174">
        <f t="shared" si="37"/>
        <v>0</v>
      </c>
      <c r="CY19" s="174">
        <f t="shared" si="38"/>
        <v>0</v>
      </c>
      <c r="CZ19" s="176">
        <f t="shared" si="39"/>
        <v>0</v>
      </c>
    </row>
    <row r="20" spans="1:104" s="11" customFormat="1" ht="14.25" customHeight="1" x14ac:dyDescent="0.2">
      <c r="A20" s="345" t="str">
        <f>B20&amp;A4</f>
        <v>Nov</v>
      </c>
      <c r="B20" s="118" t="s">
        <v>10</v>
      </c>
      <c r="C20" s="63">
        <f t="shared" si="0"/>
        <v>0</v>
      </c>
      <c r="D20" s="340">
        <f t="shared" si="13"/>
        <v>0</v>
      </c>
      <c r="E20" s="340">
        <f t="shared" si="14"/>
        <v>0</v>
      </c>
      <c r="F20" s="354">
        <f t="shared" si="15"/>
        <v>0</v>
      </c>
      <c r="G20" s="351" t="e">
        <f t="shared" si="16"/>
        <v>#DIV/0!</v>
      </c>
      <c r="H20" s="351" t="e">
        <f t="shared" si="17"/>
        <v>#DIV/0!</v>
      </c>
      <c r="I20" s="47" t="e">
        <f>E20*INDEX('Select Year'!Z$15:Z$19,MATCH(LPG!C20,'Select Year'!W$15:W$19,0))</f>
        <v>#N/A</v>
      </c>
      <c r="J20" s="70"/>
      <c r="K20" s="340">
        <f t="shared" si="1"/>
        <v>0</v>
      </c>
      <c r="L20" s="289"/>
      <c r="M20" s="291" t="e">
        <f t="shared" si="18"/>
        <v>#DIV/0!</v>
      </c>
      <c r="N20" s="70"/>
      <c r="O20" s="340">
        <f t="shared" si="2"/>
        <v>0</v>
      </c>
      <c r="P20" s="289"/>
      <c r="Q20" s="291" t="e">
        <f t="shared" si="19"/>
        <v>#DIV/0!</v>
      </c>
      <c r="R20" s="70"/>
      <c r="S20" s="340">
        <f t="shared" si="3"/>
        <v>0</v>
      </c>
      <c r="T20" s="289"/>
      <c r="U20" s="291" t="e">
        <f t="shared" si="20"/>
        <v>#DIV/0!</v>
      </c>
      <c r="V20" s="70"/>
      <c r="W20" s="340">
        <f t="shared" si="4"/>
        <v>0</v>
      </c>
      <c r="X20" s="289"/>
      <c r="Y20" s="291" t="e">
        <f t="shared" si="21"/>
        <v>#DIV/0!</v>
      </c>
      <c r="Z20" s="70"/>
      <c r="AA20" s="340">
        <f t="shared" si="5"/>
        <v>0</v>
      </c>
      <c r="AB20" s="289"/>
      <c r="AC20" s="291" t="e">
        <f t="shared" si="22"/>
        <v>#DIV/0!</v>
      </c>
      <c r="AD20" s="70"/>
      <c r="AE20" s="340">
        <f t="shared" si="6"/>
        <v>0</v>
      </c>
      <c r="AF20" s="289"/>
      <c r="AG20" s="291" t="e">
        <f t="shared" si="23"/>
        <v>#DIV/0!</v>
      </c>
      <c r="AH20" s="70"/>
      <c r="AI20" s="340">
        <f t="shared" si="7"/>
        <v>0</v>
      </c>
      <c r="AJ20" s="289"/>
      <c r="AK20" s="291" t="e">
        <f t="shared" si="24"/>
        <v>#DIV/0!</v>
      </c>
      <c r="AL20" s="70"/>
      <c r="AM20" s="340">
        <f t="shared" si="8"/>
        <v>0</v>
      </c>
      <c r="AN20" s="289"/>
      <c r="AO20" s="291" t="e">
        <f t="shared" si="25"/>
        <v>#DIV/0!</v>
      </c>
      <c r="AP20" s="70"/>
      <c r="AQ20" s="340">
        <f t="shared" si="9"/>
        <v>0</v>
      </c>
      <c r="AR20" s="289"/>
      <c r="AS20" s="291" t="e">
        <f t="shared" si="26"/>
        <v>#DIV/0!</v>
      </c>
      <c r="AT20" s="70"/>
      <c r="AU20" s="340">
        <f t="shared" si="10"/>
        <v>0</v>
      </c>
      <c r="AV20" s="289"/>
      <c r="AW20" s="291" t="e">
        <f t="shared" si="27"/>
        <v>#DIV/0!</v>
      </c>
      <c r="AX20" s="25"/>
      <c r="AY20" s="25"/>
      <c r="AZ20" s="12"/>
      <c r="BF20" s="12"/>
      <c r="BG20" s="12"/>
      <c r="BH20" s="12"/>
      <c r="BI20" s="12"/>
      <c r="BJ20" s="13"/>
      <c r="BK20" s="12"/>
      <c r="CM20" s="174">
        <f t="shared" si="11"/>
        <v>0</v>
      </c>
      <c r="CN20" s="174" t="str">
        <f t="shared" si="28"/>
        <v>Nov-0</v>
      </c>
      <c r="CO20" s="174" t="str">
        <f t="shared" si="12"/>
        <v>Nov-0</v>
      </c>
      <c r="CP20" s="174">
        <f t="shared" si="29"/>
        <v>0</v>
      </c>
      <c r="CQ20" s="174">
        <f t="shared" si="30"/>
        <v>0</v>
      </c>
      <c r="CR20" s="174">
        <f t="shared" si="31"/>
        <v>0</v>
      </c>
      <c r="CS20" s="174">
        <f t="shared" si="32"/>
        <v>0</v>
      </c>
      <c r="CT20" s="174">
        <f t="shared" si="33"/>
        <v>0</v>
      </c>
      <c r="CU20" s="174">
        <f t="shared" si="34"/>
        <v>0</v>
      </c>
      <c r="CV20" s="174">
        <f t="shared" si="35"/>
        <v>0</v>
      </c>
      <c r="CW20" s="174">
        <f t="shared" si="36"/>
        <v>0</v>
      </c>
      <c r="CX20" s="174">
        <f t="shared" si="37"/>
        <v>0</v>
      </c>
      <c r="CY20" s="174">
        <f t="shared" si="38"/>
        <v>0</v>
      </c>
      <c r="CZ20" s="176">
        <f t="shared" si="39"/>
        <v>0</v>
      </c>
    </row>
    <row r="21" spans="1:104" s="11" customFormat="1" ht="14.25" customHeight="1" thickBot="1" x14ac:dyDescent="0.25">
      <c r="A21" s="345" t="str">
        <f>B21&amp;A4</f>
        <v>Dec</v>
      </c>
      <c r="B21" s="120" t="s">
        <v>11</v>
      </c>
      <c r="C21" s="64">
        <f t="shared" si="0"/>
        <v>0</v>
      </c>
      <c r="D21" s="343">
        <f t="shared" si="13"/>
        <v>0</v>
      </c>
      <c r="E21" s="343">
        <f t="shared" si="14"/>
        <v>0</v>
      </c>
      <c r="F21" s="355">
        <f t="shared" si="15"/>
        <v>0</v>
      </c>
      <c r="G21" s="352" t="e">
        <f t="shared" si="16"/>
        <v>#DIV/0!</v>
      </c>
      <c r="H21" s="352" t="e">
        <f t="shared" si="17"/>
        <v>#DIV/0!</v>
      </c>
      <c r="I21" s="300" t="e">
        <f>E21*INDEX('Select Year'!Z$15:Z$19,MATCH(LPG!C21,'Select Year'!W$15:W$19,0))</f>
        <v>#N/A</v>
      </c>
      <c r="J21" s="126"/>
      <c r="K21" s="343">
        <f t="shared" si="1"/>
        <v>0</v>
      </c>
      <c r="L21" s="134"/>
      <c r="M21" s="292" t="e">
        <f t="shared" si="18"/>
        <v>#DIV/0!</v>
      </c>
      <c r="N21" s="126"/>
      <c r="O21" s="343">
        <f t="shared" si="2"/>
        <v>0</v>
      </c>
      <c r="P21" s="134"/>
      <c r="Q21" s="292" t="e">
        <f t="shared" si="19"/>
        <v>#DIV/0!</v>
      </c>
      <c r="R21" s="126"/>
      <c r="S21" s="343">
        <f t="shared" si="3"/>
        <v>0</v>
      </c>
      <c r="T21" s="134"/>
      <c r="U21" s="292" t="e">
        <f t="shared" si="20"/>
        <v>#DIV/0!</v>
      </c>
      <c r="V21" s="126"/>
      <c r="W21" s="343">
        <f t="shared" si="4"/>
        <v>0</v>
      </c>
      <c r="X21" s="134"/>
      <c r="Y21" s="292" t="e">
        <f t="shared" si="21"/>
        <v>#DIV/0!</v>
      </c>
      <c r="Z21" s="126"/>
      <c r="AA21" s="343">
        <f t="shared" si="5"/>
        <v>0</v>
      </c>
      <c r="AB21" s="134"/>
      <c r="AC21" s="292" t="e">
        <f t="shared" si="22"/>
        <v>#DIV/0!</v>
      </c>
      <c r="AD21" s="126"/>
      <c r="AE21" s="343">
        <f t="shared" si="6"/>
        <v>0</v>
      </c>
      <c r="AF21" s="134"/>
      <c r="AG21" s="292" t="e">
        <f t="shared" si="23"/>
        <v>#DIV/0!</v>
      </c>
      <c r="AH21" s="126"/>
      <c r="AI21" s="343">
        <f t="shared" si="7"/>
        <v>0</v>
      </c>
      <c r="AJ21" s="134"/>
      <c r="AK21" s="292" t="e">
        <f t="shared" si="24"/>
        <v>#DIV/0!</v>
      </c>
      <c r="AL21" s="126"/>
      <c r="AM21" s="343">
        <f t="shared" si="8"/>
        <v>0</v>
      </c>
      <c r="AN21" s="134"/>
      <c r="AO21" s="292" t="e">
        <f t="shared" si="25"/>
        <v>#DIV/0!</v>
      </c>
      <c r="AP21" s="126"/>
      <c r="AQ21" s="343">
        <f t="shared" si="9"/>
        <v>0</v>
      </c>
      <c r="AR21" s="134"/>
      <c r="AS21" s="292" t="e">
        <f t="shared" si="26"/>
        <v>#DIV/0!</v>
      </c>
      <c r="AT21" s="126"/>
      <c r="AU21" s="343">
        <f t="shared" si="10"/>
        <v>0</v>
      </c>
      <c r="AV21" s="134"/>
      <c r="AW21" s="348" t="e">
        <f t="shared" si="27"/>
        <v>#DIV/0!</v>
      </c>
      <c r="AY21" s="12"/>
      <c r="AZ21" s="12"/>
      <c r="BF21" s="12"/>
      <c r="BG21" s="12"/>
      <c r="BH21" s="12"/>
      <c r="BI21" s="12"/>
      <c r="BJ21" s="13"/>
      <c r="BK21" s="12"/>
      <c r="CM21" s="177">
        <f t="shared" si="11"/>
        <v>0</v>
      </c>
      <c r="CN21" s="174" t="str">
        <f t="shared" si="28"/>
        <v>Dec-0</v>
      </c>
      <c r="CO21" s="174" t="str">
        <f t="shared" si="12"/>
        <v>Dec-0</v>
      </c>
      <c r="CP21" s="174">
        <f t="shared" si="29"/>
        <v>0</v>
      </c>
      <c r="CQ21" s="174">
        <f t="shared" si="30"/>
        <v>0</v>
      </c>
      <c r="CR21" s="174">
        <f t="shared" si="31"/>
        <v>0</v>
      </c>
      <c r="CS21" s="174">
        <f t="shared" si="32"/>
        <v>0</v>
      </c>
      <c r="CT21" s="174">
        <f t="shared" si="33"/>
        <v>0</v>
      </c>
      <c r="CU21" s="174">
        <f t="shared" si="34"/>
        <v>0</v>
      </c>
      <c r="CV21" s="174">
        <f t="shared" si="35"/>
        <v>0</v>
      </c>
      <c r="CW21" s="174">
        <f t="shared" si="36"/>
        <v>0</v>
      </c>
      <c r="CX21" s="174">
        <f t="shared" si="37"/>
        <v>0</v>
      </c>
      <c r="CY21" s="174">
        <f t="shared" si="38"/>
        <v>0</v>
      </c>
      <c r="CZ21" s="176">
        <f>INDEX(F$10:F$69,MATCH($CO21,$CN$10:$CN$69,),)</f>
        <v>0</v>
      </c>
    </row>
    <row r="22" spans="1:104" s="11" customFormat="1" ht="14.25" customHeight="1" x14ac:dyDescent="0.2">
      <c r="A22" s="345"/>
      <c r="B22" s="117" t="s">
        <v>0</v>
      </c>
      <c r="C22" s="63" t="str">
        <f t="shared" ref="C22:C33" si="40">Year2</f>
        <v/>
      </c>
      <c r="D22" s="342">
        <f t="shared" si="13"/>
        <v>0</v>
      </c>
      <c r="E22" s="342">
        <f t="shared" si="14"/>
        <v>0</v>
      </c>
      <c r="F22" s="356">
        <f t="shared" si="15"/>
        <v>0</v>
      </c>
      <c r="G22" s="353" t="e">
        <f t="shared" si="16"/>
        <v>#DIV/0!</v>
      </c>
      <c r="H22" s="353" t="e">
        <f t="shared" si="17"/>
        <v>#DIV/0!</v>
      </c>
      <c r="I22" s="144" t="e">
        <f>E22*INDEX('Select Year'!Z$15:Z$19,MATCH(LPG!C22,'Select Year'!W$15:W$19,0))</f>
        <v>#N/A</v>
      </c>
      <c r="J22" s="69"/>
      <c r="K22" s="342">
        <f t="shared" ref="K22:K69" si="41">J22*6.96</f>
        <v>0</v>
      </c>
      <c r="L22" s="289"/>
      <c r="M22" s="291" t="e">
        <f t="shared" ref="M22:M69" si="42">L22/J22</f>
        <v>#DIV/0!</v>
      </c>
      <c r="N22" s="69"/>
      <c r="O22" s="342">
        <f t="shared" ref="O22:O69" si="43">N22*6.96</f>
        <v>0</v>
      </c>
      <c r="P22" s="289"/>
      <c r="Q22" s="291" t="e">
        <f t="shared" ref="Q22:Q69" si="44">P22/N22</f>
        <v>#DIV/0!</v>
      </c>
      <c r="R22" s="69"/>
      <c r="S22" s="342">
        <f t="shared" ref="S22:S69" si="45">R22*6.96</f>
        <v>0</v>
      </c>
      <c r="T22" s="289"/>
      <c r="U22" s="291" t="e">
        <f t="shared" ref="U22:U69" si="46">T22/R22</f>
        <v>#DIV/0!</v>
      </c>
      <c r="V22" s="69"/>
      <c r="W22" s="342">
        <f t="shared" ref="W22:W69" si="47">V22*6.96</f>
        <v>0</v>
      </c>
      <c r="X22" s="289"/>
      <c r="Y22" s="291" t="e">
        <f t="shared" ref="Y22:Y69" si="48">X22/V22</f>
        <v>#DIV/0!</v>
      </c>
      <c r="Z22" s="69"/>
      <c r="AA22" s="342">
        <f t="shared" ref="AA22:AA69" si="49">Z22*6.96</f>
        <v>0</v>
      </c>
      <c r="AB22" s="289"/>
      <c r="AC22" s="291" t="e">
        <f t="shared" ref="AC22:AC69" si="50">AB22/Z22</f>
        <v>#DIV/0!</v>
      </c>
      <c r="AD22" s="69"/>
      <c r="AE22" s="342">
        <f t="shared" ref="AE22:AE69" si="51">AD22*6.96</f>
        <v>0</v>
      </c>
      <c r="AF22" s="289"/>
      <c r="AG22" s="291" t="e">
        <f t="shared" ref="AG22:AG69" si="52">AF22/AD22</f>
        <v>#DIV/0!</v>
      </c>
      <c r="AH22" s="69"/>
      <c r="AI22" s="342">
        <f t="shared" ref="AI22:AI69" si="53">AH22*6.96</f>
        <v>0</v>
      </c>
      <c r="AJ22" s="289"/>
      <c r="AK22" s="291" t="e">
        <f t="shared" ref="AK22:AK69" si="54">AJ22/AH22</f>
        <v>#DIV/0!</v>
      </c>
      <c r="AL22" s="69"/>
      <c r="AM22" s="342">
        <f t="shared" ref="AM22:AM69" si="55">AL22*6.96</f>
        <v>0</v>
      </c>
      <c r="AN22" s="289"/>
      <c r="AO22" s="291" t="e">
        <f t="shared" ref="AO22:AO69" si="56">AN22/AL22</f>
        <v>#DIV/0!</v>
      </c>
      <c r="AP22" s="69"/>
      <c r="AQ22" s="342">
        <f t="shared" ref="AQ22:AQ69" si="57">AP22*6.96</f>
        <v>0</v>
      </c>
      <c r="AR22" s="289"/>
      <c r="AS22" s="291" t="e">
        <f t="shared" ref="AS22:AS69" si="58">AR22/AP22</f>
        <v>#DIV/0!</v>
      </c>
      <c r="AT22" s="69"/>
      <c r="AU22" s="342">
        <f t="shared" ref="AU22:AU69" si="59">AT22*6.96</f>
        <v>0</v>
      </c>
      <c r="AV22" s="289"/>
      <c r="AW22" s="347" t="e">
        <f t="shared" ref="AW22:AW69" si="60">AV22/AT22</f>
        <v>#DIV/0!</v>
      </c>
      <c r="AY22" s="12"/>
      <c r="AZ22" s="12"/>
      <c r="BF22" s="12"/>
      <c r="BG22" s="12"/>
      <c r="BH22" s="12"/>
      <c r="BI22" s="12"/>
      <c r="BJ22" s="13"/>
      <c r="BK22" s="12"/>
      <c r="CM22" s="177"/>
      <c r="CN22" s="174" t="str">
        <f t="shared" si="28"/>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40"/>
        <v/>
      </c>
      <c r="D23" s="340">
        <f t="shared" si="13"/>
        <v>0</v>
      </c>
      <c r="E23" s="340">
        <f t="shared" si="14"/>
        <v>0</v>
      </c>
      <c r="F23" s="354">
        <f t="shared" si="15"/>
        <v>0</v>
      </c>
      <c r="G23" s="351" t="e">
        <f t="shared" si="16"/>
        <v>#DIV/0!</v>
      </c>
      <c r="H23" s="351" t="e">
        <f t="shared" si="17"/>
        <v>#DIV/0!</v>
      </c>
      <c r="I23" s="47" t="e">
        <f>E23*INDEX('Select Year'!Z$15:Z$19,MATCH(LPG!C23,'Select Year'!W$15:W$19,0))</f>
        <v>#N/A</v>
      </c>
      <c r="J23" s="70"/>
      <c r="K23" s="340">
        <f t="shared" si="41"/>
        <v>0</v>
      </c>
      <c r="L23" s="289"/>
      <c r="M23" s="291" t="e">
        <f t="shared" si="42"/>
        <v>#DIV/0!</v>
      </c>
      <c r="N23" s="70"/>
      <c r="O23" s="340">
        <f t="shared" si="43"/>
        <v>0</v>
      </c>
      <c r="P23" s="289"/>
      <c r="Q23" s="291" t="e">
        <f t="shared" si="44"/>
        <v>#DIV/0!</v>
      </c>
      <c r="R23" s="70"/>
      <c r="S23" s="340">
        <f t="shared" si="45"/>
        <v>0</v>
      </c>
      <c r="T23" s="289"/>
      <c r="U23" s="291" t="e">
        <f t="shared" si="46"/>
        <v>#DIV/0!</v>
      </c>
      <c r="V23" s="70"/>
      <c r="W23" s="340">
        <f t="shared" si="47"/>
        <v>0</v>
      </c>
      <c r="X23" s="289"/>
      <c r="Y23" s="291" t="e">
        <f t="shared" si="48"/>
        <v>#DIV/0!</v>
      </c>
      <c r="Z23" s="70"/>
      <c r="AA23" s="340">
        <f t="shared" si="49"/>
        <v>0</v>
      </c>
      <c r="AB23" s="289"/>
      <c r="AC23" s="291" t="e">
        <f t="shared" si="50"/>
        <v>#DIV/0!</v>
      </c>
      <c r="AD23" s="70"/>
      <c r="AE23" s="340">
        <f t="shared" si="51"/>
        <v>0</v>
      </c>
      <c r="AF23" s="289"/>
      <c r="AG23" s="291" t="e">
        <f t="shared" si="52"/>
        <v>#DIV/0!</v>
      </c>
      <c r="AH23" s="70"/>
      <c r="AI23" s="340">
        <f t="shared" si="53"/>
        <v>0</v>
      </c>
      <c r="AJ23" s="289"/>
      <c r="AK23" s="291" t="e">
        <f t="shared" si="54"/>
        <v>#DIV/0!</v>
      </c>
      <c r="AL23" s="70"/>
      <c r="AM23" s="340">
        <f t="shared" si="55"/>
        <v>0</v>
      </c>
      <c r="AN23" s="289"/>
      <c r="AO23" s="291" t="e">
        <f t="shared" si="56"/>
        <v>#DIV/0!</v>
      </c>
      <c r="AP23" s="70"/>
      <c r="AQ23" s="340">
        <f t="shared" si="57"/>
        <v>0</v>
      </c>
      <c r="AR23" s="289"/>
      <c r="AS23" s="291" t="e">
        <f t="shared" si="58"/>
        <v>#DIV/0!</v>
      </c>
      <c r="AT23" s="70"/>
      <c r="AU23" s="340">
        <f t="shared" si="59"/>
        <v>0</v>
      </c>
      <c r="AV23" s="289"/>
      <c r="AW23" s="347" t="e">
        <f t="shared" si="60"/>
        <v>#DIV/0!</v>
      </c>
      <c r="AY23" s="12"/>
      <c r="AZ23" s="12"/>
      <c r="BF23" s="12"/>
      <c r="BG23" s="12"/>
      <c r="BH23" s="12"/>
      <c r="BI23" s="12"/>
      <c r="BJ23" s="13"/>
      <c r="BK23" s="12"/>
      <c r="CM23" s="177"/>
      <c r="CN23" s="174" t="str">
        <f t="shared" si="28"/>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40"/>
        <v/>
      </c>
      <c r="D24" s="340">
        <f t="shared" si="13"/>
        <v>0</v>
      </c>
      <c r="E24" s="340">
        <f t="shared" si="14"/>
        <v>0</v>
      </c>
      <c r="F24" s="354">
        <f t="shared" si="15"/>
        <v>0</v>
      </c>
      <c r="G24" s="351" t="e">
        <f t="shared" si="16"/>
        <v>#DIV/0!</v>
      </c>
      <c r="H24" s="351" t="e">
        <f t="shared" si="17"/>
        <v>#DIV/0!</v>
      </c>
      <c r="I24" s="47" t="e">
        <f>E24*INDEX('Select Year'!Z$15:Z$19,MATCH(LPG!C24,'Select Year'!W$15:W$19,0))</f>
        <v>#N/A</v>
      </c>
      <c r="J24" s="70"/>
      <c r="K24" s="340">
        <f t="shared" si="41"/>
        <v>0</v>
      </c>
      <c r="L24" s="289"/>
      <c r="M24" s="291" t="e">
        <f t="shared" si="42"/>
        <v>#DIV/0!</v>
      </c>
      <c r="N24" s="70"/>
      <c r="O24" s="340">
        <f t="shared" si="43"/>
        <v>0</v>
      </c>
      <c r="P24" s="289"/>
      <c r="Q24" s="291" t="e">
        <f t="shared" si="44"/>
        <v>#DIV/0!</v>
      </c>
      <c r="R24" s="70"/>
      <c r="S24" s="340">
        <f t="shared" si="45"/>
        <v>0</v>
      </c>
      <c r="T24" s="289"/>
      <c r="U24" s="291" t="e">
        <f t="shared" si="46"/>
        <v>#DIV/0!</v>
      </c>
      <c r="V24" s="70"/>
      <c r="W24" s="340">
        <f t="shared" si="47"/>
        <v>0</v>
      </c>
      <c r="X24" s="289"/>
      <c r="Y24" s="291" t="e">
        <f t="shared" si="48"/>
        <v>#DIV/0!</v>
      </c>
      <c r="Z24" s="70"/>
      <c r="AA24" s="340">
        <f t="shared" si="49"/>
        <v>0</v>
      </c>
      <c r="AB24" s="289"/>
      <c r="AC24" s="291" t="e">
        <f t="shared" si="50"/>
        <v>#DIV/0!</v>
      </c>
      <c r="AD24" s="70"/>
      <c r="AE24" s="340">
        <f t="shared" si="51"/>
        <v>0</v>
      </c>
      <c r="AF24" s="289"/>
      <c r="AG24" s="291" t="e">
        <f t="shared" si="52"/>
        <v>#DIV/0!</v>
      </c>
      <c r="AH24" s="70"/>
      <c r="AI24" s="340">
        <f t="shared" si="53"/>
        <v>0</v>
      </c>
      <c r="AJ24" s="289"/>
      <c r="AK24" s="291" t="e">
        <f t="shared" si="54"/>
        <v>#DIV/0!</v>
      </c>
      <c r="AL24" s="70"/>
      <c r="AM24" s="340">
        <f t="shared" si="55"/>
        <v>0</v>
      </c>
      <c r="AN24" s="289"/>
      <c r="AO24" s="291" t="e">
        <f t="shared" si="56"/>
        <v>#DIV/0!</v>
      </c>
      <c r="AP24" s="70"/>
      <c r="AQ24" s="340">
        <f t="shared" si="57"/>
        <v>0</v>
      </c>
      <c r="AR24" s="289"/>
      <c r="AS24" s="291" t="e">
        <f t="shared" si="58"/>
        <v>#DIV/0!</v>
      </c>
      <c r="AT24" s="70"/>
      <c r="AU24" s="340">
        <f t="shared" si="59"/>
        <v>0</v>
      </c>
      <c r="AV24" s="289"/>
      <c r="AW24" s="347" t="e">
        <f t="shared" si="60"/>
        <v>#DIV/0!</v>
      </c>
      <c r="AY24" s="12"/>
      <c r="AZ24" s="12"/>
      <c r="BF24" s="12"/>
      <c r="BG24" s="12"/>
      <c r="BH24" s="12"/>
      <c r="BI24" s="12"/>
      <c r="BJ24" s="13"/>
      <c r="BK24" s="12"/>
      <c r="CM24" s="177"/>
      <c r="CN24" s="174" t="str">
        <f t="shared" si="28"/>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40"/>
        <v/>
      </c>
      <c r="D25" s="340">
        <f t="shared" si="13"/>
        <v>0</v>
      </c>
      <c r="E25" s="340">
        <f t="shared" si="14"/>
        <v>0</v>
      </c>
      <c r="F25" s="354">
        <f t="shared" si="15"/>
        <v>0</v>
      </c>
      <c r="G25" s="351" t="e">
        <f t="shared" si="16"/>
        <v>#DIV/0!</v>
      </c>
      <c r="H25" s="351" t="e">
        <f t="shared" si="17"/>
        <v>#DIV/0!</v>
      </c>
      <c r="I25" s="47" t="e">
        <f>E25*INDEX('Select Year'!Z$15:Z$19,MATCH(LPG!C25,'Select Year'!W$15:W$19,0))</f>
        <v>#N/A</v>
      </c>
      <c r="J25" s="70"/>
      <c r="K25" s="340">
        <f t="shared" si="41"/>
        <v>0</v>
      </c>
      <c r="L25" s="289"/>
      <c r="M25" s="291" t="e">
        <f t="shared" si="42"/>
        <v>#DIV/0!</v>
      </c>
      <c r="N25" s="70"/>
      <c r="O25" s="340">
        <f t="shared" si="43"/>
        <v>0</v>
      </c>
      <c r="P25" s="289"/>
      <c r="Q25" s="291" t="e">
        <f t="shared" si="44"/>
        <v>#DIV/0!</v>
      </c>
      <c r="R25" s="70"/>
      <c r="S25" s="340">
        <f t="shared" si="45"/>
        <v>0</v>
      </c>
      <c r="T25" s="289"/>
      <c r="U25" s="291" t="e">
        <f t="shared" si="46"/>
        <v>#DIV/0!</v>
      </c>
      <c r="V25" s="70"/>
      <c r="W25" s="340">
        <f t="shared" si="47"/>
        <v>0</v>
      </c>
      <c r="X25" s="289"/>
      <c r="Y25" s="291" t="e">
        <f t="shared" si="48"/>
        <v>#DIV/0!</v>
      </c>
      <c r="Z25" s="70"/>
      <c r="AA25" s="340">
        <f t="shared" si="49"/>
        <v>0</v>
      </c>
      <c r="AB25" s="289"/>
      <c r="AC25" s="291" t="e">
        <f t="shared" si="50"/>
        <v>#DIV/0!</v>
      </c>
      <c r="AD25" s="70"/>
      <c r="AE25" s="340">
        <f t="shared" si="51"/>
        <v>0</v>
      </c>
      <c r="AF25" s="289"/>
      <c r="AG25" s="291" t="e">
        <f t="shared" si="52"/>
        <v>#DIV/0!</v>
      </c>
      <c r="AH25" s="70"/>
      <c r="AI25" s="340">
        <f t="shared" si="53"/>
        <v>0</v>
      </c>
      <c r="AJ25" s="289"/>
      <c r="AK25" s="291" t="e">
        <f t="shared" si="54"/>
        <v>#DIV/0!</v>
      </c>
      <c r="AL25" s="70"/>
      <c r="AM25" s="340">
        <f t="shared" si="55"/>
        <v>0</v>
      </c>
      <c r="AN25" s="289"/>
      <c r="AO25" s="291" t="e">
        <f t="shared" si="56"/>
        <v>#DIV/0!</v>
      </c>
      <c r="AP25" s="70"/>
      <c r="AQ25" s="340">
        <f t="shared" si="57"/>
        <v>0</v>
      </c>
      <c r="AR25" s="289"/>
      <c r="AS25" s="291" t="e">
        <f t="shared" si="58"/>
        <v>#DIV/0!</v>
      </c>
      <c r="AT25" s="70"/>
      <c r="AU25" s="340">
        <f t="shared" si="59"/>
        <v>0</v>
      </c>
      <c r="AV25" s="289"/>
      <c r="AW25" s="347" t="e">
        <f t="shared" si="60"/>
        <v>#DIV/0!</v>
      </c>
      <c r="AY25" s="12"/>
      <c r="AZ25" s="12"/>
      <c r="BF25" s="12"/>
      <c r="BG25" s="12"/>
      <c r="BH25" s="12"/>
      <c r="BI25" s="12"/>
      <c r="BJ25" s="13"/>
      <c r="BK25" s="12"/>
      <c r="CM25" s="177"/>
      <c r="CN25" s="174" t="str">
        <f t="shared" si="28"/>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40"/>
        <v/>
      </c>
      <c r="D26" s="340">
        <f t="shared" si="13"/>
        <v>0</v>
      </c>
      <c r="E26" s="340">
        <f t="shared" si="14"/>
        <v>0</v>
      </c>
      <c r="F26" s="354">
        <f t="shared" si="15"/>
        <v>0</v>
      </c>
      <c r="G26" s="351" t="e">
        <f t="shared" si="16"/>
        <v>#DIV/0!</v>
      </c>
      <c r="H26" s="351" t="e">
        <f t="shared" si="17"/>
        <v>#DIV/0!</v>
      </c>
      <c r="I26" s="47" t="e">
        <f>E26*INDEX('Select Year'!Z$15:Z$19,MATCH(LPG!C26,'Select Year'!W$15:W$19,0))</f>
        <v>#N/A</v>
      </c>
      <c r="J26" s="70"/>
      <c r="K26" s="340">
        <f t="shared" si="41"/>
        <v>0</v>
      </c>
      <c r="L26" s="289"/>
      <c r="M26" s="291" t="e">
        <f t="shared" si="42"/>
        <v>#DIV/0!</v>
      </c>
      <c r="N26" s="70"/>
      <c r="O26" s="340">
        <f t="shared" si="43"/>
        <v>0</v>
      </c>
      <c r="P26" s="289"/>
      <c r="Q26" s="291" t="e">
        <f t="shared" si="44"/>
        <v>#DIV/0!</v>
      </c>
      <c r="R26" s="70"/>
      <c r="S26" s="340">
        <f t="shared" si="45"/>
        <v>0</v>
      </c>
      <c r="T26" s="289"/>
      <c r="U26" s="291" t="e">
        <f t="shared" si="46"/>
        <v>#DIV/0!</v>
      </c>
      <c r="V26" s="70"/>
      <c r="W26" s="340">
        <f t="shared" si="47"/>
        <v>0</v>
      </c>
      <c r="X26" s="289"/>
      <c r="Y26" s="291" t="e">
        <f t="shared" si="48"/>
        <v>#DIV/0!</v>
      </c>
      <c r="Z26" s="70"/>
      <c r="AA26" s="340">
        <f t="shared" si="49"/>
        <v>0</v>
      </c>
      <c r="AB26" s="289"/>
      <c r="AC26" s="291" t="e">
        <f t="shared" si="50"/>
        <v>#DIV/0!</v>
      </c>
      <c r="AD26" s="70"/>
      <c r="AE26" s="340">
        <f t="shared" si="51"/>
        <v>0</v>
      </c>
      <c r="AF26" s="289"/>
      <c r="AG26" s="291" t="e">
        <f t="shared" si="52"/>
        <v>#DIV/0!</v>
      </c>
      <c r="AH26" s="70"/>
      <c r="AI26" s="340">
        <f t="shared" si="53"/>
        <v>0</v>
      </c>
      <c r="AJ26" s="289"/>
      <c r="AK26" s="291" t="e">
        <f t="shared" si="54"/>
        <v>#DIV/0!</v>
      </c>
      <c r="AL26" s="70"/>
      <c r="AM26" s="340">
        <f t="shared" si="55"/>
        <v>0</v>
      </c>
      <c r="AN26" s="289"/>
      <c r="AO26" s="291" t="e">
        <f t="shared" si="56"/>
        <v>#DIV/0!</v>
      </c>
      <c r="AP26" s="70"/>
      <c r="AQ26" s="340">
        <f t="shared" si="57"/>
        <v>0</v>
      </c>
      <c r="AR26" s="289"/>
      <c r="AS26" s="291" t="e">
        <f t="shared" si="58"/>
        <v>#DIV/0!</v>
      </c>
      <c r="AT26" s="70"/>
      <c r="AU26" s="340">
        <f t="shared" si="59"/>
        <v>0</v>
      </c>
      <c r="AV26" s="289"/>
      <c r="AW26" s="347" t="e">
        <f t="shared" si="60"/>
        <v>#DIV/0!</v>
      </c>
      <c r="AY26" s="12"/>
      <c r="AZ26" s="12"/>
      <c r="BF26" s="12"/>
      <c r="BG26" s="12"/>
      <c r="BH26" s="12"/>
      <c r="BI26" s="12"/>
      <c r="BJ26" s="13"/>
      <c r="BK26" s="12"/>
      <c r="CM26" s="177"/>
      <c r="CN26" s="174" t="str">
        <f t="shared" si="28"/>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40"/>
        <v/>
      </c>
      <c r="D27" s="340">
        <f t="shared" si="13"/>
        <v>0</v>
      </c>
      <c r="E27" s="340">
        <f t="shared" si="14"/>
        <v>0</v>
      </c>
      <c r="F27" s="354">
        <f t="shared" si="15"/>
        <v>0</v>
      </c>
      <c r="G27" s="351" t="e">
        <f t="shared" si="16"/>
        <v>#DIV/0!</v>
      </c>
      <c r="H27" s="351" t="e">
        <f t="shared" si="17"/>
        <v>#DIV/0!</v>
      </c>
      <c r="I27" s="47" t="e">
        <f>E27*INDEX('Select Year'!Z$15:Z$19,MATCH(LPG!C27,'Select Year'!W$15:W$19,0))</f>
        <v>#N/A</v>
      </c>
      <c r="J27" s="70"/>
      <c r="K27" s="340">
        <f t="shared" si="41"/>
        <v>0</v>
      </c>
      <c r="L27" s="289"/>
      <c r="M27" s="291" t="e">
        <f t="shared" si="42"/>
        <v>#DIV/0!</v>
      </c>
      <c r="N27" s="70"/>
      <c r="O27" s="340">
        <f t="shared" si="43"/>
        <v>0</v>
      </c>
      <c r="P27" s="289"/>
      <c r="Q27" s="291" t="e">
        <f t="shared" si="44"/>
        <v>#DIV/0!</v>
      </c>
      <c r="R27" s="70"/>
      <c r="S27" s="340">
        <f t="shared" si="45"/>
        <v>0</v>
      </c>
      <c r="T27" s="289"/>
      <c r="U27" s="291" t="e">
        <f t="shared" si="46"/>
        <v>#DIV/0!</v>
      </c>
      <c r="V27" s="70"/>
      <c r="W27" s="340">
        <f t="shared" si="47"/>
        <v>0</v>
      </c>
      <c r="X27" s="289"/>
      <c r="Y27" s="291" t="e">
        <f t="shared" si="48"/>
        <v>#DIV/0!</v>
      </c>
      <c r="Z27" s="70"/>
      <c r="AA27" s="340">
        <f t="shared" si="49"/>
        <v>0</v>
      </c>
      <c r="AB27" s="289"/>
      <c r="AC27" s="291" t="e">
        <f t="shared" si="50"/>
        <v>#DIV/0!</v>
      </c>
      <c r="AD27" s="70"/>
      <c r="AE27" s="340">
        <f t="shared" si="51"/>
        <v>0</v>
      </c>
      <c r="AF27" s="289"/>
      <c r="AG27" s="291" t="e">
        <f t="shared" si="52"/>
        <v>#DIV/0!</v>
      </c>
      <c r="AH27" s="70"/>
      <c r="AI27" s="340">
        <f t="shared" si="53"/>
        <v>0</v>
      </c>
      <c r="AJ27" s="289"/>
      <c r="AK27" s="291" t="e">
        <f t="shared" si="54"/>
        <v>#DIV/0!</v>
      </c>
      <c r="AL27" s="70"/>
      <c r="AM27" s="340">
        <f t="shared" si="55"/>
        <v>0</v>
      </c>
      <c r="AN27" s="289"/>
      <c r="AO27" s="291" t="e">
        <f t="shared" si="56"/>
        <v>#DIV/0!</v>
      </c>
      <c r="AP27" s="70"/>
      <c r="AQ27" s="340">
        <f t="shared" si="57"/>
        <v>0</v>
      </c>
      <c r="AR27" s="289"/>
      <c r="AS27" s="291" t="e">
        <f t="shared" si="58"/>
        <v>#DIV/0!</v>
      </c>
      <c r="AT27" s="70"/>
      <c r="AU27" s="340">
        <f t="shared" si="59"/>
        <v>0</v>
      </c>
      <c r="AV27" s="289"/>
      <c r="AW27" s="347" t="e">
        <f t="shared" si="60"/>
        <v>#DIV/0!</v>
      </c>
      <c r="AY27" s="12"/>
      <c r="AZ27" s="12"/>
      <c r="BF27" s="12"/>
      <c r="BG27" s="12"/>
      <c r="BH27" s="12"/>
      <c r="BI27" s="12"/>
      <c r="BJ27" s="13"/>
      <c r="BK27" s="12"/>
      <c r="CM27" s="177"/>
      <c r="CN27" s="174" t="str">
        <f t="shared" si="28"/>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40"/>
        <v/>
      </c>
      <c r="D28" s="340">
        <f t="shared" si="13"/>
        <v>0</v>
      </c>
      <c r="E28" s="340">
        <f t="shared" si="14"/>
        <v>0</v>
      </c>
      <c r="F28" s="354">
        <f t="shared" si="15"/>
        <v>0</v>
      </c>
      <c r="G28" s="351" t="e">
        <f t="shared" si="16"/>
        <v>#DIV/0!</v>
      </c>
      <c r="H28" s="351" t="e">
        <f t="shared" si="17"/>
        <v>#DIV/0!</v>
      </c>
      <c r="I28" s="47" t="e">
        <f>E28*INDEX('Select Year'!Z$15:Z$19,MATCH(LPG!C28,'Select Year'!W$15:W$19,0))</f>
        <v>#N/A</v>
      </c>
      <c r="J28" s="70"/>
      <c r="K28" s="340">
        <f t="shared" si="41"/>
        <v>0</v>
      </c>
      <c r="L28" s="289"/>
      <c r="M28" s="291" t="e">
        <f t="shared" si="42"/>
        <v>#DIV/0!</v>
      </c>
      <c r="N28" s="70"/>
      <c r="O28" s="340">
        <f t="shared" si="43"/>
        <v>0</v>
      </c>
      <c r="P28" s="289"/>
      <c r="Q28" s="291" t="e">
        <f t="shared" si="44"/>
        <v>#DIV/0!</v>
      </c>
      <c r="R28" s="70"/>
      <c r="S28" s="340">
        <f t="shared" si="45"/>
        <v>0</v>
      </c>
      <c r="T28" s="289"/>
      <c r="U28" s="291" t="e">
        <f t="shared" si="46"/>
        <v>#DIV/0!</v>
      </c>
      <c r="V28" s="70"/>
      <c r="W28" s="340">
        <f t="shared" si="47"/>
        <v>0</v>
      </c>
      <c r="X28" s="289"/>
      <c r="Y28" s="291" t="e">
        <f t="shared" si="48"/>
        <v>#DIV/0!</v>
      </c>
      <c r="Z28" s="70"/>
      <c r="AA28" s="340">
        <f t="shared" si="49"/>
        <v>0</v>
      </c>
      <c r="AB28" s="289"/>
      <c r="AC28" s="291" t="e">
        <f t="shared" si="50"/>
        <v>#DIV/0!</v>
      </c>
      <c r="AD28" s="70"/>
      <c r="AE28" s="340">
        <f t="shared" si="51"/>
        <v>0</v>
      </c>
      <c r="AF28" s="289"/>
      <c r="AG28" s="291" t="e">
        <f t="shared" si="52"/>
        <v>#DIV/0!</v>
      </c>
      <c r="AH28" s="70"/>
      <c r="AI28" s="340">
        <f t="shared" si="53"/>
        <v>0</v>
      </c>
      <c r="AJ28" s="289"/>
      <c r="AK28" s="291" t="e">
        <f t="shared" si="54"/>
        <v>#DIV/0!</v>
      </c>
      <c r="AL28" s="70"/>
      <c r="AM28" s="340">
        <f t="shared" si="55"/>
        <v>0</v>
      </c>
      <c r="AN28" s="289"/>
      <c r="AO28" s="291" t="e">
        <f t="shared" si="56"/>
        <v>#DIV/0!</v>
      </c>
      <c r="AP28" s="70"/>
      <c r="AQ28" s="340">
        <f t="shared" si="57"/>
        <v>0</v>
      </c>
      <c r="AR28" s="289"/>
      <c r="AS28" s="291" t="e">
        <f t="shared" si="58"/>
        <v>#DIV/0!</v>
      </c>
      <c r="AT28" s="70"/>
      <c r="AU28" s="340">
        <f t="shared" si="59"/>
        <v>0</v>
      </c>
      <c r="AV28" s="289"/>
      <c r="AW28" s="347" t="e">
        <f t="shared" si="60"/>
        <v>#DIV/0!</v>
      </c>
      <c r="AY28" s="12"/>
      <c r="AZ28" s="12"/>
      <c r="BF28" s="12"/>
      <c r="BG28" s="12"/>
      <c r="BH28" s="12"/>
      <c r="BI28" s="12"/>
      <c r="BJ28" s="13"/>
      <c r="BK28" s="12"/>
      <c r="CM28" s="177"/>
      <c r="CN28" s="174" t="str">
        <f t="shared" si="28"/>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40"/>
        <v/>
      </c>
      <c r="D29" s="340">
        <f t="shared" si="13"/>
        <v>0</v>
      </c>
      <c r="E29" s="340">
        <f t="shared" si="14"/>
        <v>0</v>
      </c>
      <c r="F29" s="354">
        <f t="shared" si="15"/>
        <v>0</v>
      </c>
      <c r="G29" s="351" t="e">
        <f t="shared" si="16"/>
        <v>#DIV/0!</v>
      </c>
      <c r="H29" s="351" t="e">
        <f t="shared" si="17"/>
        <v>#DIV/0!</v>
      </c>
      <c r="I29" s="47" t="e">
        <f>E29*INDEX('Select Year'!Z$15:Z$19,MATCH(LPG!C29,'Select Year'!W$15:W$19,0))</f>
        <v>#N/A</v>
      </c>
      <c r="J29" s="70"/>
      <c r="K29" s="340">
        <f t="shared" si="41"/>
        <v>0</v>
      </c>
      <c r="L29" s="289"/>
      <c r="M29" s="291" t="e">
        <f t="shared" si="42"/>
        <v>#DIV/0!</v>
      </c>
      <c r="N29" s="70"/>
      <c r="O29" s="340">
        <f t="shared" si="43"/>
        <v>0</v>
      </c>
      <c r="P29" s="289"/>
      <c r="Q29" s="291" t="e">
        <f t="shared" si="44"/>
        <v>#DIV/0!</v>
      </c>
      <c r="R29" s="70"/>
      <c r="S29" s="340">
        <f t="shared" si="45"/>
        <v>0</v>
      </c>
      <c r="T29" s="289"/>
      <c r="U29" s="291" t="e">
        <f t="shared" si="46"/>
        <v>#DIV/0!</v>
      </c>
      <c r="V29" s="70"/>
      <c r="W29" s="340">
        <f t="shared" si="47"/>
        <v>0</v>
      </c>
      <c r="X29" s="289"/>
      <c r="Y29" s="291" t="e">
        <f t="shared" si="48"/>
        <v>#DIV/0!</v>
      </c>
      <c r="Z29" s="70"/>
      <c r="AA29" s="340">
        <f t="shared" si="49"/>
        <v>0</v>
      </c>
      <c r="AB29" s="289"/>
      <c r="AC29" s="291" t="e">
        <f t="shared" si="50"/>
        <v>#DIV/0!</v>
      </c>
      <c r="AD29" s="70"/>
      <c r="AE29" s="340">
        <f t="shared" si="51"/>
        <v>0</v>
      </c>
      <c r="AF29" s="289"/>
      <c r="AG29" s="291" t="e">
        <f t="shared" si="52"/>
        <v>#DIV/0!</v>
      </c>
      <c r="AH29" s="70"/>
      <c r="AI29" s="340">
        <f t="shared" si="53"/>
        <v>0</v>
      </c>
      <c r="AJ29" s="289"/>
      <c r="AK29" s="291" t="e">
        <f t="shared" si="54"/>
        <v>#DIV/0!</v>
      </c>
      <c r="AL29" s="70"/>
      <c r="AM29" s="340">
        <f t="shared" si="55"/>
        <v>0</v>
      </c>
      <c r="AN29" s="289"/>
      <c r="AO29" s="291" t="e">
        <f t="shared" si="56"/>
        <v>#DIV/0!</v>
      </c>
      <c r="AP29" s="70"/>
      <c r="AQ29" s="340">
        <f t="shared" si="57"/>
        <v>0</v>
      </c>
      <c r="AR29" s="289"/>
      <c r="AS29" s="291" t="e">
        <f t="shared" si="58"/>
        <v>#DIV/0!</v>
      </c>
      <c r="AT29" s="70"/>
      <c r="AU29" s="340">
        <f t="shared" si="59"/>
        <v>0</v>
      </c>
      <c r="AV29" s="289"/>
      <c r="AW29" s="347" t="e">
        <f t="shared" si="60"/>
        <v>#DIV/0!</v>
      </c>
      <c r="AY29" s="12"/>
      <c r="AZ29" s="12"/>
      <c r="BF29" s="12"/>
      <c r="BG29" s="12"/>
      <c r="BH29" s="12"/>
      <c r="BI29" s="12"/>
      <c r="BJ29" s="13"/>
      <c r="BK29" s="12"/>
      <c r="CM29" s="177"/>
      <c r="CN29" s="174" t="str">
        <f t="shared" si="28"/>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40"/>
        <v/>
      </c>
      <c r="D30" s="340">
        <f t="shared" si="13"/>
        <v>0</v>
      </c>
      <c r="E30" s="340">
        <f t="shared" si="14"/>
        <v>0</v>
      </c>
      <c r="F30" s="354">
        <f t="shared" si="15"/>
        <v>0</v>
      </c>
      <c r="G30" s="351" t="e">
        <f t="shared" si="16"/>
        <v>#DIV/0!</v>
      </c>
      <c r="H30" s="351" t="e">
        <f t="shared" si="17"/>
        <v>#DIV/0!</v>
      </c>
      <c r="I30" s="47" t="e">
        <f>E30*INDEX('Select Year'!Z$15:Z$19,MATCH(LPG!C30,'Select Year'!W$15:W$19,0))</f>
        <v>#N/A</v>
      </c>
      <c r="J30" s="70"/>
      <c r="K30" s="340">
        <f t="shared" si="41"/>
        <v>0</v>
      </c>
      <c r="L30" s="289"/>
      <c r="M30" s="291" t="e">
        <f t="shared" si="42"/>
        <v>#DIV/0!</v>
      </c>
      <c r="N30" s="70"/>
      <c r="O30" s="340">
        <f t="shared" si="43"/>
        <v>0</v>
      </c>
      <c r="P30" s="289"/>
      <c r="Q30" s="291" t="e">
        <f t="shared" si="44"/>
        <v>#DIV/0!</v>
      </c>
      <c r="R30" s="70"/>
      <c r="S30" s="340">
        <f t="shared" si="45"/>
        <v>0</v>
      </c>
      <c r="T30" s="289"/>
      <c r="U30" s="291" t="e">
        <f t="shared" si="46"/>
        <v>#DIV/0!</v>
      </c>
      <c r="V30" s="70"/>
      <c r="W30" s="340">
        <f t="shared" si="47"/>
        <v>0</v>
      </c>
      <c r="X30" s="289"/>
      <c r="Y30" s="291" t="e">
        <f t="shared" si="48"/>
        <v>#DIV/0!</v>
      </c>
      <c r="Z30" s="70"/>
      <c r="AA30" s="340">
        <f t="shared" si="49"/>
        <v>0</v>
      </c>
      <c r="AB30" s="289"/>
      <c r="AC30" s="291" t="e">
        <f t="shared" si="50"/>
        <v>#DIV/0!</v>
      </c>
      <c r="AD30" s="70"/>
      <c r="AE30" s="340">
        <f t="shared" si="51"/>
        <v>0</v>
      </c>
      <c r="AF30" s="289"/>
      <c r="AG30" s="291" t="e">
        <f t="shared" si="52"/>
        <v>#DIV/0!</v>
      </c>
      <c r="AH30" s="70"/>
      <c r="AI30" s="340">
        <f t="shared" si="53"/>
        <v>0</v>
      </c>
      <c r="AJ30" s="289"/>
      <c r="AK30" s="291" t="e">
        <f t="shared" si="54"/>
        <v>#DIV/0!</v>
      </c>
      <c r="AL30" s="70"/>
      <c r="AM30" s="340">
        <f t="shared" si="55"/>
        <v>0</v>
      </c>
      <c r="AN30" s="289"/>
      <c r="AO30" s="291" t="e">
        <f t="shared" si="56"/>
        <v>#DIV/0!</v>
      </c>
      <c r="AP30" s="70"/>
      <c r="AQ30" s="340">
        <f t="shared" si="57"/>
        <v>0</v>
      </c>
      <c r="AR30" s="289"/>
      <c r="AS30" s="291" t="e">
        <f t="shared" si="58"/>
        <v>#DIV/0!</v>
      </c>
      <c r="AT30" s="70"/>
      <c r="AU30" s="340">
        <f t="shared" si="59"/>
        <v>0</v>
      </c>
      <c r="AV30" s="289"/>
      <c r="AW30" s="347" t="e">
        <f t="shared" si="60"/>
        <v>#DIV/0!</v>
      </c>
      <c r="AY30" s="12"/>
      <c r="AZ30" s="12"/>
      <c r="BF30" s="12"/>
      <c r="BG30" s="12"/>
      <c r="BH30" s="12"/>
      <c r="BI30" s="12"/>
      <c r="BJ30" s="13"/>
      <c r="BK30" s="12"/>
      <c r="CM30" s="177"/>
      <c r="CN30" s="174" t="str">
        <f t="shared" si="28"/>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40"/>
        <v/>
      </c>
      <c r="D31" s="340">
        <f t="shared" si="13"/>
        <v>0</v>
      </c>
      <c r="E31" s="340">
        <f t="shared" si="14"/>
        <v>0</v>
      </c>
      <c r="F31" s="354">
        <f t="shared" si="15"/>
        <v>0</v>
      </c>
      <c r="G31" s="351" t="e">
        <f t="shared" si="16"/>
        <v>#DIV/0!</v>
      </c>
      <c r="H31" s="351" t="e">
        <f t="shared" si="17"/>
        <v>#DIV/0!</v>
      </c>
      <c r="I31" s="47" t="e">
        <f>E31*INDEX('Select Year'!Z$15:Z$19,MATCH(LPG!C31,'Select Year'!W$15:W$19,0))</f>
        <v>#N/A</v>
      </c>
      <c r="J31" s="70"/>
      <c r="K31" s="340">
        <f t="shared" si="41"/>
        <v>0</v>
      </c>
      <c r="L31" s="289"/>
      <c r="M31" s="291" t="e">
        <f t="shared" si="42"/>
        <v>#DIV/0!</v>
      </c>
      <c r="N31" s="70"/>
      <c r="O31" s="340">
        <f t="shared" si="43"/>
        <v>0</v>
      </c>
      <c r="P31" s="289"/>
      <c r="Q31" s="291" t="e">
        <f t="shared" si="44"/>
        <v>#DIV/0!</v>
      </c>
      <c r="R31" s="70"/>
      <c r="S31" s="340">
        <f t="shared" si="45"/>
        <v>0</v>
      </c>
      <c r="T31" s="289"/>
      <c r="U31" s="291" t="e">
        <f t="shared" si="46"/>
        <v>#DIV/0!</v>
      </c>
      <c r="V31" s="70"/>
      <c r="W31" s="340">
        <f t="shared" si="47"/>
        <v>0</v>
      </c>
      <c r="X31" s="289"/>
      <c r="Y31" s="291" t="e">
        <f t="shared" si="48"/>
        <v>#DIV/0!</v>
      </c>
      <c r="Z31" s="70"/>
      <c r="AA31" s="340">
        <f t="shared" si="49"/>
        <v>0</v>
      </c>
      <c r="AB31" s="289"/>
      <c r="AC31" s="291" t="e">
        <f t="shared" si="50"/>
        <v>#DIV/0!</v>
      </c>
      <c r="AD31" s="70"/>
      <c r="AE31" s="340">
        <f t="shared" si="51"/>
        <v>0</v>
      </c>
      <c r="AF31" s="289"/>
      <c r="AG31" s="291" t="e">
        <f t="shared" si="52"/>
        <v>#DIV/0!</v>
      </c>
      <c r="AH31" s="70"/>
      <c r="AI31" s="340">
        <f t="shared" si="53"/>
        <v>0</v>
      </c>
      <c r="AJ31" s="289"/>
      <c r="AK31" s="291" t="e">
        <f t="shared" si="54"/>
        <v>#DIV/0!</v>
      </c>
      <c r="AL31" s="70"/>
      <c r="AM31" s="340">
        <f t="shared" si="55"/>
        <v>0</v>
      </c>
      <c r="AN31" s="289"/>
      <c r="AO31" s="291" t="e">
        <f t="shared" si="56"/>
        <v>#DIV/0!</v>
      </c>
      <c r="AP31" s="70"/>
      <c r="AQ31" s="340">
        <f t="shared" si="57"/>
        <v>0</v>
      </c>
      <c r="AR31" s="289"/>
      <c r="AS31" s="291" t="e">
        <f t="shared" si="58"/>
        <v>#DIV/0!</v>
      </c>
      <c r="AT31" s="70"/>
      <c r="AU31" s="340">
        <f t="shared" si="59"/>
        <v>0</v>
      </c>
      <c r="AV31" s="289"/>
      <c r="AW31" s="347" t="e">
        <f t="shared" si="60"/>
        <v>#DIV/0!</v>
      </c>
      <c r="AY31" s="12"/>
      <c r="AZ31" s="12"/>
      <c r="BF31" s="12"/>
      <c r="BG31" s="12"/>
      <c r="BH31" s="12"/>
      <c r="BI31" s="12"/>
      <c r="BJ31" s="13"/>
      <c r="BK31" s="12"/>
      <c r="CM31" s="177"/>
      <c r="CN31" s="174" t="str">
        <f t="shared" si="28"/>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40"/>
        <v/>
      </c>
      <c r="D32" s="340">
        <f t="shared" si="13"/>
        <v>0</v>
      </c>
      <c r="E32" s="340">
        <f t="shared" si="14"/>
        <v>0</v>
      </c>
      <c r="F32" s="354">
        <f t="shared" si="15"/>
        <v>0</v>
      </c>
      <c r="G32" s="351" t="e">
        <f t="shared" si="16"/>
        <v>#DIV/0!</v>
      </c>
      <c r="H32" s="351" t="e">
        <f t="shared" si="17"/>
        <v>#DIV/0!</v>
      </c>
      <c r="I32" s="47" t="e">
        <f>E32*INDEX('Select Year'!Z$15:Z$19,MATCH(LPG!C32,'Select Year'!W$15:W$19,0))</f>
        <v>#N/A</v>
      </c>
      <c r="J32" s="70"/>
      <c r="K32" s="340">
        <f t="shared" si="41"/>
        <v>0</v>
      </c>
      <c r="L32" s="289"/>
      <c r="M32" s="291" t="e">
        <f t="shared" si="42"/>
        <v>#DIV/0!</v>
      </c>
      <c r="N32" s="70"/>
      <c r="O32" s="340">
        <f t="shared" si="43"/>
        <v>0</v>
      </c>
      <c r="P32" s="289"/>
      <c r="Q32" s="291" t="e">
        <f t="shared" si="44"/>
        <v>#DIV/0!</v>
      </c>
      <c r="R32" s="70"/>
      <c r="S32" s="340">
        <f t="shared" si="45"/>
        <v>0</v>
      </c>
      <c r="T32" s="289"/>
      <c r="U32" s="291" t="e">
        <f t="shared" si="46"/>
        <v>#DIV/0!</v>
      </c>
      <c r="V32" s="70"/>
      <c r="W32" s="340">
        <f t="shared" si="47"/>
        <v>0</v>
      </c>
      <c r="X32" s="289"/>
      <c r="Y32" s="291" t="e">
        <f t="shared" si="48"/>
        <v>#DIV/0!</v>
      </c>
      <c r="Z32" s="70"/>
      <c r="AA32" s="340">
        <f t="shared" si="49"/>
        <v>0</v>
      </c>
      <c r="AB32" s="289"/>
      <c r="AC32" s="291" t="e">
        <f t="shared" si="50"/>
        <v>#DIV/0!</v>
      </c>
      <c r="AD32" s="70"/>
      <c r="AE32" s="340">
        <f t="shared" si="51"/>
        <v>0</v>
      </c>
      <c r="AF32" s="289"/>
      <c r="AG32" s="291" t="e">
        <f t="shared" si="52"/>
        <v>#DIV/0!</v>
      </c>
      <c r="AH32" s="70"/>
      <c r="AI32" s="340">
        <f t="shared" si="53"/>
        <v>0</v>
      </c>
      <c r="AJ32" s="289"/>
      <c r="AK32" s="291" t="e">
        <f t="shared" si="54"/>
        <v>#DIV/0!</v>
      </c>
      <c r="AL32" s="70"/>
      <c r="AM32" s="340">
        <f t="shared" si="55"/>
        <v>0</v>
      </c>
      <c r="AN32" s="289"/>
      <c r="AO32" s="291" t="e">
        <f t="shared" si="56"/>
        <v>#DIV/0!</v>
      </c>
      <c r="AP32" s="70"/>
      <c r="AQ32" s="340">
        <f t="shared" si="57"/>
        <v>0</v>
      </c>
      <c r="AR32" s="289"/>
      <c r="AS32" s="291" t="e">
        <f t="shared" si="58"/>
        <v>#DIV/0!</v>
      </c>
      <c r="AT32" s="70"/>
      <c r="AU32" s="340">
        <f t="shared" si="59"/>
        <v>0</v>
      </c>
      <c r="AV32" s="289"/>
      <c r="AW32" s="347" t="e">
        <f t="shared" si="60"/>
        <v>#DIV/0!</v>
      </c>
      <c r="AY32" s="12"/>
      <c r="AZ32" s="12"/>
      <c r="BF32" s="12"/>
      <c r="BG32" s="12"/>
      <c r="BH32" s="12"/>
      <c r="BI32" s="12"/>
      <c r="BJ32" s="13"/>
      <c r="BK32" s="12"/>
      <c r="CM32" s="177"/>
      <c r="CN32" s="174" t="str">
        <f t="shared" si="28"/>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64" t="str">
        <f t="shared" si="40"/>
        <v/>
      </c>
      <c r="D33" s="343">
        <f t="shared" si="13"/>
        <v>0</v>
      </c>
      <c r="E33" s="343">
        <f t="shared" si="14"/>
        <v>0</v>
      </c>
      <c r="F33" s="355">
        <f t="shared" si="15"/>
        <v>0</v>
      </c>
      <c r="G33" s="352" t="e">
        <f t="shared" si="16"/>
        <v>#DIV/0!</v>
      </c>
      <c r="H33" s="352" t="e">
        <f t="shared" si="17"/>
        <v>#DIV/0!</v>
      </c>
      <c r="I33" s="300" t="e">
        <f>E33*INDEX('Select Year'!Z$15:Z$19,MATCH(LPG!C33,'Select Year'!W$15:W$19,0))</f>
        <v>#N/A</v>
      </c>
      <c r="J33" s="126"/>
      <c r="K33" s="343">
        <f t="shared" si="41"/>
        <v>0</v>
      </c>
      <c r="L33" s="134"/>
      <c r="M33" s="292" t="e">
        <f t="shared" si="42"/>
        <v>#DIV/0!</v>
      </c>
      <c r="N33" s="126"/>
      <c r="O33" s="343">
        <f t="shared" si="43"/>
        <v>0</v>
      </c>
      <c r="P33" s="134"/>
      <c r="Q33" s="292" t="e">
        <f t="shared" si="44"/>
        <v>#DIV/0!</v>
      </c>
      <c r="R33" s="126"/>
      <c r="S33" s="343">
        <f t="shared" si="45"/>
        <v>0</v>
      </c>
      <c r="T33" s="134"/>
      <c r="U33" s="292" t="e">
        <f t="shared" si="46"/>
        <v>#DIV/0!</v>
      </c>
      <c r="V33" s="126"/>
      <c r="W33" s="343">
        <f t="shared" si="47"/>
        <v>0</v>
      </c>
      <c r="X33" s="134"/>
      <c r="Y33" s="292" t="e">
        <f t="shared" si="48"/>
        <v>#DIV/0!</v>
      </c>
      <c r="Z33" s="126"/>
      <c r="AA33" s="343">
        <f t="shared" si="49"/>
        <v>0</v>
      </c>
      <c r="AB33" s="134"/>
      <c r="AC33" s="292" t="e">
        <f t="shared" si="50"/>
        <v>#DIV/0!</v>
      </c>
      <c r="AD33" s="126"/>
      <c r="AE33" s="343">
        <f t="shared" si="51"/>
        <v>0</v>
      </c>
      <c r="AF33" s="134"/>
      <c r="AG33" s="292" t="e">
        <f t="shared" si="52"/>
        <v>#DIV/0!</v>
      </c>
      <c r="AH33" s="126"/>
      <c r="AI33" s="343">
        <f t="shared" si="53"/>
        <v>0</v>
      </c>
      <c r="AJ33" s="134"/>
      <c r="AK33" s="292" t="e">
        <f t="shared" si="54"/>
        <v>#DIV/0!</v>
      </c>
      <c r="AL33" s="126"/>
      <c r="AM33" s="343">
        <f t="shared" si="55"/>
        <v>0</v>
      </c>
      <c r="AN33" s="134"/>
      <c r="AO33" s="292" t="e">
        <f t="shared" si="56"/>
        <v>#DIV/0!</v>
      </c>
      <c r="AP33" s="126"/>
      <c r="AQ33" s="343">
        <f t="shared" si="57"/>
        <v>0</v>
      </c>
      <c r="AR33" s="134"/>
      <c r="AS33" s="292" t="e">
        <f t="shared" si="58"/>
        <v>#DIV/0!</v>
      </c>
      <c r="AT33" s="126"/>
      <c r="AU33" s="343">
        <f t="shared" si="59"/>
        <v>0</v>
      </c>
      <c r="AV33" s="134"/>
      <c r="AW33" s="348" t="e">
        <f t="shared" si="60"/>
        <v>#DIV/0!</v>
      </c>
      <c r="AY33" s="12"/>
      <c r="AZ33" s="12"/>
      <c r="BF33" s="12"/>
      <c r="BG33" s="12"/>
      <c r="BH33" s="12"/>
      <c r="BI33" s="12"/>
      <c r="BJ33" s="13"/>
      <c r="BK33" s="12"/>
      <c r="CM33" s="177"/>
      <c r="CN33" s="174" t="str">
        <f t="shared" si="28"/>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61">Year3</f>
        <v/>
      </c>
      <c r="D34" s="342">
        <f t="shared" si="13"/>
        <v>0</v>
      </c>
      <c r="E34" s="342">
        <f t="shared" si="14"/>
        <v>0</v>
      </c>
      <c r="F34" s="356">
        <f t="shared" si="15"/>
        <v>0</v>
      </c>
      <c r="G34" s="353" t="e">
        <f t="shared" si="16"/>
        <v>#DIV/0!</v>
      </c>
      <c r="H34" s="353" t="e">
        <f t="shared" si="17"/>
        <v>#DIV/0!</v>
      </c>
      <c r="I34" s="144" t="e">
        <f>E34*INDEX('Select Year'!Z$15:Z$19,MATCH(LPG!C34,'Select Year'!W$15:W$19,0))</f>
        <v>#N/A</v>
      </c>
      <c r="J34" s="69"/>
      <c r="K34" s="342">
        <f t="shared" si="41"/>
        <v>0</v>
      </c>
      <c r="L34" s="289"/>
      <c r="M34" s="291" t="e">
        <f t="shared" si="42"/>
        <v>#DIV/0!</v>
      </c>
      <c r="N34" s="69"/>
      <c r="O34" s="342">
        <f t="shared" si="43"/>
        <v>0</v>
      </c>
      <c r="P34" s="289"/>
      <c r="Q34" s="291" t="e">
        <f t="shared" si="44"/>
        <v>#DIV/0!</v>
      </c>
      <c r="R34" s="69"/>
      <c r="S34" s="342">
        <f t="shared" si="45"/>
        <v>0</v>
      </c>
      <c r="T34" s="289"/>
      <c r="U34" s="291" t="e">
        <f t="shared" si="46"/>
        <v>#DIV/0!</v>
      </c>
      <c r="V34" s="69"/>
      <c r="W34" s="342">
        <f t="shared" si="47"/>
        <v>0</v>
      </c>
      <c r="X34" s="289"/>
      <c r="Y34" s="291" t="e">
        <f t="shared" si="48"/>
        <v>#DIV/0!</v>
      </c>
      <c r="Z34" s="69"/>
      <c r="AA34" s="342">
        <f t="shared" si="49"/>
        <v>0</v>
      </c>
      <c r="AB34" s="289"/>
      <c r="AC34" s="291" t="e">
        <f t="shared" si="50"/>
        <v>#DIV/0!</v>
      </c>
      <c r="AD34" s="69"/>
      <c r="AE34" s="342">
        <f t="shared" si="51"/>
        <v>0</v>
      </c>
      <c r="AF34" s="289"/>
      <c r="AG34" s="291" t="e">
        <f t="shared" si="52"/>
        <v>#DIV/0!</v>
      </c>
      <c r="AH34" s="69"/>
      <c r="AI34" s="342">
        <f t="shared" si="53"/>
        <v>0</v>
      </c>
      <c r="AJ34" s="289"/>
      <c r="AK34" s="291" t="e">
        <f t="shared" si="54"/>
        <v>#DIV/0!</v>
      </c>
      <c r="AL34" s="69"/>
      <c r="AM34" s="342">
        <f t="shared" si="55"/>
        <v>0</v>
      </c>
      <c r="AN34" s="289"/>
      <c r="AO34" s="291" t="e">
        <f t="shared" si="56"/>
        <v>#DIV/0!</v>
      </c>
      <c r="AP34" s="69"/>
      <c r="AQ34" s="342">
        <f t="shared" si="57"/>
        <v>0</v>
      </c>
      <c r="AR34" s="289"/>
      <c r="AS34" s="291" t="e">
        <f t="shared" si="58"/>
        <v>#DIV/0!</v>
      </c>
      <c r="AT34" s="69"/>
      <c r="AU34" s="342">
        <f t="shared" si="59"/>
        <v>0</v>
      </c>
      <c r="AV34" s="289"/>
      <c r="AW34" s="347" t="e">
        <f t="shared" si="60"/>
        <v>#DIV/0!</v>
      </c>
      <c r="AY34" s="12"/>
      <c r="AZ34" s="12"/>
      <c r="BF34" s="12"/>
      <c r="BG34" s="12"/>
      <c r="BH34" s="12"/>
      <c r="BI34" s="12"/>
      <c r="BJ34" s="13"/>
      <c r="BK34" s="12"/>
      <c r="CM34" s="177"/>
      <c r="CN34" s="174" t="str">
        <f t="shared" si="28"/>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61"/>
        <v/>
      </c>
      <c r="D35" s="340">
        <f t="shared" si="13"/>
        <v>0</v>
      </c>
      <c r="E35" s="340">
        <f t="shared" si="14"/>
        <v>0</v>
      </c>
      <c r="F35" s="354">
        <f t="shared" si="15"/>
        <v>0</v>
      </c>
      <c r="G35" s="351" t="e">
        <f t="shared" si="16"/>
        <v>#DIV/0!</v>
      </c>
      <c r="H35" s="351" t="e">
        <f t="shared" si="17"/>
        <v>#DIV/0!</v>
      </c>
      <c r="I35" s="47" t="e">
        <f>E35*INDEX('Select Year'!Z$15:Z$19,MATCH(LPG!C35,'Select Year'!W$15:W$19,0))</f>
        <v>#N/A</v>
      </c>
      <c r="J35" s="70"/>
      <c r="K35" s="340">
        <f t="shared" si="41"/>
        <v>0</v>
      </c>
      <c r="L35" s="289"/>
      <c r="M35" s="291" t="e">
        <f t="shared" si="42"/>
        <v>#DIV/0!</v>
      </c>
      <c r="N35" s="70"/>
      <c r="O35" s="340">
        <f t="shared" si="43"/>
        <v>0</v>
      </c>
      <c r="P35" s="289"/>
      <c r="Q35" s="291" t="e">
        <f t="shared" si="44"/>
        <v>#DIV/0!</v>
      </c>
      <c r="R35" s="70"/>
      <c r="S35" s="340">
        <f t="shared" si="45"/>
        <v>0</v>
      </c>
      <c r="T35" s="289"/>
      <c r="U35" s="291" t="e">
        <f t="shared" si="46"/>
        <v>#DIV/0!</v>
      </c>
      <c r="V35" s="70"/>
      <c r="W35" s="340">
        <f t="shared" si="47"/>
        <v>0</v>
      </c>
      <c r="X35" s="289"/>
      <c r="Y35" s="291" t="e">
        <f t="shared" si="48"/>
        <v>#DIV/0!</v>
      </c>
      <c r="Z35" s="70"/>
      <c r="AA35" s="340">
        <f t="shared" si="49"/>
        <v>0</v>
      </c>
      <c r="AB35" s="289"/>
      <c r="AC35" s="291" t="e">
        <f t="shared" si="50"/>
        <v>#DIV/0!</v>
      </c>
      <c r="AD35" s="70"/>
      <c r="AE35" s="340">
        <f t="shared" si="51"/>
        <v>0</v>
      </c>
      <c r="AF35" s="289"/>
      <c r="AG35" s="291" t="e">
        <f t="shared" si="52"/>
        <v>#DIV/0!</v>
      </c>
      <c r="AH35" s="70"/>
      <c r="AI35" s="340">
        <f t="shared" si="53"/>
        <v>0</v>
      </c>
      <c r="AJ35" s="289"/>
      <c r="AK35" s="291" t="e">
        <f t="shared" si="54"/>
        <v>#DIV/0!</v>
      </c>
      <c r="AL35" s="70"/>
      <c r="AM35" s="340">
        <f t="shared" si="55"/>
        <v>0</v>
      </c>
      <c r="AN35" s="289"/>
      <c r="AO35" s="291" t="e">
        <f t="shared" si="56"/>
        <v>#DIV/0!</v>
      </c>
      <c r="AP35" s="70"/>
      <c r="AQ35" s="340">
        <f t="shared" si="57"/>
        <v>0</v>
      </c>
      <c r="AR35" s="289"/>
      <c r="AS35" s="291" t="e">
        <f t="shared" si="58"/>
        <v>#DIV/0!</v>
      </c>
      <c r="AT35" s="70"/>
      <c r="AU35" s="340">
        <f t="shared" si="59"/>
        <v>0</v>
      </c>
      <c r="AV35" s="289"/>
      <c r="AW35" s="347" t="e">
        <f t="shared" si="60"/>
        <v>#DIV/0!</v>
      </c>
      <c r="AY35" s="12"/>
      <c r="AZ35" s="12"/>
      <c r="BF35" s="12"/>
      <c r="BG35" s="12"/>
      <c r="BH35" s="12"/>
      <c r="BI35" s="12"/>
      <c r="BJ35" s="13"/>
      <c r="BK35" s="12"/>
      <c r="CM35" s="177"/>
      <c r="CN35" s="174" t="str">
        <f t="shared" si="28"/>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61"/>
        <v/>
      </c>
      <c r="D36" s="340">
        <f t="shared" si="13"/>
        <v>0</v>
      </c>
      <c r="E36" s="340">
        <f t="shared" si="14"/>
        <v>0</v>
      </c>
      <c r="F36" s="354">
        <f t="shared" si="15"/>
        <v>0</v>
      </c>
      <c r="G36" s="351" t="e">
        <f t="shared" si="16"/>
        <v>#DIV/0!</v>
      </c>
      <c r="H36" s="351" t="e">
        <f t="shared" si="17"/>
        <v>#DIV/0!</v>
      </c>
      <c r="I36" s="47" t="e">
        <f>E36*INDEX('Select Year'!Z$15:Z$19,MATCH(LPG!C36,'Select Year'!W$15:W$19,0))</f>
        <v>#N/A</v>
      </c>
      <c r="J36" s="70"/>
      <c r="K36" s="340">
        <f t="shared" si="41"/>
        <v>0</v>
      </c>
      <c r="L36" s="289"/>
      <c r="M36" s="291" t="e">
        <f t="shared" si="42"/>
        <v>#DIV/0!</v>
      </c>
      <c r="N36" s="70"/>
      <c r="O36" s="340">
        <f t="shared" si="43"/>
        <v>0</v>
      </c>
      <c r="P36" s="289"/>
      <c r="Q36" s="291" t="e">
        <f t="shared" si="44"/>
        <v>#DIV/0!</v>
      </c>
      <c r="R36" s="70"/>
      <c r="S36" s="340">
        <f t="shared" si="45"/>
        <v>0</v>
      </c>
      <c r="T36" s="289"/>
      <c r="U36" s="291" t="e">
        <f t="shared" si="46"/>
        <v>#DIV/0!</v>
      </c>
      <c r="V36" s="70"/>
      <c r="W36" s="340">
        <f t="shared" si="47"/>
        <v>0</v>
      </c>
      <c r="X36" s="289"/>
      <c r="Y36" s="291" t="e">
        <f t="shared" si="48"/>
        <v>#DIV/0!</v>
      </c>
      <c r="Z36" s="70"/>
      <c r="AA36" s="340">
        <f t="shared" si="49"/>
        <v>0</v>
      </c>
      <c r="AB36" s="289"/>
      <c r="AC36" s="291" t="e">
        <f t="shared" si="50"/>
        <v>#DIV/0!</v>
      </c>
      <c r="AD36" s="70"/>
      <c r="AE36" s="340">
        <f t="shared" si="51"/>
        <v>0</v>
      </c>
      <c r="AF36" s="289"/>
      <c r="AG36" s="291" t="e">
        <f t="shared" si="52"/>
        <v>#DIV/0!</v>
      </c>
      <c r="AH36" s="70"/>
      <c r="AI36" s="340">
        <f t="shared" si="53"/>
        <v>0</v>
      </c>
      <c r="AJ36" s="289"/>
      <c r="AK36" s="291" t="e">
        <f t="shared" si="54"/>
        <v>#DIV/0!</v>
      </c>
      <c r="AL36" s="70"/>
      <c r="AM36" s="340">
        <f t="shared" si="55"/>
        <v>0</v>
      </c>
      <c r="AN36" s="289"/>
      <c r="AO36" s="291" t="e">
        <f t="shared" si="56"/>
        <v>#DIV/0!</v>
      </c>
      <c r="AP36" s="70"/>
      <c r="AQ36" s="340">
        <f t="shared" si="57"/>
        <v>0</v>
      </c>
      <c r="AR36" s="289"/>
      <c r="AS36" s="291" t="e">
        <f t="shared" si="58"/>
        <v>#DIV/0!</v>
      </c>
      <c r="AT36" s="70"/>
      <c r="AU36" s="340">
        <f t="shared" si="59"/>
        <v>0</v>
      </c>
      <c r="AV36" s="289"/>
      <c r="AW36" s="347" t="e">
        <f t="shared" si="60"/>
        <v>#DIV/0!</v>
      </c>
      <c r="AY36" s="12"/>
      <c r="AZ36" s="12"/>
      <c r="BF36" s="12"/>
      <c r="BG36" s="12"/>
      <c r="BH36" s="12"/>
      <c r="BI36" s="12"/>
      <c r="BJ36" s="13"/>
      <c r="BK36" s="12"/>
      <c r="CM36" s="177"/>
      <c r="CN36" s="174" t="str">
        <f t="shared" si="28"/>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61"/>
        <v/>
      </c>
      <c r="D37" s="340">
        <f t="shared" si="13"/>
        <v>0</v>
      </c>
      <c r="E37" s="340">
        <f t="shared" si="14"/>
        <v>0</v>
      </c>
      <c r="F37" s="354">
        <f t="shared" si="15"/>
        <v>0</v>
      </c>
      <c r="G37" s="351" t="e">
        <f t="shared" si="16"/>
        <v>#DIV/0!</v>
      </c>
      <c r="H37" s="351" t="e">
        <f t="shared" si="17"/>
        <v>#DIV/0!</v>
      </c>
      <c r="I37" s="47" t="e">
        <f>E37*INDEX('Select Year'!Z$15:Z$19,MATCH(LPG!C37,'Select Year'!W$15:W$19,0))</f>
        <v>#N/A</v>
      </c>
      <c r="J37" s="70"/>
      <c r="K37" s="340">
        <f t="shared" si="41"/>
        <v>0</v>
      </c>
      <c r="L37" s="289"/>
      <c r="M37" s="291" t="e">
        <f t="shared" si="42"/>
        <v>#DIV/0!</v>
      </c>
      <c r="N37" s="70"/>
      <c r="O37" s="340">
        <f t="shared" si="43"/>
        <v>0</v>
      </c>
      <c r="P37" s="289"/>
      <c r="Q37" s="291" t="e">
        <f t="shared" si="44"/>
        <v>#DIV/0!</v>
      </c>
      <c r="R37" s="70"/>
      <c r="S37" s="340">
        <f t="shared" si="45"/>
        <v>0</v>
      </c>
      <c r="T37" s="289"/>
      <c r="U37" s="291" t="e">
        <f t="shared" si="46"/>
        <v>#DIV/0!</v>
      </c>
      <c r="V37" s="70"/>
      <c r="W37" s="340">
        <f t="shared" si="47"/>
        <v>0</v>
      </c>
      <c r="X37" s="289"/>
      <c r="Y37" s="291" t="e">
        <f t="shared" si="48"/>
        <v>#DIV/0!</v>
      </c>
      <c r="Z37" s="70"/>
      <c r="AA37" s="340">
        <f t="shared" si="49"/>
        <v>0</v>
      </c>
      <c r="AB37" s="289"/>
      <c r="AC37" s="291" t="e">
        <f t="shared" si="50"/>
        <v>#DIV/0!</v>
      </c>
      <c r="AD37" s="70"/>
      <c r="AE37" s="340">
        <f t="shared" si="51"/>
        <v>0</v>
      </c>
      <c r="AF37" s="289"/>
      <c r="AG37" s="291" t="e">
        <f t="shared" si="52"/>
        <v>#DIV/0!</v>
      </c>
      <c r="AH37" s="70"/>
      <c r="AI37" s="340">
        <f t="shared" si="53"/>
        <v>0</v>
      </c>
      <c r="AJ37" s="289"/>
      <c r="AK37" s="291" t="e">
        <f t="shared" si="54"/>
        <v>#DIV/0!</v>
      </c>
      <c r="AL37" s="70"/>
      <c r="AM37" s="340">
        <f t="shared" si="55"/>
        <v>0</v>
      </c>
      <c r="AN37" s="289"/>
      <c r="AO37" s="291" t="e">
        <f t="shared" si="56"/>
        <v>#DIV/0!</v>
      </c>
      <c r="AP37" s="70"/>
      <c r="AQ37" s="340">
        <f t="shared" si="57"/>
        <v>0</v>
      </c>
      <c r="AR37" s="289"/>
      <c r="AS37" s="291" t="e">
        <f t="shared" si="58"/>
        <v>#DIV/0!</v>
      </c>
      <c r="AT37" s="70"/>
      <c r="AU37" s="340">
        <f t="shared" si="59"/>
        <v>0</v>
      </c>
      <c r="AV37" s="289"/>
      <c r="AW37" s="347" t="e">
        <f t="shared" si="60"/>
        <v>#DIV/0!</v>
      </c>
      <c r="AY37" s="12"/>
      <c r="AZ37" s="12"/>
      <c r="BF37" s="12"/>
      <c r="BG37" s="12"/>
      <c r="BH37" s="12"/>
      <c r="BI37" s="12"/>
      <c r="BJ37" s="13"/>
      <c r="BK37" s="12"/>
      <c r="CM37" s="177"/>
      <c r="CN37" s="174" t="str">
        <f t="shared" si="28"/>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61"/>
        <v/>
      </c>
      <c r="D38" s="340">
        <f t="shared" si="13"/>
        <v>0</v>
      </c>
      <c r="E38" s="340">
        <f t="shared" si="14"/>
        <v>0</v>
      </c>
      <c r="F38" s="354">
        <f t="shared" si="15"/>
        <v>0</v>
      </c>
      <c r="G38" s="351" t="e">
        <f t="shared" si="16"/>
        <v>#DIV/0!</v>
      </c>
      <c r="H38" s="351" t="e">
        <f t="shared" si="17"/>
        <v>#DIV/0!</v>
      </c>
      <c r="I38" s="47" t="e">
        <f>E38*INDEX('Select Year'!Z$15:Z$19,MATCH(LPG!C38,'Select Year'!W$15:W$19,0))</f>
        <v>#N/A</v>
      </c>
      <c r="J38" s="70"/>
      <c r="K38" s="340">
        <f t="shared" si="41"/>
        <v>0</v>
      </c>
      <c r="L38" s="289"/>
      <c r="M38" s="291" t="e">
        <f t="shared" si="42"/>
        <v>#DIV/0!</v>
      </c>
      <c r="N38" s="70"/>
      <c r="O38" s="340">
        <f t="shared" si="43"/>
        <v>0</v>
      </c>
      <c r="P38" s="289"/>
      <c r="Q38" s="291" t="e">
        <f t="shared" si="44"/>
        <v>#DIV/0!</v>
      </c>
      <c r="R38" s="70"/>
      <c r="S38" s="340">
        <f t="shared" si="45"/>
        <v>0</v>
      </c>
      <c r="T38" s="289"/>
      <c r="U38" s="291" t="e">
        <f t="shared" si="46"/>
        <v>#DIV/0!</v>
      </c>
      <c r="V38" s="70"/>
      <c r="W38" s="340">
        <f t="shared" si="47"/>
        <v>0</v>
      </c>
      <c r="X38" s="289"/>
      <c r="Y38" s="291" t="e">
        <f t="shared" si="48"/>
        <v>#DIV/0!</v>
      </c>
      <c r="Z38" s="70"/>
      <c r="AA38" s="340">
        <f t="shared" si="49"/>
        <v>0</v>
      </c>
      <c r="AB38" s="289"/>
      <c r="AC38" s="291" t="e">
        <f t="shared" si="50"/>
        <v>#DIV/0!</v>
      </c>
      <c r="AD38" s="70"/>
      <c r="AE38" s="340">
        <f t="shared" si="51"/>
        <v>0</v>
      </c>
      <c r="AF38" s="289"/>
      <c r="AG38" s="291" t="e">
        <f t="shared" si="52"/>
        <v>#DIV/0!</v>
      </c>
      <c r="AH38" s="70"/>
      <c r="AI38" s="340">
        <f t="shared" si="53"/>
        <v>0</v>
      </c>
      <c r="AJ38" s="289"/>
      <c r="AK38" s="291" t="e">
        <f t="shared" si="54"/>
        <v>#DIV/0!</v>
      </c>
      <c r="AL38" s="70"/>
      <c r="AM38" s="340">
        <f t="shared" si="55"/>
        <v>0</v>
      </c>
      <c r="AN38" s="289"/>
      <c r="AO38" s="291" t="e">
        <f t="shared" si="56"/>
        <v>#DIV/0!</v>
      </c>
      <c r="AP38" s="70"/>
      <c r="AQ38" s="340">
        <f t="shared" si="57"/>
        <v>0</v>
      </c>
      <c r="AR38" s="289"/>
      <c r="AS38" s="291" t="e">
        <f t="shared" si="58"/>
        <v>#DIV/0!</v>
      </c>
      <c r="AT38" s="70"/>
      <c r="AU38" s="340">
        <f t="shared" si="59"/>
        <v>0</v>
      </c>
      <c r="AV38" s="289"/>
      <c r="AW38" s="347" t="e">
        <f t="shared" si="60"/>
        <v>#DIV/0!</v>
      </c>
      <c r="AY38" s="12"/>
      <c r="AZ38" s="12"/>
      <c r="BF38" s="12"/>
      <c r="BG38" s="12"/>
      <c r="BH38" s="12"/>
      <c r="BI38" s="12"/>
      <c r="BJ38" s="13"/>
      <c r="BK38" s="12"/>
      <c r="CM38" s="177"/>
      <c r="CN38" s="174" t="str">
        <f t="shared" si="28"/>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61"/>
        <v/>
      </c>
      <c r="D39" s="340">
        <f t="shared" si="13"/>
        <v>0</v>
      </c>
      <c r="E39" s="340">
        <f t="shared" si="14"/>
        <v>0</v>
      </c>
      <c r="F39" s="354">
        <f t="shared" si="15"/>
        <v>0</v>
      </c>
      <c r="G39" s="351" t="e">
        <f t="shared" si="16"/>
        <v>#DIV/0!</v>
      </c>
      <c r="H39" s="351" t="e">
        <f t="shared" si="17"/>
        <v>#DIV/0!</v>
      </c>
      <c r="I39" s="47" t="e">
        <f>E39*INDEX('Select Year'!Z$15:Z$19,MATCH(LPG!C39,'Select Year'!W$15:W$19,0))</f>
        <v>#N/A</v>
      </c>
      <c r="J39" s="70"/>
      <c r="K39" s="340">
        <f t="shared" si="41"/>
        <v>0</v>
      </c>
      <c r="L39" s="289"/>
      <c r="M39" s="291" t="e">
        <f t="shared" si="42"/>
        <v>#DIV/0!</v>
      </c>
      <c r="N39" s="70"/>
      <c r="O39" s="340">
        <f t="shared" si="43"/>
        <v>0</v>
      </c>
      <c r="P39" s="289"/>
      <c r="Q39" s="291" t="e">
        <f t="shared" si="44"/>
        <v>#DIV/0!</v>
      </c>
      <c r="R39" s="70"/>
      <c r="S39" s="340">
        <f t="shared" si="45"/>
        <v>0</v>
      </c>
      <c r="T39" s="289"/>
      <c r="U39" s="291" t="e">
        <f t="shared" si="46"/>
        <v>#DIV/0!</v>
      </c>
      <c r="V39" s="70"/>
      <c r="W39" s="340">
        <f t="shared" si="47"/>
        <v>0</v>
      </c>
      <c r="X39" s="289"/>
      <c r="Y39" s="291" t="e">
        <f t="shared" si="48"/>
        <v>#DIV/0!</v>
      </c>
      <c r="Z39" s="70"/>
      <c r="AA39" s="340">
        <f t="shared" si="49"/>
        <v>0</v>
      </c>
      <c r="AB39" s="289"/>
      <c r="AC39" s="291" t="e">
        <f t="shared" si="50"/>
        <v>#DIV/0!</v>
      </c>
      <c r="AD39" s="70"/>
      <c r="AE39" s="340">
        <f t="shared" si="51"/>
        <v>0</v>
      </c>
      <c r="AF39" s="289"/>
      <c r="AG39" s="291" t="e">
        <f t="shared" si="52"/>
        <v>#DIV/0!</v>
      </c>
      <c r="AH39" s="70"/>
      <c r="AI39" s="340">
        <f t="shared" si="53"/>
        <v>0</v>
      </c>
      <c r="AJ39" s="289"/>
      <c r="AK39" s="291" t="e">
        <f t="shared" si="54"/>
        <v>#DIV/0!</v>
      </c>
      <c r="AL39" s="70"/>
      <c r="AM39" s="340">
        <f t="shared" si="55"/>
        <v>0</v>
      </c>
      <c r="AN39" s="289"/>
      <c r="AO39" s="291" t="e">
        <f t="shared" si="56"/>
        <v>#DIV/0!</v>
      </c>
      <c r="AP39" s="70"/>
      <c r="AQ39" s="340">
        <f t="shared" si="57"/>
        <v>0</v>
      </c>
      <c r="AR39" s="289"/>
      <c r="AS39" s="291" t="e">
        <f t="shared" si="58"/>
        <v>#DIV/0!</v>
      </c>
      <c r="AT39" s="70"/>
      <c r="AU39" s="340">
        <f t="shared" si="59"/>
        <v>0</v>
      </c>
      <c r="AV39" s="289"/>
      <c r="AW39" s="347" t="e">
        <f t="shared" si="60"/>
        <v>#DIV/0!</v>
      </c>
      <c r="AY39" s="12"/>
      <c r="AZ39" s="12"/>
      <c r="BF39" s="12"/>
      <c r="BG39" s="12"/>
      <c r="BH39" s="12"/>
      <c r="BI39" s="12"/>
      <c r="BJ39" s="13"/>
      <c r="BK39" s="12"/>
      <c r="CM39" s="177"/>
      <c r="CN39" s="174" t="str">
        <f t="shared" si="28"/>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61"/>
        <v/>
      </c>
      <c r="D40" s="340">
        <f t="shared" si="13"/>
        <v>0</v>
      </c>
      <c r="E40" s="340">
        <f t="shared" si="14"/>
        <v>0</v>
      </c>
      <c r="F40" s="354">
        <f t="shared" si="15"/>
        <v>0</v>
      </c>
      <c r="G40" s="351" t="e">
        <f t="shared" si="16"/>
        <v>#DIV/0!</v>
      </c>
      <c r="H40" s="351" t="e">
        <f t="shared" si="17"/>
        <v>#DIV/0!</v>
      </c>
      <c r="I40" s="47" t="e">
        <f>E40*INDEX('Select Year'!Z$15:Z$19,MATCH(LPG!C40,'Select Year'!W$15:W$19,0))</f>
        <v>#N/A</v>
      </c>
      <c r="J40" s="70"/>
      <c r="K40" s="340">
        <f t="shared" si="41"/>
        <v>0</v>
      </c>
      <c r="L40" s="289"/>
      <c r="M40" s="291" t="e">
        <f t="shared" si="42"/>
        <v>#DIV/0!</v>
      </c>
      <c r="N40" s="70"/>
      <c r="O40" s="340">
        <f t="shared" si="43"/>
        <v>0</v>
      </c>
      <c r="P40" s="289"/>
      <c r="Q40" s="291" t="e">
        <f t="shared" si="44"/>
        <v>#DIV/0!</v>
      </c>
      <c r="R40" s="70"/>
      <c r="S40" s="340">
        <f t="shared" si="45"/>
        <v>0</v>
      </c>
      <c r="T40" s="289"/>
      <c r="U40" s="291" t="e">
        <f t="shared" si="46"/>
        <v>#DIV/0!</v>
      </c>
      <c r="V40" s="70"/>
      <c r="W40" s="340">
        <f t="shared" si="47"/>
        <v>0</v>
      </c>
      <c r="X40" s="289"/>
      <c r="Y40" s="291" t="e">
        <f t="shared" si="48"/>
        <v>#DIV/0!</v>
      </c>
      <c r="Z40" s="70"/>
      <c r="AA40" s="340">
        <f t="shared" si="49"/>
        <v>0</v>
      </c>
      <c r="AB40" s="289"/>
      <c r="AC40" s="291" t="e">
        <f t="shared" si="50"/>
        <v>#DIV/0!</v>
      </c>
      <c r="AD40" s="70"/>
      <c r="AE40" s="340">
        <f t="shared" si="51"/>
        <v>0</v>
      </c>
      <c r="AF40" s="289"/>
      <c r="AG40" s="291" t="e">
        <f t="shared" si="52"/>
        <v>#DIV/0!</v>
      </c>
      <c r="AH40" s="70"/>
      <c r="AI40" s="340">
        <f t="shared" si="53"/>
        <v>0</v>
      </c>
      <c r="AJ40" s="289"/>
      <c r="AK40" s="291" t="e">
        <f t="shared" si="54"/>
        <v>#DIV/0!</v>
      </c>
      <c r="AL40" s="70"/>
      <c r="AM40" s="340">
        <f t="shared" si="55"/>
        <v>0</v>
      </c>
      <c r="AN40" s="289"/>
      <c r="AO40" s="291" t="e">
        <f t="shared" si="56"/>
        <v>#DIV/0!</v>
      </c>
      <c r="AP40" s="70"/>
      <c r="AQ40" s="340">
        <f t="shared" si="57"/>
        <v>0</v>
      </c>
      <c r="AR40" s="289"/>
      <c r="AS40" s="291" t="e">
        <f t="shared" si="58"/>
        <v>#DIV/0!</v>
      </c>
      <c r="AT40" s="70"/>
      <c r="AU40" s="340">
        <f t="shared" si="59"/>
        <v>0</v>
      </c>
      <c r="AV40" s="289"/>
      <c r="AW40" s="347" t="e">
        <f t="shared" si="60"/>
        <v>#DIV/0!</v>
      </c>
      <c r="AY40" s="12"/>
      <c r="AZ40" s="12"/>
      <c r="BF40" s="12"/>
      <c r="BG40" s="12"/>
      <c r="BH40" s="12"/>
      <c r="BI40" s="12"/>
      <c r="BJ40" s="13"/>
      <c r="BK40" s="12"/>
      <c r="CM40" s="177"/>
      <c r="CN40" s="174" t="str">
        <f t="shared" si="28"/>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61"/>
        <v/>
      </c>
      <c r="D41" s="340">
        <f t="shared" si="13"/>
        <v>0</v>
      </c>
      <c r="E41" s="340">
        <f t="shared" si="14"/>
        <v>0</v>
      </c>
      <c r="F41" s="354">
        <f t="shared" si="15"/>
        <v>0</v>
      </c>
      <c r="G41" s="351" t="e">
        <f t="shared" si="16"/>
        <v>#DIV/0!</v>
      </c>
      <c r="H41" s="351" t="e">
        <f t="shared" si="17"/>
        <v>#DIV/0!</v>
      </c>
      <c r="I41" s="47" t="e">
        <f>E41*INDEX('Select Year'!Z$15:Z$19,MATCH(LPG!C41,'Select Year'!W$15:W$19,0))</f>
        <v>#N/A</v>
      </c>
      <c r="J41" s="70"/>
      <c r="K41" s="340">
        <f t="shared" si="41"/>
        <v>0</v>
      </c>
      <c r="L41" s="289"/>
      <c r="M41" s="291" t="e">
        <f t="shared" si="42"/>
        <v>#DIV/0!</v>
      </c>
      <c r="N41" s="70"/>
      <c r="O41" s="340">
        <f t="shared" si="43"/>
        <v>0</v>
      </c>
      <c r="P41" s="289"/>
      <c r="Q41" s="291" t="e">
        <f t="shared" si="44"/>
        <v>#DIV/0!</v>
      </c>
      <c r="R41" s="70"/>
      <c r="S41" s="340">
        <f t="shared" si="45"/>
        <v>0</v>
      </c>
      <c r="T41" s="289"/>
      <c r="U41" s="291" t="e">
        <f t="shared" si="46"/>
        <v>#DIV/0!</v>
      </c>
      <c r="V41" s="70"/>
      <c r="W41" s="340">
        <f t="shared" si="47"/>
        <v>0</v>
      </c>
      <c r="X41" s="289"/>
      <c r="Y41" s="291" t="e">
        <f t="shared" si="48"/>
        <v>#DIV/0!</v>
      </c>
      <c r="Z41" s="70"/>
      <c r="AA41" s="340">
        <f t="shared" si="49"/>
        <v>0</v>
      </c>
      <c r="AB41" s="289"/>
      <c r="AC41" s="291" t="e">
        <f t="shared" si="50"/>
        <v>#DIV/0!</v>
      </c>
      <c r="AD41" s="70"/>
      <c r="AE41" s="340">
        <f t="shared" si="51"/>
        <v>0</v>
      </c>
      <c r="AF41" s="289"/>
      <c r="AG41" s="291" t="e">
        <f t="shared" si="52"/>
        <v>#DIV/0!</v>
      </c>
      <c r="AH41" s="70"/>
      <c r="AI41" s="340">
        <f t="shared" si="53"/>
        <v>0</v>
      </c>
      <c r="AJ41" s="289"/>
      <c r="AK41" s="291" t="e">
        <f t="shared" si="54"/>
        <v>#DIV/0!</v>
      </c>
      <c r="AL41" s="70"/>
      <c r="AM41" s="340">
        <f t="shared" si="55"/>
        <v>0</v>
      </c>
      <c r="AN41" s="289"/>
      <c r="AO41" s="291" t="e">
        <f t="shared" si="56"/>
        <v>#DIV/0!</v>
      </c>
      <c r="AP41" s="70"/>
      <c r="AQ41" s="340">
        <f t="shared" si="57"/>
        <v>0</v>
      </c>
      <c r="AR41" s="289"/>
      <c r="AS41" s="291" t="e">
        <f t="shared" si="58"/>
        <v>#DIV/0!</v>
      </c>
      <c r="AT41" s="70"/>
      <c r="AU41" s="340">
        <f t="shared" si="59"/>
        <v>0</v>
      </c>
      <c r="AV41" s="289"/>
      <c r="AW41" s="347" t="e">
        <f t="shared" si="60"/>
        <v>#DIV/0!</v>
      </c>
      <c r="AY41" s="12"/>
      <c r="AZ41" s="12"/>
      <c r="BF41" s="12"/>
      <c r="BG41" s="12"/>
      <c r="BH41" s="12"/>
      <c r="BI41" s="12"/>
      <c r="BJ41" s="13"/>
      <c r="BK41" s="12"/>
      <c r="CM41" s="177"/>
      <c r="CN41" s="174" t="str">
        <f t="shared" si="28"/>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61"/>
        <v/>
      </c>
      <c r="D42" s="340">
        <f t="shared" si="13"/>
        <v>0</v>
      </c>
      <c r="E42" s="340">
        <f t="shared" si="14"/>
        <v>0</v>
      </c>
      <c r="F42" s="354">
        <f t="shared" si="15"/>
        <v>0</v>
      </c>
      <c r="G42" s="351" t="e">
        <f t="shared" si="16"/>
        <v>#DIV/0!</v>
      </c>
      <c r="H42" s="351" t="e">
        <f t="shared" si="17"/>
        <v>#DIV/0!</v>
      </c>
      <c r="I42" s="47" t="e">
        <f>E42*INDEX('Select Year'!Z$15:Z$19,MATCH(LPG!C42,'Select Year'!W$15:W$19,0))</f>
        <v>#N/A</v>
      </c>
      <c r="J42" s="70"/>
      <c r="K42" s="340">
        <f t="shared" si="41"/>
        <v>0</v>
      </c>
      <c r="L42" s="289"/>
      <c r="M42" s="291" t="e">
        <f t="shared" si="42"/>
        <v>#DIV/0!</v>
      </c>
      <c r="N42" s="70"/>
      <c r="O42" s="340">
        <f t="shared" si="43"/>
        <v>0</v>
      </c>
      <c r="P42" s="289"/>
      <c r="Q42" s="291" t="e">
        <f t="shared" si="44"/>
        <v>#DIV/0!</v>
      </c>
      <c r="R42" s="70"/>
      <c r="S42" s="340">
        <f t="shared" si="45"/>
        <v>0</v>
      </c>
      <c r="T42" s="289"/>
      <c r="U42" s="291" t="e">
        <f t="shared" si="46"/>
        <v>#DIV/0!</v>
      </c>
      <c r="V42" s="70"/>
      <c r="W42" s="340">
        <f t="shared" si="47"/>
        <v>0</v>
      </c>
      <c r="X42" s="289"/>
      <c r="Y42" s="291" t="e">
        <f t="shared" si="48"/>
        <v>#DIV/0!</v>
      </c>
      <c r="Z42" s="70"/>
      <c r="AA42" s="340">
        <f t="shared" si="49"/>
        <v>0</v>
      </c>
      <c r="AB42" s="289"/>
      <c r="AC42" s="291" t="e">
        <f t="shared" si="50"/>
        <v>#DIV/0!</v>
      </c>
      <c r="AD42" s="70"/>
      <c r="AE42" s="340">
        <f t="shared" si="51"/>
        <v>0</v>
      </c>
      <c r="AF42" s="289"/>
      <c r="AG42" s="291" t="e">
        <f t="shared" si="52"/>
        <v>#DIV/0!</v>
      </c>
      <c r="AH42" s="70"/>
      <c r="AI42" s="340">
        <f t="shared" si="53"/>
        <v>0</v>
      </c>
      <c r="AJ42" s="289"/>
      <c r="AK42" s="291" t="e">
        <f t="shared" si="54"/>
        <v>#DIV/0!</v>
      </c>
      <c r="AL42" s="70"/>
      <c r="AM42" s="340">
        <f t="shared" si="55"/>
        <v>0</v>
      </c>
      <c r="AN42" s="289"/>
      <c r="AO42" s="291" t="e">
        <f t="shared" si="56"/>
        <v>#DIV/0!</v>
      </c>
      <c r="AP42" s="70"/>
      <c r="AQ42" s="340">
        <f t="shared" si="57"/>
        <v>0</v>
      </c>
      <c r="AR42" s="289"/>
      <c r="AS42" s="291" t="e">
        <f t="shared" si="58"/>
        <v>#DIV/0!</v>
      </c>
      <c r="AT42" s="70"/>
      <c r="AU42" s="340">
        <f t="shared" si="59"/>
        <v>0</v>
      </c>
      <c r="AV42" s="289"/>
      <c r="AW42" s="347" t="e">
        <f t="shared" si="60"/>
        <v>#DIV/0!</v>
      </c>
      <c r="AY42" s="12"/>
      <c r="AZ42" s="12"/>
      <c r="BF42" s="12"/>
      <c r="BG42" s="12"/>
      <c r="BH42" s="12"/>
      <c r="BI42" s="12"/>
      <c r="BJ42" s="13"/>
      <c r="BK42" s="12"/>
      <c r="CM42" s="177"/>
      <c r="CN42" s="174" t="str">
        <f t="shared" si="28"/>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61"/>
        <v/>
      </c>
      <c r="D43" s="340">
        <f t="shared" si="13"/>
        <v>0</v>
      </c>
      <c r="E43" s="340">
        <f t="shared" si="14"/>
        <v>0</v>
      </c>
      <c r="F43" s="354">
        <f t="shared" si="15"/>
        <v>0</v>
      </c>
      <c r="G43" s="351" t="e">
        <f t="shared" si="16"/>
        <v>#DIV/0!</v>
      </c>
      <c r="H43" s="351" t="e">
        <f t="shared" si="17"/>
        <v>#DIV/0!</v>
      </c>
      <c r="I43" s="47" t="e">
        <f>E43*INDEX('Select Year'!Z$15:Z$19,MATCH(LPG!C43,'Select Year'!W$15:W$19,0))</f>
        <v>#N/A</v>
      </c>
      <c r="J43" s="70"/>
      <c r="K43" s="340">
        <f t="shared" si="41"/>
        <v>0</v>
      </c>
      <c r="L43" s="289"/>
      <c r="M43" s="291" t="e">
        <f t="shared" si="42"/>
        <v>#DIV/0!</v>
      </c>
      <c r="N43" s="70"/>
      <c r="O43" s="340">
        <f t="shared" si="43"/>
        <v>0</v>
      </c>
      <c r="P43" s="289"/>
      <c r="Q43" s="291" t="e">
        <f t="shared" si="44"/>
        <v>#DIV/0!</v>
      </c>
      <c r="R43" s="70"/>
      <c r="S43" s="340">
        <f t="shared" si="45"/>
        <v>0</v>
      </c>
      <c r="T43" s="289"/>
      <c r="U43" s="291" t="e">
        <f t="shared" si="46"/>
        <v>#DIV/0!</v>
      </c>
      <c r="V43" s="70"/>
      <c r="W43" s="340">
        <f t="shared" si="47"/>
        <v>0</v>
      </c>
      <c r="X43" s="289"/>
      <c r="Y43" s="291" t="e">
        <f t="shared" si="48"/>
        <v>#DIV/0!</v>
      </c>
      <c r="Z43" s="70"/>
      <c r="AA43" s="340">
        <f t="shared" si="49"/>
        <v>0</v>
      </c>
      <c r="AB43" s="289"/>
      <c r="AC43" s="291" t="e">
        <f t="shared" si="50"/>
        <v>#DIV/0!</v>
      </c>
      <c r="AD43" s="70"/>
      <c r="AE43" s="340">
        <f t="shared" si="51"/>
        <v>0</v>
      </c>
      <c r="AF43" s="289"/>
      <c r="AG43" s="291" t="e">
        <f t="shared" si="52"/>
        <v>#DIV/0!</v>
      </c>
      <c r="AH43" s="70"/>
      <c r="AI43" s="340">
        <f t="shared" si="53"/>
        <v>0</v>
      </c>
      <c r="AJ43" s="289"/>
      <c r="AK43" s="291" t="e">
        <f t="shared" si="54"/>
        <v>#DIV/0!</v>
      </c>
      <c r="AL43" s="70"/>
      <c r="AM43" s="340">
        <f t="shared" si="55"/>
        <v>0</v>
      </c>
      <c r="AN43" s="289"/>
      <c r="AO43" s="291" t="e">
        <f t="shared" si="56"/>
        <v>#DIV/0!</v>
      </c>
      <c r="AP43" s="70"/>
      <c r="AQ43" s="340">
        <f t="shared" si="57"/>
        <v>0</v>
      </c>
      <c r="AR43" s="289"/>
      <c r="AS43" s="291" t="e">
        <f t="shared" si="58"/>
        <v>#DIV/0!</v>
      </c>
      <c r="AT43" s="70"/>
      <c r="AU43" s="340">
        <f t="shared" si="59"/>
        <v>0</v>
      </c>
      <c r="AV43" s="289"/>
      <c r="AW43" s="347" t="e">
        <f t="shared" si="60"/>
        <v>#DIV/0!</v>
      </c>
      <c r="AY43" s="12"/>
      <c r="AZ43" s="12"/>
      <c r="BF43" s="12"/>
      <c r="BG43" s="12"/>
      <c r="BH43" s="12"/>
      <c r="BI43" s="12"/>
      <c r="BJ43" s="13"/>
      <c r="BK43" s="12"/>
      <c r="CM43" s="177"/>
      <c r="CN43" s="174" t="str">
        <f t="shared" si="28"/>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61"/>
        <v/>
      </c>
      <c r="D44" s="340">
        <f t="shared" si="13"/>
        <v>0</v>
      </c>
      <c r="E44" s="340">
        <f t="shared" si="14"/>
        <v>0</v>
      </c>
      <c r="F44" s="354">
        <f t="shared" si="15"/>
        <v>0</v>
      </c>
      <c r="G44" s="351" t="e">
        <f t="shared" si="16"/>
        <v>#DIV/0!</v>
      </c>
      <c r="H44" s="351" t="e">
        <f t="shared" si="17"/>
        <v>#DIV/0!</v>
      </c>
      <c r="I44" s="47" t="e">
        <f>E44*INDEX('Select Year'!Z$15:Z$19,MATCH(LPG!C44,'Select Year'!W$15:W$19,0))</f>
        <v>#N/A</v>
      </c>
      <c r="J44" s="70"/>
      <c r="K44" s="340">
        <f t="shared" si="41"/>
        <v>0</v>
      </c>
      <c r="L44" s="289"/>
      <c r="M44" s="291" t="e">
        <f t="shared" si="42"/>
        <v>#DIV/0!</v>
      </c>
      <c r="N44" s="70"/>
      <c r="O44" s="340">
        <f t="shared" si="43"/>
        <v>0</v>
      </c>
      <c r="P44" s="289"/>
      <c r="Q44" s="291" t="e">
        <f t="shared" si="44"/>
        <v>#DIV/0!</v>
      </c>
      <c r="R44" s="70"/>
      <c r="S44" s="340">
        <f t="shared" si="45"/>
        <v>0</v>
      </c>
      <c r="T44" s="289"/>
      <c r="U44" s="291" t="e">
        <f t="shared" si="46"/>
        <v>#DIV/0!</v>
      </c>
      <c r="V44" s="70"/>
      <c r="W44" s="340">
        <f t="shared" si="47"/>
        <v>0</v>
      </c>
      <c r="X44" s="289"/>
      <c r="Y44" s="291" t="e">
        <f t="shared" si="48"/>
        <v>#DIV/0!</v>
      </c>
      <c r="Z44" s="70"/>
      <c r="AA44" s="340">
        <f t="shared" si="49"/>
        <v>0</v>
      </c>
      <c r="AB44" s="289"/>
      <c r="AC44" s="291" t="e">
        <f t="shared" si="50"/>
        <v>#DIV/0!</v>
      </c>
      <c r="AD44" s="70"/>
      <c r="AE44" s="340">
        <f t="shared" si="51"/>
        <v>0</v>
      </c>
      <c r="AF44" s="289"/>
      <c r="AG44" s="291" t="e">
        <f t="shared" si="52"/>
        <v>#DIV/0!</v>
      </c>
      <c r="AH44" s="70"/>
      <c r="AI44" s="340">
        <f t="shared" si="53"/>
        <v>0</v>
      </c>
      <c r="AJ44" s="289"/>
      <c r="AK44" s="291" t="e">
        <f t="shared" si="54"/>
        <v>#DIV/0!</v>
      </c>
      <c r="AL44" s="70"/>
      <c r="AM44" s="340">
        <f t="shared" si="55"/>
        <v>0</v>
      </c>
      <c r="AN44" s="289"/>
      <c r="AO44" s="291" t="e">
        <f t="shared" si="56"/>
        <v>#DIV/0!</v>
      </c>
      <c r="AP44" s="70"/>
      <c r="AQ44" s="340">
        <f t="shared" si="57"/>
        <v>0</v>
      </c>
      <c r="AR44" s="289"/>
      <c r="AS44" s="291" t="e">
        <f t="shared" si="58"/>
        <v>#DIV/0!</v>
      </c>
      <c r="AT44" s="70"/>
      <c r="AU44" s="340">
        <f t="shared" si="59"/>
        <v>0</v>
      </c>
      <c r="AV44" s="289"/>
      <c r="AW44" s="347" t="e">
        <f t="shared" si="60"/>
        <v>#DIV/0!</v>
      </c>
      <c r="AY44" s="12"/>
      <c r="AZ44" s="12"/>
      <c r="BF44" s="12"/>
      <c r="BG44" s="12"/>
      <c r="BH44" s="12"/>
      <c r="BI44" s="12"/>
      <c r="BJ44" s="13"/>
      <c r="BK44" s="12"/>
      <c r="CM44" s="177"/>
      <c r="CN44" s="174" t="str">
        <f t="shared" si="28"/>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61"/>
        <v/>
      </c>
      <c r="D45" s="343">
        <f t="shared" si="13"/>
        <v>0</v>
      </c>
      <c r="E45" s="343">
        <f t="shared" si="14"/>
        <v>0</v>
      </c>
      <c r="F45" s="355">
        <f t="shared" si="15"/>
        <v>0</v>
      </c>
      <c r="G45" s="352" t="e">
        <f t="shared" si="16"/>
        <v>#DIV/0!</v>
      </c>
      <c r="H45" s="352" t="e">
        <f t="shared" si="17"/>
        <v>#DIV/0!</v>
      </c>
      <c r="I45" s="300" t="e">
        <f>E45*INDEX('Select Year'!Z$15:Z$19,MATCH(LPG!C45,'Select Year'!W$15:W$19,0))</f>
        <v>#N/A</v>
      </c>
      <c r="J45" s="126"/>
      <c r="K45" s="343">
        <f t="shared" si="41"/>
        <v>0</v>
      </c>
      <c r="L45" s="134"/>
      <c r="M45" s="292" t="e">
        <f t="shared" si="42"/>
        <v>#DIV/0!</v>
      </c>
      <c r="N45" s="126"/>
      <c r="O45" s="343">
        <f t="shared" si="43"/>
        <v>0</v>
      </c>
      <c r="P45" s="134"/>
      <c r="Q45" s="292" t="e">
        <f t="shared" si="44"/>
        <v>#DIV/0!</v>
      </c>
      <c r="R45" s="126"/>
      <c r="S45" s="343">
        <f t="shared" si="45"/>
        <v>0</v>
      </c>
      <c r="T45" s="134"/>
      <c r="U45" s="292" t="e">
        <f t="shared" si="46"/>
        <v>#DIV/0!</v>
      </c>
      <c r="V45" s="126"/>
      <c r="W45" s="343">
        <f t="shared" si="47"/>
        <v>0</v>
      </c>
      <c r="X45" s="134"/>
      <c r="Y45" s="292" t="e">
        <f t="shared" si="48"/>
        <v>#DIV/0!</v>
      </c>
      <c r="Z45" s="126"/>
      <c r="AA45" s="343">
        <f t="shared" si="49"/>
        <v>0</v>
      </c>
      <c r="AB45" s="134"/>
      <c r="AC45" s="292" t="e">
        <f t="shared" si="50"/>
        <v>#DIV/0!</v>
      </c>
      <c r="AD45" s="126"/>
      <c r="AE45" s="343">
        <f t="shared" si="51"/>
        <v>0</v>
      </c>
      <c r="AF45" s="134"/>
      <c r="AG45" s="292" t="e">
        <f t="shared" si="52"/>
        <v>#DIV/0!</v>
      </c>
      <c r="AH45" s="126"/>
      <c r="AI45" s="343">
        <f t="shared" si="53"/>
        <v>0</v>
      </c>
      <c r="AJ45" s="134"/>
      <c r="AK45" s="292" t="e">
        <f t="shared" si="54"/>
        <v>#DIV/0!</v>
      </c>
      <c r="AL45" s="126"/>
      <c r="AM45" s="343">
        <f t="shared" si="55"/>
        <v>0</v>
      </c>
      <c r="AN45" s="134"/>
      <c r="AO45" s="292" t="e">
        <f t="shared" si="56"/>
        <v>#DIV/0!</v>
      </c>
      <c r="AP45" s="126"/>
      <c r="AQ45" s="343">
        <f t="shared" si="57"/>
        <v>0</v>
      </c>
      <c r="AR45" s="134"/>
      <c r="AS45" s="292" t="e">
        <f t="shared" si="58"/>
        <v>#DIV/0!</v>
      </c>
      <c r="AT45" s="126"/>
      <c r="AU45" s="343">
        <f t="shared" si="59"/>
        <v>0</v>
      </c>
      <c r="AV45" s="134"/>
      <c r="AW45" s="348" t="e">
        <f t="shared" si="60"/>
        <v>#DIV/0!</v>
      </c>
      <c r="AY45" s="12"/>
      <c r="AZ45" s="12"/>
      <c r="BF45" s="12"/>
      <c r="BG45" s="12"/>
      <c r="BH45" s="12"/>
      <c r="BI45" s="12"/>
      <c r="BJ45" s="13"/>
      <c r="BK45" s="12"/>
      <c r="CM45" s="177"/>
      <c r="CN45" s="174" t="str">
        <f t="shared" si="28"/>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62">Year4</f>
        <v/>
      </c>
      <c r="D46" s="342">
        <f t="shared" si="13"/>
        <v>0</v>
      </c>
      <c r="E46" s="342">
        <f t="shared" si="14"/>
        <v>0</v>
      </c>
      <c r="F46" s="356">
        <f t="shared" si="15"/>
        <v>0</v>
      </c>
      <c r="G46" s="353" t="e">
        <f t="shared" si="16"/>
        <v>#DIV/0!</v>
      </c>
      <c r="H46" s="353" t="e">
        <f t="shared" si="17"/>
        <v>#DIV/0!</v>
      </c>
      <c r="I46" s="144" t="e">
        <f>E46*INDEX('Select Year'!Z$15:Z$19,MATCH(LPG!C46,'Select Year'!W$15:W$19,0))</f>
        <v>#N/A</v>
      </c>
      <c r="J46" s="69"/>
      <c r="K46" s="342">
        <f t="shared" si="41"/>
        <v>0</v>
      </c>
      <c r="L46" s="289"/>
      <c r="M46" s="291" t="e">
        <f t="shared" si="42"/>
        <v>#DIV/0!</v>
      </c>
      <c r="N46" s="69"/>
      <c r="O46" s="342">
        <f t="shared" si="43"/>
        <v>0</v>
      </c>
      <c r="P46" s="289"/>
      <c r="Q46" s="291" t="e">
        <f t="shared" si="44"/>
        <v>#DIV/0!</v>
      </c>
      <c r="R46" s="69"/>
      <c r="S46" s="342">
        <f t="shared" si="45"/>
        <v>0</v>
      </c>
      <c r="T46" s="289"/>
      <c r="U46" s="291" t="e">
        <f t="shared" si="46"/>
        <v>#DIV/0!</v>
      </c>
      <c r="V46" s="69"/>
      <c r="W46" s="342">
        <f t="shared" si="47"/>
        <v>0</v>
      </c>
      <c r="X46" s="289"/>
      <c r="Y46" s="291" t="e">
        <f t="shared" si="48"/>
        <v>#DIV/0!</v>
      </c>
      <c r="Z46" s="69"/>
      <c r="AA46" s="342">
        <f t="shared" si="49"/>
        <v>0</v>
      </c>
      <c r="AB46" s="289"/>
      <c r="AC46" s="291" t="e">
        <f t="shared" si="50"/>
        <v>#DIV/0!</v>
      </c>
      <c r="AD46" s="69"/>
      <c r="AE46" s="342">
        <f t="shared" si="51"/>
        <v>0</v>
      </c>
      <c r="AF46" s="289"/>
      <c r="AG46" s="291" t="e">
        <f t="shared" si="52"/>
        <v>#DIV/0!</v>
      </c>
      <c r="AH46" s="69"/>
      <c r="AI46" s="342">
        <f t="shared" si="53"/>
        <v>0</v>
      </c>
      <c r="AJ46" s="289"/>
      <c r="AK46" s="291" t="e">
        <f t="shared" si="54"/>
        <v>#DIV/0!</v>
      </c>
      <c r="AL46" s="69"/>
      <c r="AM46" s="342">
        <f t="shared" si="55"/>
        <v>0</v>
      </c>
      <c r="AN46" s="289"/>
      <c r="AO46" s="291" t="e">
        <f t="shared" si="56"/>
        <v>#DIV/0!</v>
      </c>
      <c r="AP46" s="69"/>
      <c r="AQ46" s="342">
        <f t="shared" si="57"/>
        <v>0</v>
      </c>
      <c r="AR46" s="289"/>
      <c r="AS46" s="291" t="e">
        <f t="shared" si="58"/>
        <v>#DIV/0!</v>
      </c>
      <c r="AT46" s="69"/>
      <c r="AU46" s="342">
        <f t="shared" si="59"/>
        <v>0</v>
      </c>
      <c r="AV46" s="289"/>
      <c r="AW46" s="347" t="e">
        <f t="shared" si="60"/>
        <v>#DIV/0!</v>
      </c>
      <c r="AY46" s="12"/>
      <c r="AZ46" s="12"/>
      <c r="BF46" s="12"/>
      <c r="BG46" s="12"/>
      <c r="BH46" s="12"/>
      <c r="BI46" s="12"/>
      <c r="BJ46" s="13"/>
      <c r="BK46" s="12"/>
      <c r="CM46" s="177"/>
      <c r="CN46" s="174" t="str">
        <f t="shared" si="28"/>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62"/>
        <v/>
      </c>
      <c r="D47" s="340">
        <f t="shared" si="13"/>
        <v>0</v>
      </c>
      <c r="E47" s="340">
        <f t="shared" si="14"/>
        <v>0</v>
      </c>
      <c r="F47" s="354">
        <f t="shared" si="15"/>
        <v>0</v>
      </c>
      <c r="G47" s="351" t="e">
        <f t="shared" si="16"/>
        <v>#DIV/0!</v>
      </c>
      <c r="H47" s="351" t="e">
        <f t="shared" si="17"/>
        <v>#DIV/0!</v>
      </c>
      <c r="I47" s="47" t="e">
        <f>E47*INDEX('Select Year'!Z$15:Z$19,MATCH(LPG!C47,'Select Year'!W$15:W$19,0))</f>
        <v>#N/A</v>
      </c>
      <c r="J47" s="70"/>
      <c r="K47" s="340">
        <f t="shared" si="41"/>
        <v>0</v>
      </c>
      <c r="L47" s="289"/>
      <c r="M47" s="291" t="e">
        <f t="shared" si="42"/>
        <v>#DIV/0!</v>
      </c>
      <c r="N47" s="70"/>
      <c r="O47" s="340">
        <f t="shared" si="43"/>
        <v>0</v>
      </c>
      <c r="P47" s="289"/>
      <c r="Q47" s="291" t="e">
        <f t="shared" si="44"/>
        <v>#DIV/0!</v>
      </c>
      <c r="R47" s="70"/>
      <c r="S47" s="340">
        <f t="shared" si="45"/>
        <v>0</v>
      </c>
      <c r="T47" s="289"/>
      <c r="U47" s="291" t="e">
        <f t="shared" si="46"/>
        <v>#DIV/0!</v>
      </c>
      <c r="V47" s="70"/>
      <c r="W47" s="340">
        <f t="shared" si="47"/>
        <v>0</v>
      </c>
      <c r="X47" s="289"/>
      <c r="Y47" s="291" t="e">
        <f t="shared" si="48"/>
        <v>#DIV/0!</v>
      </c>
      <c r="Z47" s="70"/>
      <c r="AA47" s="340">
        <f t="shared" si="49"/>
        <v>0</v>
      </c>
      <c r="AB47" s="289"/>
      <c r="AC47" s="291" t="e">
        <f t="shared" si="50"/>
        <v>#DIV/0!</v>
      </c>
      <c r="AD47" s="70"/>
      <c r="AE47" s="340">
        <f t="shared" si="51"/>
        <v>0</v>
      </c>
      <c r="AF47" s="289"/>
      <c r="AG47" s="291" t="e">
        <f t="shared" si="52"/>
        <v>#DIV/0!</v>
      </c>
      <c r="AH47" s="70"/>
      <c r="AI47" s="340">
        <f t="shared" si="53"/>
        <v>0</v>
      </c>
      <c r="AJ47" s="289"/>
      <c r="AK47" s="291" t="e">
        <f t="shared" si="54"/>
        <v>#DIV/0!</v>
      </c>
      <c r="AL47" s="70"/>
      <c r="AM47" s="340">
        <f t="shared" si="55"/>
        <v>0</v>
      </c>
      <c r="AN47" s="289"/>
      <c r="AO47" s="291" t="e">
        <f t="shared" si="56"/>
        <v>#DIV/0!</v>
      </c>
      <c r="AP47" s="70"/>
      <c r="AQ47" s="340">
        <f t="shared" si="57"/>
        <v>0</v>
      </c>
      <c r="AR47" s="289"/>
      <c r="AS47" s="291" t="e">
        <f t="shared" si="58"/>
        <v>#DIV/0!</v>
      </c>
      <c r="AT47" s="70"/>
      <c r="AU47" s="340">
        <f t="shared" si="59"/>
        <v>0</v>
      </c>
      <c r="AV47" s="289"/>
      <c r="AW47" s="347" t="e">
        <f t="shared" si="60"/>
        <v>#DIV/0!</v>
      </c>
      <c r="AY47" s="12"/>
      <c r="AZ47" s="12"/>
      <c r="BF47" s="12"/>
      <c r="BG47" s="12"/>
      <c r="BH47" s="12"/>
      <c r="BI47" s="12"/>
      <c r="BJ47" s="13"/>
      <c r="BK47" s="12"/>
      <c r="CM47" s="177"/>
      <c r="CN47" s="174" t="str">
        <f t="shared" si="28"/>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62"/>
        <v/>
      </c>
      <c r="D48" s="340">
        <f t="shared" si="13"/>
        <v>0</v>
      </c>
      <c r="E48" s="340">
        <f t="shared" si="14"/>
        <v>0</v>
      </c>
      <c r="F48" s="354">
        <f t="shared" si="15"/>
        <v>0</v>
      </c>
      <c r="G48" s="351" t="e">
        <f t="shared" si="16"/>
        <v>#DIV/0!</v>
      </c>
      <c r="H48" s="351" t="e">
        <f t="shared" si="17"/>
        <v>#DIV/0!</v>
      </c>
      <c r="I48" s="47" t="e">
        <f>E48*INDEX('Select Year'!Z$15:Z$19,MATCH(LPG!C48,'Select Year'!W$15:W$19,0))</f>
        <v>#N/A</v>
      </c>
      <c r="J48" s="70"/>
      <c r="K48" s="340">
        <f t="shared" si="41"/>
        <v>0</v>
      </c>
      <c r="L48" s="289"/>
      <c r="M48" s="291" t="e">
        <f t="shared" si="42"/>
        <v>#DIV/0!</v>
      </c>
      <c r="N48" s="70"/>
      <c r="O48" s="340">
        <f t="shared" si="43"/>
        <v>0</v>
      </c>
      <c r="P48" s="289"/>
      <c r="Q48" s="291" t="e">
        <f t="shared" si="44"/>
        <v>#DIV/0!</v>
      </c>
      <c r="R48" s="70"/>
      <c r="S48" s="340">
        <f t="shared" si="45"/>
        <v>0</v>
      </c>
      <c r="T48" s="289"/>
      <c r="U48" s="291" t="e">
        <f t="shared" si="46"/>
        <v>#DIV/0!</v>
      </c>
      <c r="V48" s="70"/>
      <c r="W48" s="340">
        <f t="shared" si="47"/>
        <v>0</v>
      </c>
      <c r="X48" s="289"/>
      <c r="Y48" s="291" t="e">
        <f t="shared" si="48"/>
        <v>#DIV/0!</v>
      </c>
      <c r="Z48" s="70"/>
      <c r="AA48" s="340">
        <f t="shared" si="49"/>
        <v>0</v>
      </c>
      <c r="AB48" s="289"/>
      <c r="AC48" s="291" t="e">
        <f t="shared" si="50"/>
        <v>#DIV/0!</v>
      </c>
      <c r="AD48" s="70"/>
      <c r="AE48" s="340">
        <f t="shared" si="51"/>
        <v>0</v>
      </c>
      <c r="AF48" s="289"/>
      <c r="AG48" s="291" t="e">
        <f t="shared" si="52"/>
        <v>#DIV/0!</v>
      </c>
      <c r="AH48" s="70"/>
      <c r="AI48" s="340">
        <f t="shared" si="53"/>
        <v>0</v>
      </c>
      <c r="AJ48" s="289"/>
      <c r="AK48" s="291" t="e">
        <f t="shared" si="54"/>
        <v>#DIV/0!</v>
      </c>
      <c r="AL48" s="70"/>
      <c r="AM48" s="340">
        <f t="shared" si="55"/>
        <v>0</v>
      </c>
      <c r="AN48" s="289"/>
      <c r="AO48" s="291" t="e">
        <f t="shared" si="56"/>
        <v>#DIV/0!</v>
      </c>
      <c r="AP48" s="70"/>
      <c r="AQ48" s="340">
        <f t="shared" si="57"/>
        <v>0</v>
      </c>
      <c r="AR48" s="289"/>
      <c r="AS48" s="291" t="e">
        <f t="shared" si="58"/>
        <v>#DIV/0!</v>
      </c>
      <c r="AT48" s="70"/>
      <c r="AU48" s="340">
        <f t="shared" si="59"/>
        <v>0</v>
      </c>
      <c r="AV48" s="289"/>
      <c r="AW48" s="347" t="e">
        <f t="shared" si="60"/>
        <v>#DIV/0!</v>
      </c>
      <c r="AY48" s="12"/>
      <c r="AZ48" s="12"/>
      <c r="BF48" s="12"/>
      <c r="BG48" s="12"/>
      <c r="BH48" s="12"/>
      <c r="BI48" s="12"/>
      <c r="BJ48" s="13"/>
      <c r="BK48" s="12"/>
      <c r="CM48" s="177"/>
      <c r="CN48" s="174" t="str">
        <f t="shared" si="28"/>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62"/>
        <v/>
      </c>
      <c r="D49" s="340">
        <f t="shared" si="13"/>
        <v>0</v>
      </c>
      <c r="E49" s="340">
        <f t="shared" si="14"/>
        <v>0</v>
      </c>
      <c r="F49" s="354">
        <f t="shared" si="15"/>
        <v>0</v>
      </c>
      <c r="G49" s="351" t="e">
        <f t="shared" si="16"/>
        <v>#DIV/0!</v>
      </c>
      <c r="H49" s="351" t="e">
        <f t="shared" si="17"/>
        <v>#DIV/0!</v>
      </c>
      <c r="I49" s="47" t="e">
        <f>E49*INDEX('Select Year'!Z$15:Z$19,MATCH(LPG!C49,'Select Year'!W$15:W$19,0))</f>
        <v>#N/A</v>
      </c>
      <c r="J49" s="70"/>
      <c r="K49" s="340">
        <f t="shared" si="41"/>
        <v>0</v>
      </c>
      <c r="L49" s="289"/>
      <c r="M49" s="291" t="e">
        <f t="shared" si="42"/>
        <v>#DIV/0!</v>
      </c>
      <c r="N49" s="70"/>
      <c r="O49" s="340">
        <f t="shared" si="43"/>
        <v>0</v>
      </c>
      <c r="P49" s="289"/>
      <c r="Q49" s="291" t="e">
        <f t="shared" si="44"/>
        <v>#DIV/0!</v>
      </c>
      <c r="R49" s="70"/>
      <c r="S49" s="340">
        <f t="shared" si="45"/>
        <v>0</v>
      </c>
      <c r="T49" s="289"/>
      <c r="U49" s="291" t="e">
        <f t="shared" si="46"/>
        <v>#DIV/0!</v>
      </c>
      <c r="V49" s="70"/>
      <c r="W49" s="340">
        <f t="shared" si="47"/>
        <v>0</v>
      </c>
      <c r="X49" s="289"/>
      <c r="Y49" s="291" t="e">
        <f t="shared" si="48"/>
        <v>#DIV/0!</v>
      </c>
      <c r="Z49" s="70"/>
      <c r="AA49" s="340">
        <f t="shared" si="49"/>
        <v>0</v>
      </c>
      <c r="AB49" s="289"/>
      <c r="AC49" s="291" t="e">
        <f t="shared" si="50"/>
        <v>#DIV/0!</v>
      </c>
      <c r="AD49" s="70"/>
      <c r="AE49" s="340">
        <f t="shared" si="51"/>
        <v>0</v>
      </c>
      <c r="AF49" s="289"/>
      <c r="AG49" s="291" t="e">
        <f t="shared" si="52"/>
        <v>#DIV/0!</v>
      </c>
      <c r="AH49" s="70"/>
      <c r="AI49" s="340">
        <f t="shared" si="53"/>
        <v>0</v>
      </c>
      <c r="AJ49" s="289"/>
      <c r="AK49" s="291" t="e">
        <f t="shared" si="54"/>
        <v>#DIV/0!</v>
      </c>
      <c r="AL49" s="70"/>
      <c r="AM49" s="340">
        <f t="shared" si="55"/>
        <v>0</v>
      </c>
      <c r="AN49" s="289"/>
      <c r="AO49" s="291" t="e">
        <f t="shared" si="56"/>
        <v>#DIV/0!</v>
      </c>
      <c r="AP49" s="70"/>
      <c r="AQ49" s="340">
        <f t="shared" si="57"/>
        <v>0</v>
      </c>
      <c r="AR49" s="289"/>
      <c r="AS49" s="291" t="e">
        <f t="shared" si="58"/>
        <v>#DIV/0!</v>
      </c>
      <c r="AT49" s="70"/>
      <c r="AU49" s="340">
        <f t="shared" si="59"/>
        <v>0</v>
      </c>
      <c r="AV49" s="289"/>
      <c r="AW49" s="347" t="e">
        <f t="shared" si="60"/>
        <v>#DIV/0!</v>
      </c>
      <c r="AY49" s="12"/>
      <c r="AZ49" s="12"/>
      <c r="BF49" s="12"/>
      <c r="BG49" s="12"/>
      <c r="BH49" s="12"/>
      <c r="BI49" s="12"/>
      <c r="BJ49" s="13"/>
      <c r="BK49" s="12"/>
      <c r="CM49" s="177"/>
      <c r="CN49" s="174" t="str">
        <f t="shared" si="28"/>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62"/>
        <v/>
      </c>
      <c r="D50" s="340">
        <f t="shared" si="13"/>
        <v>0</v>
      </c>
      <c r="E50" s="340">
        <f t="shared" si="14"/>
        <v>0</v>
      </c>
      <c r="F50" s="354">
        <f t="shared" si="15"/>
        <v>0</v>
      </c>
      <c r="G50" s="351" t="e">
        <f t="shared" si="16"/>
        <v>#DIV/0!</v>
      </c>
      <c r="H50" s="351" t="e">
        <f t="shared" si="17"/>
        <v>#DIV/0!</v>
      </c>
      <c r="I50" s="47" t="e">
        <f>E50*INDEX('Select Year'!Z$15:Z$19,MATCH(LPG!C50,'Select Year'!W$15:W$19,0))</f>
        <v>#N/A</v>
      </c>
      <c r="J50" s="70"/>
      <c r="K50" s="340">
        <f t="shared" si="41"/>
        <v>0</v>
      </c>
      <c r="L50" s="289"/>
      <c r="M50" s="291" t="e">
        <f t="shared" si="42"/>
        <v>#DIV/0!</v>
      </c>
      <c r="N50" s="70"/>
      <c r="O50" s="340">
        <f t="shared" si="43"/>
        <v>0</v>
      </c>
      <c r="P50" s="289"/>
      <c r="Q50" s="291" t="e">
        <f t="shared" si="44"/>
        <v>#DIV/0!</v>
      </c>
      <c r="R50" s="70"/>
      <c r="S50" s="340">
        <f t="shared" si="45"/>
        <v>0</v>
      </c>
      <c r="T50" s="289"/>
      <c r="U50" s="291" t="e">
        <f t="shared" si="46"/>
        <v>#DIV/0!</v>
      </c>
      <c r="V50" s="70"/>
      <c r="W50" s="340">
        <f t="shared" si="47"/>
        <v>0</v>
      </c>
      <c r="X50" s="289"/>
      <c r="Y50" s="291" t="e">
        <f t="shared" si="48"/>
        <v>#DIV/0!</v>
      </c>
      <c r="Z50" s="70"/>
      <c r="AA50" s="340">
        <f t="shared" si="49"/>
        <v>0</v>
      </c>
      <c r="AB50" s="289"/>
      <c r="AC50" s="291" t="e">
        <f t="shared" si="50"/>
        <v>#DIV/0!</v>
      </c>
      <c r="AD50" s="70"/>
      <c r="AE50" s="340">
        <f t="shared" si="51"/>
        <v>0</v>
      </c>
      <c r="AF50" s="289"/>
      <c r="AG50" s="291" t="e">
        <f t="shared" si="52"/>
        <v>#DIV/0!</v>
      </c>
      <c r="AH50" s="70"/>
      <c r="AI50" s="340">
        <f t="shared" si="53"/>
        <v>0</v>
      </c>
      <c r="AJ50" s="289"/>
      <c r="AK50" s="291" t="e">
        <f t="shared" si="54"/>
        <v>#DIV/0!</v>
      </c>
      <c r="AL50" s="70"/>
      <c r="AM50" s="340">
        <f t="shared" si="55"/>
        <v>0</v>
      </c>
      <c r="AN50" s="289"/>
      <c r="AO50" s="291" t="e">
        <f t="shared" si="56"/>
        <v>#DIV/0!</v>
      </c>
      <c r="AP50" s="70"/>
      <c r="AQ50" s="340">
        <f t="shared" si="57"/>
        <v>0</v>
      </c>
      <c r="AR50" s="289"/>
      <c r="AS50" s="291" t="e">
        <f t="shared" si="58"/>
        <v>#DIV/0!</v>
      </c>
      <c r="AT50" s="70"/>
      <c r="AU50" s="340">
        <f t="shared" si="59"/>
        <v>0</v>
      </c>
      <c r="AV50" s="289"/>
      <c r="AW50" s="347" t="e">
        <f t="shared" si="60"/>
        <v>#DIV/0!</v>
      </c>
      <c r="AY50" s="12"/>
      <c r="AZ50" s="12"/>
      <c r="BF50" s="12"/>
      <c r="BG50" s="12"/>
      <c r="BH50" s="12"/>
      <c r="BI50" s="12"/>
      <c r="BJ50" s="13"/>
      <c r="BK50" s="12"/>
      <c r="CM50" s="177"/>
      <c r="CN50" s="174" t="str">
        <f t="shared" si="28"/>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62"/>
        <v/>
      </c>
      <c r="D51" s="340">
        <f t="shared" si="13"/>
        <v>0</v>
      </c>
      <c r="E51" s="340">
        <f t="shared" si="14"/>
        <v>0</v>
      </c>
      <c r="F51" s="354">
        <f t="shared" si="15"/>
        <v>0</v>
      </c>
      <c r="G51" s="351" t="e">
        <f t="shared" si="16"/>
        <v>#DIV/0!</v>
      </c>
      <c r="H51" s="351" t="e">
        <f t="shared" si="17"/>
        <v>#DIV/0!</v>
      </c>
      <c r="I51" s="47" t="e">
        <f>E51*INDEX('Select Year'!Z$15:Z$19,MATCH(LPG!C51,'Select Year'!W$15:W$19,0))</f>
        <v>#N/A</v>
      </c>
      <c r="J51" s="70"/>
      <c r="K51" s="340">
        <f t="shared" si="41"/>
        <v>0</v>
      </c>
      <c r="L51" s="289"/>
      <c r="M51" s="291" t="e">
        <f t="shared" si="42"/>
        <v>#DIV/0!</v>
      </c>
      <c r="N51" s="70"/>
      <c r="O51" s="340">
        <f t="shared" si="43"/>
        <v>0</v>
      </c>
      <c r="P51" s="289"/>
      <c r="Q51" s="291" t="e">
        <f t="shared" si="44"/>
        <v>#DIV/0!</v>
      </c>
      <c r="R51" s="70"/>
      <c r="S51" s="340">
        <f t="shared" si="45"/>
        <v>0</v>
      </c>
      <c r="T51" s="289"/>
      <c r="U51" s="291" t="e">
        <f t="shared" si="46"/>
        <v>#DIV/0!</v>
      </c>
      <c r="V51" s="70"/>
      <c r="W51" s="340">
        <f t="shared" si="47"/>
        <v>0</v>
      </c>
      <c r="X51" s="289"/>
      <c r="Y51" s="291" t="e">
        <f t="shared" si="48"/>
        <v>#DIV/0!</v>
      </c>
      <c r="Z51" s="70"/>
      <c r="AA51" s="340">
        <f t="shared" si="49"/>
        <v>0</v>
      </c>
      <c r="AB51" s="289"/>
      <c r="AC51" s="291" t="e">
        <f t="shared" si="50"/>
        <v>#DIV/0!</v>
      </c>
      <c r="AD51" s="70"/>
      <c r="AE51" s="340">
        <f t="shared" si="51"/>
        <v>0</v>
      </c>
      <c r="AF51" s="289"/>
      <c r="AG51" s="291" t="e">
        <f t="shared" si="52"/>
        <v>#DIV/0!</v>
      </c>
      <c r="AH51" s="70"/>
      <c r="AI51" s="340">
        <f t="shared" si="53"/>
        <v>0</v>
      </c>
      <c r="AJ51" s="289"/>
      <c r="AK51" s="291" t="e">
        <f t="shared" si="54"/>
        <v>#DIV/0!</v>
      </c>
      <c r="AL51" s="70"/>
      <c r="AM51" s="340">
        <f t="shared" si="55"/>
        <v>0</v>
      </c>
      <c r="AN51" s="289"/>
      <c r="AO51" s="291" t="e">
        <f t="shared" si="56"/>
        <v>#DIV/0!</v>
      </c>
      <c r="AP51" s="70"/>
      <c r="AQ51" s="340">
        <f t="shared" si="57"/>
        <v>0</v>
      </c>
      <c r="AR51" s="289"/>
      <c r="AS51" s="291" t="e">
        <f t="shared" si="58"/>
        <v>#DIV/0!</v>
      </c>
      <c r="AT51" s="70"/>
      <c r="AU51" s="340">
        <f t="shared" si="59"/>
        <v>0</v>
      </c>
      <c r="AV51" s="289"/>
      <c r="AW51" s="347" t="e">
        <f t="shared" si="60"/>
        <v>#DIV/0!</v>
      </c>
      <c r="AY51" s="12"/>
      <c r="AZ51" s="12"/>
      <c r="BF51" s="12"/>
      <c r="BG51" s="12"/>
      <c r="BH51" s="12"/>
      <c r="BI51" s="12"/>
      <c r="BJ51" s="13"/>
      <c r="BK51" s="12"/>
      <c r="CM51" s="177"/>
      <c r="CN51" s="174" t="str">
        <f t="shared" si="28"/>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62"/>
        <v/>
      </c>
      <c r="D52" s="340">
        <f t="shared" si="13"/>
        <v>0</v>
      </c>
      <c r="E52" s="340">
        <f t="shared" si="14"/>
        <v>0</v>
      </c>
      <c r="F52" s="354">
        <f t="shared" si="15"/>
        <v>0</v>
      </c>
      <c r="G52" s="351" t="e">
        <f t="shared" si="16"/>
        <v>#DIV/0!</v>
      </c>
      <c r="H52" s="351" t="e">
        <f t="shared" si="17"/>
        <v>#DIV/0!</v>
      </c>
      <c r="I52" s="47" t="e">
        <f>E52*INDEX('Select Year'!Z$15:Z$19,MATCH(LPG!C52,'Select Year'!W$15:W$19,0))</f>
        <v>#N/A</v>
      </c>
      <c r="J52" s="70"/>
      <c r="K52" s="340">
        <f t="shared" si="41"/>
        <v>0</v>
      </c>
      <c r="L52" s="289"/>
      <c r="M52" s="291" t="e">
        <f t="shared" si="42"/>
        <v>#DIV/0!</v>
      </c>
      <c r="N52" s="70"/>
      <c r="O52" s="340">
        <f t="shared" si="43"/>
        <v>0</v>
      </c>
      <c r="P52" s="289"/>
      <c r="Q52" s="291" t="e">
        <f t="shared" si="44"/>
        <v>#DIV/0!</v>
      </c>
      <c r="R52" s="70"/>
      <c r="S52" s="340">
        <f t="shared" si="45"/>
        <v>0</v>
      </c>
      <c r="T52" s="289"/>
      <c r="U52" s="291" t="e">
        <f t="shared" si="46"/>
        <v>#DIV/0!</v>
      </c>
      <c r="V52" s="70"/>
      <c r="W52" s="340">
        <f t="shared" si="47"/>
        <v>0</v>
      </c>
      <c r="X52" s="289"/>
      <c r="Y52" s="291" t="e">
        <f t="shared" si="48"/>
        <v>#DIV/0!</v>
      </c>
      <c r="Z52" s="70"/>
      <c r="AA52" s="340">
        <f t="shared" si="49"/>
        <v>0</v>
      </c>
      <c r="AB52" s="289"/>
      <c r="AC52" s="291" t="e">
        <f t="shared" si="50"/>
        <v>#DIV/0!</v>
      </c>
      <c r="AD52" s="70"/>
      <c r="AE52" s="340">
        <f t="shared" si="51"/>
        <v>0</v>
      </c>
      <c r="AF52" s="289"/>
      <c r="AG52" s="291" t="e">
        <f t="shared" si="52"/>
        <v>#DIV/0!</v>
      </c>
      <c r="AH52" s="70"/>
      <c r="AI52" s="340">
        <f t="shared" si="53"/>
        <v>0</v>
      </c>
      <c r="AJ52" s="289"/>
      <c r="AK52" s="291" t="e">
        <f t="shared" si="54"/>
        <v>#DIV/0!</v>
      </c>
      <c r="AL52" s="70"/>
      <c r="AM52" s="340">
        <f t="shared" si="55"/>
        <v>0</v>
      </c>
      <c r="AN52" s="289"/>
      <c r="AO52" s="291" t="e">
        <f t="shared" si="56"/>
        <v>#DIV/0!</v>
      </c>
      <c r="AP52" s="70"/>
      <c r="AQ52" s="340">
        <f t="shared" si="57"/>
        <v>0</v>
      </c>
      <c r="AR52" s="289"/>
      <c r="AS52" s="291" t="e">
        <f t="shared" si="58"/>
        <v>#DIV/0!</v>
      </c>
      <c r="AT52" s="70"/>
      <c r="AU52" s="340">
        <f t="shared" si="59"/>
        <v>0</v>
      </c>
      <c r="AV52" s="289"/>
      <c r="AW52" s="347" t="e">
        <f t="shared" si="60"/>
        <v>#DIV/0!</v>
      </c>
      <c r="AY52" s="12"/>
      <c r="AZ52" s="12"/>
      <c r="BF52" s="12"/>
      <c r="BG52" s="12"/>
      <c r="BH52" s="12"/>
      <c r="BI52" s="12"/>
      <c r="BJ52" s="13"/>
      <c r="BK52" s="12"/>
      <c r="CM52" s="177"/>
      <c r="CN52" s="174" t="str">
        <f t="shared" si="28"/>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62"/>
        <v/>
      </c>
      <c r="D53" s="340">
        <f t="shared" si="13"/>
        <v>0</v>
      </c>
      <c r="E53" s="340">
        <f t="shared" si="14"/>
        <v>0</v>
      </c>
      <c r="F53" s="354">
        <f t="shared" si="15"/>
        <v>0</v>
      </c>
      <c r="G53" s="351" t="e">
        <f t="shared" si="16"/>
        <v>#DIV/0!</v>
      </c>
      <c r="H53" s="351" t="e">
        <f t="shared" si="17"/>
        <v>#DIV/0!</v>
      </c>
      <c r="I53" s="47" t="e">
        <f>E53*INDEX('Select Year'!Z$15:Z$19,MATCH(LPG!C53,'Select Year'!W$15:W$19,0))</f>
        <v>#N/A</v>
      </c>
      <c r="J53" s="70"/>
      <c r="K53" s="340">
        <f t="shared" si="41"/>
        <v>0</v>
      </c>
      <c r="L53" s="289"/>
      <c r="M53" s="291" t="e">
        <f t="shared" si="42"/>
        <v>#DIV/0!</v>
      </c>
      <c r="N53" s="70"/>
      <c r="O53" s="340">
        <f t="shared" si="43"/>
        <v>0</v>
      </c>
      <c r="P53" s="289"/>
      <c r="Q53" s="291" t="e">
        <f t="shared" si="44"/>
        <v>#DIV/0!</v>
      </c>
      <c r="R53" s="70"/>
      <c r="S53" s="340">
        <f t="shared" si="45"/>
        <v>0</v>
      </c>
      <c r="T53" s="289"/>
      <c r="U53" s="291" t="e">
        <f t="shared" si="46"/>
        <v>#DIV/0!</v>
      </c>
      <c r="V53" s="70"/>
      <c r="W53" s="340">
        <f t="shared" si="47"/>
        <v>0</v>
      </c>
      <c r="X53" s="289"/>
      <c r="Y53" s="291" t="e">
        <f t="shared" si="48"/>
        <v>#DIV/0!</v>
      </c>
      <c r="Z53" s="70"/>
      <c r="AA53" s="340">
        <f t="shared" si="49"/>
        <v>0</v>
      </c>
      <c r="AB53" s="289"/>
      <c r="AC53" s="291" t="e">
        <f t="shared" si="50"/>
        <v>#DIV/0!</v>
      </c>
      <c r="AD53" s="70"/>
      <c r="AE53" s="340">
        <f t="shared" si="51"/>
        <v>0</v>
      </c>
      <c r="AF53" s="289"/>
      <c r="AG53" s="291" t="e">
        <f t="shared" si="52"/>
        <v>#DIV/0!</v>
      </c>
      <c r="AH53" s="70"/>
      <c r="AI53" s="340">
        <f t="shared" si="53"/>
        <v>0</v>
      </c>
      <c r="AJ53" s="289"/>
      <c r="AK53" s="291" t="e">
        <f t="shared" si="54"/>
        <v>#DIV/0!</v>
      </c>
      <c r="AL53" s="70"/>
      <c r="AM53" s="340">
        <f t="shared" si="55"/>
        <v>0</v>
      </c>
      <c r="AN53" s="289"/>
      <c r="AO53" s="291" t="e">
        <f t="shared" si="56"/>
        <v>#DIV/0!</v>
      </c>
      <c r="AP53" s="70"/>
      <c r="AQ53" s="340">
        <f t="shared" si="57"/>
        <v>0</v>
      </c>
      <c r="AR53" s="289"/>
      <c r="AS53" s="291" t="e">
        <f t="shared" si="58"/>
        <v>#DIV/0!</v>
      </c>
      <c r="AT53" s="70"/>
      <c r="AU53" s="340">
        <f t="shared" si="59"/>
        <v>0</v>
      </c>
      <c r="AV53" s="289"/>
      <c r="AW53" s="347" t="e">
        <f t="shared" si="60"/>
        <v>#DIV/0!</v>
      </c>
      <c r="AY53" s="12"/>
      <c r="AZ53" s="12"/>
      <c r="BF53" s="12"/>
      <c r="BG53" s="12"/>
      <c r="BH53" s="12"/>
      <c r="BI53" s="12"/>
      <c r="BJ53" s="13"/>
      <c r="BK53" s="12"/>
      <c r="CM53" s="177"/>
      <c r="CN53" s="174" t="str">
        <f t="shared" si="28"/>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62"/>
        <v/>
      </c>
      <c r="D54" s="340">
        <f t="shared" si="13"/>
        <v>0</v>
      </c>
      <c r="E54" s="340">
        <f t="shared" si="14"/>
        <v>0</v>
      </c>
      <c r="F54" s="354">
        <f t="shared" si="15"/>
        <v>0</v>
      </c>
      <c r="G54" s="351" t="e">
        <f t="shared" si="16"/>
        <v>#DIV/0!</v>
      </c>
      <c r="H54" s="351" t="e">
        <f t="shared" si="17"/>
        <v>#DIV/0!</v>
      </c>
      <c r="I54" s="47" t="e">
        <f>E54*INDEX('Select Year'!Z$15:Z$19,MATCH(LPG!C54,'Select Year'!W$15:W$19,0))</f>
        <v>#N/A</v>
      </c>
      <c r="J54" s="70"/>
      <c r="K54" s="340">
        <f t="shared" si="41"/>
        <v>0</v>
      </c>
      <c r="L54" s="289"/>
      <c r="M54" s="291" t="e">
        <f t="shared" si="42"/>
        <v>#DIV/0!</v>
      </c>
      <c r="N54" s="70"/>
      <c r="O54" s="340">
        <f t="shared" si="43"/>
        <v>0</v>
      </c>
      <c r="P54" s="289"/>
      <c r="Q54" s="291" t="e">
        <f t="shared" si="44"/>
        <v>#DIV/0!</v>
      </c>
      <c r="R54" s="70"/>
      <c r="S54" s="340">
        <f t="shared" si="45"/>
        <v>0</v>
      </c>
      <c r="T54" s="289"/>
      <c r="U54" s="291" t="e">
        <f t="shared" si="46"/>
        <v>#DIV/0!</v>
      </c>
      <c r="V54" s="70"/>
      <c r="W54" s="340">
        <f t="shared" si="47"/>
        <v>0</v>
      </c>
      <c r="X54" s="289"/>
      <c r="Y54" s="291" t="e">
        <f t="shared" si="48"/>
        <v>#DIV/0!</v>
      </c>
      <c r="Z54" s="70"/>
      <c r="AA54" s="340">
        <f t="shared" si="49"/>
        <v>0</v>
      </c>
      <c r="AB54" s="289"/>
      <c r="AC54" s="291" t="e">
        <f t="shared" si="50"/>
        <v>#DIV/0!</v>
      </c>
      <c r="AD54" s="70"/>
      <c r="AE54" s="340">
        <f t="shared" si="51"/>
        <v>0</v>
      </c>
      <c r="AF54" s="289"/>
      <c r="AG54" s="291" t="e">
        <f t="shared" si="52"/>
        <v>#DIV/0!</v>
      </c>
      <c r="AH54" s="70"/>
      <c r="AI54" s="340">
        <f t="shared" si="53"/>
        <v>0</v>
      </c>
      <c r="AJ54" s="289"/>
      <c r="AK54" s="291" t="e">
        <f t="shared" si="54"/>
        <v>#DIV/0!</v>
      </c>
      <c r="AL54" s="70"/>
      <c r="AM54" s="340">
        <f t="shared" si="55"/>
        <v>0</v>
      </c>
      <c r="AN54" s="289"/>
      <c r="AO54" s="291" t="e">
        <f t="shared" si="56"/>
        <v>#DIV/0!</v>
      </c>
      <c r="AP54" s="70"/>
      <c r="AQ54" s="340">
        <f t="shared" si="57"/>
        <v>0</v>
      </c>
      <c r="AR54" s="289"/>
      <c r="AS54" s="291" t="e">
        <f t="shared" si="58"/>
        <v>#DIV/0!</v>
      </c>
      <c r="AT54" s="70"/>
      <c r="AU54" s="340">
        <f t="shared" si="59"/>
        <v>0</v>
      </c>
      <c r="AV54" s="289"/>
      <c r="AW54" s="347" t="e">
        <f t="shared" si="60"/>
        <v>#DIV/0!</v>
      </c>
      <c r="AY54" s="12"/>
      <c r="AZ54" s="12"/>
      <c r="BF54" s="12"/>
      <c r="BG54" s="12"/>
      <c r="BH54" s="12"/>
      <c r="BI54" s="12"/>
      <c r="BJ54" s="13"/>
      <c r="BK54" s="12"/>
      <c r="CM54" s="177"/>
      <c r="CN54" s="174" t="str">
        <f t="shared" si="28"/>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62"/>
        <v/>
      </c>
      <c r="D55" s="340">
        <f t="shared" si="13"/>
        <v>0</v>
      </c>
      <c r="E55" s="340">
        <f t="shared" si="14"/>
        <v>0</v>
      </c>
      <c r="F55" s="354">
        <f t="shared" si="15"/>
        <v>0</v>
      </c>
      <c r="G55" s="351" t="e">
        <f t="shared" si="16"/>
        <v>#DIV/0!</v>
      </c>
      <c r="H55" s="351" t="e">
        <f t="shared" si="17"/>
        <v>#DIV/0!</v>
      </c>
      <c r="I55" s="47" t="e">
        <f>E55*INDEX('Select Year'!Z$15:Z$19,MATCH(LPG!C55,'Select Year'!W$15:W$19,0))</f>
        <v>#N/A</v>
      </c>
      <c r="J55" s="70"/>
      <c r="K55" s="340">
        <f t="shared" si="41"/>
        <v>0</v>
      </c>
      <c r="L55" s="289"/>
      <c r="M55" s="291" t="e">
        <f t="shared" si="42"/>
        <v>#DIV/0!</v>
      </c>
      <c r="N55" s="70"/>
      <c r="O55" s="340">
        <f t="shared" si="43"/>
        <v>0</v>
      </c>
      <c r="P55" s="289"/>
      <c r="Q55" s="291" t="e">
        <f t="shared" si="44"/>
        <v>#DIV/0!</v>
      </c>
      <c r="R55" s="70"/>
      <c r="S55" s="340">
        <f t="shared" si="45"/>
        <v>0</v>
      </c>
      <c r="T55" s="289"/>
      <c r="U55" s="291" t="e">
        <f t="shared" si="46"/>
        <v>#DIV/0!</v>
      </c>
      <c r="V55" s="70"/>
      <c r="W55" s="340">
        <f t="shared" si="47"/>
        <v>0</v>
      </c>
      <c r="X55" s="289"/>
      <c r="Y55" s="291" t="e">
        <f t="shared" si="48"/>
        <v>#DIV/0!</v>
      </c>
      <c r="Z55" s="70"/>
      <c r="AA55" s="340">
        <f t="shared" si="49"/>
        <v>0</v>
      </c>
      <c r="AB55" s="289"/>
      <c r="AC55" s="291" t="e">
        <f t="shared" si="50"/>
        <v>#DIV/0!</v>
      </c>
      <c r="AD55" s="70"/>
      <c r="AE55" s="340">
        <f t="shared" si="51"/>
        <v>0</v>
      </c>
      <c r="AF55" s="289"/>
      <c r="AG55" s="291" t="e">
        <f t="shared" si="52"/>
        <v>#DIV/0!</v>
      </c>
      <c r="AH55" s="70"/>
      <c r="AI55" s="340">
        <f t="shared" si="53"/>
        <v>0</v>
      </c>
      <c r="AJ55" s="289"/>
      <c r="AK55" s="291" t="e">
        <f t="shared" si="54"/>
        <v>#DIV/0!</v>
      </c>
      <c r="AL55" s="70"/>
      <c r="AM55" s="340">
        <f t="shared" si="55"/>
        <v>0</v>
      </c>
      <c r="AN55" s="289"/>
      <c r="AO55" s="291" t="e">
        <f t="shared" si="56"/>
        <v>#DIV/0!</v>
      </c>
      <c r="AP55" s="70"/>
      <c r="AQ55" s="340">
        <f t="shared" si="57"/>
        <v>0</v>
      </c>
      <c r="AR55" s="289"/>
      <c r="AS55" s="291" t="e">
        <f t="shared" si="58"/>
        <v>#DIV/0!</v>
      </c>
      <c r="AT55" s="70"/>
      <c r="AU55" s="340">
        <f t="shared" si="59"/>
        <v>0</v>
      </c>
      <c r="AV55" s="289"/>
      <c r="AW55" s="347" t="e">
        <f t="shared" si="60"/>
        <v>#DIV/0!</v>
      </c>
      <c r="AY55" s="12"/>
      <c r="AZ55" s="12"/>
      <c r="BF55" s="12"/>
      <c r="BG55" s="12"/>
      <c r="BH55" s="12"/>
      <c r="BI55" s="12"/>
      <c r="BJ55" s="13"/>
      <c r="BK55" s="12"/>
      <c r="CM55" s="177"/>
      <c r="CN55" s="174" t="str">
        <f t="shared" si="28"/>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62"/>
        <v/>
      </c>
      <c r="D56" s="340">
        <f t="shared" si="13"/>
        <v>0</v>
      </c>
      <c r="E56" s="340">
        <f t="shared" si="14"/>
        <v>0</v>
      </c>
      <c r="F56" s="354">
        <f t="shared" si="15"/>
        <v>0</v>
      </c>
      <c r="G56" s="351" t="e">
        <f t="shared" si="16"/>
        <v>#DIV/0!</v>
      </c>
      <c r="H56" s="351" t="e">
        <f t="shared" si="17"/>
        <v>#DIV/0!</v>
      </c>
      <c r="I56" s="47" t="e">
        <f>E56*INDEX('Select Year'!Z$15:Z$19,MATCH(LPG!C56,'Select Year'!W$15:W$19,0))</f>
        <v>#N/A</v>
      </c>
      <c r="J56" s="70"/>
      <c r="K56" s="340">
        <f t="shared" si="41"/>
        <v>0</v>
      </c>
      <c r="L56" s="289"/>
      <c r="M56" s="291" t="e">
        <f t="shared" si="42"/>
        <v>#DIV/0!</v>
      </c>
      <c r="N56" s="70"/>
      <c r="O56" s="340">
        <f t="shared" si="43"/>
        <v>0</v>
      </c>
      <c r="P56" s="289"/>
      <c r="Q56" s="291" t="e">
        <f t="shared" si="44"/>
        <v>#DIV/0!</v>
      </c>
      <c r="R56" s="70"/>
      <c r="S56" s="340">
        <f t="shared" si="45"/>
        <v>0</v>
      </c>
      <c r="T56" s="289"/>
      <c r="U56" s="291" t="e">
        <f t="shared" si="46"/>
        <v>#DIV/0!</v>
      </c>
      <c r="V56" s="70"/>
      <c r="W56" s="340">
        <f t="shared" si="47"/>
        <v>0</v>
      </c>
      <c r="X56" s="289"/>
      <c r="Y56" s="291" t="e">
        <f t="shared" si="48"/>
        <v>#DIV/0!</v>
      </c>
      <c r="Z56" s="70"/>
      <c r="AA56" s="340">
        <f t="shared" si="49"/>
        <v>0</v>
      </c>
      <c r="AB56" s="289"/>
      <c r="AC56" s="291" t="e">
        <f t="shared" si="50"/>
        <v>#DIV/0!</v>
      </c>
      <c r="AD56" s="70"/>
      <c r="AE56" s="340">
        <f t="shared" si="51"/>
        <v>0</v>
      </c>
      <c r="AF56" s="289"/>
      <c r="AG56" s="291" t="e">
        <f t="shared" si="52"/>
        <v>#DIV/0!</v>
      </c>
      <c r="AH56" s="70"/>
      <c r="AI56" s="340">
        <f t="shared" si="53"/>
        <v>0</v>
      </c>
      <c r="AJ56" s="289"/>
      <c r="AK56" s="291" t="e">
        <f t="shared" si="54"/>
        <v>#DIV/0!</v>
      </c>
      <c r="AL56" s="70"/>
      <c r="AM56" s="340">
        <f t="shared" si="55"/>
        <v>0</v>
      </c>
      <c r="AN56" s="289"/>
      <c r="AO56" s="291" t="e">
        <f t="shared" si="56"/>
        <v>#DIV/0!</v>
      </c>
      <c r="AP56" s="70"/>
      <c r="AQ56" s="340">
        <f t="shared" si="57"/>
        <v>0</v>
      </c>
      <c r="AR56" s="289"/>
      <c r="AS56" s="291" t="e">
        <f t="shared" si="58"/>
        <v>#DIV/0!</v>
      </c>
      <c r="AT56" s="70"/>
      <c r="AU56" s="340">
        <f t="shared" si="59"/>
        <v>0</v>
      </c>
      <c r="AV56" s="289"/>
      <c r="AW56" s="347" t="e">
        <f t="shared" si="60"/>
        <v>#DIV/0!</v>
      </c>
      <c r="AY56" s="12"/>
      <c r="AZ56" s="12"/>
      <c r="BF56" s="12"/>
      <c r="BG56" s="12"/>
      <c r="BH56" s="12"/>
      <c r="BI56" s="12"/>
      <c r="BJ56" s="13"/>
      <c r="BK56" s="12"/>
      <c r="CM56" s="177"/>
      <c r="CN56" s="174" t="str">
        <f t="shared" si="28"/>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62"/>
        <v/>
      </c>
      <c r="D57" s="343">
        <f t="shared" si="13"/>
        <v>0</v>
      </c>
      <c r="E57" s="343">
        <f t="shared" si="14"/>
        <v>0</v>
      </c>
      <c r="F57" s="355">
        <f t="shared" si="15"/>
        <v>0</v>
      </c>
      <c r="G57" s="352" t="e">
        <f t="shared" si="16"/>
        <v>#DIV/0!</v>
      </c>
      <c r="H57" s="352" t="e">
        <f t="shared" si="17"/>
        <v>#DIV/0!</v>
      </c>
      <c r="I57" s="300" t="e">
        <f>E57*INDEX('Select Year'!Z$15:Z$19,MATCH(LPG!C57,'Select Year'!W$15:W$19,0))</f>
        <v>#N/A</v>
      </c>
      <c r="J57" s="126"/>
      <c r="K57" s="343">
        <f t="shared" si="41"/>
        <v>0</v>
      </c>
      <c r="L57" s="134"/>
      <c r="M57" s="292" t="e">
        <f t="shared" si="42"/>
        <v>#DIV/0!</v>
      </c>
      <c r="N57" s="126"/>
      <c r="O57" s="343">
        <f t="shared" si="43"/>
        <v>0</v>
      </c>
      <c r="P57" s="134"/>
      <c r="Q57" s="292" t="e">
        <f t="shared" si="44"/>
        <v>#DIV/0!</v>
      </c>
      <c r="R57" s="126"/>
      <c r="S57" s="343">
        <f t="shared" si="45"/>
        <v>0</v>
      </c>
      <c r="T57" s="134"/>
      <c r="U57" s="292" t="e">
        <f t="shared" si="46"/>
        <v>#DIV/0!</v>
      </c>
      <c r="V57" s="126"/>
      <c r="W57" s="343">
        <f t="shared" si="47"/>
        <v>0</v>
      </c>
      <c r="X57" s="134"/>
      <c r="Y57" s="292" t="e">
        <f t="shared" si="48"/>
        <v>#DIV/0!</v>
      </c>
      <c r="Z57" s="126"/>
      <c r="AA57" s="343">
        <f t="shared" si="49"/>
        <v>0</v>
      </c>
      <c r="AB57" s="134"/>
      <c r="AC57" s="292" t="e">
        <f t="shared" si="50"/>
        <v>#DIV/0!</v>
      </c>
      <c r="AD57" s="126"/>
      <c r="AE57" s="343">
        <f t="shared" si="51"/>
        <v>0</v>
      </c>
      <c r="AF57" s="134"/>
      <c r="AG57" s="292" t="e">
        <f t="shared" si="52"/>
        <v>#DIV/0!</v>
      </c>
      <c r="AH57" s="126"/>
      <c r="AI57" s="343">
        <f t="shared" si="53"/>
        <v>0</v>
      </c>
      <c r="AJ57" s="134"/>
      <c r="AK57" s="292" t="e">
        <f t="shared" si="54"/>
        <v>#DIV/0!</v>
      </c>
      <c r="AL57" s="126"/>
      <c r="AM57" s="343">
        <f t="shared" si="55"/>
        <v>0</v>
      </c>
      <c r="AN57" s="134"/>
      <c r="AO57" s="292" t="e">
        <f t="shared" si="56"/>
        <v>#DIV/0!</v>
      </c>
      <c r="AP57" s="126"/>
      <c r="AQ57" s="343">
        <f t="shared" si="57"/>
        <v>0</v>
      </c>
      <c r="AR57" s="134"/>
      <c r="AS57" s="292" t="e">
        <f t="shared" si="58"/>
        <v>#DIV/0!</v>
      </c>
      <c r="AT57" s="126"/>
      <c r="AU57" s="343">
        <f t="shared" si="59"/>
        <v>0</v>
      </c>
      <c r="AV57" s="134"/>
      <c r="AW57" s="348" t="e">
        <f t="shared" si="60"/>
        <v>#DIV/0!</v>
      </c>
      <c r="AY57" s="12"/>
      <c r="AZ57" s="12"/>
      <c r="BF57" s="12"/>
      <c r="BG57" s="12"/>
      <c r="BH57" s="12"/>
      <c r="BI57" s="12"/>
      <c r="BJ57" s="13"/>
      <c r="BK57" s="12"/>
      <c r="CM57" s="177"/>
      <c r="CN57" s="174" t="str">
        <f t="shared" si="28"/>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63">Year5</f>
        <v/>
      </c>
      <c r="D58" s="342">
        <f t="shared" si="13"/>
        <v>0</v>
      </c>
      <c r="E58" s="342">
        <f t="shared" si="14"/>
        <v>0</v>
      </c>
      <c r="F58" s="356">
        <f t="shared" si="15"/>
        <v>0</v>
      </c>
      <c r="G58" s="353" t="e">
        <f t="shared" si="16"/>
        <v>#DIV/0!</v>
      </c>
      <c r="H58" s="353" t="e">
        <f t="shared" si="17"/>
        <v>#DIV/0!</v>
      </c>
      <c r="I58" s="144" t="e">
        <f>E58*INDEX('Select Year'!Z$15:Z$19,MATCH(LPG!C58,'Select Year'!W$15:W$19,0))</f>
        <v>#N/A</v>
      </c>
      <c r="J58" s="69"/>
      <c r="K58" s="342">
        <f t="shared" si="41"/>
        <v>0</v>
      </c>
      <c r="L58" s="289"/>
      <c r="M58" s="291" t="e">
        <f t="shared" si="42"/>
        <v>#DIV/0!</v>
      </c>
      <c r="N58" s="69"/>
      <c r="O58" s="342">
        <f t="shared" si="43"/>
        <v>0</v>
      </c>
      <c r="P58" s="289"/>
      <c r="Q58" s="291" t="e">
        <f t="shared" si="44"/>
        <v>#DIV/0!</v>
      </c>
      <c r="R58" s="69"/>
      <c r="S58" s="342">
        <f t="shared" si="45"/>
        <v>0</v>
      </c>
      <c r="T58" s="289"/>
      <c r="U58" s="291" t="e">
        <f t="shared" si="46"/>
        <v>#DIV/0!</v>
      </c>
      <c r="V58" s="69"/>
      <c r="W58" s="342">
        <f t="shared" si="47"/>
        <v>0</v>
      </c>
      <c r="X58" s="289"/>
      <c r="Y58" s="291" t="e">
        <f t="shared" si="48"/>
        <v>#DIV/0!</v>
      </c>
      <c r="Z58" s="69"/>
      <c r="AA58" s="342">
        <f t="shared" si="49"/>
        <v>0</v>
      </c>
      <c r="AB58" s="289"/>
      <c r="AC58" s="291" t="e">
        <f t="shared" si="50"/>
        <v>#DIV/0!</v>
      </c>
      <c r="AD58" s="69"/>
      <c r="AE58" s="342">
        <f t="shared" si="51"/>
        <v>0</v>
      </c>
      <c r="AF58" s="289"/>
      <c r="AG58" s="291" t="e">
        <f t="shared" si="52"/>
        <v>#DIV/0!</v>
      </c>
      <c r="AH58" s="69"/>
      <c r="AI58" s="342">
        <f t="shared" si="53"/>
        <v>0</v>
      </c>
      <c r="AJ58" s="289"/>
      <c r="AK58" s="291" t="e">
        <f t="shared" si="54"/>
        <v>#DIV/0!</v>
      </c>
      <c r="AL58" s="69"/>
      <c r="AM58" s="342">
        <f t="shared" si="55"/>
        <v>0</v>
      </c>
      <c r="AN58" s="289"/>
      <c r="AO58" s="291" t="e">
        <f t="shared" si="56"/>
        <v>#DIV/0!</v>
      </c>
      <c r="AP58" s="69"/>
      <c r="AQ58" s="342">
        <f t="shared" si="57"/>
        <v>0</v>
      </c>
      <c r="AR58" s="289"/>
      <c r="AS58" s="291" t="e">
        <f t="shared" si="58"/>
        <v>#DIV/0!</v>
      </c>
      <c r="AT58" s="69"/>
      <c r="AU58" s="342">
        <f t="shared" si="59"/>
        <v>0</v>
      </c>
      <c r="AV58" s="289"/>
      <c r="AW58" s="347" t="e">
        <f t="shared" si="60"/>
        <v>#DIV/0!</v>
      </c>
      <c r="AY58" s="12"/>
      <c r="AZ58" s="12"/>
      <c r="BF58" s="12"/>
      <c r="BG58" s="12"/>
      <c r="BH58" s="12"/>
      <c r="BI58" s="12"/>
      <c r="BJ58" s="13"/>
      <c r="BK58" s="12"/>
      <c r="CM58" s="177"/>
      <c r="CN58" s="174" t="str">
        <f t="shared" si="28"/>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63"/>
        <v/>
      </c>
      <c r="D59" s="340">
        <f t="shared" si="13"/>
        <v>0</v>
      </c>
      <c r="E59" s="340">
        <f t="shared" si="14"/>
        <v>0</v>
      </c>
      <c r="F59" s="354">
        <f t="shared" si="15"/>
        <v>0</v>
      </c>
      <c r="G59" s="351" t="e">
        <f t="shared" si="16"/>
        <v>#DIV/0!</v>
      </c>
      <c r="H59" s="351" t="e">
        <f t="shared" si="17"/>
        <v>#DIV/0!</v>
      </c>
      <c r="I59" s="47" t="e">
        <f>E59*INDEX('Select Year'!Z$15:Z$19,MATCH(LPG!C59,'Select Year'!W$15:W$19,0))</f>
        <v>#N/A</v>
      </c>
      <c r="J59" s="70"/>
      <c r="K59" s="340">
        <f t="shared" si="41"/>
        <v>0</v>
      </c>
      <c r="L59" s="289"/>
      <c r="M59" s="291" t="e">
        <f t="shared" si="42"/>
        <v>#DIV/0!</v>
      </c>
      <c r="N59" s="70"/>
      <c r="O59" s="340">
        <f t="shared" si="43"/>
        <v>0</v>
      </c>
      <c r="P59" s="289"/>
      <c r="Q59" s="291" t="e">
        <f t="shared" si="44"/>
        <v>#DIV/0!</v>
      </c>
      <c r="R59" s="70"/>
      <c r="S59" s="340">
        <f t="shared" si="45"/>
        <v>0</v>
      </c>
      <c r="T59" s="289"/>
      <c r="U59" s="291" t="e">
        <f t="shared" si="46"/>
        <v>#DIV/0!</v>
      </c>
      <c r="V59" s="70"/>
      <c r="W59" s="340">
        <f t="shared" si="47"/>
        <v>0</v>
      </c>
      <c r="X59" s="289"/>
      <c r="Y59" s="291" t="e">
        <f t="shared" si="48"/>
        <v>#DIV/0!</v>
      </c>
      <c r="Z59" s="70"/>
      <c r="AA59" s="340">
        <f t="shared" si="49"/>
        <v>0</v>
      </c>
      <c r="AB59" s="289"/>
      <c r="AC59" s="291" t="e">
        <f t="shared" si="50"/>
        <v>#DIV/0!</v>
      </c>
      <c r="AD59" s="70"/>
      <c r="AE59" s="340">
        <f t="shared" si="51"/>
        <v>0</v>
      </c>
      <c r="AF59" s="289"/>
      <c r="AG59" s="291" t="e">
        <f t="shared" si="52"/>
        <v>#DIV/0!</v>
      </c>
      <c r="AH59" s="70"/>
      <c r="AI59" s="340">
        <f t="shared" si="53"/>
        <v>0</v>
      </c>
      <c r="AJ59" s="289"/>
      <c r="AK59" s="291" t="e">
        <f t="shared" si="54"/>
        <v>#DIV/0!</v>
      </c>
      <c r="AL59" s="70"/>
      <c r="AM59" s="340">
        <f t="shared" si="55"/>
        <v>0</v>
      </c>
      <c r="AN59" s="289"/>
      <c r="AO59" s="291" t="e">
        <f t="shared" si="56"/>
        <v>#DIV/0!</v>
      </c>
      <c r="AP59" s="70"/>
      <c r="AQ59" s="340">
        <f t="shared" si="57"/>
        <v>0</v>
      </c>
      <c r="AR59" s="289"/>
      <c r="AS59" s="291" t="e">
        <f t="shared" si="58"/>
        <v>#DIV/0!</v>
      </c>
      <c r="AT59" s="70"/>
      <c r="AU59" s="340">
        <f t="shared" si="59"/>
        <v>0</v>
      </c>
      <c r="AV59" s="289"/>
      <c r="AW59" s="347" t="e">
        <f t="shared" si="60"/>
        <v>#DIV/0!</v>
      </c>
      <c r="AY59" s="12"/>
      <c r="AZ59" s="12"/>
      <c r="BF59" s="12"/>
      <c r="BG59" s="12"/>
      <c r="BH59" s="12"/>
      <c r="BI59" s="12"/>
      <c r="BJ59" s="13"/>
      <c r="BK59" s="12"/>
      <c r="CM59" s="177"/>
      <c r="CN59" s="174" t="str">
        <f t="shared" si="28"/>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63"/>
        <v/>
      </c>
      <c r="D60" s="340">
        <f t="shared" si="13"/>
        <v>0</v>
      </c>
      <c r="E60" s="340">
        <f t="shared" si="14"/>
        <v>0</v>
      </c>
      <c r="F60" s="354">
        <f t="shared" si="15"/>
        <v>0</v>
      </c>
      <c r="G60" s="351" t="e">
        <f t="shared" si="16"/>
        <v>#DIV/0!</v>
      </c>
      <c r="H60" s="351" t="e">
        <f t="shared" si="17"/>
        <v>#DIV/0!</v>
      </c>
      <c r="I60" s="47" t="e">
        <f>E60*INDEX('Select Year'!Z$15:Z$19,MATCH(LPG!C60,'Select Year'!W$15:W$19,0))</f>
        <v>#N/A</v>
      </c>
      <c r="J60" s="70"/>
      <c r="K60" s="340">
        <f t="shared" si="41"/>
        <v>0</v>
      </c>
      <c r="L60" s="289"/>
      <c r="M60" s="291" t="e">
        <f t="shared" si="42"/>
        <v>#DIV/0!</v>
      </c>
      <c r="N60" s="70"/>
      <c r="O60" s="340">
        <f t="shared" si="43"/>
        <v>0</v>
      </c>
      <c r="P60" s="289"/>
      <c r="Q60" s="291" t="e">
        <f t="shared" si="44"/>
        <v>#DIV/0!</v>
      </c>
      <c r="R60" s="70"/>
      <c r="S60" s="340">
        <f t="shared" si="45"/>
        <v>0</v>
      </c>
      <c r="T60" s="289"/>
      <c r="U60" s="291" t="e">
        <f t="shared" si="46"/>
        <v>#DIV/0!</v>
      </c>
      <c r="V60" s="70"/>
      <c r="W60" s="340">
        <f t="shared" si="47"/>
        <v>0</v>
      </c>
      <c r="X60" s="289"/>
      <c r="Y60" s="291" t="e">
        <f t="shared" si="48"/>
        <v>#DIV/0!</v>
      </c>
      <c r="Z60" s="70"/>
      <c r="AA60" s="340">
        <f t="shared" si="49"/>
        <v>0</v>
      </c>
      <c r="AB60" s="289"/>
      <c r="AC60" s="291" t="e">
        <f t="shared" si="50"/>
        <v>#DIV/0!</v>
      </c>
      <c r="AD60" s="70"/>
      <c r="AE60" s="340">
        <f t="shared" si="51"/>
        <v>0</v>
      </c>
      <c r="AF60" s="289"/>
      <c r="AG60" s="291" t="e">
        <f t="shared" si="52"/>
        <v>#DIV/0!</v>
      </c>
      <c r="AH60" s="70"/>
      <c r="AI60" s="340">
        <f t="shared" si="53"/>
        <v>0</v>
      </c>
      <c r="AJ60" s="289"/>
      <c r="AK60" s="291" t="e">
        <f t="shared" si="54"/>
        <v>#DIV/0!</v>
      </c>
      <c r="AL60" s="70"/>
      <c r="AM60" s="340">
        <f t="shared" si="55"/>
        <v>0</v>
      </c>
      <c r="AN60" s="289"/>
      <c r="AO60" s="291" t="e">
        <f t="shared" si="56"/>
        <v>#DIV/0!</v>
      </c>
      <c r="AP60" s="70"/>
      <c r="AQ60" s="340">
        <f t="shared" si="57"/>
        <v>0</v>
      </c>
      <c r="AR60" s="289"/>
      <c r="AS60" s="291" t="e">
        <f t="shared" si="58"/>
        <v>#DIV/0!</v>
      </c>
      <c r="AT60" s="70"/>
      <c r="AU60" s="340">
        <f t="shared" si="59"/>
        <v>0</v>
      </c>
      <c r="AV60" s="289"/>
      <c r="AW60" s="347" t="e">
        <f t="shared" si="60"/>
        <v>#DIV/0!</v>
      </c>
      <c r="AY60" s="12"/>
      <c r="AZ60" s="12"/>
      <c r="BF60" s="12"/>
      <c r="BG60" s="12"/>
      <c r="BH60" s="12"/>
      <c r="BI60" s="12"/>
      <c r="BJ60" s="13"/>
      <c r="BK60" s="12"/>
      <c r="CM60" s="177"/>
      <c r="CN60" s="174" t="str">
        <f t="shared" si="28"/>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63"/>
        <v/>
      </c>
      <c r="D61" s="340">
        <f t="shared" si="13"/>
        <v>0</v>
      </c>
      <c r="E61" s="340">
        <f t="shared" si="14"/>
        <v>0</v>
      </c>
      <c r="F61" s="354">
        <f t="shared" si="15"/>
        <v>0</v>
      </c>
      <c r="G61" s="351" t="e">
        <f t="shared" si="16"/>
        <v>#DIV/0!</v>
      </c>
      <c r="H61" s="351" t="e">
        <f t="shared" si="17"/>
        <v>#DIV/0!</v>
      </c>
      <c r="I61" s="47" t="e">
        <f>E61*INDEX('Select Year'!Z$15:Z$19,MATCH(LPG!C61,'Select Year'!W$15:W$19,0))</f>
        <v>#N/A</v>
      </c>
      <c r="J61" s="70"/>
      <c r="K61" s="340">
        <f t="shared" si="41"/>
        <v>0</v>
      </c>
      <c r="L61" s="289"/>
      <c r="M61" s="291" t="e">
        <f t="shared" si="42"/>
        <v>#DIV/0!</v>
      </c>
      <c r="N61" s="70"/>
      <c r="O61" s="340">
        <f t="shared" si="43"/>
        <v>0</v>
      </c>
      <c r="P61" s="289"/>
      <c r="Q61" s="291" t="e">
        <f t="shared" si="44"/>
        <v>#DIV/0!</v>
      </c>
      <c r="R61" s="70"/>
      <c r="S61" s="340">
        <f t="shared" si="45"/>
        <v>0</v>
      </c>
      <c r="T61" s="289"/>
      <c r="U61" s="291" t="e">
        <f t="shared" si="46"/>
        <v>#DIV/0!</v>
      </c>
      <c r="V61" s="70"/>
      <c r="W61" s="340">
        <f t="shared" si="47"/>
        <v>0</v>
      </c>
      <c r="X61" s="289"/>
      <c r="Y61" s="291" t="e">
        <f t="shared" si="48"/>
        <v>#DIV/0!</v>
      </c>
      <c r="Z61" s="70"/>
      <c r="AA61" s="340">
        <f t="shared" si="49"/>
        <v>0</v>
      </c>
      <c r="AB61" s="289"/>
      <c r="AC61" s="291" t="e">
        <f t="shared" si="50"/>
        <v>#DIV/0!</v>
      </c>
      <c r="AD61" s="70"/>
      <c r="AE61" s="340">
        <f t="shared" si="51"/>
        <v>0</v>
      </c>
      <c r="AF61" s="289"/>
      <c r="AG61" s="291" t="e">
        <f t="shared" si="52"/>
        <v>#DIV/0!</v>
      </c>
      <c r="AH61" s="70"/>
      <c r="AI61" s="340">
        <f t="shared" si="53"/>
        <v>0</v>
      </c>
      <c r="AJ61" s="289"/>
      <c r="AK61" s="291" t="e">
        <f t="shared" si="54"/>
        <v>#DIV/0!</v>
      </c>
      <c r="AL61" s="70"/>
      <c r="AM61" s="340">
        <f t="shared" si="55"/>
        <v>0</v>
      </c>
      <c r="AN61" s="289"/>
      <c r="AO61" s="291" t="e">
        <f t="shared" si="56"/>
        <v>#DIV/0!</v>
      </c>
      <c r="AP61" s="70"/>
      <c r="AQ61" s="340">
        <f t="shared" si="57"/>
        <v>0</v>
      </c>
      <c r="AR61" s="289"/>
      <c r="AS61" s="291" t="e">
        <f t="shared" si="58"/>
        <v>#DIV/0!</v>
      </c>
      <c r="AT61" s="70"/>
      <c r="AU61" s="340">
        <f t="shared" si="59"/>
        <v>0</v>
      </c>
      <c r="AV61" s="289"/>
      <c r="AW61" s="347" t="e">
        <f t="shared" si="60"/>
        <v>#DIV/0!</v>
      </c>
      <c r="AY61" s="12"/>
      <c r="AZ61" s="12"/>
      <c r="BF61" s="12"/>
      <c r="BG61" s="12"/>
      <c r="BH61" s="12"/>
      <c r="BI61" s="12"/>
      <c r="BJ61" s="13"/>
      <c r="BK61" s="12"/>
      <c r="CM61" s="177"/>
      <c r="CN61" s="174" t="str">
        <f t="shared" si="28"/>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63"/>
        <v/>
      </c>
      <c r="D62" s="340">
        <f t="shared" si="13"/>
        <v>0</v>
      </c>
      <c r="E62" s="340">
        <f t="shared" si="14"/>
        <v>0</v>
      </c>
      <c r="F62" s="354">
        <f t="shared" si="15"/>
        <v>0</v>
      </c>
      <c r="G62" s="351" t="e">
        <f t="shared" si="16"/>
        <v>#DIV/0!</v>
      </c>
      <c r="H62" s="351" t="e">
        <f t="shared" si="17"/>
        <v>#DIV/0!</v>
      </c>
      <c r="I62" s="47" t="e">
        <f>E62*INDEX('Select Year'!Z$15:Z$19,MATCH(LPG!C62,'Select Year'!W$15:W$19,0))</f>
        <v>#N/A</v>
      </c>
      <c r="J62" s="70"/>
      <c r="K62" s="340">
        <f t="shared" si="41"/>
        <v>0</v>
      </c>
      <c r="L62" s="289"/>
      <c r="M62" s="291" t="e">
        <f t="shared" si="42"/>
        <v>#DIV/0!</v>
      </c>
      <c r="N62" s="70"/>
      <c r="O62" s="340">
        <f t="shared" si="43"/>
        <v>0</v>
      </c>
      <c r="P62" s="289"/>
      <c r="Q62" s="291" t="e">
        <f t="shared" si="44"/>
        <v>#DIV/0!</v>
      </c>
      <c r="R62" s="70"/>
      <c r="S62" s="340">
        <f t="shared" si="45"/>
        <v>0</v>
      </c>
      <c r="T62" s="289"/>
      <c r="U62" s="291" t="e">
        <f t="shared" si="46"/>
        <v>#DIV/0!</v>
      </c>
      <c r="V62" s="70"/>
      <c r="W62" s="340">
        <f t="shared" si="47"/>
        <v>0</v>
      </c>
      <c r="X62" s="289"/>
      <c r="Y62" s="291" t="e">
        <f t="shared" si="48"/>
        <v>#DIV/0!</v>
      </c>
      <c r="Z62" s="70"/>
      <c r="AA62" s="340">
        <f t="shared" si="49"/>
        <v>0</v>
      </c>
      <c r="AB62" s="289"/>
      <c r="AC62" s="291" t="e">
        <f t="shared" si="50"/>
        <v>#DIV/0!</v>
      </c>
      <c r="AD62" s="70"/>
      <c r="AE62" s="340">
        <f t="shared" si="51"/>
        <v>0</v>
      </c>
      <c r="AF62" s="289"/>
      <c r="AG62" s="291" t="e">
        <f t="shared" si="52"/>
        <v>#DIV/0!</v>
      </c>
      <c r="AH62" s="70"/>
      <c r="AI62" s="340">
        <f t="shared" si="53"/>
        <v>0</v>
      </c>
      <c r="AJ62" s="289"/>
      <c r="AK62" s="291" t="e">
        <f t="shared" si="54"/>
        <v>#DIV/0!</v>
      </c>
      <c r="AL62" s="70"/>
      <c r="AM62" s="340">
        <f t="shared" si="55"/>
        <v>0</v>
      </c>
      <c r="AN62" s="289"/>
      <c r="AO62" s="291" t="e">
        <f t="shared" si="56"/>
        <v>#DIV/0!</v>
      </c>
      <c r="AP62" s="70"/>
      <c r="AQ62" s="340">
        <f t="shared" si="57"/>
        <v>0</v>
      </c>
      <c r="AR62" s="289"/>
      <c r="AS62" s="291" t="e">
        <f t="shared" si="58"/>
        <v>#DIV/0!</v>
      </c>
      <c r="AT62" s="70"/>
      <c r="AU62" s="340">
        <f t="shared" si="59"/>
        <v>0</v>
      </c>
      <c r="AV62" s="289"/>
      <c r="AW62" s="347" t="e">
        <f t="shared" si="60"/>
        <v>#DIV/0!</v>
      </c>
      <c r="AY62" s="12"/>
      <c r="AZ62" s="12"/>
      <c r="BF62" s="12"/>
      <c r="BG62" s="12"/>
      <c r="BH62" s="12"/>
      <c r="BI62" s="12"/>
      <c r="BJ62" s="13"/>
      <c r="BK62" s="12"/>
      <c r="CM62" s="177"/>
      <c r="CN62" s="174" t="str">
        <f t="shared" si="28"/>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63"/>
        <v/>
      </c>
      <c r="D63" s="340">
        <f t="shared" si="13"/>
        <v>0</v>
      </c>
      <c r="E63" s="340">
        <f t="shared" si="14"/>
        <v>0</v>
      </c>
      <c r="F63" s="354">
        <f t="shared" si="15"/>
        <v>0</v>
      </c>
      <c r="G63" s="351" t="e">
        <f t="shared" si="16"/>
        <v>#DIV/0!</v>
      </c>
      <c r="H63" s="351" t="e">
        <f t="shared" si="17"/>
        <v>#DIV/0!</v>
      </c>
      <c r="I63" s="47" t="e">
        <f>E63*INDEX('Select Year'!Z$15:Z$19,MATCH(LPG!C63,'Select Year'!W$15:W$19,0))</f>
        <v>#N/A</v>
      </c>
      <c r="J63" s="70"/>
      <c r="K63" s="340">
        <f t="shared" si="41"/>
        <v>0</v>
      </c>
      <c r="L63" s="289"/>
      <c r="M63" s="291" t="e">
        <f t="shared" si="42"/>
        <v>#DIV/0!</v>
      </c>
      <c r="N63" s="70"/>
      <c r="O63" s="340">
        <f t="shared" si="43"/>
        <v>0</v>
      </c>
      <c r="P63" s="289"/>
      <c r="Q63" s="291" t="e">
        <f t="shared" si="44"/>
        <v>#DIV/0!</v>
      </c>
      <c r="R63" s="70"/>
      <c r="S63" s="340">
        <f t="shared" si="45"/>
        <v>0</v>
      </c>
      <c r="T63" s="289"/>
      <c r="U63" s="291" t="e">
        <f t="shared" si="46"/>
        <v>#DIV/0!</v>
      </c>
      <c r="V63" s="70"/>
      <c r="W63" s="340">
        <f t="shared" si="47"/>
        <v>0</v>
      </c>
      <c r="X63" s="289"/>
      <c r="Y63" s="291" t="e">
        <f t="shared" si="48"/>
        <v>#DIV/0!</v>
      </c>
      <c r="Z63" s="70"/>
      <c r="AA63" s="340">
        <f t="shared" si="49"/>
        <v>0</v>
      </c>
      <c r="AB63" s="289"/>
      <c r="AC63" s="291" t="e">
        <f t="shared" si="50"/>
        <v>#DIV/0!</v>
      </c>
      <c r="AD63" s="70"/>
      <c r="AE63" s="340">
        <f t="shared" si="51"/>
        <v>0</v>
      </c>
      <c r="AF63" s="289"/>
      <c r="AG63" s="291" t="e">
        <f t="shared" si="52"/>
        <v>#DIV/0!</v>
      </c>
      <c r="AH63" s="70"/>
      <c r="AI63" s="340">
        <f t="shared" si="53"/>
        <v>0</v>
      </c>
      <c r="AJ63" s="289"/>
      <c r="AK63" s="291" t="e">
        <f t="shared" si="54"/>
        <v>#DIV/0!</v>
      </c>
      <c r="AL63" s="70"/>
      <c r="AM63" s="340">
        <f t="shared" si="55"/>
        <v>0</v>
      </c>
      <c r="AN63" s="289"/>
      <c r="AO63" s="291" t="e">
        <f t="shared" si="56"/>
        <v>#DIV/0!</v>
      </c>
      <c r="AP63" s="70"/>
      <c r="AQ63" s="340">
        <f t="shared" si="57"/>
        <v>0</v>
      </c>
      <c r="AR63" s="289"/>
      <c r="AS63" s="291" t="e">
        <f t="shared" si="58"/>
        <v>#DIV/0!</v>
      </c>
      <c r="AT63" s="70"/>
      <c r="AU63" s="340">
        <f t="shared" si="59"/>
        <v>0</v>
      </c>
      <c r="AV63" s="289"/>
      <c r="AW63" s="347" t="e">
        <f t="shared" si="60"/>
        <v>#DIV/0!</v>
      </c>
      <c r="AY63" s="12"/>
      <c r="AZ63" s="12"/>
      <c r="BF63" s="12"/>
      <c r="BG63" s="12"/>
      <c r="BH63" s="12"/>
      <c r="BI63" s="12"/>
      <c r="BJ63" s="13"/>
      <c r="BK63" s="12"/>
      <c r="CM63" s="177"/>
      <c r="CN63" s="174" t="str">
        <f t="shared" si="28"/>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63"/>
        <v/>
      </c>
      <c r="D64" s="340">
        <f t="shared" si="13"/>
        <v>0</v>
      </c>
      <c r="E64" s="340">
        <f t="shared" si="14"/>
        <v>0</v>
      </c>
      <c r="F64" s="354">
        <f t="shared" si="15"/>
        <v>0</v>
      </c>
      <c r="G64" s="351" t="e">
        <f t="shared" si="16"/>
        <v>#DIV/0!</v>
      </c>
      <c r="H64" s="351" t="e">
        <f t="shared" si="17"/>
        <v>#DIV/0!</v>
      </c>
      <c r="I64" s="47" t="e">
        <f>E64*INDEX('Select Year'!Z$15:Z$19,MATCH(LPG!C64,'Select Year'!W$15:W$19,0))</f>
        <v>#N/A</v>
      </c>
      <c r="J64" s="70"/>
      <c r="K64" s="340">
        <f t="shared" si="41"/>
        <v>0</v>
      </c>
      <c r="L64" s="289"/>
      <c r="M64" s="291" t="e">
        <f t="shared" si="42"/>
        <v>#DIV/0!</v>
      </c>
      <c r="N64" s="70"/>
      <c r="O64" s="340">
        <f t="shared" si="43"/>
        <v>0</v>
      </c>
      <c r="P64" s="289"/>
      <c r="Q64" s="291" t="e">
        <f t="shared" si="44"/>
        <v>#DIV/0!</v>
      </c>
      <c r="R64" s="70"/>
      <c r="S64" s="340">
        <f t="shared" si="45"/>
        <v>0</v>
      </c>
      <c r="T64" s="289"/>
      <c r="U64" s="291" t="e">
        <f t="shared" si="46"/>
        <v>#DIV/0!</v>
      </c>
      <c r="V64" s="70"/>
      <c r="W64" s="340">
        <f t="shared" si="47"/>
        <v>0</v>
      </c>
      <c r="X64" s="289"/>
      <c r="Y64" s="291" t="e">
        <f t="shared" si="48"/>
        <v>#DIV/0!</v>
      </c>
      <c r="Z64" s="70"/>
      <c r="AA64" s="340">
        <f t="shared" si="49"/>
        <v>0</v>
      </c>
      <c r="AB64" s="289"/>
      <c r="AC64" s="291" t="e">
        <f t="shared" si="50"/>
        <v>#DIV/0!</v>
      </c>
      <c r="AD64" s="70"/>
      <c r="AE64" s="340">
        <f t="shared" si="51"/>
        <v>0</v>
      </c>
      <c r="AF64" s="289"/>
      <c r="AG64" s="291" t="e">
        <f t="shared" si="52"/>
        <v>#DIV/0!</v>
      </c>
      <c r="AH64" s="70"/>
      <c r="AI64" s="340">
        <f t="shared" si="53"/>
        <v>0</v>
      </c>
      <c r="AJ64" s="289"/>
      <c r="AK64" s="291" t="e">
        <f t="shared" si="54"/>
        <v>#DIV/0!</v>
      </c>
      <c r="AL64" s="70"/>
      <c r="AM64" s="340">
        <f t="shared" si="55"/>
        <v>0</v>
      </c>
      <c r="AN64" s="289"/>
      <c r="AO64" s="291" t="e">
        <f t="shared" si="56"/>
        <v>#DIV/0!</v>
      </c>
      <c r="AP64" s="70"/>
      <c r="AQ64" s="340">
        <f t="shared" si="57"/>
        <v>0</v>
      </c>
      <c r="AR64" s="289"/>
      <c r="AS64" s="291" t="e">
        <f t="shared" si="58"/>
        <v>#DIV/0!</v>
      </c>
      <c r="AT64" s="70"/>
      <c r="AU64" s="340">
        <f t="shared" si="59"/>
        <v>0</v>
      </c>
      <c r="AV64" s="289"/>
      <c r="AW64" s="347" t="e">
        <f t="shared" si="60"/>
        <v>#DIV/0!</v>
      </c>
      <c r="AY64" s="12"/>
      <c r="AZ64" s="12"/>
      <c r="BF64" s="12"/>
      <c r="BG64" s="12"/>
      <c r="BH64" s="12"/>
      <c r="BI64" s="12"/>
      <c r="BJ64" s="13"/>
      <c r="BK64" s="12"/>
      <c r="CM64" s="177"/>
      <c r="CN64" s="174" t="str">
        <f t="shared" si="28"/>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63"/>
        <v/>
      </c>
      <c r="D65" s="340">
        <f t="shared" si="13"/>
        <v>0</v>
      </c>
      <c r="E65" s="340">
        <f t="shared" si="14"/>
        <v>0</v>
      </c>
      <c r="F65" s="354">
        <f t="shared" si="15"/>
        <v>0</v>
      </c>
      <c r="G65" s="351" t="e">
        <f t="shared" si="16"/>
        <v>#DIV/0!</v>
      </c>
      <c r="H65" s="351" t="e">
        <f t="shared" si="17"/>
        <v>#DIV/0!</v>
      </c>
      <c r="I65" s="47" t="e">
        <f>E65*INDEX('Select Year'!Z$15:Z$19,MATCH(LPG!C65,'Select Year'!W$15:W$19,0))</f>
        <v>#N/A</v>
      </c>
      <c r="J65" s="70"/>
      <c r="K65" s="340">
        <f t="shared" si="41"/>
        <v>0</v>
      </c>
      <c r="L65" s="289"/>
      <c r="M65" s="291" t="e">
        <f t="shared" si="42"/>
        <v>#DIV/0!</v>
      </c>
      <c r="N65" s="70"/>
      <c r="O65" s="340">
        <f t="shared" si="43"/>
        <v>0</v>
      </c>
      <c r="P65" s="289"/>
      <c r="Q65" s="291" t="e">
        <f t="shared" si="44"/>
        <v>#DIV/0!</v>
      </c>
      <c r="R65" s="70"/>
      <c r="S65" s="340">
        <f t="shared" si="45"/>
        <v>0</v>
      </c>
      <c r="T65" s="289"/>
      <c r="U65" s="291" t="e">
        <f t="shared" si="46"/>
        <v>#DIV/0!</v>
      </c>
      <c r="V65" s="70"/>
      <c r="W65" s="340">
        <f t="shared" si="47"/>
        <v>0</v>
      </c>
      <c r="X65" s="289"/>
      <c r="Y65" s="291" t="e">
        <f t="shared" si="48"/>
        <v>#DIV/0!</v>
      </c>
      <c r="Z65" s="70"/>
      <c r="AA65" s="340">
        <f t="shared" si="49"/>
        <v>0</v>
      </c>
      <c r="AB65" s="289"/>
      <c r="AC65" s="291" t="e">
        <f t="shared" si="50"/>
        <v>#DIV/0!</v>
      </c>
      <c r="AD65" s="70"/>
      <c r="AE65" s="340">
        <f t="shared" si="51"/>
        <v>0</v>
      </c>
      <c r="AF65" s="289"/>
      <c r="AG65" s="291" t="e">
        <f t="shared" si="52"/>
        <v>#DIV/0!</v>
      </c>
      <c r="AH65" s="70"/>
      <c r="AI65" s="340">
        <f t="shared" si="53"/>
        <v>0</v>
      </c>
      <c r="AJ65" s="289"/>
      <c r="AK65" s="291" t="e">
        <f t="shared" si="54"/>
        <v>#DIV/0!</v>
      </c>
      <c r="AL65" s="70"/>
      <c r="AM65" s="340">
        <f t="shared" si="55"/>
        <v>0</v>
      </c>
      <c r="AN65" s="289"/>
      <c r="AO65" s="291" t="e">
        <f t="shared" si="56"/>
        <v>#DIV/0!</v>
      </c>
      <c r="AP65" s="70"/>
      <c r="AQ65" s="340">
        <f t="shared" si="57"/>
        <v>0</v>
      </c>
      <c r="AR65" s="289"/>
      <c r="AS65" s="291" t="e">
        <f t="shared" si="58"/>
        <v>#DIV/0!</v>
      </c>
      <c r="AT65" s="70"/>
      <c r="AU65" s="340">
        <f t="shared" si="59"/>
        <v>0</v>
      </c>
      <c r="AV65" s="289"/>
      <c r="AW65" s="347" t="e">
        <f t="shared" si="60"/>
        <v>#DIV/0!</v>
      </c>
      <c r="AY65" s="12"/>
      <c r="AZ65" s="12"/>
      <c r="BF65" s="12"/>
      <c r="BG65" s="12"/>
      <c r="BH65" s="12"/>
      <c r="BI65" s="12"/>
      <c r="BJ65" s="13"/>
      <c r="BK65" s="12"/>
      <c r="CM65" s="177"/>
      <c r="CN65" s="174" t="str">
        <f t="shared" si="28"/>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63"/>
        <v/>
      </c>
      <c r="D66" s="340">
        <f t="shared" si="13"/>
        <v>0</v>
      </c>
      <c r="E66" s="340">
        <f t="shared" si="14"/>
        <v>0</v>
      </c>
      <c r="F66" s="354">
        <f t="shared" si="15"/>
        <v>0</v>
      </c>
      <c r="G66" s="351" t="e">
        <f t="shared" si="16"/>
        <v>#DIV/0!</v>
      </c>
      <c r="H66" s="351" t="e">
        <f t="shared" si="17"/>
        <v>#DIV/0!</v>
      </c>
      <c r="I66" s="47" t="e">
        <f>E66*INDEX('Select Year'!Z$15:Z$19,MATCH(LPG!C66,'Select Year'!W$15:W$19,0))</f>
        <v>#N/A</v>
      </c>
      <c r="J66" s="70"/>
      <c r="K66" s="340">
        <f t="shared" si="41"/>
        <v>0</v>
      </c>
      <c r="L66" s="289"/>
      <c r="M66" s="291" t="e">
        <f t="shared" si="42"/>
        <v>#DIV/0!</v>
      </c>
      <c r="N66" s="70"/>
      <c r="O66" s="340">
        <f t="shared" si="43"/>
        <v>0</v>
      </c>
      <c r="P66" s="289"/>
      <c r="Q66" s="291" t="e">
        <f t="shared" si="44"/>
        <v>#DIV/0!</v>
      </c>
      <c r="R66" s="70"/>
      <c r="S66" s="340">
        <f t="shared" si="45"/>
        <v>0</v>
      </c>
      <c r="T66" s="289"/>
      <c r="U66" s="291" t="e">
        <f t="shared" si="46"/>
        <v>#DIV/0!</v>
      </c>
      <c r="V66" s="70"/>
      <c r="W66" s="340">
        <f t="shared" si="47"/>
        <v>0</v>
      </c>
      <c r="X66" s="289"/>
      <c r="Y66" s="291" t="e">
        <f t="shared" si="48"/>
        <v>#DIV/0!</v>
      </c>
      <c r="Z66" s="70"/>
      <c r="AA66" s="340">
        <f t="shared" si="49"/>
        <v>0</v>
      </c>
      <c r="AB66" s="289"/>
      <c r="AC66" s="291" t="e">
        <f t="shared" si="50"/>
        <v>#DIV/0!</v>
      </c>
      <c r="AD66" s="70"/>
      <c r="AE66" s="340">
        <f t="shared" si="51"/>
        <v>0</v>
      </c>
      <c r="AF66" s="289"/>
      <c r="AG66" s="291" t="e">
        <f t="shared" si="52"/>
        <v>#DIV/0!</v>
      </c>
      <c r="AH66" s="70"/>
      <c r="AI66" s="340">
        <f t="shared" si="53"/>
        <v>0</v>
      </c>
      <c r="AJ66" s="289"/>
      <c r="AK66" s="291" t="e">
        <f t="shared" si="54"/>
        <v>#DIV/0!</v>
      </c>
      <c r="AL66" s="70"/>
      <c r="AM66" s="340">
        <f t="shared" si="55"/>
        <v>0</v>
      </c>
      <c r="AN66" s="289"/>
      <c r="AO66" s="291" t="e">
        <f t="shared" si="56"/>
        <v>#DIV/0!</v>
      </c>
      <c r="AP66" s="70"/>
      <c r="AQ66" s="340">
        <f t="shared" si="57"/>
        <v>0</v>
      </c>
      <c r="AR66" s="289"/>
      <c r="AS66" s="291" t="e">
        <f t="shared" si="58"/>
        <v>#DIV/0!</v>
      </c>
      <c r="AT66" s="70"/>
      <c r="AU66" s="340">
        <f t="shared" si="59"/>
        <v>0</v>
      </c>
      <c r="AV66" s="289"/>
      <c r="AW66" s="347" t="e">
        <f t="shared" si="60"/>
        <v>#DIV/0!</v>
      </c>
      <c r="AY66" s="12"/>
      <c r="AZ66" s="12"/>
      <c r="BF66" s="12"/>
      <c r="BG66" s="12"/>
      <c r="BH66" s="12"/>
      <c r="BI66" s="12"/>
      <c r="BJ66" s="13"/>
      <c r="BK66" s="12"/>
      <c r="CM66" s="177"/>
      <c r="CN66" s="174" t="str">
        <f t="shared" si="28"/>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63"/>
        <v/>
      </c>
      <c r="D67" s="340">
        <f t="shared" si="13"/>
        <v>0</v>
      </c>
      <c r="E67" s="340">
        <f t="shared" si="14"/>
        <v>0</v>
      </c>
      <c r="F67" s="354">
        <f t="shared" si="15"/>
        <v>0</v>
      </c>
      <c r="G67" s="351" t="e">
        <f t="shared" si="16"/>
        <v>#DIV/0!</v>
      </c>
      <c r="H67" s="351" t="e">
        <f t="shared" si="17"/>
        <v>#DIV/0!</v>
      </c>
      <c r="I67" s="47" t="e">
        <f>E67*INDEX('Select Year'!Z$15:Z$19,MATCH(LPG!C67,'Select Year'!W$15:W$19,0))</f>
        <v>#N/A</v>
      </c>
      <c r="J67" s="70"/>
      <c r="K67" s="340">
        <f t="shared" si="41"/>
        <v>0</v>
      </c>
      <c r="L67" s="289"/>
      <c r="M67" s="291" t="e">
        <f t="shared" si="42"/>
        <v>#DIV/0!</v>
      </c>
      <c r="N67" s="70"/>
      <c r="O67" s="340">
        <f t="shared" si="43"/>
        <v>0</v>
      </c>
      <c r="P67" s="289"/>
      <c r="Q67" s="291" t="e">
        <f t="shared" si="44"/>
        <v>#DIV/0!</v>
      </c>
      <c r="R67" s="70"/>
      <c r="S67" s="340">
        <f t="shared" si="45"/>
        <v>0</v>
      </c>
      <c r="T67" s="289"/>
      <c r="U67" s="291" t="e">
        <f t="shared" si="46"/>
        <v>#DIV/0!</v>
      </c>
      <c r="V67" s="70"/>
      <c r="W67" s="340">
        <f t="shared" si="47"/>
        <v>0</v>
      </c>
      <c r="X67" s="289"/>
      <c r="Y67" s="291" t="e">
        <f t="shared" si="48"/>
        <v>#DIV/0!</v>
      </c>
      <c r="Z67" s="70"/>
      <c r="AA67" s="340">
        <f t="shared" si="49"/>
        <v>0</v>
      </c>
      <c r="AB67" s="289"/>
      <c r="AC67" s="291" t="e">
        <f t="shared" si="50"/>
        <v>#DIV/0!</v>
      </c>
      <c r="AD67" s="70"/>
      <c r="AE67" s="340">
        <f t="shared" si="51"/>
        <v>0</v>
      </c>
      <c r="AF67" s="289"/>
      <c r="AG67" s="291" t="e">
        <f t="shared" si="52"/>
        <v>#DIV/0!</v>
      </c>
      <c r="AH67" s="70"/>
      <c r="AI67" s="340">
        <f t="shared" si="53"/>
        <v>0</v>
      </c>
      <c r="AJ67" s="289"/>
      <c r="AK67" s="291" t="e">
        <f t="shared" si="54"/>
        <v>#DIV/0!</v>
      </c>
      <c r="AL67" s="70"/>
      <c r="AM67" s="340">
        <f t="shared" si="55"/>
        <v>0</v>
      </c>
      <c r="AN67" s="289"/>
      <c r="AO67" s="291" t="e">
        <f t="shared" si="56"/>
        <v>#DIV/0!</v>
      </c>
      <c r="AP67" s="70"/>
      <c r="AQ67" s="340">
        <f t="shared" si="57"/>
        <v>0</v>
      </c>
      <c r="AR67" s="289"/>
      <c r="AS67" s="291" t="e">
        <f t="shared" si="58"/>
        <v>#DIV/0!</v>
      </c>
      <c r="AT67" s="70"/>
      <c r="AU67" s="340">
        <f t="shared" si="59"/>
        <v>0</v>
      </c>
      <c r="AV67" s="289"/>
      <c r="AW67" s="347" t="e">
        <f t="shared" si="60"/>
        <v>#DIV/0!</v>
      </c>
      <c r="AY67" s="12"/>
      <c r="AZ67" s="12"/>
      <c r="BF67" s="12"/>
      <c r="BG67" s="12"/>
      <c r="BH67" s="12"/>
      <c r="BI67" s="12"/>
      <c r="BJ67" s="13"/>
      <c r="BK67" s="12"/>
      <c r="CM67" s="177"/>
      <c r="CN67" s="174" t="str">
        <f t="shared" si="28"/>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63"/>
        <v/>
      </c>
      <c r="D68" s="340">
        <f t="shared" si="13"/>
        <v>0</v>
      </c>
      <c r="E68" s="340">
        <f t="shared" si="14"/>
        <v>0</v>
      </c>
      <c r="F68" s="354">
        <f t="shared" si="15"/>
        <v>0</v>
      </c>
      <c r="G68" s="351" t="e">
        <f t="shared" si="16"/>
        <v>#DIV/0!</v>
      </c>
      <c r="H68" s="351" t="e">
        <f t="shared" si="17"/>
        <v>#DIV/0!</v>
      </c>
      <c r="I68" s="47" t="e">
        <f>E68*INDEX('Select Year'!Z$15:Z$19,MATCH(LPG!C68,'Select Year'!W$15:W$19,0))</f>
        <v>#N/A</v>
      </c>
      <c r="J68" s="70"/>
      <c r="K68" s="340">
        <f t="shared" si="41"/>
        <v>0</v>
      </c>
      <c r="L68" s="289"/>
      <c r="M68" s="291" t="e">
        <f t="shared" si="42"/>
        <v>#DIV/0!</v>
      </c>
      <c r="N68" s="70"/>
      <c r="O68" s="340">
        <f t="shared" si="43"/>
        <v>0</v>
      </c>
      <c r="P68" s="289"/>
      <c r="Q68" s="291" t="e">
        <f t="shared" si="44"/>
        <v>#DIV/0!</v>
      </c>
      <c r="R68" s="70"/>
      <c r="S68" s="340">
        <f t="shared" si="45"/>
        <v>0</v>
      </c>
      <c r="T68" s="289"/>
      <c r="U68" s="291" t="e">
        <f t="shared" si="46"/>
        <v>#DIV/0!</v>
      </c>
      <c r="V68" s="70"/>
      <c r="W68" s="340">
        <f t="shared" si="47"/>
        <v>0</v>
      </c>
      <c r="X68" s="289"/>
      <c r="Y68" s="291" t="e">
        <f t="shared" si="48"/>
        <v>#DIV/0!</v>
      </c>
      <c r="Z68" s="70"/>
      <c r="AA68" s="340">
        <f t="shared" si="49"/>
        <v>0</v>
      </c>
      <c r="AB68" s="289"/>
      <c r="AC68" s="291" t="e">
        <f t="shared" si="50"/>
        <v>#DIV/0!</v>
      </c>
      <c r="AD68" s="70"/>
      <c r="AE68" s="340">
        <f t="shared" si="51"/>
        <v>0</v>
      </c>
      <c r="AF68" s="289"/>
      <c r="AG68" s="291" t="e">
        <f t="shared" si="52"/>
        <v>#DIV/0!</v>
      </c>
      <c r="AH68" s="70"/>
      <c r="AI68" s="340">
        <f t="shared" si="53"/>
        <v>0</v>
      </c>
      <c r="AJ68" s="289"/>
      <c r="AK68" s="291" t="e">
        <f t="shared" si="54"/>
        <v>#DIV/0!</v>
      </c>
      <c r="AL68" s="70"/>
      <c r="AM68" s="340">
        <f t="shared" si="55"/>
        <v>0</v>
      </c>
      <c r="AN68" s="289"/>
      <c r="AO68" s="291" t="e">
        <f t="shared" si="56"/>
        <v>#DIV/0!</v>
      </c>
      <c r="AP68" s="70"/>
      <c r="AQ68" s="340">
        <f t="shared" si="57"/>
        <v>0</v>
      </c>
      <c r="AR68" s="289"/>
      <c r="AS68" s="291" t="e">
        <f t="shared" si="58"/>
        <v>#DIV/0!</v>
      </c>
      <c r="AT68" s="70"/>
      <c r="AU68" s="340">
        <f t="shared" si="59"/>
        <v>0</v>
      </c>
      <c r="AV68" s="289"/>
      <c r="AW68" s="347" t="e">
        <f t="shared" si="60"/>
        <v>#DIV/0!</v>
      </c>
      <c r="AY68" s="12"/>
      <c r="AZ68" s="12"/>
      <c r="BF68" s="12"/>
      <c r="BG68" s="12"/>
      <c r="BH68" s="12"/>
      <c r="BI68" s="12"/>
      <c r="BJ68" s="13"/>
      <c r="BK68" s="12"/>
      <c r="CM68" s="177"/>
      <c r="CN68" s="174" t="str">
        <f t="shared" si="28"/>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124" t="str">
        <f t="shared" si="63"/>
        <v/>
      </c>
      <c r="D69" s="343">
        <f t="shared" si="13"/>
        <v>0</v>
      </c>
      <c r="E69" s="343">
        <f t="shared" si="14"/>
        <v>0</v>
      </c>
      <c r="F69" s="355">
        <f t="shared" si="15"/>
        <v>0</v>
      </c>
      <c r="G69" s="352" t="e">
        <f t="shared" si="16"/>
        <v>#DIV/0!</v>
      </c>
      <c r="H69" s="352" t="e">
        <f t="shared" si="17"/>
        <v>#DIV/0!</v>
      </c>
      <c r="I69" s="300" t="e">
        <f>E69*INDEX('Select Year'!Z$15:Z$19,MATCH(LPG!C69,'Select Year'!W$15:W$19,0))</f>
        <v>#N/A</v>
      </c>
      <c r="J69" s="126"/>
      <c r="K69" s="343">
        <f t="shared" si="41"/>
        <v>0</v>
      </c>
      <c r="L69" s="301"/>
      <c r="M69" s="302" t="e">
        <f t="shared" si="42"/>
        <v>#DIV/0!</v>
      </c>
      <c r="N69" s="126"/>
      <c r="O69" s="343">
        <f t="shared" si="43"/>
        <v>0</v>
      </c>
      <c r="P69" s="301"/>
      <c r="Q69" s="302" t="e">
        <f t="shared" si="44"/>
        <v>#DIV/0!</v>
      </c>
      <c r="R69" s="126"/>
      <c r="S69" s="343">
        <f t="shared" si="45"/>
        <v>0</v>
      </c>
      <c r="T69" s="301"/>
      <c r="U69" s="302" t="e">
        <f t="shared" si="46"/>
        <v>#DIV/0!</v>
      </c>
      <c r="V69" s="126"/>
      <c r="W69" s="343">
        <f t="shared" si="47"/>
        <v>0</v>
      </c>
      <c r="X69" s="301"/>
      <c r="Y69" s="302" t="e">
        <f t="shared" si="48"/>
        <v>#DIV/0!</v>
      </c>
      <c r="Z69" s="126"/>
      <c r="AA69" s="343">
        <f t="shared" si="49"/>
        <v>0</v>
      </c>
      <c r="AB69" s="301"/>
      <c r="AC69" s="302" t="e">
        <f t="shared" si="50"/>
        <v>#DIV/0!</v>
      </c>
      <c r="AD69" s="126"/>
      <c r="AE69" s="343">
        <f t="shared" si="51"/>
        <v>0</v>
      </c>
      <c r="AF69" s="301"/>
      <c r="AG69" s="302" t="e">
        <f t="shared" si="52"/>
        <v>#DIV/0!</v>
      </c>
      <c r="AH69" s="126"/>
      <c r="AI69" s="343">
        <f t="shared" si="53"/>
        <v>0</v>
      </c>
      <c r="AJ69" s="301"/>
      <c r="AK69" s="302" t="e">
        <f t="shared" si="54"/>
        <v>#DIV/0!</v>
      </c>
      <c r="AL69" s="126"/>
      <c r="AM69" s="343">
        <f t="shared" si="55"/>
        <v>0</v>
      </c>
      <c r="AN69" s="301"/>
      <c r="AO69" s="302" t="e">
        <f t="shared" si="56"/>
        <v>#DIV/0!</v>
      </c>
      <c r="AP69" s="126"/>
      <c r="AQ69" s="343">
        <f t="shared" si="57"/>
        <v>0</v>
      </c>
      <c r="AR69" s="301"/>
      <c r="AS69" s="302" t="e">
        <f t="shared" si="58"/>
        <v>#DIV/0!</v>
      </c>
      <c r="AT69" s="126"/>
      <c r="AU69" s="343">
        <f t="shared" si="59"/>
        <v>0</v>
      </c>
      <c r="AV69" s="301"/>
      <c r="AW69" s="350" t="e">
        <f t="shared" si="60"/>
        <v>#DIV/0!</v>
      </c>
      <c r="AY69" s="12"/>
      <c r="AZ69" s="12"/>
      <c r="BF69" s="12"/>
      <c r="BG69" s="12"/>
      <c r="BH69" s="12"/>
      <c r="BI69" s="12"/>
      <c r="BJ69" s="13"/>
      <c r="BK69" s="12"/>
      <c r="CM69" s="177"/>
      <c r="CN69" s="174" t="str">
        <f t="shared" si="28"/>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t="e">
        <f>SUM(I10:I21)</f>
        <v>#N/A</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t="e">
        <f>SUM(I22:I33)</f>
        <v>#N/A</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t="e">
        <f>SUM(I34:I45)</f>
        <v>#N/A</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t="e">
        <f>SUM(I46:I57)</f>
        <v>#N/A</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t="e">
        <f>SUM(I58:I69)</f>
        <v>#N/A</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52</v>
      </c>
      <c r="D91" s="697"/>
      <c r="E91" s="707"/>
      <c r="F91" s="77"/>
      <c r="G91" s="77" t="s">
        <v>53</v>
      </c>
      <c r="H91" s="697" t="s">
        <v>60</v>
      </c>
      <c r="I91" s="698"/>
      <c r="J91" s="716" t="s">
        <v>141</v>
      </c>
      <c r="K91" s="691"/>
      <c r="L91" s="691"/>
      <c r="M91" s="691"/>
      <c r="N91" s="691"/>
      <c r="O91" s="691"/>
      <c r="P91" s="691"/>
      <c r="Q91" s="691"/>
      <c r="R91" s="714"/>
      <c r="S91" s="714"/>
      <c r="T91" s="715"/>
      <c r="U91" s="715"/>
      <c r="V91" s="714"/>
      <c r="W91" s="714"/>
      <c r="X91" s="715"/>
      <c r="Y91" s="715"/>
      <c r="Z91" s="714"/>
      <c r="AA91" s="714"/>
      <c r="AB91" s="715"/>
      <c r="AC91" s="715"/>
      <c r="AD91" s="714"/>
      <c r="AE91" s="714"/>
      <c r="AF91" s="715"/>
      <c r="AG91" s="715"/>
      <c r="AH91" s="714"/>
      <c r="AI91" s="714"/>
      <c r="AJ91" s="715"/>
      <c r="AK91" s="715"/>
      <c r="AL91" s="714"/>
      <c r="AM91" s="714"/>
      <c r="AN91" s="715"/>
      <c r="AO91" s="715"/>
      <c r="AP91" s="714"/>
      <c r="AQ91" s="714"/>
      <c r="AR91" s="715"/>
      <c r="AS91" s="715"/>
      <c r="AT91" s="714"/>
      <c r="AU91" s="714"/>
      <c r="AV91" s="715"/>
      <c r="AW91" s="715"/>
      <c r="AY91" s="12"/>
      <c r="AZ91" s="12"/>
      <c r="BF91" s="12"/>
      <c r="BG91" s="12"/>
      <c r="BH91" s="12"/>
      <c r="BI91" s="12"/>
      <c r="BJ91" s="13"/>
      <c r="BK91" s="12"/>
    </row>
    <row r="92" spans="1:104" s="11" customFormat="1" ht="21" customHeight="1" thickBot="1" x14ac:dyDescent="0.25">
      <c r="A92" s="9"/>
      <c r="B92" s="80"/>
      <c r="C92" s="81"/>
      <c r="D92" s="82"/>
      <c r="E92" s="82"/>
      <c r="F92" s="81"/>
      <c r="G92" s="81" t="s">
        <v>35</v>
      </c>
      <c r="H92" s="695" t="s">
        <v>134</v>
      </c>
      <c r="I92" s="699"/>
      <c r="J92" s="716"/>
      <c r="K92" s="691"/>
      <c r="L92" s="691"/>
      <c r="M92" s="691"/>
      <c r="N92" s="691"/>
      <c r="O92" s="691"/>
      <c r="P92" s="691"/>
      <c r="Q92" s="691"/>
      <c r="R92" s="714"/>
      <c r="S92" s="714"/>
      <c r="T92" s="715"/>
      <c r="U92" s="715"/>
      <c r="V92" s="714"/>
      <c r="W92" s="714"/>
      <c r="X92" s="715"/>
      <c r="Y92" s="715"/>
      <c r="Z92" s="714"/>
      <c r="AA92" s="714"/>
      <c r="AB92" s="715"/>
      <c r="AC92" s="715"/>
      <c r="AD92" s="714"/>
      <c r="AE92" s="714"/>
      <c r="AF92" s="715"/>
      <c r="AG92" s="715"/>
      <c r="AH92" s="714"/>
      <c r="AI92" s="714"/>
      <c r="AJ92" s="715"/>
      <c r="AK92" s="715"/>
      <c r="AL92" s="714"/>
      <c r="AM92" s="714"/>
      <c r="AN92" s="715"/>
      <c r="AO92" s="715"/>
      <c r="AP92" s="714"/>
      <c r="AQ92" s="714"/>
      <c r="AR92" s="715"/>
      <c r="AS92" s="715"/>
      <c r="AT92" s="714"/>
      <c r="AU92" s="714"/>
      <c r="AV92" s="715"/>
      <c r="AW92" s="715"/>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57</v>
      </c>
      <c r="E94" s="113"/>
      <c r="F94" s="113"/>
      <c r="G94" s="113"/>
      <c r="H94" s="113"/>
      <c r="I94" s="113"/>
      <c r="J94" s="700" t="str">
        <f>" &lt;&lt;&lt; EXAMPLE &gt;&gt;&gt; "&amp;J7</f>
        <v xml:space="preserve"> &lt;&lt;&lt; EXAMPLE &gt;&gt;&gt; LPG Purchase #1</v>
      </c>
      <c r="K94" s="700"/>
      <c r="L94" s="700"/>
      <c r="M94" s="700"/>
      <c r="N94" s="700" t="str">
        <f>" &lt;&lt;&lt; EXAMPLE &gt;&gt;&gt; "&amp;N7</f>
        <v xml:space="preserve"> &lt;&lt;&lt; EXAMPLE &gt;&gt;&gt; LPG Purchase #2</v>
      </c>
      <c r="O94" s="700"/>
      <c r="P94" s="700"/>
      <c r="Q94" s="700"/>
      <c r="R94" s="700" t="str">
        <f>" &lt;&lt;&lt; EXAMPLE &gt;&gt;&gt; "&amp;R7</f>
        <v xml:space="preserve"> &lt;&lt;&lt; EXAMPLE &gt;&gt;&gt; LPG Purchase #3</v>
      </c>
      <c r="S94" s="700"/>
      <c r="T94" s="700"/>
      <c r="U94" s="700"/>
      <c r="V94" s="700" t="str">
        <f>" &lt;&lt;&lt; EXAMPLE &gt;&gt;&gt; "&amp;V7</f>
        <v xml:space="preserve"> &lt;&lt;&lt; EXAMPLE &gt;&gt;&gt; LPG Purchase #4</v>
      </c>
      <c r="W94" s="700"/>
      <c r="X94" s="700"/>
      <c r="Y94" s="700"/>
      <c r="Z94" s="700" t="str">
        <f>" &lt;&lt;&lt; EXAMPLE &gt;&gt;&gt; "&amp;Z7</f>
        <v xml:space="preserve"> &lt;&lt;&lt; EXAMPLE &gt;&gt;&gt; LPG Purchase #5</v>
      </c>
      <c r="AA94" s="700"/>
      <c r="AB94" s="700"/>
      <c r="AC94" s="700"/>
      <c r="AD94" s="700" t="str">
        <f>" &lt;&lt;&lt; EXAMPLE &gt;&gt;&gt; "&amp;AD7</f>
        <v xml:space="preserve"> &lt;&lt;&lt; EXAMPLE &gt;&gt;&gt; LPG Purchase #6</v>
      </c>
      <c r="AE94" s="700"/>
      <c r="AF94" s="700"/>
      <c r="AG94" s="700"/>
      <c r="AH94" s="700" t="str">
        <f>" &lt;&lt;&lt; EXAMPLE &gt;&gt;&gt; "&amp;AH7</f>
        <v xml:space="preserve"> &lt;&lt;&lt; EXAMPLE &gt;&gt;&gt; LPG Purchase #7</v>
      </c>
      <c r="AI94" s="700"/>
      <c r="AJ94" s="700"/>
      <c r="AK94" s="700"/>
      <c r="AL94" s="700" t="str">
        <f>" &lt;&lt;&lt; EXAMPLE &gt;&gt;&gt; "&amp;AL7</f>
        <v xml:space="preserve"> &lt;&lt;&lt; EXAMPLE &gt;&gt;&gt; LPG Purchase #8</v>
      </c>
      <c r="AM94" s="700"/>
      <c r="AN94" s="700"/>
      <c r="AO94" s="700"/>
      <c r="AP94" s="700" t="str">
        <f>" &lt;&lt;&lt; EXAMPLE &gt;&gt;&gt; "&amp;AP7</f>
        <v xml:space="preserve"> &lt;&lt;&lt; EXAMPLE &gt;&gt;&gt; LPG Purchase #9</v>
      </c>
      <c r="AQ94" s="700"/>
      <c r="AR94" s="700"/>
      <c r="AS94" s="700"/>
      <c r="AT94" s="700" t="str">
        <f>" &lt;&lt;&lt; EXAMPLE &gt;&gt;&gt; "&amp;AT7</f>
        <v xml:space="preserve"> &lt;&lt;&lt; EXAMPLE &gt;&gt;&gt; LPG Purchase #10</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04" t="s">
        <v>40</v>
      </c>
      <c r="E96" s="304" t="s">
        <v>14</v>
      </c>
      <c r="F96" s="304" t="s">
        <v>15</v>
      </c>
      <c r="G96" s="304" t="s">
        <v>42</v>
      </c>
      <c r="H96" s="304" t="s">
        <v>39</v>
      </c>
      <c r="I96" s="304" t="s">
        <v>48</v>
      </c>
      <c r="J96" s="304" t="s">
        <v>40</v>
      </c>
      <c r="K96" s="304" t="s">
        <v>14</v>
      </c>
      <c r="L96" s="304" t="s">
        <v>15</v>
      </c>
      <c r="M96" s="304" t="s">
        <v>42</v>
      </c>
      <c r="N96" s="304" t="s">
        <v>40</v>
      </c>
      <c r="O96" s="304" t="s">
        <v>14</v>
      </c>
      <c r="P96" s="304" t="s">
        <v>15</v>
      </c>
      <c r="Q96" s="304" t="s">
        <v>42</v>
      </c>
      <c r="R96" s="304" t="s">
        <v>40</v>
      </c>
      <c r="S96" s="304" t="s">
        <v>14</v>
      </c>
      <c r="T96" s="304" t="s">
        <v>15</v>
      </c>
      <c r="U96" s="304" t="s">
        <v>42</v>
      </c>
      <c r="V96" s="304" t="s">
        <v>40</v>
      </c>
      <c r="W96" s="304" t="s">
        <v>14</v>
      </c>
      <c r="X96" s="304" t="s">
        <v>15</v>
      </c>
      <c r="Y96" s="304" t="s">
        <v>42</v>
      </c>
      <c r="Z96" s="304" t="s">
        <v>40</v>
      </c>
      <c r="AA96" s="304" t="s">
        <v>14</v>
      </c>
      <c r="AB96" s="304" t="s">
        <v>15</v>
      </c>
      <c r="AC96" s="304" t="s">
        <v>42</v>
      </c>
      <c r="AD96" s="304" t="s">
        <v>40</v>
      </c>
      <c r="AE96" s="304" t="s">
        <v>14</v>
      </c>
      <c r="AF96" s="304" t="s">
        <v>15</v>
      </c>
      <c r="AG96" s="304" t="s">
        <v>42</v>
      </c>
      <c r="AH96" s="304" t="s">
        <v>40</v>
      </c>
      <c r="AI96" s="304" t="s">
        <v>14</v>
      </c>
      <c r="AJ96" s="304" t="s">
        <v>15</v>
      </c>
      <c r="AK96" s="304" t="s">
        <v>42</v>
      </c>
      <c r="AL96" s="304" t="s">
        <v>40</v>
      </c>
      <c r="AM96" s="304" t="s">
        <v>14</v>
      </c>
      <c r="AN96" s="304" t="s">
        <v>15</v>
      </c>
      <c r="AO96" s="304" t="s">
        <v>42</v>
      </c>
      <c r="AP96" s="304" t="s">
        <v>40</v>
      </c>
      <c r="AQ96" s="304" t="s">
        <v>14</v>
      </c>
      <c r="AR96" s="304" t="s">
        <v>15</v>
      </c>
      <c r="AS96" s="304" t="s">
        <v>42</v>
      </c>
      <c r="AT96" s="304" t="s">
        <v>40</v>
      </c>
      <c r="AU96" s="304" t="s">
        <v>14</v>
      </c>
      <c r="AV96" s="304" t="s">
        <v>15</v>
      </c>
      <c r="AW96" s="304" t="s">
        <v>42</v>
      </c>
      <c r="CZ96" s="167"/>
    </row>
    <row r="97" spans="1:104" ht="14.25" customHeight="1" x14ac:dyDescent="0.2">
      <c r="A97" s="9" t="e">
        <f>B97&amp;#REF!</f>
        <v>#REF!</v>
      </c>
      <c r="B97" s="117" t="s">
        <v>0</v>
      </c>
      <c r="C97" s="63">
        <f t="shared" ref="C97:C108" si="64">Year1</f>
        <v>0</v>
      </c>
      <c r="D97" s="341">
        <f>J97+N97+R97+V97+Z97+AD97+AH97+AL97+AP97+AT97</f>
        <v>3900</v>
      </c>
      <c r="E97" s="341">
        <f>D97*6.96</f>
        <v>27144</v>
      </c>
      <c r="F97" s="357">
        <f>L97+P97+T97+X97+AB97+AF97+AJ97+AN97+AR97+AV97</f>
        <v>2145</v>
      </c>
      <c r="G97" s="358">
        <f>F97/D97</f>
        <v>0.55000000000000004</v>
      </c>
      <c r="H97" s="358">
        <f>F97/E97</f>
        <v>7.9022988505747127E-2</v>
      </c>
      <c r="I97" s="318" t="e">
        <f>E97*INDEX('Select Year'!Z$15:Z$19,MATCH(LPG!C97,'Select Year'!W$15:W$19,0))</f>
        <v>#N/A</v>
      </c>
      <c r="J97" s="319">
        <v>900</v>
      </c>
      <c r="K97" s="341">
        <f t="shared" ref="K97:K108" si="65">J97*6.96</f>
        <v>6264</v>
      </c>
      <c r="L97" s="320">
        <v>495</v>
      </c>
      <c r="M97" s="321">
        <f>L97/J97</f>
        <v>0.55000000000000004</v>
      </c>
      <c r="N97" s="319">
        <v>1000</v>
      </c>
      <c r="O97" s="341">
        <f t="shared" ref="O97:O108" si="66">N97*6.96</f>
        <v>6960</v>
      </c>
      <c r="P97" s="320">
        <v>550</v>
      </c>
      <c r="Q97" s="321">
        <f>P97/N97</f>
        <v>0.55000000000000004</v>
      </c>
      <c r="R97" s="319">
        <v>1100</v>
      </c>
      <c r="S97" s="341">
        <f t="shared" ref="S97:S108" si="67">R97*6.96</f>
        <v>7656</v>
      </c>
      <c r="T97" s="320">
        <v>605</v>
      </c>
      <c r="U97" s="321">
        <f>T97/R97</f>
        <v>0.55000000000000004</v>
      </c>
      <c r="V97" s="319">
        <v>900</v>
      </c>
      <c r="W97" s="341">
        <f t="shared" ref="W97:W108" si="68">V97*6.96</f>
        <v>6264</v>
      </c>
      <c r="X97" s="320">
        <v>495</v>
      </c>
      <c r="Y97" s="321">
        <f>X97/V97</f>
        <v>0.55000000000000004</v>
      </c>
      <c r="Z97" s="319"/>
      <c r="AA97" s="341">
        <f t="shared" ref="AA97:AA108" si="69">Z97*6.96</f>
        <v>0</v>
      </c>
      <c r="AB97" s="320"/>
      <c r="AC97" s="321" t="e">
        <f>AB97/Z97</f>
        <v>#DIV/0!</v>
      </c>
      <c r="AD97" s="319"/>
      <c r="AE97" s="341">
        <f t="shared" ref="AE97:AE108" si="70">AD97*6.96</f>
        <v>0</v>
      </c>
      <c r="AF97" s="320"/>
      <c r="AG97" s="321" t="e">
        <f>AF97/AD97</f>
        <v>#DIV/0!</v>
      </c>
      <c r="AH97" s="319"/>
      <c r="AI97" s="341">
        <f t="shared" ref="AI97:AI108" si="71">AH97*6.96</f>
        <v>0</v>
      </c>
      <c r="AJ97" s="320"/>
      <c r="AK97" s="321" t="e">
        <f>AJ97/AH97</f>
        <v>#DIV/0!</v>
      </c>
      <c r="AL97" s="319"/>
      <c r="AM97" s="341">
        <f t="shared" ref="AM97:AM108" si="72">AL97*6.96</f>
        <v>0</v>
      </c>
      <c r="AN97" s="320"/>
      <c r="AO97" s="321" t="e">
        <f>AN97/AL97</f>
        <v>#DIV/0!</v>
      </c>
      <c r="AP97" s="319"/>
      <c r="AQ97" s="341">
        <f t="shared" ref="AQ97:AQ108" si="73">AP97*6.96</f>
        <v>0</v>
      </c>
      <c r="AR97" s="320"/>
      <c r="AS97" s="321" t="e">
        <f>AR97/AP97</f>
        <v>#DIV/0!</v>
      </c>
      <c r="AT97" s="319"/>
      <c r="AU97" s="341">
        <f t="shared" ref="AU97:AU108" si="74">AT97*6.96</f>
        <v>0</v>
      </c>
      <c r="AV97" s="320"/>
      <c r="AW97" s="321" t="e">
        <f>AV97/AT97</f>
        <v>#DIV/0!</v>
      </c>
      <c r="CZ97" s="171"/>
    </row>
    <row r="98" spans="1:104" ht="14.25" customHeight="1" x14ac:dyDescent="0.2">
      <c r="A98" s="9" t="e">
        <f>B98&amp;#REF!</f>
        <v>#REF!</v>
      </c>
      <c r="B98" s="118" t="s">
        <v>1</v>
      </c>
      <c r="C98" s="63">
        <f t="shared" si="64"/>
        <v>0</v>
      </c>
      <c r="D98" s="341">
        <f t="shared" ref="D98:D108" si="75">J98+N98+R98+V98+Z98+AD98+AH98+AL98+AP98+AT98</f>
        <v>2450</v>
      </c>
      <c r="E98" s="341">
        <f t="shared" ref="E98:E108" si="76">D98*6.96</f>
        <v>17052</v>
      </c>
      <c r="F98" s="357">
        <f t="shared" ref="F98:F108" si="77">L98+P98+T98+X98+AB98+AF98+AJ98+AN98+AR98+AV98</f>
        <v>1347.5</v>
      </c>
      <c r="G98" s="358">
        <f t="shared" ref="G98:G108" si="78">F98/D98</f>
        <v>0.55000000000000004</v>
      </c>
      <c r="H98" s="358">
        <f t="shared" ref="H98:H108" si="79">F98/E98</f>
        <v>7.9022988505747127E-2</v>
      </c>
      <c r="I98" s="241" t="e">
        <f>E98*INDEX('Select Year'!Z$15:Z$19,MATCH(LPG!C98,'Select Year'!W$15:W$19,0))</f>
        <v>#N/A</v>
      </c>
      <c r="J98" s="250">
        <v>850</v>
      </c>
      <c r="K98" s="341">
        <f t="shared" si="65"/>
        <v>5916</v>
      </c>
      <c r="L98" s="324">
        <v>467.5</v>
      </c>
      <c r="M98" s="325">
        <f t="shared" ref="M98:M108" si="80">L98/J98</f>
        <v>0.55000000000000004</v>
      </c>
      <c r="N98" s="250">
        <v>900</v>
      </c>
      <c r="O98" s="341">
        <f t="shared" si="66"/>
        <v>6264</v>
      </c>
      <c r="P98" s="324">
        <v>495</v>
      </c>
      <c r="Q98" s="325">
        <f t="shared" ref="Q98:Q108" si="81">P98/N98</f>
        <v>0.55000000000000004</v>
      </c>
      <c r="R98" s="250">
        <v>700</v>
      </c>
      <c r="S98" s="341">
        <f t="shared" si="67"/>
        <v>4872</v>
      </c>
      <c r="T98" s="324">
        <v>385</v>
      </c>
      <c r="U98" s="325">
        <f t="shared" ref="U98:U108" si="82">T98/R98</f>
        <v>0.55000000000000004</v>
      </c>
      <c r="V98" s="250"/>
      <c r="W98" s="341">
        <f t="shared" si="68"/>
        <v>0</v>
      </c>
      <c r="X98" s="324"/>
      <c r="Y98" s="325" t="e">
        <f t="shared" ref="Y98:Y108" si="83">X98/V98</f>
        <v>#DIV/0!</v>
      </c>
      <c r="Z98" s="250"/>
      <c r="AA98" s="341">
        <f t="shared" si="69"/>
        <v>0</v>
      </c>
      <c r="AB98" s="324"/>
      <c r="AC98" s="325" t="e">
        <f t="shared" ref="AC98:AC108" si="84">AB98/Z98</f>
        <v>#DIV/0!</v>
      </c>
      <c r="AD98" s="250"/>
      <c r="AE98" s="341">
        <f t="shared" si="70"/>
        <v>0</v>
      </c>
      <c r="AF98" s="324"/>
      <c r="AG98" s="325" t="e">
        <f t="shared" ref="AG98:AG108" si="85">AF98/AD98</f>
        <v>#DIV/0!</v>
      </c>
      <c r="AH98" s="250"/>
      <c r="AI98" s="341">
        <f t="shared" si="71"/>
        <v>0</v>
      </c>
      <c r="AJ98" s="324"/>
      <c r="AK98" s="325" t="e">
        <f t="shared" ref="AK98:AK108" si="86">AJ98/AH98</f>
        <v>#DIV/0!</v>
      </c>
      <c r="AL98" s="250"/>
      <c r="AM98" s="341">
        <f t="shared" si="72"/>
        <v>0</v>
      </c>
      <c r="AN98" s="324"/>
      <c r="AO98" s="325" t="e">
        <f t="shared" ref="AO98:AO108" si="87">AN98/AL98</f>
        <v>#DIV/0!</v>
      </c>
      <c r="AP98" s="250"/>
      <c r="AQ98" s="341">
        <f t="shared" si="73"/>
        <v>0</v>
      </c>
      <c r="AR98" s="324"/>
      <c r="AS98" s="325" t="e">
        <f t="shared" ref="AS98:AS108" si="88">AR98/AP98</f>
        <v>#DIV/0!</v>
      </c>
      <c r="AT98" s="250"/>
      <c r="AU98" s="341">
        <f t="shared" si="74"/>
        <v>0</v>
      </c>
      <c r="AV98" s="324"/>
      <c r="AW98" s="325" t="e">
        <f t="shared" ref="AW98:AW108" si="89">AV98/AT98</f>
        <v>#DIV/0!</v>
      </c>
      <c r="CZ98" s="171"/>
    </row>
    <row r="99" spans="1:104" ht="14.25" customHeight="1" x14ac:dyDescent="0.2">
      <c r="A99" s="9" t="e">
        <f>B99&amp;#REF!</f>
        <v>#REF!</v>
      </c>
      <c r="B99" s="118" t="s">
        <v>2</v>
      </c>
      <c r="C99" s="63">
        <f t="shared" si="64"/>
        <v>0</v>
      </c>
      <c r="D99" s="341">
        <f t="shared" si="75"/>
        <v>2700</v>
      </c>
      <c r="E99" s="341">
        <f t="shared" si="76"/>
        <v>18792</v>
      </c>
      <c r="F99" s="357">
        <f t="shared" si="77"/>
        <v>1485</v>
      </c>
      <c r="G99" s="358">
        <f t="shared" si="78"/>
        <v>0.55000000000000004</v>
      </c>
      <c r="H99" s="358">
        <f t="shared" si="79"/>
        <v>7.9022988505747127E-2</v>
      </c>
      <c r="I99" s="241" t="e">
        <f>E99*INDEX('Select Year'!Z$15:Z$19,MATCH(LPG!C99,'Select Year'!W$15:W$19,0))</f>
        <v>#N/A</v>
      </c>
      <c r="J99" s="250">
        <v>900</v>
      </c>
      <c r="K99" s="341">
        <f t="shared" si="65"/>
        <v>6264</v>
      </c>
      <c r="L99" s="324">
        <v>495</v>
      </c>
      <c r="M99" s="325">
        <f t="shared" si="80"/>
        <v>0.55000000000000004</v>
      </c>
      <c r="N99" s="250">
        <v>900</v>
      </c>
      <c r="O99" s="341">
        <f t="shared" si="66"/>
        <v>6264</v>
      </c>
      <c r="P99" s="324">
        <v>495</v>
      </c>
      <c r="Q99" s="325">
        <f t="shared" si="81"/>
        <v>0.55000000000000004</v>
      </c>
      <c r="R99" s="250">
        <v>900</v>
      </c>
      <c r="S99" s="341">
        <f t="shared" si="67"/>
        <v>6264</v>
      </c>
      <c r="T99" s="324">
        <v>495</v>
      </c>
      <c r="U99" s="325">
        <f t="shared" si="82"/>
        <v>0.55000000000000004</v>
      </c>
      <c r="V99" s="250"/>
      <c r="W99" s="341">
        <f t="shared" si="68"/>
        <v>0</v>
      </c>
      <c r="X99" s="324"/>
      <c r="Y99" s="325" t="e">
        <f t="shared" si="83"/>
        <v>#DIV/0!</v>
      </c>
      <c r="Z99" s="250"/>
      <c r="AA99" s="341">
        <f t="shared" si="69"/>
        <v>0</v>
      </c>
      <c r="AB99" s="324"/>
      <c r="AC99" s="325" t="e">
        <f t="shared" si="84"/>
        <v>#DIV/0!</v>
      </c>
      <c r="AD99" s="250"/>
      <c r="AE99" s="341">
        <f t="shared" si="70"/>
        <v>0</v>
      </c>
      <c r="AF99" s="324"/>
      <c r="AG99" s="325" t="e">
        <f t="shared" si="85"/>
        <v>#DIV/0!</v>
      </c>
      <c r="AH99" s="250"/>
      <c r="AI99" s="341">
        <f t="shared" si="71"/>
        <v>0</v>
      </c>
      <c r="AJ99" s="324"/>
      <c r="AK99" s="325" t="e">
        <f t="shared" si="86"/>
        <v>#DIV/0!</v>
      </c>
      <c r="AL99" s="250"/>
      <c r="AM99" s="341">
        <f t="shared" si="72"/>
        <v>0</v>
      </c>
      <c r="AN99" s="324"/>
      <c r="AO99" s="325" t="e">
        <f t="shared" si="87"/>
        <v>#DIV/0!</v>
      </c>
      <c r="AP99" s="250"/>
      <c r="AQ99" s="341">
        <f t="shared" si="73"/>
        <v>0</v>
      </c>
      <c r="AR99" s="324"/>
      <c r="AS99" s="325" t="e">
        <f t="shared" si="88"/>
        <v>#DIV/0!</v>
      </c>
      <c r="AT99" s="250"/>
      <c r="AU99" s="341">
        <f t="shared" si="74"/>
        <v>0</v>
      </c>
      <c r="AV99" s="324"/>
      <c r="AW99" s="325" t="e">
        <f t="shared" si="89"/>
        <v>#DIV/0!</v>
      </c>
      <c r="CZ99" s="171"/>
    </row>
    <row r="100" spans="1:104" ht="14.25" customHeight="1" x14ac:dyDescent="0.2">
      <c r="A100" s="9" t="e">
        <f>B100&amp;#REF!</f>
        <v>#REF!</v>
      </c>
      <c r="B100" s="118" t="s">
        <v>3</v>
      </c>
      <c r="C100" s="63">
        <f t="shared" si="64"/>
        <v>0</v>
      </c>
      <c r="D100" s="341">
        <f t="shared" si="75"/>
        <v>2500</v>
      </c>
      <c r="E100" s="341">
        <f t="shared" si="76"/>
        <v>17400</v>
      </c>
      <c r="F100" s="357">
        <f t="shared" si="77"/>
        <v>1362.5</v>
      </c>
      <c r="G100" s="358">
        <f t="shared" si="78"/>
        <v>0.54500000000000004</v>
      </c>
      <c r="H100" s="358">
        <f t="shared" si="79"/>
        <v>7.830459770114942E-2</v>
      </c>
      <c r="I100" s="241" t="e">
        <f>E100*INDEX('Select Year'!Z$15:Z$19,MATCH(LPG!C100,'Select Year'!W$15:W$19,0))</f>
        <v>#N/A</v>
      </c>
      <c r="J100" s="250">
        <v>750</v>
      </c>
      <c r="K100" s="341">
        <f t="shared" si="65"/>
        <v>5220</v>
      </c>
      <c r="L100" s="324">
        <v>408.75</v>
      </c>
      <c r="M100" s="325">
        <f t="shared" si="80"/>
        <v>0.54500000000000004</v>
      </c>
      <c r="N100" s="250">
        <v>950</v>
      </c>
      <c r="O100" s="341">
        <f t="shared" si="66"/>
        <v>6612</v>
      </c>
      <c r="P100" s="324">
        <v>517.75</v>
      </c>
      <c r="Q100" s="325">
        <f t="shared" si="81"/>
        <v>0.54500000000000004</v>
      </c>
      <c r="R100" s="250">
        <v>800</v>
      </c>
      <c r="S100" s="341">
        <f t="shared" si="67"/>
        <v>5568</v>
      </c>
      <c r="T100" s="324">
        <v>436</v>
      </c>
      <c r="U100" s="325">
        <f t="shared" si="82"/>
        <v>0.54500000000000004</v>
      </c>
      <c r="V100" s="250"/>
      <c r="W100" s="341">
        <f t="shared" si="68"/>
        <v>0</v>
      </c>
      <c r="X100" s="324"/>
      <c r="Y100" s="325" t="e">
        <f t="shared" si="83"/>
        <v>#DIV/0!</v>
      </c>
      <c r="Z100" s="250"/>
      <c r="AA100" s="341">
        <f t="shared" si="69"/>
        <v>0</v>
      </c>
      <c r="AB100" s="324"/>
      <c r="AC100" s="325" t="e">
        <f t="shared" si="84"/>
        <v>#DIV/0!</v>
      </c>
      <c r="AD100" s="250"/>
      <c r="AE100" s="341">
        <f t="shared" si="70"/>
        <v>0</v>
      </c>
      <c r="AF100" s="324"/>
      <c r="AG100" s="325" t="e">
        <f t="shared" si="85"/>
        <v>#DIV/0!</v>
      </c>
      <c r="AH100" s="250"/>
      <c r="AI100" s="341">
        <f t="shared" si="71"/>
        <v>0</v>
      </c>
      <c r="AJ100" s="324"/>
      <c r="AK100" s="325" t="e">
        <f t="shared" si="86"/>
        <v>#DIV/0!</v>
      </c>
      <c r="AL100" s="250"/>
      <c r="AM100" s="341">
        <f t="shared" si="72"/>
        <v>0</v>
      </c>
      <c r="AN100" s="324"/>
      <c r="AO100" s="325" t="e">
        <f t="shared" si="87"/>
        <v>#DIV/0!</v>
      </c>
      <c r="AP100" s="250"/>
      <c r="AQ100" s="341">
        <f t="shared" si="73"/>
        <v>0</v>
      </c>
      <c r="AR100" s="324"/>
      <c r="AS100" s="325" t="e">
        <f t="shared" si="88"/>
        <v>#DIV/0!</v>
      </c>
      <c r="AT100" s="250"/>
      <c r="AU100" s="341">
        <f t="shared" si="74"/>
        <v>0</v>
      </c>
      <c r="AV100" s="324"/>
      <c r="AW100" s="325" t="e">
        <f t="shared" si="89"/>
        <v>#DIV/0!</v>
      </c>
      <c r="CZ100" s="171"/>
    </row>
    <row r="101" spans="1:104" ht="14.25" customHeight="1" x14ac:dyDescent="0.2">
      <c r="A101" s="9" t="e">
        <f>B101&amp;#REF!</f>
        <v>#REF!</v>
      </c>
      <c r="B101" s="118" t="s">
        <v>4</v>
      </c>
      <c r="C101" s="63">
        <f t="shared" si="64"/>
        <v>0</v>
      </c>
      <c r="D101" s="341">
        <f t="shared" si="75"/>
        <v>2480</v>
      </c>
      <c r="E101" s="341">
        <f t="shared" si="76"/>
        <v>17260.8</v>
      </c>
      <c r="F101" s="357">
        <f t="shared" si="77"/>
        <v>1351.6</v>
      </c>
      <c r="G101" s="358">
        <f t="shared" si="78"/>
        <v>0.54499999999999993</v>
      </c>
      <c r="H101" s="358">
        <f t="shared" si="79"/>
        <v>7.830459770114942E-2</v>
      </c>
      <c r="I101" s="241" t="e">
        <f>E101*INDEX('Select Year'!Z$15:Z$19,MATCH(LPG!C101,'Select Year'!W$15:W$19,0))</f>
        <v>#N/A</v>
      </c>
      <c r="J101" s="250">
        <v>800</v>
      </c>
      <c r="K101" s="341">
        <f t="shared" si="65"/>
        <v>5568</v>
      </c>
      <c r="L101" s="324">
        <v>436</v>
      </c>
      <c r="M101" s="325">
        <f t="shared" si="80"/>
        <v>0.54500000000000004</v>
      </c>
      <c r="N101" s="250">
        <v>980</v>
      </c>
      <c r="O101" s="341">
        <f t="shared" si="66"/>
        <v>6820.8</v>
      </c>
      <c r="P101" s="324">
        <v>534.1</v>
      </c>
      <c r="Q101" s="325">
        <f t="shared" si="81"/>
        <v>0.54500000000000004</v>
      </c>
      <c r="R101" s="250">
        <v>700</v>
      </c>
      <c r="S101" s="341">
        <f t="shared" si="67"/>
        <v>4872</v>
      </c>
      <c r="T101" s="324">
        <v>381.5</v>
      </c>
      <c r="U101" s="325">
        <f t="shared" si="82"/>
        <v>0.54500000000000004</v>
      </c>
      <c r="V101" s="250"/>
      <c r="W101" s="341">
        <f t="shared" si="68"/>
        <v>0</v>
      </c>
      <c r="X101" s="324"/>
      <c r="Y101" s="325" t="e">
        <f t="shared" si="83"/>
        <v>#DIV/0!</v>
      </c>
      <c r="Z101" s="250"/>
      <c r="AA101" s="341">
        <f t="shared" si="69"/>
        <v>0</v>
      </c>
      <c r="AB101" s="324"/>
      <c r="AC101" s="325" t="e">
        <f t="shared" si="84"/>
        <v>#DIV/0!</v>
      </c>
      <c r="AD101" s="250"/>
      <c r="AE101" s="341">
        <f t="shared" si="70"/>
        <v>0</v>
      </c>
      <c r="AF101" s="324"/>
      <c r="AG101" s="325" t="e">
        <f t="shared" si="85"/>
        <v>#DIV/0!</v>
      </c>
      <c r="AH101" s="250"/>
      <c r="AI101" s="341">
        <f t="shared" si="71"/>
        <v>0</v>
      </c>
      <c r="AJ101" s="324"/>
      <c r="AK101" s="325" t="e">
        <f t="shared" si="86"/>
        <v>#DIV/0!</v>
      </c>
      <c r="AL101" s="250"/>
      <c r="AM101" s="341">
        <f t="shared" si="72"/>
        <v>0</v>
      </c>
      <c r="AN101" s="324"/>
      <c r="AO101" s="325" t="e">
        <f t="shared" si="87"/>
        <v>#DIV/0!</v>
      </c>
      <c r="AP101" s="250"/>
      <c r="AQ101" s="341">
        <f t="shared" si="73"/>
        <v>0</v>
      </c>
      <c r="AR101" s="324"/>
      <c r="AS101" s="325" t="e">
        <f t="shared" si="88"/>
        <v>#DIV/0!</v>
      </c>
      <c r="AT101" s="250"/>
      <c r="AU101" s="341">
        <f t="shared" si="74"/>
        <v>0</v>
      </c>
      <c r="AV101" s="324"/>
      <c r="AW101" s="325" t="e">
        <f t="shared" si="89"/>
        <v>#DIV/0!</v>
      </c>
      <c r="CZ101" s="171"/>
    </row>
    <row r="102" spans="1:104" ht="14.25" customHeight="1" x14ac:dyDescent="0.2">
      <c r="A102" s="9" t="e">
        <f>B102&amp;#REF!</f>
        <v>#REF!</v>
      </c>
      <c r="B102" s="118" t="s">
        <v>5</v>
      </c>
      <c r="C102" s="63">
        <f t="shared" si="64"/>
        <v>0</v>
      </c>
      <c r="D102" s="341">
        <f t="shared" si="75"/>
        <v>1560</v>
      </c>
      <c r="E102" s="341">
        <f t="shared" si="76"/>
        <v>10857.6</v>
      </c>
      <c r="F102" s="357">
        <f t="shared" si="77"/>
        <v>850.2</v>
      </c>
      <c r="G102" s="358">
        <f t="shared" si="78"/>
        <v>0.54500000000000004</v>
      </c>
      <c r="H102" s="358">
        <f t="shared" si="79"/>
        <v>7.8304597701149434E-2</v>
      </c>
      <c r="I102" s="241" t="e">
        <f>E102*INDEX('Select Year'!Z$15:Z$19,MATCH(LPG!C102,'Select Year'!W$15:W$19,0))</f>
        <v>#N/A</v>
      </c>
      <c r="J102" s="250">
        <v>760</v>
      </c>
      <c r="K102" s="341">
        <f t="shared" si="65"/>
        <v>5289.6</v>
      </c>
      <c r="L102" s="324">
        <v>414.2</v>
      </c>
      <c r="M102" s="325">
        <f t="shared" si="80"/>
        <v>0.54500000000000004</v>
      </c>
      <c r="N102" s="250">
        <v>800</v>
      </c>
      <c r="O102" s="341">
        <f t="shared" si="66"/>
        <v>5568</v>
      </c>
      <c r="P102" s="324">
        <v>436</v>
      </c>
      <c r="Q102" s="325">
        <f t="shared" si="81"/>
        <v>0.54500000000000004</v>
      </c>
      <c r="R102" s="250"/>
      <c r="S102" s="341">
        <f t="shared" si="67"/>
        <v>0</v>
      </c>
      <c r="T102" s="324">
        <v>0</v>
      </c>
      <c r="U102" s="325" t="e">
        <f t="shared" si="82"/>
        <v>#DIV/0!</v>
      </c>
      <c r="V102" s="250"/>
      <c r="W102" s="341">
        <f t="shared" si="68"/>
        <v>0</v>
      </c>
      <c r="X102" s="324"/>
      <c r="Y102" s="325" t="e">
        <f t="shared" si="83"/>
        <v>#DIV/0!</v>
      </c>
      <c r="Z102" s="250"/>
      <c r="AA102" s="341">
        <f t="shared" si="69"/>
        <v>0</v>
      </c>
      <c r="AB102" s="324"/>
      <c r="AC102" s="325" t="e">
        <f t="shared" si="84"/>
        <v>#DIV/0!</v>
      </c>
      <c r="AD102" s="250"/>
      <c r="AE102" s="341">
        <f t="shared" si="70"/>
        <v>0</v>
      </c>
      <c r="AF102" s="324"/>
      <c r="AG102" s="325" t="e">
        <f t="shared" si="85"/>
        <v>#DIV/0!</v>
      </c>
      <c r="AH102" s="250"/>
      <c r="AI102" s="341">
        <f t="shared" si="71"/>
        <v>0</v>
      </c>
      <c r="AJ102" s="324"/>
      <c r="AK102" s="325" t="e">
        <f t="shared" si="86"/>
        <v>#DIV/0!</v>
      </c>
      <c r="AL102" s="250"/>
      <c r="AM102" s="341">
        <f t="shared" si="72"/>
        <v>0</v>
      </c>
      <c r="AN102" s="324"/>
      <c r="AO102" s="325" t="e">
        <f t="shared" si="87"/>
        <v>#DIV/0!</v>
      </c>
      <c r="AP102" s="250"/>
      <c r="AQ102" s="341">
        <f t="shared" si="73"/>
        <v>0</v>
      </c>
      <c r="AR102" s="324"/>
      <c r="AS102" s="325" t="e">
        <f t="shared" si="88"/>
        <v>#DIV/0!</v>
      </c>
      <c r="AT102" s="250"/>
      <c r="AU102" s="341">
        <f t="shared" si="74"/>
        <v>0</v>
      </c>
      <c r="AV102" s="324"/>
      <c r="AW102" s="325" t="e">
        <f t="shared" si="89"/>
        <v>#DIV/0!</v>
      </c>
      <c r="CZ102" s="171"/>
    </row>
    <row r="103" spans="1:104" ht="14.25" customHeight="1" x14ac:dyDescent="0.2">
      <c r="A103" s="9" t="e">
        <f>B103&amp;#REF!</f>
        <v>#REF!</v>
      </c>
      <c r="B103" s="118" t="s">
        <v>6</v>
      </c>
      <c r="C103" s="63">
        <f t="shared" si="64"/>
        <v>0</v>
      </c>
      <c r="D103" s="341">
        <f t="shared" si="75"/>
        <v>1400</v>
      </c>
      <c r="E103" s="341">
        <f t="shared" si="76"/>
        <v>9744</v>
      </c>
      <c r="F103" s="357">
        <f t="shared" si="77"/>
        <v>763</v>
      </c>
      <c r="G103" s="358">
        <f t="shared" si="78"/>
        <v>0.54500000000000004</v>
      </c>
      <c r="H103" s="358">
        <f t="shared" si="79"/>
        <v>7.830459770114942E-2</v>
      </c>
      <c r="I103" s="241" t="e">
        <f>E103*INDEX('Select Year'!Z$15:Z$19,MATCH(LPG!C103,'Select Year'!W$15:W$19,0))</f>
        <v>#N/A</v>
      </c>
      <c r="J103" s="250">
        <v>700</v>
      </c>
      <c r="K103" s="341">
        <f t="shared" si="65"/>
        <v>4872</v>
      </c>
      <c r="L103" s="324">
        <v>381.5</v>
      </c>
      <c r="M103" s="325">
        <f t="shared" si="80"/>
        <v>0.54500000000000004</v>
      </c>
      <c r="N103" s="250">
        <v>700</v>
      </c>
      <c r="O103" s="341">
        <f t="shared" si="66"/>
        <v>4872</v>
      </c>
      <c r="P103" s="324">
        <v>381.5</v>
      </c>
      <c r="Q103" s="325">
        <f t="shared" si="81"/>
        <v>0.54500000000000004</v>
      </c>
      <c r="R103" s="250"/>
      <c r="S103" s="341">
        <f t="shared" si="67"/>
        <v>0</v>
      </c>
      <c r="T103" s="324">
        <v>0</v>
      </c>
      <c r="U103" s="325" t="e">
        <f t="shared" si="82"/>
        <v>#DIV/0!</v>
      </c>
      <c r="V103" s="250"/>
      <c r="W103" s="341">
        <f t="shared" si="68"/>
        <v>0</v>
      </c>
      <c r="X103" s="324"/>
      <c r="Y103" s="325" t="e">
        <f t="shared" si="83"/>
        <v>#DIV/0!</v>
      </c>
      <c r="Z103" s="250"/>
      <c r="AA103" s="341">
        <f t="shared" si="69"/>
        <v>0</v>
      </c>
      <c r="AB103" s="324"/>
      <c r="AC103" s="325" t="e">
        <f t="shared" si="84"/>
        <v>#DIV/0!</v>
      </c>
      <c r="AD103" s="250"/>
      <c r="AE103" s="341">
        <f t="shared" si="70"/>
        <v>0</v>
      </c>
      <c r="AF103" s="324"/>
      <c r="AG103" s="325" t="e">
        <f t="shared" si="85"/>
        <v>#DIV/0!</v>
      </c>
      <c r="AH103" s="250"/>
      <c r="AI103" s="341">
        <f t="shared" si="71"/>
        <v>0</v>
      </c>
      <c r="AJ103" s="324"/>
      <c r="AK103" s="325" t="e">
        <f t="shared" si="86"/>
        <v>#DIV/0!</v>
      </c>
      <c r="AL103" s="250"/>
      <c r="AM103" s="341">
        <f t="shared" si="72"/>
        <v>0</v>
      </c>
      <c r="AN103" s="324"/>
      <c r="AO103" s="325" t="e">
        <f t="shared" si="87"/>
        <v>#DIV/0!</v>
      </c>
      <c r="AP103" s="250"/>
      <c r="AQ103" s="341">
        <f t="shared" si="73"/>
        <v>0</v>
      </c>
      <c r="AR103" s="324"/>
      <c r="AS103" s="325" t="e">
        <f t="shared" si="88"/>
        <v>#DIV/0!</v>
      </c>
      <c r="AT103" s="250"/>
      <c r="AU103" s="341">
        <f t="shared" si="74"/>
        <v>0</v>
      </c>
      <c r="AV103" s="324"/>
      <c r="AW103" s="325" t="e">
        <f t="shared" si="89"/>
        <v>#DIV/0!</v>
      </c>
      <c r="CZ103" s="171"/>
    </row>
    <row r="104" spans="1:104" ht="14.25" customHeight="1" x14ac:dyDescent="0.2">
      <c r="A104" s="9" t="e">
        <f>B104&amp;#REF!</f>
        <v>#REF!</v>
      </c>
      <c r="B104" s="118" t="s">
        <v>7</v>
      </c>
      <c r="C104" s="63">
        <f t="shared" si="64"/>
        <v>0</v>
      </c>
      <c r="D104" s="341">
        <f t="shared" si="75"/>
        <v>1400</v>
      </c>
      <c r="E104" s="341">
        <f t="shared" si="76"/>
        <v>9744</v>
      </c>
      <c r="F104" s="357">
        <f t="shared" si="77"/>
        <v>763</v>
      </c>
      <c r="G104" s="358">
        <f t="shared" si="78"/>
        <v>0.54500000000000004</v>
      </c>
      <c r="H104" s="358">
        <f t="shared" si="79"/>
        <v>7.830459770114942E-2</v>
      </c>
      <c r="I104" s="241" t="e">
        <f>E104*INDEX('Select Year'!Z$15:Z$19,MATCH(LPG!C104,'Select Year'!W$15:W$19,0))</f>
        <v>#N/A</v>
      </c>
      <c r="J104" s="250">
        <v>600</v>
      </c>
      <c r="K104" s="341">
        <f t="shared" si="65"/>
        <v>4176</v>
      </c>
      <c r="L104" s="324">
        <v>327</v>
      </c>
      <c r="M104" s="325">
        <f t="shared" si="80"/>
        <v>0.54500000000000004</v>
      </c>
      <c r="N104" s="250">
        <v>800</v>
      </c>
      <c r="O104" s="341">
        <f t="shared" si="66"/>
        <v>5568</v>
      </c>
      <c r="P104" s="324">
        <v>436</v>
      </c>
      <c r="Q104" s="325">
        <f t="shared" si="81"/>
        <v>0.54500000000000004</v>
      </c>
      <c r="R104" s="250"/>
      <c r="S104" s="341">
        <f t="shared" si="67"/>
        <v>0</v>
      </c>
      <c r="T104" s="324">
        <v>0</v>
      </c>
      <c r="U104" s="325" t="e">
        <f t="shared" si="82"/>
        <v>#DIV/0!</v>
      </c>
      <c r="V104" s="250"/>
      <c r="W104" s="341">
        <f t="shared" si="68"/>
        <v>0</v>
      </c>
      <c r="X104" s="324"/>
      <c r="Y104" s="325" t="e">
        <f t="shared" si="83"/>
        <v>#DIV/0!</v>
      </c>
      <c r="Z104" s="250"/>
      <c r="AA104" s="341">
        <f t="shared" si="69"/>
        <v>0</v>
      </c>
      <c r="AB104" s="324"/>
      <c r="AC104" s="325" t="e">
        <f t="shared" si="84"/>
        <v>#DIV/0!</v>
      </c>
      <c r="AD104" s="250"/>
      <c r="AE104" s="341">
        <f t="shared" si="70"/>
        <v>0</v>
      </c>
      <c r="AF104" s="324"/>
      <c r="AG104" s="325" t="e">
        <f t="shared" si="85"/>
        <v>#DIV/0!</v>
      </c>
      <c r="AH104" s="250"/>
      <c r="AI104" s="341">
        <f t="shared" si="71"/>
        <v>0</v>
      </c>
      <c r="AJ104" s="324"/>
      <c r="AK104" s="325" t="e">
        <f t="shared" si="86"/>
        <v>#DIV/0!</v>
      </c>
      <c r="AL104" s="250"/>
      <c r="AM104" s="341">
        <f t="shared" si="72"/>
        <v>0</v>
      </c>
      <c r="AN104" s="324"/>
      <c r="AO104" s="325" t="e">
        <f t="shared" si="87"/>
        <v>#DIV/0!</v>
      </c>
      <c r="AP104" s="250"/>
      <c r="AQ104" s="341">
        <f t="shared" si="73"/>
        <v>0</v>
      </c>
      <c r="AR104" s="324"/>
      <c r="AS104" s="325" t="e">
        <f t="shared" si="88"/>
        <v>#DIV/0!</v>
      </c>
      <c r="AT104" s="250"/>
      <c r="AU104" s="341">
        <f t="shared" si="74"/>
        <v>0</v>
      </c>
      <c r="AV104" s="324"/>
      <c r="AW104" s="325" t="e">
        <f t="shared" si="89"/>
        <v>#DIV/0!</v>
      </c>
      <c r="CZ104" s="171"/>
    </row>
    <row r="105" spans="1:104" ht="14.25" customHeight="1" x14ac:dyDescent="0.2">
      <c r="A105" s="9" t="e">
        <f>B105&amp;#REF!</f>
        <v>#REF!</v>
      </c>
      <c r="B105" s="118" t="s">
        <v>8</v>
      </c>
      <c r="C105" s="63">
        <f t="shared" si="64"/>
        <v>0</v>
      </c>
      <c r="D105" s="341">
        <f t="shared" si="75"/>
        <v>1700</v>
      </c>
      <c r="E105" s="341">
        <f t="shared" si="76"/>
        <v>11832</v>
      </c>
      <c r="F105" s="357">
        <f t="shared" si="77"/>
        <v>926.5</v>
      </c>
      <c r="G105" s="358">
        <f t="shared" si="78"/>
        <v>0.54500000000000004</v>
      </c>
      <c r="H105" s="358">
        <f t="shared" si="79"/>
        <v>7.830459770114942E-2</v>
      </c>
      <c r="I105" s="241" t="e">
        <f>E105*INDEX('Select Year'!Z$15:Z$19,MATCH(LPG!C105,'Select Year'!W$15:W$19,0))</f>
        <v>#N/A</v>
      </c>
      <c r="J105" s="250">
        <v>800</v>
      </c>
      <c r="K105" s="341">
        <f t="shared" si="65"/>
        <v>5568</v>
      </c>
      <c r="L105" s="324">
        <v>436</v>
      </c>
      <c r="M105" s="325">
        <f t="shared" si="80"/>
        <v>0.54500000000000004</v>
      </c>
      <c r="N105" s="250">
        <v>900</v>
      </c>
      <c r="O105" s="341">
        <f t="shared" si="66"/>
        <v>6264</v>
      </c>
      <c r="P105" s="324">
        <v>490.5</v>
      </c>
      <c r="Q105" s="325">
        <f t="shared" si="81"/>
        <v>0.54500000000000004</v>
      </c>
      <c r="R105" s="250"/>
      <c r="S105" s="341">
        <f t="shared" si="67"/>
        <v>0</v>
      </c>
      <c r="T105" s="324">
        <v>0</v>
      </c>
      <c r="U105" s="325" t="e">
        <f t="shared" si="82"/>
        <v>#DIV/0!</v>
      </c>
      <c r="V105" s="250"/>
      <c r="W105" s="341">
        <f t="shared" si="68"/>
        <v>0</v>
      </c>
      <c r="X105" s="324"/>
      <c r="Y105" s="325" t="e">
        <f t="shared" si="83"/>
        <v>#DIV/0!</v>
      </c>
      <c r="Z105" s="250"/>
      <c r="AA105" s="341">
        <f t="shared" si="69"/>
        <v>0</v>
      </c>
      <c r="AB105" s="324"/>
      <c r="AC105" s="325" t="e">
        <f t="shared" si="84"/>
        <v>#DIV/0!</v>
      </c>
      <c r="AD105" s="250"/>
      <c r="AE105" s="341">
        <f t="shared" si="70"/>
        <v>0</v>
      </c>
      <c r="AF105" s="324"/>
      <c r="AG105" s="325" t="e">
        <f t="shared" si="85"/>
        <v>#DIV/0!</v>
      </c>
      <c r="AH105" s="250"/>
      <c r="AI105" s="341">
        <f t="shared" si="71"/>
        <v>0</v>
      </c>
      <c r="AJ105" s="324"/>
      <c r="AK105" s="325" t="e">
        <f t="shared" si="86"/>
        <v>#DIV/0!</v>
      </c>
      <c r="AL105" s="250"/>
      <c r="AM105" s="341">
        <f t="shared" si="72"/>
        <v>0</v>
      </c>
      <c r="AN105" s="324"/>
      <c r="AO105" s="325" t="e">
        <f t="shared" si="87"/>
        <v>#DIV/0!</v>
      </c>
      <c r="AP105" s="250"/>
      <c r="AQ105" s="341">
        <f t="shared" si="73"/>
        <v>0</v>
      </c>
      <c r="AR105" s="324"/>
      <c r="AS105" s="325" t="e">
        <f t="shared" si="88"/>
        <v>#DIV/0!</v>
      </c>
      <c r="AT105" s="250"/>
      <c r="AU105" s="341">
        <f t="shared" si="74"/>
        <v>0</v>
      </c>
      <c r="AV105" s="324"/>
      <c r="AW105" s="325" t="e">
        <f t="shared" si="89"/>
        <v>#DIV/0!</v>
      </c>
      <c r="CZ105" s="171"/>
    </row>
    <row r="106" spans="1:104" ht="14.25" customHeight="1" x14ac:dyDescent="0.2">
      <c r="A106" s="9" t="e">
        <f>B106&amp;#REF!</f>
        <v>#REF!</v>
      </c>
      <c r="B106" s="118" t="s">
        <v>9</v>
      </c>
      <c r="C106" s="63">
        <f t="shared" si="64"/>
        <v>0</v>
      </c>
      <c r="D106" s="341">
        <f t="shared" si="75"/>
        <v>2520</v>
      </c>
      <c r="E106" s="341">
        <f t="shared" si="76"/>
        <v>17539.2</v>
      </c>
      <c r="F106" s="357">
        <f t="shared" si="77"/>
        <v>1411.2</v>
      </c>
      <c r="G106" s="358">
        <f t="shared" si="78"/>
        <v>0.56000000000000005</v>
      </c>
      <c r="H106" s="358">
        <f t="shared" si="79"/>
        <v>8.0459770114942528E-2</v>
      </c>
      <c r="I106" s="241" t="e">
        <f>E106*INDEX('Select Year'!Z$15:Z$19,MATCH(LPG!C106,'Select Year'!W$15:W$19,0))</f>
        <v>#N/A</v>
      </c>
      <c r="J106" s="250">
        <v>900</v>
      </c>
      <c r="K106" s="341">
        <f t="shared" si="65"/>
        <v>6264</v>
      </c>
      <c r="L106" s="324">
        <v>504</v>
      </c>
      <c r="M106" s="325">
        <f t="shared" si="80"/>
        <v>0.56000000000000005</v>
      </c>
      <c r="N106" s="250">
        <v>800</v>
      </c>
      <c r="O106" s="341">
        <f t="shared" si="66"/>
        <v>5568</v>
      </c>
      <c r="P106" s="324">
        <v>448</v>
      </c>
      <c r="Q106" s="325">
        <f t="shared" si="81"/>
        <v>0.56000000000000005</v>
      </c>
      <c r="R106" s="250">
        <v>820</v>
      </c>
      <c r="S106" s="341">
        <f t="shared" si="67"/>
        <v>5707.2</v>
      </c>
      <c r="T106" s="324">
        <v>459.2</v>
      </c>
      <c r="U106" s="325">
        <f t="shared" si="82"/>
        <v>0.55999999999999994</v>
      </c>
      <c r="V106" s="250"/>
      <c r="W106" s="341">
        <f t="shared" si="68"/>
        <v>0</v>
      </c>
      <c r="X106" s="324"/>
      <c r="Y106" s="325" t="e">
        <f t="shared" si="83"/>
        <v>#DIV/0!</v>
      </c>
      <c r="Z106" s="250"/>
      <c r="AA106" s="341">
        <f t="shared" si="69"/>
        <v>0</v>
      </c>
      <c r="AB106" s="324"/>
      <c r="AC106" s="325" t="e">
        <f t="shared" si="84"/>
        <v>#DIV/0!</v>
      </c>
      <c r="AD106" s="250"/>
      <c r="AE106" s="341">
        <f t="shared" si="70"/>
        <v>0</v>
      </c>
      <c r="AF106" s="324"/>
      <c r="AG106" s="325" t="e">
        <f t="shared" si="85"/>
        <v>#DIV/0!</v>
      </c>
      <c r="AH106" s="250"/>
      <c r="AI106" s="341">
        <f t="shared" si="71"/>
        <v>0</v>
      </c>
      <c r="AJ106" s="324"/>
      <c r="AK106" s="325" t="e">
        <f t="shared" si="86"/>
        <v>#DIV/0!</v>
      </c>
      <c r="AL106" s="250"/>
      <c r="AM106" s="341">
        <f t="shared" si="72"/>
        <v>0</v>
      </c>
      <c r="AN106" s="324"/>
      <c r="AO106" s="325" t="e">
        <f t="shared" si="87"/>
        <v>#DIV/0!</v>
      </c>
      <c r="AP106" s="250"/>
      <c r="AQ106" s="341">
        <f t="shared" si="73"/>
        <v>0</v>
      </c>
      <c r="AR106" s="324"/>
      <c r="AS106" s="325" t="e">
        <f t="shared" si="88"/>
        <v>#DIV/0!</v>
      </c>
      <c r="AT106" s="250"/>
      <c r="AU106" s="341">
        <f t="shared" si="74"/>
        <v>0</v>
      </c>
      <c r="AV106" s="324"/>
      <c r="AW106" s="325" t="e">
        <f t="shared" si="89"/>
        <v>#DIV/0!</v>
      </c>
      <c r="CZ106" s="171"/>
    </row>
    <row r="107" spans="1:104" ht="14.25" customHeight="1" x14ac:dyDescent="0.2">
      <c r="A107" s="9" t="e">
        <f>B107&amp;#REF!</f>
        <v>#REF!</v>
      </c>
      <c r="B107" s="118" t="s">
        <v>10</v>
      </c>
      <c r="C107" s="63">
        <f t="shared" si="64"/>
        <v>0</v>
      </c>
      <c r="D107" s="341">
        <f t="shared" si="75"/>
        <v>3650</v>
      </c>
      <c r="E107" s="341">
        <f t="shared" si="76"/>
        <v>25404</v>
      </c>
      <c r="F107" s="357">
        <f t="shared" si="77"/>
        <v>2044</v>
      </c>
      <c r="G107" s="358">
        <f t="shared" si="78"/>
        <v>0.56000000000000005</v>
      </c>
      <c r="H107" s="358">
        <f t="shared" si="79"/>
        <v>8.0459770114942528E-2</v>
      </c>
      <c r="I107" s="241" t="e">
        <f>E107*INDEX('Select Year'!Z$15:Z$19,MATCH(LPG!C107,'Select Year'!W$15:W$19,0))</f>
        <v>#N/A</v>
      </c>
      <c r="J107" s="250">
        <v>950</v>
      </c>
      <c r="K107" s="341">
        <f t="shared" si="65"/>
        <v>6612</v>
      </c>
      <c r="L107" s="324">
        <v>532</v>
      </c>
      <c r="M107" s="325">
        <f t="shared" si="80"/>
        <v>0.56000000000000005</v>
      </c>
      <c r="N107" s="250">
        <v>950</v>
      </c>
      <c r="O107" s="341">
        <f t="shared" si="66"/>
        <v>6612</v>
      </c>
      <c r="P107" s="324">
        <v>532</v>
      </c>
      <c r="Q107" s="325">
        <f t="shared" si="81"/>
        <v>0.56000000000000005</v>
      </c>
      <c r="R107" s="250">
        <v>800</v>
      </c>
      <c r="S107" s="341">
        <f t="shared" si="67"/>
        <v>5568</v>
      </c>
      <c r="T107" s="324">
        <v>448</v>
      </c>
      <c r="U107" s="325">
        <f t="shared" si="82"/>
        <v>0.56000000000000005</v>
      </c>
      <c r="V107" s="250">
        <v>950</v>
      </c>
      <c r="W107" s="341">
        <f t="shared" si="68"/>
        <v>6612</v>
      </c>
      <c r="X107" s="324">
        <v>532</v>
      </c>
      <c r="Y107" s="325">
        <f t="shared" si="83"/>
        <v>0.56000000000000005</v>
      </c>
      <c r="Z107" s="250"/>
      <c r="AA107" s="341">
        <f t="shared" si="69"/>
        <v>0</v>
      </c>
      <c r="AB107" s="324"/>
      <c r="AC107" s="325" t="e">
        <f t="shared" si="84"/>
        <v>#DIV/0!</v>
      </c>
      <c r="AD107" s="250"/>
      <c r="AE107" s="341">
        <f t="shared" si="70"/>
        <v>0</v>
      </c>
      <c r="AF107" s="324"/>
      <c r="AG107" s="325" t="e">
        <f t="shared" si="85"/>
        <v>#DIV/0!</v>
      </c>
      <c r="AH107" s="250"/>
      <c r="AI107" s="341">
        <f t="shared" si="71"/>
        <v>0</v>
      </c>
      <c r="AJ107" s="324"/>
      <c r="AK107" s="325" t="e">
        <f t="shared" si="86"/>
        <v>#DIV/0!</v>
      </c>
      <c r="AL107" s="250"/>
      <c r="AM107" s="341">
        <f t="shared" si="72"/>
        <v>0</v>
      </c>
      <c r="AN107" s="324"/>
      <c r="AO107" s="325" t="e">
        <f t="shared" si="87"/>
        <v>#DIV/0!</v>
      </c>
      <c r="AP107" s="250"/>
      <c r="AQ107" s="341">
        <f t="shared" si="73"/>
        <v>0</v>
      </c>
      <c r="AR107" s="324"/>
      <c r="AS107" s="325" t="e">
        <f t="shared" si="88"/>
        <v>#DIV/0!</v>
      </c>
      <c r="AT107" s="250"/>
      <c r="AU107" s="341">
        <f t="shared" si="74"/>
        <v>0</v>
      </c>
      <c r="AV107" s="324"/>
      <c r="AW107" s="325" t="e">
        <f t="shared" si="89"/>
        <v>#DIV/0!</v>
      </c>
      <c r="CZ107" s="171"/>
    </row>
    <row r="108" spans="1:104" ht="14.25" customHeight="1" thickBot="1" x14ac:dyDescent="0.25">
      <c r="A108" s="9" t="e">
        <f>B108&amp;#REF!</f>
        <v>#REF!</v>
      </c>
      <c r="B108" s="162" t="s">
        <v>11</v>
      </c>
      <c r="C108" s="163">
        <f t="shared" si="64"/>
        <v>0</v>
      </c>
      <c r="D108" s="359">
        <f t="shared" si="75"/>
        <v>8975</v>
      </c>
      <c r="E108" s="359">
        <f t="shared" si="76"/>
        <v>62466</v>
      </c>
      <c r="F108" s="360">
        <f t="shared" si="77"/>
        <v>5041</v>
      </c>
      <c r="G108" s="361">
        <f t="shared" si="78"/>
        <v>0.56167130919220054</v>
      </c>
      <c r="H108" s="361">
        <f t="shared" si="79"/>
        <v>8.0699900746005832E-2</v>
      </c>
      <c r="I108" s="330" t="e">
        <f>E108*INDEX('Select Year'!Z$15:Z$19,MATCH(LPG!C108,'Select Year'!W$15:W$19,0))</f>
        <v>#N/A</v>
      </c>
      <c r="J108" s="250">
        <v>950</v>
      </c>
      <c r="K108" s="341">
        <f t="shared" si="65"/>
        <v>6612</v>
      </c>
      <c r="L108" s="324">
        <v>532</v>
      </c>
      <c r="M108" s="325">
        <f t="shared" si="80"/>
        <v>0.56000000000000005</v>
      </c>
      <c r="N108" s="250">
        <v>950</v>
      </c>
      <c r="O108" s="341">
        <f t="shared" si="66"/>
        <v>6612</v>
      </c>
      <c r="P108" s="324">
        <v>532</v>
      </c>
      <c r="Q108" s="325">
        <f t="shared" si="81"/>
        <v>0.56000000000000005</v>
      </c>
      <c r="R108" s="250">
        <v>950</v>
      </c>
      <c r="S108" s="341">
        <f t="shared" si="67"/>
        <v>6612</v>
      </c>
      <c r="T108" s="324">
        <v>532</v>
      </c>
      <c r="U108" s="325">
        <f t="shared" si="82"/>
        <v>0.56000000000000005</v>
      </c>
      <c r="V108" s="250">
        <v>975</v>
      </c>
      <c r="W108" s="341">
        <f t="shared" si="68"/>
        <v>6786</v>
      </c>
      <c r="X108" s="324">
        <v>545</v>
      </c>
      <c r="Y108" s="325">
        <f t="shared" si="83"/>
        <v>0.55897435897435899</v>
      </c>
      <c r="Z108" s="250">
        <v>1000</v>
      </c>
      <c r="AA108" s="341">
        <f t="shared" si="69"/>
        <v>6960</v>
      </c>
      <c r="AB108" s="324">
        <v>600</v>
      </c>
      <c r="AC108" s="325">
        <f t="shared" si="84"/>
        <v>0.6</v>
      </c>
      <c r="AD108" s="250">
        <v>900</v>
      </c>
      <c r="AE108" s="341">
        <f t="shared" si="70"/>
        <v>6264</v>
      </c>
      <c r="AF108" s="324">
        <v>500</v>
      </c>
      <c r="AG108" s="325">
        <f t="shared" si="85"/>
        <v>0.55555555555555558</v>
      </c>
      <c r="AH108" s="250">
        <v>750</v>
      </c>
      <c r="AI108" s="341">
        <f t="shared" si="71"/>
        <v>5220</v>
      </c>
      <c r="AJ108" s="324">
        <v>450</v>
      </c>
      <c r="AK108" s="325">
        <f t="shared" si="86"/>
        <v>0.6</v>
      </c>
      <c r="AL108" s="250">
        <v>1100</v>
      </c>
      <c r="AM108" s="341">
        <f t="shared" si="72"/>
        <v>7656</v>
      </c>
      <c r="AN108" s="324">
        <v>600</v>
      </c>
      <c r="AO108" s="325">
        <f t="shared" si="87"/>
        <v>0.54545454545454541</v>
      </c>
      <c r="AP108" s="250">
        <v>500</v>
      </c>
      <c r="AQ108" s="341">
        <f t="shared" si="73"/>
        <v>3480</v>
      </c>
      <c r="AR108" s="324">
        <v>250</v>
      </c>
      <c r="AS108" s="325">
        <f t="shared" si="88"/>
        <v>0.5</v>
      </c>
      <c r="AT108" s="250">
        <v>900</v>
      </c>
      <c r="AU108" s="341">
        <f t="shared" si="74"/>
        <v>6264</v>
      </c>
      <c r="AV108" s="324">
        <v>500</v>
      </c>
      <c r="AW108" s="325">
        <f t="shared" si="89"/>
        <v>0.55555555555555558</v>
      </c>
      <c r="CZ108" s="171"/>
    </row>
    <row r="109" spans="1:104" s="51" customFormat="1" ht="19.5" customHeight="1" thickBot="1" x14ac:dyDescent="0.25">
      <c r="A109" s="9" t="e">
        <f>B109&amp;#REF!</f>
        <v>#REF!</v>
      </c>
      <c r="B109" s="164" t="s">
        <v>24</v>
      </c>
      <c r="C109" s="332"/>
      <c r="D109" s="333">
        <f>SUM(D97:D108)</f>
        <v>35235</v>
      </c>
      <c r="E109" s="266">
        <f>SUM(E97:E108)</f>
        <v>245235.60000000003</v>
      </c>
      <c r="F109" s="267">
        <f>SUM(F97:F108)</f>
        <v>19490.5</v>
      </c>
      <c r="G109" s="334">
        <f>IF((J109)=0,"",F109/(D109))</f>
        <v>0.55315737193131831</v>
      </c>
      <c r="H109" s="334">
        <f>IF((J109)=0,"",F109/(E109))</f>
        <v>7.9476633898177898E-2</v>
      </c>
      <c r="I109" s="335" t="e">
        <f>SUM(I97:I108)</f>
        <v>#N/A</v>
      </c>
      <c r="J109" s="266">
        <f>SUM(J97:J108)</f>
        <v>9860</v>
      </c>
      <c r="K109" s="266">
        <f>SUM(K97:K108)</f>
        <v>68625.600000000006</v>
      </c>
      <c r="L109" s="267">
        <f>SUM(L97:L108)</f>
        <v>5428.95</v>
      </c>
      <c r="M109" s="336">
        <f>L109/J109</f>
        <v>0.55060344827586205</v>
      </c>
      <c r="N109" s="266">
        <f>SUM(N97:N108)</f>
        <v>10630</v>
      </c>
      <c r="O109" s="266">
        <f>SUM(O97:O108)</f>
        <v>73984.800000000003</v>
      </c>
      <c r="P109" s="267">
        <f>SUM(P97:P108)</f>
        <v>5847.85</v>
      </c>
      <c r="Q109" s="336">
        <f>P109/N109</f>
        <v>0.55012699905926621</v>
      </c>
      <c r="R109" s="266">
        <f>SUM(R97:R108)</f>
        <v>6770</v>
      </c>
      <c r="S109" s="266">
        <f>SUM(S97:S108)</f>
        <v>47119.199999999997</v>
      </c>
      <c r="T109" s="267">
        <f>SUM(T97:T108)</f>
        <v>3741.7</v>
      </c>
      <c r="U109" s="336">
        <f>T109/R109</f>
        <v>0.55268833087149183</v>
      </c>
      <c r="V109" s="266">
        <f>SUM(V97:V108)</f>
        <v>2825</v>
      </c>
      <c r="W109" s="266">
        <f>SUM(W97:W108)</f>
        <v>19662</v>
      </c>
      <c r="X109" s="267">
        <f>SUM(X97:X108)</f>
        <v>1572</v>
      </c>
      <c r="Y109" s="336">
        <f>X109/V109</f>
        <v>0.55646017699115047</v>
      </c>
      <c r="Z109" s="266">
        <f>SUM(Z97:Z108)</f>
        <v>1000</v>
      </c>
      <c r="AA109" s="266">
        <f>SUM(AA97:AA108)</f>
        <v>6960</v>
      </c>
      <c r="AB109" s="267">
        <f>SUM(AB97:AB108)</f>
        <v>600</v>
      </c>
      <c r="AC109" s="336">
        <f>AB109/Z109</f>
        <v>0.6</v>
      </c>
      <c r="AD109" s="266">
        <f>SUM(AD97:AD108)</f>
        <v>900</v>
      </c>
      <c r="AE109" s="266">
        <f>SUM(AE97:AE108)</f>
        <v>6264</v>
      </c>
      <c r="AF109" s="267">
        <f>SUM(AF97:AF108)</f>
        <v>500</v>
      </c>
      <c r="AG109" s="336">
        <f>AF109/AD109</f>
        <v>0.55555555555555558</v>
      </c>
      <c r="AH109" s="266">
        <f>SUM(AH97:AH108)</f>
        <v>750</v>
      </c>
      <c r="AI109" s="266">
        <f>SUM(AI97:AI108)</f>
        <v>5220</v>
      </c>
      <c r="AJ109" s="267">
        <f>SUM(AJ97:AJ108)</f>
        <v>450</v>
      </c>
      <c r="AK109" s="336">
        <f>AJ109/AH109</f>
        <v>0.6</v>
      </c>
      <c r="AL109" s="266">
        <f>SUM(AL97:AL108)</f>
        <v>1100</v>
      </c>
      <c r="AM109" s="266">
        <f>SUM(AM97:AM108)</f>
        <v>7656</v>
      </c>
      <c r="AN109" s="267">
        <f>SUM(AN97:AN108)</f>
        <v>600</v>
      </c>
      <c r="AO109" s="336">
        <f>AN109/AL109</f>
        <v>0.54545454545454541</v>
      </c>
      <c r="AP109" s="266">
        <f>SUM(AP97:AP108)</f>
        <v>500</v>
      </c>
      <c r="AQ109" s="266">
        <f>SUM(AQ97:AQ108)</f>
        <v>3480</v>
      </c>
      <c r="AR109" s="267">
        <f>SUM(AR97:AR108)</f>
        <v>250</v>
      </c>
      <c r="AS109" s="336">
        <f>AR109/AP109</f>
        <v>0.5</v>
      </c>
      <c r="AT109" s="266">
        <f>SUM(AT97:AT108)</f>
        <v>900</v>
      </c>
      <c r="AU109" s="266">
        <f>SUM(AU97:AU108)</f>
        <v>6264</v>
      </c>
      <c r="AV109" s="267">
        <f>SUM(AV97:AV108)</f>
        <v>500</v>
      </c>
      <c r="AW109" s="336">
        <f>AV109/AT109</f>
        <v>0.55555555555555558</v>
      </c>
      <c r="AY109" s="52"/>
      <c r="AZ109" s="52"/>
      <c r="BF109" s="52"/>
      <c r="BG109" s="52"/>
      <c r="BH109" s="52"/>
      <c r="BI109" s="53"/>
      <c r="BJ109" s="52"/>
      <c r="BK109" s="52"/>
      <c r="CZ109" s="168"/>
    </row>
    <row r="110" spans="1:104" x14ac:dyDescent="0.2">
      <c r="B110" s="677" t="s">
        <v>126</v>
      </c>
      <c r="C110" s="678"/>
      <c r="D110" s="529"/>
      <c r="E110" s="529"/>
      <c r="F110" s="529"/>
      <c r="G110" s="529"/>
      <c r="H110" s="529"/>
      <c r="I110" s="529"/>
      <c r="J110" s="530"/>
      <c r="K110" s="530"/>
      <c r="L110" s="530"/>
      <c r="M110" s="530"/>
      <c r="N110" s="530"/>
      <c r="O110" s="530"/>
      <c r="P110" s="530"/>
      <c r="Q110" s="530"/>
      <c r="R110" s="530"/>
      <c r="S110" s="546"/>
    </row>
    <row r="111" spans="1:104" x14ac:dyDescent="0.2">
      <c r="B111" s="679"/>
      <c r="C111" s="680"/>
      <c r="D111" s="54"/>
      <c r="E111" s="54"/>
      <c r="F111" s="54"/>
      <c r="G111" s="54"/>
      <c r="H111" s="54"/>
      <c r="I111" s="54"/>
      <c r="J111" s="41"/>
      <c r="K111" s="41"/>
      <c r="L111" s="41"/>
      <c r="M111" s="41"/>
      <c r="N111" s="41"/>
      <c r="O111" s="41"/>
      <c r="P111" s="41"/>
      <c r="Q111" s="41"/>
      <c r="R111" s="41"/>
      <c r="S111" s="547"/>
    </row>
    <row r="112" spans="1:104" x14ac:dyDescent="0.2">
      <c r="B112" s="679"/>
      <c r="C112" s="680"/>
      <c r="D112" s="54"/>
      <c r="E112" s="54"/>
      <c r="F112" s="54"/>
      <c r="G112" s="54"/>
      <c r="H112" s="54"/>
      <c r="I112" s="54"/>
      <c r="J112" s="41"/>
      <c r="K112" s="41"/>
      <c r="L112" s="41"/>
      <c r="M112" s="41"/>
      <c r="N112" s="41"/>
      <c r="O112" s="41"/>
      <c r="P112" s="41"/>
      <c r="Q112" s="41"/>
      <c r="R112" s="41"/>
      <c r="S112" s="547"/>
    </row>
    <row r="113" spans="2:19" x14ac:dyDescent="0.2">
      <c r="B113" s="679"/>
      <c r="C113" s="680"/>
      <c r="D113" s="54"/>
      <c r="E113" s="54"/>
      <c r="F113" s="54"/>
      <c r="G113" s="54"/>
      <c r="H113" s="54"/>
      <c r="I113" s="54"/>
      <c r="J113" s="41"/>
      <c r="K113" s="41"/>
      <c r="L113" s="41"/>
      <c r="M113" s="41"/>
      <c r="N113" s="41"/>
      <c r="O113" s="41"/>
      <c r="P113" s="41"/>
      <c r="Q113" s="41"/>
      <c r="R113" s="41"/>
      <c r="S113" s="547"/>
    </row>
    <row r="114" spans="2:19" x14ac:dyDescent="0.2">
      <c r="B114" s="679"/>
      <c r="C114" s="680"/>
      <c r="D114" s="54"/>
      <c r="E114" s="54"/>
      <c r="F114" s="54"/>
      <c r="G114" s="54"/>
      <c r="H114" s="54"/>
      <c r="I114" s="54"/>
      <c r="J114" s="41"/>
      <c r="K114" s="41"/>
      <c r="L114" s="41"/>
      <c r="M114" s="41"/>
      <c r="N114" s="41"/>
      <c r="O114" s="41"/>
      <c r="P114" s="41"/>
      <c r="Q114" s="41"/>
      <c r="R114" s="41"/>
      <c r="S114" s="547"/>
    </row>
    <row r="115" spans="2:19" x14ac:dyDescent="0.2">
      <c r="B115" s="679"/>
      <c r="C115" s="680"/>
      <c r="D115" s="54"/>
      <c r="E115" s="54"/>
      <c r="F115" s="54"/>
      <c r="G115" s="54"/>
      <c r="H115" s="54"/>
      <c r="I115" s="54"/>
      <c r="J115" s="41"/>
      <c r="K115" s="41"/>
      <c r="L115" s="41"/>
      <c r="M115" s="41"/>
      <c r="N115" s="41"/>
      <c r="O115" s="41"/>
      <c r="P115" s="41"/>
      <c r="Q115" s="41"/>
      <c r="R115" s="41"/>
      <c r="S115" s="547"/>
    </row>
    <row r="116" spans="2:19" ht="18.75" customHeight="1" x14ac:dyDescent="0.2">
      <c r="B116" s="679"/>
      <c r="C116" s="680"/>
      <c r="D116" s="54"/>
      <c r="E116" s="54"/>
      <c r="F116" s="54"/>
      <c r="G116" s="54"/>
      <c r="H116" s="54"/>
      <c r="I116" s="54"/>
      <c r="J116" s="41"/>
      <c r="K116" s="41"/>
      <c r="L116" s="41"/>
      <c r="M116" s="41"/>
      <c r="N116" s="41"/>
      <c r="O116" s="41"/>
      <c r="P116" s="41"/>
      <c r="Q116" s="41"/>
      <c r="R116" s="41"/>
      <c r="S116" s="547"/>
    </row>
    <row r="117" spans="2:19" x14ac:dyDescent="0.2">
      <c r="B117" s="679"/>
      <c r="C117" s="680"/>
      <c r="D117" s="54"/>
      <c r="E117" s="54"/>
      <c r="F117" s="54"/>
      <c r="G117" s="54"/>
      <c r="H117" s="54"/>
      <c r="I117" s="54"/>
      <c r="J117" s="41"/>
      <c r="K117" s="41"/>
      <c r="L117" s="41"/>
      <c r="M117" s="41"/>
      <c r="N117" s="41"/>
      <c r="O117" s="41"/>
      <c r="P117" s="41"/>
      <c r="Q117" s="41"/>
      <c r="R117" s="41"/>
      <c r="S117" s="547"/>
    </row>
    <row r="118" spans="2:19" x14ac:dyDescent="0.2">
      <c r="B118" s="679"/>
      <c r="C118" s="680"/>
      <c r="D118" s="54"/>
      <c r="E118" s="54"/>
      <c r="F118" s="54"/>
      <c r="G118" s="54"/>
      <c r="H118" s="54"/>
      <c r="I118" s="54"/>
      <c r="J118" s="41"/>
      <c r="K118" s="41"/>
      <c r="L118" s="41"/>
      <c r="M118" s="41"/>
      <c r="N118" s="41"/>
      <c r="O118" s="41"/>
      <c r="P118" s="41"/>
      <c r="Q118" s="41"/>
      <c r="R118" s="41"/>
      <c r="S118" s="547"/>
    </row>
    <row r="119" spans="2:19" x14ac:dyDescent="0.2">
      <c r="B119" s="679"/>
      <c r="C119" s="680"/>
      <c r="D119" s="54"/>
      <c r="E119" s="54"/>
      <c r="F119" s="54"/>
      <c r="G119" s="54"/>
      <c r="H119" s="54"/>
      <c r="I119" s="54"/>
      <c r="J119" s="41"/>
      <c r="K119" s="41"/>
      <c r="L119" s="41"/>
      <c r="M119" s="41"/>
      <c r="N119" s="41"/>
      <c r="O119" s="41"/>
      <c r="P119" s="41"/>
      <c r="Q119" s="41"/>
      <c r="R119" s="41"/>
      <c r="S119" s="547"/>
    </row>
    <row r="120" spans="2:19" x14ac:dyDescent="0.2">
      <c r="B120" s="679"/>
      <c r="C120" s="680"/>
      <c r="D120" s="54"/>
      <c r="E120" s="54"/>
      <c r="F120" s="54"/>
      <c r="G120" s="54"/>
      <c r="H120" s="54"/>
      <c r="I120" s="54"/>
      <c r="J120" s="41"/>
      <c r="K120" s="41"/>
      <c r="L120" s="41"/>
      <c r="M120" s="41"/>
      <c r="N120" s="41"/>
      <c r="O120" s="41"/>
      <c r="P120" s="41"/>
      <c r="Q120" s="41"/>
      <c r="R120" s="41"/>
      <c r="S120" s="547"/>
    </row>
    <row r="121" spans="2:19" x14ac:dyDescent="0.2">
      <c r="B121" s="679"/>
      <c r="C121" s="680"/>
      <c r="D121" s="54"/>
      <c r="E121" s="54"/>
      <c r="F121" s="54"/>
      <c r="G121" s="54"/>
      <c r="H121" s="54"/>
      <c r="I121" s="54"/>
      <c r="J121" s="41"/>
      <c r="K121" s="41"/>
      <c r="L121" s="41"/>
      <c r="M121" s="41"/>
      <c r="N121" s="41"/>
      <c r="O121" s="41"/>
      <c r="P121" s="41"/>
      <c r="Q121" s="41"/>
      <c r="R121" s="41"/>
      <c r="S121" s="547"/>
    </row>
    <row r="122" spans="2:19" x14ac:dyDescent="0.2">
      <c r="B122" s="679"/>
      <c r="C122" s="680"/>
      <c r="D122" s="54"/>
      <c r="E122" s="54"/>
      <c r="F122" s="54"/>
      <c r="G122" s="54"/>
      <c r="H122" s="54"/>
      <c r="I122" s="54"/>
      <c r="J122" s="41"/>
      <c r="K122" s="41"/>
      <c r="L122" s="41"/>
      <c r="M122" s="41"/>
      <c r="N122" s="41"/>
      <c r="O122" s="41"/>
      <c r="P122" s="41"/>
      <c r="Q122" s="41"/>
      <c r="R122" s="41"/>
      <c r="S122" s="547"/>
    </row>
    <row r="123" spans="2:19" x14ac:dyDescent="0.2">
      <c r="B123" s="679"/>
      <c r="C123" s="680"/>
      <c r="D123" s="54"/>
      <c r="E123" s="54"/>
      <c r="F123" s="54"/>
      <c r="G123" s="54"/>
      <c r="H123" s="54"/>
      <c r="I123" s="54"/>
      <c r="J123" s="41"/>
      <c r="K123" s="41"/>
      <c r="L123" s="41"/>
      <c r="M123" s="41"/>
      <c r="N123" s="41"/>
      <c r="O123" s="41"/>
      <c r="P123" s="41"/>
      <c r="Q123" s="41"/>
      <c r="R123" s="41"/>
      <c r="S123" s="547"/>
    </row>
    <row r="124" spans="2:19" x14ac:dyDescent="0.2">
      <c r="B124" s="679"/>
      <c r="C124" s="680"/>
      <c r="D124" s="54"/>
      <c r="E124" s="54"/>
      <c r="F124" s="54"/>
      <c r="G124" s="54"/>
      <c r="H124" s="54"/>
      <c r="I124" s="54"/>
      <c r="J124" s="41"/>
      <c r="K124" s="41"/>
      <c r="L124" s="41"/>
      <c r="M124" s="41"/>
      <c r="N124" s="41"/>
      <c r="O124" s="41"/>
      <c r="P124" s="41"/>
      <c r="Q124" s="41"/>
      <c r="R124" s="41"/>
      <c r="S124" s="547"/>
    </row>
    <row r="125" spans="2:19" x14ac:dyDescent="0.2">
      <c r="B125" s="679"/>
      <c r="C125" s="680"/>
      <c r="D125" s="54"/>
      <c r="E125" s="54"/>
      <c r="F125" s="54"/>
      <c r="G125" s="54"/>
      <c r="H125" s="54"/>
      <c r="I125" s="54"/>
      <c r="J125" s="41"/>
      <c r="K125" s="41"/>
      <c r="L125" s="41"/>
      <c r="M125" s="41"/>
      <c r="N125" s="41"/>
      <c r="O125" s="41"/>
      <c r="P125" s="41"/>
      <c r="Q125" s="41"/>
      <c r="R125" s="41"/>
      <c r="S125" s="547"/>
    </row>
    <row r="126" spans="2:19" x14ac:dyDescent="0.2">
      <c r="B126" s="679"/>
      <c r="C126" s="680"/>
      <c r="D126" s="54"/>
      <c r="E126" s="54"/>
      <c r="F126" s="54"/>
      <c r="G126" s="54"/>
      <c r="H126" s="54"/>
      <c r="I126" s="54"/>
      <c r="J126" s="41"/>
      <c r="K126" s="41"/>
      <c r="L126" s="41"/>
      <c r="M126" s="41"/>
      <c r="N126" s="41"/>
      <c r="O126" s="41"/>
      <c r="P126" s="41"/>
      <c r="Q126" s="41"/>
      <c r="R126" s="41"/>
      <c r="S126" s="547"/>
    </row>
    <row r="127" spans="2:19" x14ac:dyDescent="0.2">
      <c r="B127" s="679"/>
      <c r="C127" s="680"/>
      <c r="D127" s="54"/>
      <c r="E127" s="54"/>
      <c r="F127" s="54"/>
      <c r="G127" s="54"/>
      <c r="H127" s="54"/>
      <c r="I127" s="54"/>
      <c r="J127" s="41"/>
      <c r="K127" s="41"/>
      <c r="L127" s="41"/>
      <c r="M127" s="41"/>
      <c r="N127" s="41"/>
      <c r="O127" s="41"/>
      <c r="P127" s="41"/>
      <c r="Q127" s="41"/>
      <c r="R127" s="41"/>
      <c r="S127" s="547"/>
    </row>
    <row r="128" spans="2:19" x14ac:dyDescent="0.2">
      <c r="B128" s="679"/>
      <c r="C128" s="680"/>
      <c r="D128" s="54"/>
      <c r="E128" s="54"/>
      <c r="F128" s="54"/>
      <c r="G128" s="54"/>
      <c r="H128" s="54"/>
      <c r="I128" s="54"/>
      <c r="J128" s="41"/>
      <c r="K128" s="41"/>
      <c r="L128" s="41"/>
      <c r="M128" s="41"/>
      <c r="N128" s="41"/>
      <c r="O128" s="41"/>
      <c r="P128" s="41"/>
      <c r="Q128" s="41"/>
      <c r="R128" s="41"/>
      <c r="S128" s="547"/>
    </row>
    <row r="129" spans="2:19" x14ac:dyDescent="0.2">
      <c r="B129" s="679"/>
      <c r="C129" s="680"/>
      <c r="D129" s="54"/>
      <c r="E129" s="54"/>
      <c r="F129" s="54"/>
      <c r="G129" s="54"/>
      <c r="H129" s="54"/>
      <c r="I129" s="54"/>
      <c r="J129" s="41"/>
      <c r="K129" s="41"/>
      <c r="L129" s="41"/>
      <c r="M129" s="41"/>
      <c r="N129" s="41"/>
      <c r="O129" s="41"/>
      <c r="P129" s="41"/>
      <c r="Q129" s="41"/>
      <c r="R129" s="41"/>
      <c r="S129" s="547"/>
    </row>
    <row r="130" spans="2:19" x14ac:dyDescent="0.2">
      <c r="B130" s="679"/>
      <c r="C130" s="680"/>
      <c r="D130" s="54"/>
      <c r="E130" s="54"/>
      <c r="F130" s="54"/>
      <c r="G130" s="54"/>
      <c r="H130" s="54"/>
      <c r="I130" s="54"/>
      <c r="J130" s="41"/>
      <c r="K130" s="41"/>
      <c r="L130" s="41"/>
      <c r="M130" s="41"/>
      <c r="N130" s="41"/>
      <c r="O130" s="41"/>
      <c r="P130" s="41"/>
      <c r="Q130" s="41"/>
      <c r="R130" s="41"/>
      <c r="S130" s="547"/>
    </row>
    <row r="131" spans="2:19" x14ac:dyDescent="0.2">
      <c r="B131" s="679"/>
      <c r="C131" s="680"/>
      <c r="D131" s="54"/>
      <c r="E131" s="54"/>
      <c r="F131" s="54"/>
      <c r="G131" s="54"/>
      <c r="H131" s="54"/>
      <c r="I131" s="54"/>
      <c r="J131" s="41"/>
      <c r="K131" s="41"/>
      <c r="L131" s="41"/>
      <c r="M131" s="41"/>
      <c r="N131" s="41"/>
      <c r="O131" s="41"/>
      <c r="P131" s="41"/>
      <c r="Q131" s="41"/>
      <c r="R131" s="41"/>
      <c r="S131" s="547"/>
    </row>
    <row r="132" spans="2:19" x14ac:dyDescent="0.2">
      <c r="B132" s="679"/>
      <c r="C132" s="680"/>
      <c r="D132" s="54"/>
      <c r="E132" s="54"/>
      <c r="F132" s="54"/>
      <c r="G132" s="54"/>
      <c r="H132" s="54"/>
      <c r="I132" s="54"/>
      <c r="J132" s="41"/>
      <c r="K132" s="41"/>
      <c r="L132" s="41"/>
      <c r="M132" s="41"/>
      <c r="N132" s="41"/>
      <c r="O132" s="41"/>
      <c r="P132" s="41"/>
      <c r="Q132" s="41"/>
      <c r="R132" s="41"/>
      <c r="S132" s="547"/>
    </row>
    <row r="133" spans="2:19" x14ac:dyDescent="0.2">
      <c r="B133" s="679"/>
      <c r="C133" s="680"/>
      <c r="D133" s="54"/>
      <c r="E133" s="54"/>
      <c r="F133" s="54"/>
      <c r="G133" s="54"/>
      <c r="H133" s="54"/>
      <c r="I133" s="54"/>
      <c r="J133" s="41"/>
      <c r="K133" s="41"/>
      <c r="L133" s="41"/>
      <c r="M133" s="41"/>
      <c r="N133" s="41"/>
      <c r="O133" s="41"/>
      <c r="P133" s="41"/>
      <c r="Q133" s="41"/>
      <c r="R133" s="41"/>
      <c r="S133" s="547"/>
    </row>
    <row r="134" spans="2:19" x14ac:dyDescent="0.2">
      <c r="B134" s="679"/>
      <c r="C134" s="680"/>
      <c r="D134" s="54"/>
      <c r="E134" s="54"/>
      <c r="F134" s="54"/>
      <c r="G134" s="54"/>
      <c r="H134" s="54"/>
      <c r="I134" s="54"/>
      <c r="J134" s="41"/>
      <c r="K134" s="41"/>
      <c r="L134" s="41"/>
      <c r="M134" s="41"/>
      <c r="N134" s="41"/>
      <c r="O134" s="41"/>
      <c r="P134" s="41"/>
      <c r="Q134" s="41"/>
      <c r="R134" s="41"/>
      <c r="S134" s="547"/>
    </row>
    <row r="135" spans="2:19" ht="12.75" thickBot="1" x14ac:dyDescent="0.25">
      <c r="B135" s="681"/>
      <c r="C135" s="682"/>
      <c r="D135" s="534"/>
      <c r="E135" s="534"/>
      <c r="F135" s="534"/>
      <c r="G135" s="534"/>
      <c r="H135" s="534"/>
      <c r="I135" s="534"/>
      <c r="J135" s="535"/>
      <c r="K135" s="535"/>
      <c r="L135" s="535"/>
      <c r="M135" s="535"/>
      <c r="N135" s="535"/>
      <c r="O135" s="535"/>
      <c r="P135" s="535"/>
      <c r="Q135" s="535"/>
      <c r="R135" s="535"/>
      <c r="S135" s="548"/>
    </row>
  </sheetData>
  <mergeCells count="73">
    <mergeCell ref="AT91:AW92"/>
    <mergeCell ref="AP94:AS94"/>
    <mergeCell ref="AT94:AW94"/>
    <mergeCell ref="AP95:AQ95"/>
    <mergeCell ref="AT95:AU95"/>
    <mergeCell ref="AT4:AW5"/>
    <mergeCell ref="AP7:AS7"/>
    <mergeCell ref="AT7:AW7"/>
    <mergeCell ref="AP8:AQ8"/>
    <mergeCell ref="AT8:AU8"/>
    <mergeCell ref="Z95:AA95"/>
    <mergeCell ref="AD95:AE95"/>
    <mergeCell ref="AH95:AI95"/>
    <mergeCell ref="AL95:AM95"/>
    <mergeCell ref="AP4:AS5"/>
    <mergeCell ref="AP91:AS92"/>
    <mergeCell ref="AL91:AO92"/>
    <mergeCell ref="Z94:AC94"/>
    <mergeCell ref="AD94:AG94"/>
    <mergeCell ref="AH94:AK94"/>
    <mergeCell ref="AL94:AO94"/>
    <mergeCell ref="V95:W95"/>
    <mergeCell ref="Z4:AC5"/>
    <mergeCell ref="AD4:AG5"/>
    <mergeCell ref="AH4:AK5"/>
    <mergeCell ref="AL4:AO5"/>
    <mergeCell ref="Z7:AC7"/>
    <mergeCell ref="AD7:AG7"/>
    <mergeCell ref="AH7:AK7"/>
    <mergeCell ref="AL7:AO7"/>
    <mergeCell ref="Z8:AA8"/>
    <mergeCell ref="AD8:AE8"/>
    <mergeCell ref="AH8:AI8"/>
    <mergeCell ref="AL8:AM8"/>
    <mergeCell ref="Z91:AC92"/>
    <mergeCell ref="AD91:AG92"/>
    <mergeCell ref="AH91:AK92"/>
    <mergeCell ref="V4:Y5"/>
    <mergeCell ref="V7:Y7"/>
    <mergeCell ref="V8:W8"/>
    <mergeCell ref="V91:Y92"/>
    <mergeCell ref="V94:Y94"/>
    <mergeCell ref="N94:Q94"/>
    <mergeCell ref="N95:O95"/>
    <mergeCell ref="R4:U5"/>
    <mergeCell ref="R7:U7"/>
    <mergeCell ref="R8:S8"/>
    <mergeCell ref="R91:U92"/>
    <mergeCell ref="R94:U94"/>
    <mergeCell ref="R95:S95"/>
    <mergeCell ref="N7:Q7"/>
    <mergeCell ref="N8:O8"/>
    <mergeCell ref="B7:C9"/>
    <mergeCell ref="J7:M7"/>
    <mergeCell ref="D91:E91"/>
    <mergeCell ref="H91:I91"/>
    <mergeCell ref="H92:I92"/>
    <mergeCell ref="D4:E4"/>
    <mergeCell ref="H4:I4"/>
    <mergeCell ref="H5:I5"/>
    <mergeCell ref="B110:C135"/>
    <mergeCell ref="J4:Q5"/>
    <mergeCell ref="J91:Q92"/>
    <mergeCell ref="B79:C83"/>
    <mergeCell ref="B84:C88"/>
    <mergeCell ref="B94:C96"/>
    <mergeCell ref="J94:M94"/>
    <mergeCell ref="G8:H8"/>
    <mergeCell ref="D8:E8"/>
    <mergeCell ref="J8:K8"/>
    <mergeCell ref="J95:K95"/>
    <mergeCell ref="D95:E95"/>
    <mergeCell ref="G95:H95"/>
  </mergeCells>
  <dataValidations count="1">
    <dataValidation type="list" allowBlank="1" showInputMessage="1" showErrorMessage="1" sqref="E77" xr:uid="{00000000-0002-0000-0500-000000000000}">
      <formula1>Years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CZ135"/>
  <sheetViews>
    <sheetView showGridLines="0" topLeftCell="B1" zoomScaleNormal="100" workbookViewId="0">
      <pane xSplit="2" ySplit="9" topLeftCell="D10" activePane="bottomRight" state="frozen"/>
      <selection activeCell="B1" sqref="B1"/>
      <selection pane="topRight" activeCell="D1" sqref="D1"/>
      <selection pane="bottomLeft" activeCell="B10" sqref="B10"/>
      <selection pane="bottomRight" activeCell="D10" sqref="D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64" width="9.140625" style="2"/>
    <col min="65" max="65" width="14" style="2" customWidth="1"/>
    <col min="66"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69"/>
      <c r="G1" s="68" t="s">
        <v>139</v>
      </c>
      <c r="H1" s="269"/>
      <c r="I1" s="269"/>
      <c r="J1" s="269"/>
      <c r="K1" s="269"/>
      <c r="N1" s="269"/>
      <c r="O1" s="269"/>
      <c r="R1" s="269"/>
      <c r="S1" s="269"/>
      <c r="V1" s="269"/>
      <c r="W1" s="269"/>
      <c r="Z1" s="269"/>
      <c r="AA1" s="269"/>
      <c r="AD1" s="269"/>
      <c r="AE1" s="269"/>
      <c r="AH1" s="269"/>
      <c r="AI1" s="269"/>
      <c r="AL1" s="269"/>
      <c r="AM1" s="269"/>
      <c r="AP1" s="269"/>
      <c r="AQ1" s="269"/>
      <c r="AT1" s="269"/>
      <c r="AU1" s="269"/>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52</v>
      </c>
      <c r="D4" s="701"/>
      <c r="E4" s="703"/>
      <c r="F4" s="721" t="s">
        <v>142</v>
      </c>
      <c r="G4" s="722"/>
      <c r="H4" s="722"/>
      <c r="I4" s="722"/>
      <c r="J4" s="722"/>
      <c r="K4" s="722"/>
      <c r="L4" s="722"/>
      <c r="M4" s="722"/>
      <c r="N4" s="714"/>
      <c r="O4" s="714"/>
      <c r="P4" s="715"/>
      <c r="Q4" s="715"/>
      <c r="R4" s="714"/>
      <c r="S4" s="714"/>
      <c r="T4" s="715"/>
      <c r="U4" s="715"/>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c r="BM4" s="720" t="s">
        <v>140</v>
      </c>
      <c r="BN4" s="720"/>
      <c r="BO4" s="720"/>
      <c r="BP4" s="720"/>
    </row>
    <row r="5" spans="1:104" s="11" customFormat="1" ht="21" customHeight="1" thickBot="1" x14ac:dyDescent="0.25">
      <c r="A5" s="9"/>
      <c r="B5" s="80"/>
      <c r="C5" s="81" t="s">
        <v>35</v>
      </c>
      <c r="D5" s="704"/>
      <c r="E5" s="706"/>
      <c r="F5" s="721"/>
      <c r="G5" s="722"/>
      <c r="H5" s="722"/>
      <c r="I5" s="722"/>
      <c r="J5" s="722"/>
      <c r="K5" s="722"/>
      <c r="L5" s="722"/>
      <c r="M5" s="722"/>
      <c r="N5" s="714"/>
      <c r="O5" s="714"/>
      <c r="P5" s="715"/>
      <c r="Q5" s="715"/>
      <c r="R5" s="714"/>
      <c r="S5" s="714"/>
      <c r="T5" s="715"/>
      <c r="U5" s="715"/>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c r="BM5" s="181" t="s">
        <v>137</v>
      </c>
      <c r="BN5" s="726" t="s">
        <v>43</v>
      </c>
      <c r="BO5" s="726"/>
      <c r="BP5" s="726"/>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
        <v>138</v>
      </c>
      <c r="E7" s="113"/>
      <c r="F7" s="113"/>
      <c r="G7" s="113"/>
      <c r="H7" s="113"/>
      <c r="I7" s="113"/>
      <c r="J7" s="700" t="s">
        <v>166</v>
      </c>
      <c r="K7" s="700"/>
      <c r="L7" s="700"/>
      <c r="M7" s="700"/>
      <c r="N7" s="700" t="s">
        <v>167</v>
      </c>
      <c r="O7" s="700"/>
      <c r="P7" s="700"/>
      <c r="Q7" s="700"/>
      <c r="R7" s="700" t="s">
        <v>168</v>
      </c>
      <c r="S7" s="700"/>
      <c r="T7" s="700"/>
      <c r="U7" s="700"/>
      <c r="V7" s="700" t="s">
        <v>169</v>
      </c>
      <c r="W7" s="700"/>
      <c r="X7" s="700"/>
      <c r="Y7" s="700"/>
      <c r="Z7" s="700" t="s">
        <v>170</v>
      </c>
      <c r="AA7" s="700"/>
      <c r="AB7" s="700"/>
      <c r="AC7" s="700"/>
      <c r="AD7" s="700" t="s">
        <v>171</v>
      </c>
      <c r="AE7" s="700"/>
      <c r="AF7" s="700"/>
      <c r="AG7" s="700"/>
      <c r="AH7" s="700" t="s">
        <v>172</v>
      </c>
      <c r="AI7" s="700"/>
      <c r="AJ7" s="700"/>
      <c r="AK7" s="700"/>
      <c r="AL7" s="700" t="s">
        <v>173</v>
      </c>
      <c r="AM7" s="700"/>
      <c r="AN7" s="700"/>
      <c r="AO7" s="700"/>
      <c r="AP7" s="700" t="s">
        <v>174</v>
      </c>
      <c r="AQ7" s="700"/>
      <c r="AR7" s="700"/>
      <c r="AS7" s="700"/>
      <c r="AT7" s="700" t="s">
        <v>175</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04" t="s">
        <v>40</v>
      </c>
      <c r="E9" s="304" t="s">
        <v>14</v>
      </c>
      <c r="F9" s="304" t="s">
        <v>15</v>
      </c>
      <c r="G9" s="304" t="s">
        <v>42</v>
      </c>
      <c r="H9" s="304" t="s">
        <v>39</v>
      </c>
      <c r="I9" s="304" t="s">
        <v>48</v>
      </c>
      <c r="J9" s="304" t="s">
        <v>40</v>
      </c>
      <c r="K9" s="304" t="s">
        <v>14</v>
      </c>
      <c r="L9" s="304" t="s">
        <v>15</v>
      </c>
      <c r="M9" s="304" t="s">
        <v>42</v>
      </c>
      <c r="N9" s="304" t="s">
        <v>40</v>
      </c>
      <c r="O9" s="304" t="s">
        <v>14</v>
      </c>
      <c r="P9" s="304" t="s">
        <v>15</v>
      </c>
      <c r="Q9" s="304" t="s">
        <v>42</v>
      </c>
      <c r="R9" s="304" t="s">
        <v>40</v>
      </c>
      <c r="S9" s="304" t="s">
        <v>14</v>
      </c>
      <c r="T9" s="304" t="s">
        <v>15</v>
      </c>
      <c r="U9" s="304" t="s">
        <v>42</v>
      </c>
      <c r="V9" s="304" t="s">
        <v>40</v>
      </c>
      <c r="W9" s="304" t="s">
        <v>14</v>
      </c>
      <c r="X9" s="304" t="s">
        <v>15</v>
      </c>
      <c r="Y9" s="304" t="s">
        <v>42</v>
      </c>
      <c r="Z9" s="304" t="s">
        <v>40</v>
      </c>
      <c r="AA9" s="304" t="s">
        <v>14</v>
      </c>
      <c r="AB9" s="304" t="s">
        <v>15</v>
      </c>
      <c r="AC9" s="304" t="s">
        <v>42</v>
      </c>
      <c r="AD9" s="304" t="s">
        <v>40</v>
      </c>
      <c r="AE9" s="304" t="s">
        <v>14</v>
      </c>
      <c r="AF9" s="304" t="s">
        <v>15</v>
      </c>
      <c r="AG9" s="304" t="s">
        <v>42</v>
      </c>
      <c r="AH9" s="304" t="s">
        <v>40</v>
      </c>
      <c r="AI9" s="304" t="s">
        <v>14</v>
      </c>
      <c r="AJ9" s="304" t="s">
        <v>15</v>
      </c>
      <c r="AK9" s="304" t="s">
        <v>42</v>
      </c>
      <c r="AL9" s="304" t="s">
        <v>40</v>
      </c>
      <c r="AM9" s="304" t="s">
        <v>14</v>
      </c>
      <c r="AN9" s="304" t="s">
        <v>15</v>
      </c>
      <c r="AO9" s="304" t="s">
        <v>42</v>
      </c>
      <c r="AP9" s="304" t="s">
        <v>40</v>
      </c>
      <c r="AQ9" s="304" t="s">
        <v>14</v>
      </c>
      <c r="AR9" s="304" t="s">
        <v>15</v>
      </c>
      <c r="AS9" s="304" t="s">
        <v>42</v>
      </c>
      <c r="AT9" s="304" t="s">
        <v>40</v>
      </c>
      <c r="AU9" s="304" t="s">
        <v>14</v>
      </c>
      <c r="AV9" s="304" t="s">
        <v>15</v>
      </c>
      <c r="AW9" s="305" t="s">
        <v>42</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63">
        <f>J10+N10+R10+V10+Z10+AD10+AH10+AL10+AP10+AT10</f>
        <v>0</v>
      </c>
      <c r="E10" s="339">
        <f>D10*INDEX('Select Year'!Z$23:AE$23,,MATCH($BN$5,'Select Year'!Z$14:AE$14,0))</f>
        <v>0</v>
      </c>
      <c r="F10" s="364">
        <f>L10+P10+T10+X10+AB10+AF10+AJ10+AN10+AR10+AV10</f>
        <v>0</v>
      </c>
      <c r="G10" s="365" t="e">
        <f>F10/D10</f>
        <v>#DIV/0!</v>
      </c>
      <c r="H10" s="365" t="e">
        <f>F10/E10</f>
        <v>#DIV/0!</v>
      </c>
      <c r="I10" s="144" t="e">
        <f>E10*INDEX('Select Year'!AA$15:AC$19,MATCH(Kerosene!C10,'Select Year'!W$15:W$19,0),MATCH($BN$5,'Select Year'!AA$14:AC$14,0))</f>
        <v>#N/A</v>
      </c>
      <c r="J10" s="306"/>
      <c r="K10" s="339">
        <f>J10*INDEX('Select Year'!Z$23:AE$23,,MATCH($BN$5,'Select Year'!Z$14:AE$14,0))</f>
        <v>0</v>
      </c>
      <c r="L10" s="307"/>
      <c r="M10" s="290" t="e">
        <f>L10/J10</f>
        <v>#DIV/0!</v>
      </c>
      <c r="N10" s="306"/>
      <c r="O10" s="339">
        <f>N10*INDEX('Select Year'!Z$23:AE$23,,MATCH($BN$5,'Select Year'!Z$14:AE$14,0))</f>
        <v>0</v>
      </c>
      <c r="P10" s="307"/>
      <c r="Q10" s="290" t="e">
        <f>P10/N10</f>
        <v>#DIV/0!</v>
      </c>
      <c r="R10" s="306"/>
      <c r="S10" s="339">
        <f>R10*INDEX('Select Year'!Z$23:AE$23,,MATCH($BN$5,'Select Year'!Z$14:AE$14,0))</f>
        <v>0</v>
      </c>
      <c r="T10" s="307"/>
      <c r="U10" s="290" t="e">
        <f>T10/R10</f>
        <v>#DIV/0!</v>
      </c>
      <c r="V10" s="306"/>
      <c r="W10" s="339">
        <f>V10*INDEX('Select Year'!Z$23:AE$23,,MATCH($BN$5,'Select Year'!Z$14:AE$14,0))</f>
        <v>0</v>
      </c>
      <c r="X10" s="307"/>
      <c r="Y10" s="290" t="e">
        <f>X10/V10</f>
        <v>#DIV/0!</v>
      </c>
      <c r="Z10" s="306"/>
      <c r="AA10" s="339">
        <f>Z10*INDEX('Select Year'!Z$23:AE$23,,MATCH($BN$5,'Select Year'!Z$14:AE$14,0))</f>
        <v>0</v>
      </c>
      <c r="AB10" s="307"/>
      <c r="AC10" s="290" t="e">
        <f>AB10/Z10</f>
        <v>#DIV/0!</v>
      </c>
      <c r="AD10" s="306"/>
      <c r="AE10" s="339">
        <f>AD10*INDEX('Select Year'!Z$23:AE$23,,MATCH($BN$5,'Select Year'!Z$14:AE$14,0))</f>
        <v>0</v>
      </c>
      <c r="AF10" s="307"/>
      <c r="AG10" s="290" t="e">
        <f>AF10/AD10</f>
        <v>#DIV/0!</v>
      </c>
      <c r="AH10" s="306"/>
      <c r="AI10" s="339">
        <f>AH10*INDEX('Select Year'!Z$23:AE$23,,MATCH($BN$5,'Select Year'!Z$14:AE$14,0))</f>
        <v>0</v>
      </c>
      <c r="AJ10" s="307"/>
      <c r="AK10" s="290" t="e">
        <f>AJ10/AH10</f>
        <v>#DIV/0!</v>
      </c>
      <c r="AL10" s="306"/>
      <c r="AM10" s="339">
        <f>AL10*INDEX('Select Year'!Z$23:AE$23,,MATCH($BN$5,'Select Year'!Z$14:AE$14,0))</f>
        <v>0</v>
      </c>
      <c r="AN10" s="307"/>
      <c r="AO10" s="290" t="e">
        <f>AN10/AL10</f>
        <v>#DIV/0!</v>
      </c>
      <c r="AP10" s="306"/>
      <c r="AQ10" s="339">
        <f>AP10*INDEX('Select Year'!Z$23:AE$23,,MATCH($BN$5,'Select Year'!Z$14:AE$14,0))</f>
        <v>0</v>
      </c>
      <c r="AR10" s="307"/>
      <c r="AS10" s="290" t="e">
        <f>AR10/AP10</f>
        <v>#DIV/0!</v>
      </c>
      <c r="AT10" s="306"/>
      <c r="AU10" s="339">
        <f>AT10*INDEX('Select Year'!Z$23:AE$23,,MATCH($BN$5,'Select Year'!Z$14:AE$14,0))</f>
        <v>0</v>
      </c>
      <c r="AV10" s="307"/>
      <c r="AW10" s="346" t="e">
        <f>AV10/AT10</f>
        <v>#DIV/0!</v>
      </c>
      <c r="AX10" s="25"/>
      <c r="AY10" s="25"/>
      <c r="AZ10" s="12"/>
      <c r="BF10" s="12"/>
      <c r="BG10" s="12"/>
      <c r="BH10" s="12"/>
      <c r="BI10" s="12"/>
      <c r="BJ10" s="13"/>
      <c r="BK10" s="12"/>
      <c r="CM10" s="174">
        <f t="shared" ref="CM10:CM21" si="1">$E$77</f>
        <v>0</v>
      </c>
      <c r="CN10" s="174" t="str">
        <f>B10&amp;"-"&amp;C10</f>
        <v>Jan-0</v>
      </c>
      <c r="CO10" s="174" t="str">
        <f t="shared" ref="CO10:CO21" si="2">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66">
        <f t="shared" ref="D11:D69" si="3">J11+N11+R11+V11+Z11+AD11+AH11+AL11+AP11+AT11</f>
        <v>0</v>
      </c>
      <c r="E11" s="340">
        <f>D11*INDEX('Select Year'!Z$23:AE$23,,MATCH($BN$5,'Select Year'!Z$14:AE$14,0))</f>
        <v>0</v>
      </c>
      <c r="F11" s="354">
        <f t="shared" ref="F11:F69" si="4">L11+P11+T11+X11+AB11+AF11+AJ11+AN11+AR11+AV11</f>
        <v>0</v>
      </c>
      <c r="G11" s="351" t="e">
        <f t="shared" ref="G11:G69" si="5">F11/D11</f>
        <v>#DIV/0!</v>
      </c>
      <c r="H11" s="351" t="e">
        <f t="shared" ref="H11:H69" si="6">F11/E11</f>
        <v>#DIV/0!</v>
      </c>
      <c r="I11" s="47" t="e">
        <f>E11*INDEX('Select Year'!AA$15:AC$19,MATCH(Kerosene!C11,'Select Year'!W$15:W$19,0),MATCH($BN$5,'Select Year'!AA$14:AC$14,0))</f>
        <v>#N/A</v>
      </c>
      <c r="J11" s="70"/>
      <c r="K11" s="340">
        <f>J11*INDEX('Select Year'!Z$23:AE$23,,MATCH($BN$5,'Select Year'!Z$14:AE$14,0))</f>
        <v>0</v>
      </c>
      <c r="L11" s="289"/>
      <c r="M11" s="291" t="e">
        <f t="shared" ref="M11:M69" si="7">L11/J11</f>
        <v>#DIV/0!</v>
      </c>
      <c r="N11" s="70"/>
      <c r="O11" s="340">
        <f>N11*INDEX('Select Year'!Z$23:AE$23,,MATCH($BN$5,'Select Year'!Z$14:AE$14,0))</f>
        <v>0</v>
      </c>
      <c r="P11" s="289"/>
      <c r="Q11" s="291" t="e">
        <f t="shared" ref="Q11:Q69" si="8">P11/N11</f>
        <v>#DIV/0!</v>
      </c>
      <c r="R11" s="70"/>
      <c r="S11" s="340">
        <f>R11*INDEX('Select Year'!Z$23:AE$23,,MATCH($BN$5,'Select Year'!Z$14:AE$14,0))</f>
        <v>0</v>
      </c>
      <c r="T11" s="289"/>
      <c r="U11" s="291" t="e">
        <f t="shared" ref="U11:U69" si="9">T11/R11</f>
        <v>#DIV/0!</v>
      </c>
      <c r="V11" s="70"/>
      <c r="W11" s="340">
        <f>V11*INDEX('Select Year'!Z$23:AE$23,,MATCH($BN$5,'Select Year'!Z$14:AE$14,0))</f>
        <v>0</v>
      </c>
      <c r="X11" s="289"/>
      <c r="Y11" s="291" t="e">
        <f t="shared" ref="Y11:Y69" si="10">X11/V11</f>
        <v>#DIV/0!</v>
      </c>
      <c r="Z11" s="70"/>
      <c r="AA11" s="340">
        <f>Z11*INDEX('Select Year'!Z$23:AE$23,,MATCH($BN$5,'Select Year'!Z$14:AE$14,0))</f>
        <v>0</v>
      </c>
      <c r="AB11" s="289"/>
      <c r="AC11" s="291" t="e">
        <f t="shared" ref="AC11:AC69" si="11">AB11/Z11</f>
        <v>#DIV/0!</v>
      </c>
      <c r="AD11" s="70"/>
      <c r="AE11" s="340">
        <f>AD11*INDEX('Select Year'!Z$23:AE$23,,MATCH($BN$5,'Select Year'!Z$14:AE$14,0))</f>
        <v>0</v>
      </c>
      <c r="AF11" s="289"/>
      <c r="AG11" s="291" t="e">
        <f t="shared" ref="AG11:AG69" si="12">AF11/AD11</f>
        <v>#DIV/0!</v>
      </c>
      <c r="AH11" s="70"/>
      <c r="AI11" s="340">
        <f>AH11*INDEX('Select Year'!Z$23:AE$23,,MATCH($BN$5,'Select Year'!Z$14:AE$14,0))</f>
        <v>0</v>
      </c>
      <c r="AJ11" s="289"/>
      <c r="AK11" s="291" t="e">
        <f t="shared" ref="AK11:AK69" si="13">AJ11/AH11</f>
        <v>#DIV/0!</v>
      </c>
      <c r="AL11" s="70"/>
      <c r="AM11" s="340">
        <f>AL11*INDEX('Select Year'!Z$23:AE$23,,MATCH($BN$5,'Select Year'!Z$14:AE$14,0))</f>
        <v>0</v>
      </c>
      <c r="AN11" s="289"/>
      <c r="AO11" s="291" t="e">
        <f t="shared" ref="AO11:AO69" si="14">AN11/AL11</f>
        <v>#DIV/0!</v>
      </c>
      <c r="AP11" s="70"/>
      <c r="AQ11" s="340">
        <f>AP11*INDEX('Select Year'!Z$23:AE$23,,MATCH($BN$5,'Select Year'!Z$14:AE$14,0))</f>
        <v>0</v>
      </c>
      <c r="AR11" s="289"/>
      <c r="AS11" s="291" t="e">
        <f t="shared" ref="AS11:AS69" si="15">AR11/AP11</f>
        <v>#DIV/0!</v>
      </c>
      <c r="AT11" s="70"/>
      <c r="AU11" s="340">
        <f>AT11*INDEX('Select Year'!Z$23:AE$23,,MATCH($BN$5,'Select Year'!Z$14:AE$14,0))</f>
        <v>0</v>
      </c>
      <c r="AV11" s="289"/>
      <c r="AW11" s="347" t="e">
        <f t="shared" ref="AW11:AW69" si="16">AV11/AT11</f>
        <v>#DIV/0!</v>
      </c>
      <c r="AX11" s="25"/>
      <c r="AY11" s="25"/>
      <c r="AZ11" s="12"/>
      <c r="BF11" s="12"/>
      <c r="BG11" s="12"/>
      <c r="BH11" s="12"/>
      <c r="BI11" s="12"/>
      <c r="BJ11" s="13"/>
      <c r="BK11" s="12"/>
      <c r="CM11" s="174">
        <f t="shared" si="1"/>
        <v>0</v>
      </c>
      <c r="CN11" s="174" t="str">
        <f t="shared" ref="CN11:CN69" si="17">B11&amp;"-"&amp;C11</f>
        <v>Feb-0</v>
      </c>
      <c r="CO11" s="174" t="str">
        <f t="shared" si="2"/>
        <v>Feb-0</v>
      </c>
      <c r="CP11" s="174">
        <f t="shared" ref="CP11:CP21" si="18">INDEX(J$10:J$69,MATCH($CO11,$CN$10:$CN$69,),)</f>
        <v>0</v>
      </c>
      <c r="CQ11" s="174">
        <f t="shared" ref="CQ11:CQ21" si="19">INDEX(N$10:N$69,MATCH($CO11,$CN$10:$CN$69,),)</f>
        <v>0</v>
      </c>
      <c r="CR11" s="174">
        <f t="shared" ref="CR11:CR21" si="20">INDEX(R$10:R$69,MATCH($CO11,$CN$10:$CN$69,),)</f>
        <v>0</v>
      </c>
      <c r="CS11" s="174">
        <f t="shared" ref="CS11:CS21" si="21">INDEX(V$10:V$69,MATCH($CO11,$CN$10:$CN$69,),)</f>
        <v>0</v>
      </c>
      <c r="CT11" s="174">
        <f t="shared" ref="CT11:CT21" si="22">INDEX(Z$10:Z$69,MATCH($CO11,$CN$10:$CN$69,),)</f>
        <v>0</v>
      </c>
      <c r="CU11" s="174">
        <f t="shared" ref="CU11:CU21" si="23">INDEX(AD$10:AD$69,MATCH($CO11,$CN$10:$CN$69,),)</f>
        <v>0</v>
      </c>
      <c r="CV11" s="174">
        <f t="shared" ref="CV11:CV21" si="24">INDEX(AH$10:AH$69,MATCH($CO11,$CN$10:$CN$69,),)</f>
        <v>0</v>
      </c>
      <c r="CW11" s="174">
        <f t="shared" ref="CW11:CW21" si="25">INDEX(AL$10:AL$69,MATCH($CO11,$CN$10:$CN$69,),)</f>
        <v>0</v>
      </c>
      <c r="CX11" s="174">
        <f t="shared" ref="CX11:CX21" si="26">INDEX(AP$10:AP$69,MATCH($CO11,$CN$10:$CN$69,),)</f>
        <v>0</v>
      </c>
      <c r="CY11" s="174">
        <f t="shared" ref="CY11:CY21" si="27">INDEX(AT$10:AT$69,MATCH($CO11,$CN$10:$CN$69,),)</f>
        <v>0</v>
      </c>
      <c r="CZ11" s="176">
        <f t="shared" ref="CZ11:CZ20" si="28">INDEX(F$10:F$69,MATCH($CO11,$CN$10:$CN$69,),)</f>
        <v>0</v>
      </c>
    </row>
    <row r="12" spans="1:104" s="11" customFormat="1" ht="14.25" customHeight="1" x14ac:dyDescent="0.2">
      <c r="A12" s="345" t="str">
        <f>B12&amp;A4</f>
        <v>Mar</v>
      </c>
      <c r="B12" s="118" t="s">
        <v>2</v>
      </c>
      <c r="C12" s="63">
        <f t="shared" si="0"/>
        <v>0</v>
      </c>
      <c r="D12" s="366">
        <f t="shared" si="3"/>
        <v>0</v>
      </c>
      <c r="E12" s="340">
        <f>D12*INDEX('Select Year'!Z$23:AE$23,,MATCH($BN$5,'Select Year'!Z$14:AE$14,0))</f>
        <v>0</v>
      </c>
      <c r="F12" s="354">
        <f t="shared" si="4"/>
        <v>0</v>
      </c>
      <c r="G12" s="351" t="e">
        <f t="shared" si="5"/>
        <v>#DIV/0!</v>
      </c>
      <c r="H12" s="351" t="e">
        <f t="shared" si="6"/>
        <v>#DIV/0!</v>
      </c>
      <c r="I12" s="47" t="e">
        <f>E12*INDEX('Select Year'!AA$15:AC$19,MATCH(Kerosene!C12,'Select Year'!W$15:W$19,0),MATCH($BN$5,'Select Year'!AA$14:AC$14,0))</f>
        <v>#N/A</v>
      </c>
      <c r="J12" s="70"/>
      <c r="K12" s="340">
        <f>J12*INDEX('Select Year'!Z$23:AE$23,,MATCH($BN$5,'Select Year'!Z$14:AE$14,0))</f>
        <v>0</v>
      </c>
      <c r="L12" s="289"/>
      <c r="M12" s="291" t="e">
        <f t="shared" si="7"/>
        <v>#DIV/0!</v>
      </c>
      <c r="N12" s="70"/>
      <c r="O12" s="340">
        <f>N12*INDEX('Select Year'!Z$23:AE$23,,MATCH($BN$5,'Select Year'!Z$14:AE$14,0))</f>
        <v>0</v>
      </c>
      <c r="P12" s="289"/>
      <c r="Q12" s="291" t="e">
        <f t="shared" si="8"/>
        <v>#DIV/0!</v>
      </c>
      <c r="R12" s="70"/>
      <c r="S12" s="340">
        <f>R12*INDEX('Select Year'!Z$23:AE$23,,MATCH($BN$5,'Select Year'!Z$14:AE$14,0))</f>
        <v>0</v>
      </c>
      <c r="T12" s="289"/>
      <c r="U12" s="291" t="e">
        <f t="shared" si="9"/>
        <v>#DIV/0!</v>
      </c>
      <c r="V12" s="70"/>
      <c r="W12" s="340">
        <f>V12*INDEX('Select Year'!Z$23:AE$23,,MATCH($BN$5,'Select Year'!Z$14:AE$14,0))</f>
        <v>0</v>
      </c>
      <c r="X12" s="289"/>
      <c r="Y12" s="291" t="e">
        <f t="shared" si="10"/>
        <v>#DIV/0!</v>
      </c>
      <c r="Z12" s="70"/>
      <c r="AA12" s="340">
        <f>Z12*INDEX('Select Year'!Z$23:AE$23,,MATCH($BN$5,'Select Year'!Z$14:AE$14,0))</f>
        <v>0</v>
      </c>
      <c r="AB12" s="289"/>
      <c r="AC12" s="291" t="e">
        <f t="shared" si="11"/>
        <v>#DIV/0!</v>
      </c>
      <c r="AD12" s="70"/>
      <c r="AE12" s="340">
        <f>AD12*INDEX('Select Year'!Z$23:AE$23,,MATCH($BN$5,'Select Year'!Z$14:AE$14,0))</f>
        <v>0</v>
      </c>
      <c r="AF12" s="289"/>
      <c r="AG12" s="291" t="e">
        <f t="shared" si="12"/>
        <v>#DIV/0!</v>
      </c>
      <c r="AH12" s="70"/>
      <c r="AI12" s="340">
        <f>AH12*INDEX('Select Year'!Z$23:AE$23,,MATCH($BN$5,'Select Year'!Z$14:AE$14,0))</f>
        <v>0</v>
      </c>
      <c r="AJ12" s="289"/>
      <c r="AK12" s="291" t="e">
        <f t="shared" si="13"/>
        <v>#DIV/0!</v>
      </c>
      <c r="AL12" s="70"/>
      <c r="AM12" s="340">
        <f>AL12*INDEX('Select Year'!Z$23:AE$23,,MATCH($BN$5,'Select Year'!Z$14:AE$14,0))</f>
        <v>0</v>
      </c>
      <c r="AN12" s="289"/>
      <c r="AO12" s="291" t="e">
        <f t="shared" si="14"/>
        <v>#DIV/0!</v>
      </c>
      <c r="AP12" s="70"/>
      <c r="AQ12" s="340">
        <f>AP12*INDEX('Select Year'!Z$23:AE$23,,MATCH($BN$5,'Select Year'!Z$14:AE$14,0))</f>
        <v>0</v>
      </c>
      <c r="AR12" s="289"/>
      <c r="AS12" s="291" t="e">
        <f t="shared" si="15"/>
        <v>#DIV/0!</v>
      </c>
      <c r="AT12" s="70"/>
      <c r="AU12" s="340">
        <f>AT12*INDEX('Select Year'!Z$23:AE$23,,MATCH($BN$5,'Select Year'!Z$14:AE$14,0))</f>
        <v>0</v>
      </c>
      <c r="AV12" s="289"/>
      <c r="AW12" s="347" t="e">
        <f t="shared" si="16"/>
        <v>#DIV/0!</v>
      </c>
      <c r="AX12" s="25"/>
      <c r="AY12" s="25"/>
      <c r="AZ12" s="12"/>
      <c r="BF12" s="12"/>
      <c r="BG12" s="12"/>
      <c r="BH12" s="12"/>
      <c r="BI12" s="12"/>
      <c r="BJ12" s="13"/>
      <c r="BK12" s="12"/>
      <c r="CM12" s="174">
        <f t="shared" si="1"/>
        <v>0</v>
      </c>
      <c r="CN12" s="174" t="str">
        <f t="shared" si="17"/>
        <v>Mar-0</v>
      </c>
      <c r="CO12" s="174" t="str">
        <f t="shared" si="2"/>
        <v>Mar-0</v>
      </c>
      <c r="CP12" s="174">
        <f t="shared" si="18"/>
        <v>0</v>
      </c>
      <c r="CQ12" s="174">
        <f t="shared" si="19"/>
        <v>0</v>
      </c>
      <c r="CR12" s="174">
        <f t="shared" si="20"/>
        <v>0</v>
      </c>
      <c r="CS12" s="174">
        <f t="shared" si="21"/>
        <v>0</v>
      </c>
      <c r="CT12" s="174">
        <f t="shared" si="22"/>
        <v>0</v>
      </c>
      <c r="CU12" s="174">
        <f t="shared" si="23"/>
        <v>0</v>
      </c>
      <c r="CV12" s="174">
        <f t="shared" si="24"/>
        <v>0</v>
      </c>
      <c r="CW12" s="174">
        <f t="shared" si="25"/>
        <v>0</v>
      </c>
      <c r="CX12" s="174">
        <f t="shared" si="26"/>
        <v>0</v>
      </c>
      <c r="CY12" s="174">
        <f t="shared" si="27"/>
        <v>0</v>
      </c>
      <c r="CZ12" s="176">
        <f t="shared" si="28"/>
        <v>0</v>
      </c>
    </row>
    <row r="13" spans="1:104" s="11" customFormat="1" ht="14.25" customHeight="1" x14ac:dyDescent="0.2">
      <c r="A13" s="345" t="str">
        <f>B13&amp;A4</f>
        <v>Apr</v>
      </c>
      <c r="B13" s="118" t="s">
        <v>3</v>
      </c>
      <c r="C13" s="63">
        <f t="shared" si="0"/>
        <v>0</v>
      </c>
      <c r="D13" s="366">
        <f t="shared" si="3"/>
        <v>0</v>
      </c>
      <c r="E13" s="340">
        <f>D13*INDEX('Select Year'!Z$23:AE$23,,MATCH($BN$5,'Select Year'!Z$14:AE$14,0))</f>
        <v>0</v>
      </c>
      <c r="F13" s="354">
        <f t="shared" si="4"/>
        <v>0</v>
      </c>
      <c r="G13" s="351" t="e">
        <f t="shared" si="5"/>
        <v>#DIV/0!</v>
      </c>
      <c r="H13" s="351" t="e">
        <f t="shared" si="6"/>
        <v>#DIV/0!</v>
      </c>
      <c r="I13" s="47" t="e">
        <f>E13*INDEX('Select Year'!AA$15:AC$19,MATCH(Kerosene!C13,'Select Year'!W$15:W$19,0),MATCH($BN$5,'Select Year'!AA$14:AC$14,0))</f>
        <v>#N/A</v>
      </c>
      <c r="J13" s="70"/>
      <c r="K13" s="340">
        <f>J13*INDEX('Select Year'!Z$23:AE$23,,MATCH($BN$5,'Select Year'!Z$14:AE$14,0))</f>
        <v>0</v>
      </c>
      <c r="L13" s="289"/>
      <c r="M13" s="291" t="e">
        <f t="shared" si="7"/>
        <v>#DIV/0!</v>
      </c>
      <c r="N13" s="70"/>
      <c r="O13" s="340">
        <f>N13*INDEX('Select Year'!Z$23:AE$23,,MATCH($BN$5,'Select Year'!Z$14:AE$14,0))</f>
        <v>0</v>
      </c>
      <c r="P13" s="289"/>
      <c r="Q13" s="291" t="e">
        <f t="shared" si="8"/>
        <v>#DIV/0!</v>
      </c>
      <c r="R13" s="70"/>
      <c r="S13" s="340">
        <f>R13*INDEX('Select Year'!Z$23:AE$23,,MATCH($BN$5,'Select Year'!Z$14:AE$14,0))</f>
        <v>0</v>
      </c>
      <c r="T13" s="289"/>
      <c r="U13" s="291" t="e">
        <f t="shared" si="9"/>
        <v>#DIV/0!</v>
      </c>
      <c r="V13" s="70"/>
      <c r="W13" s="340">
        <f>V13*INDEX('Select Year'!Z$23:AE$23,,MATCH($BN$5,'Select Year'!Z$14:AE$14,0))</f>
        <v>0</v>
      </c>
      <c r="X13" s="289"/>
      <c r="Y13" s="291" t="e">
        <f t="shared" si="10"/>
        <v>#DIV/0!</v>
      </c>
      <c r="Z13" s="70"/>
      <c r="AA13" s="340">
        <f>Z13*INDEX('Select Year'!Z$23:AE$23,,MATCH($BN$5,'Select Year'!Z$14:AE$14,0))</f>
        <v>0</v>
      </c>
      <c r="AB13" s="289"/>
      <c r="AC13" s="291" t="e">
        <f t="shared" si="11"/>
        <v>#DIV/0!</v>
      </c>
      <c r="AD13" s="70"/>
      <c r="AE13" s="340">
        <f>AD13*INDEX('Select Year'!Z$23:AE$23,,MATCH($BN$5,'Select Year'!Z$14:AE$14,0))</f>
        <v>0</v>
      </c>
      <c r="AF13" s="289"/>
      <c r="AG13" s="291" t="e">
        <f t="shared" si="12"/>
        <v>#DIV/0!</v>
      </c>
      <c r="AH13" s="70"/>
      <c r="AI13" s="340">
        <f>AH13*INDEX('Select Year'!Z$23:AE$23,,MATCH($BN$5,'Select Year'!Z$14:AE$14,0))</f>
        <v>0</v>
      </c>
      <c r="AJ13" s="289"/>
      <c r="AK13" s="291" t="e">
        <f t="shared" si="13"/>
        <v>#DIV/0!</v>
      </c>
      <c r="AL13" s="70"/>
      <c r="AM13" s="340">
        <f>AL13*INDEX('Select Year'!Z$23:AE$23,,MATCH($BN$5,'Select Year'!Z$14:AE$14,0))</f>
        <v>0</v>
      </c>
      <c r="AN13" s="289"/>
      <c r="AO13" s="291" t="e">
        <f t="shared" si="14"/>
        <v>#DIV/0!</v>
      </c>
      <c r="AP13" s="70"/>
      <c r="AQ13" s="340">
        <f>AP13*INDEX('Select Year'!Z$23:AE$23,,MATCH($BN$5,'Select Year'!Z$14:AE$14,0))</f>
        <v>0</v>
      </c>
      <c r="AR13" s="289"/>
      <c r="AS13" s="291" t="e">
        <f t="shared" si="15"/>
        <v>#DIV/0!</v>
      </c>
      <c r="AT13" s="70"/>
      <c r="AU13" s="340">
        <f>AT13*INDEX('Select Year'!Z$23:AE$23,,MATCH($BN$5,'Select Year'!Z$14:AE$14,0))</f>
        <v>0</v>
      </c>
      <c r="AV13" s="289"/>
      <c r="AW13" s="347" t="e">
        <f t="shared" si="16"/>
        <v>#DIV/0!</v>
      </c>
      <c r="AX13" s="25"/>
      <c r="AY13" s="25"/>
      <c r="AZ13" s="12"/>
      <c r="BF13" s="12"/>
      <c r="BG13" s="12"/>
      <c r="BH13" s="12"/>
      <c r="BI13" s="12"/>
      <c r="BJ13" s="13"/>
      <c r="BK13" s="12"/>
      <c r="CM13" s="174">
        <f t="shared" si="1"/>
        <v>0</v>
      </c>
      <c r="CN13" s="174" t="str">
        <f t="shared" si="17"/>
        <v>Apr-0</v>
      </c>
      <c r="CO13" s="174" t="str">
        <f t="shared" si="2"/>
        <v>Apr-0</v>
      </c>
      <c r="CP13" s="174">
        <f t="shared" si="18"/>
        <v>0</v>
      </c>
      <c r="CQ13" s="174">
        <f t="shared" si="19"/>
        <v>0</v>
      </c>
      <c r="CR13" s="174">
        <f t="shared" si="20"/>
        <v>0</v>
      </c>
      <c r="CS13" s="174">
        <f t="shared" si="21"/>
        <v>0</v>
      </c>
      <c r="CT13" s="174">
        <f t="shared" si="22"/>
        <v>0</v>
      </c>
      <c r="CU13" s="174">
        <f t="shared" si="23"/>
        <v>0</v>
      </c>
      <c r="CV13" s="174">
        <f t="shared" si="24"/>
        <v>0</v>
      </c>
      <c r="CW13" s="174">
        <f t="shared" si="25"/>
        <v>0</v>
      </c>
      <c r="CX13" s="174">
        <f t="shared" si="26"/>
        <v>0</v>
      </c>
      <c r="CY13" s="174">
        <f t="shared" si="27"/>
        <v>0</v>
      </c>
      <c r="CZ13" s="176">
        <f t="shared" si="28"/>
        <v>0</v>
      </c>
    </row>
    <row r="14" spans="1:104" s="11" customFormat="1" ht="14.25" customHeight="1" x14ac:dyDescent="0.2">
      <c r="A14" s="345" t="str">
        <f>B14&amp;A4</f>
        <v>May</v>
      </c>
      <c r="B14" s="118" t="s">
        <v>4</v>
      </c>
      <c r="C14" s="63">
        <f t="shared" si="0"/>
        <v>0</v>
      </c>
      <c r="D14" s="366">
        <f t="shared" si="3"/>
        <v>0</v>
      </c>
      <c r="E14" s="340">
        <f>D14*INDEX('Select Year'!Z$23:AE$23,,MATCH($BN$5,'Select Year'!Z$14:AE$14,0))</f>
        <v>0</v>
      </c>
      <c r="F14" s="354">
        <f t="shared" si="4"/>
        <v>0</v>
      </c>
      <c r="G14" s="351" t="e">
        <f t="shared" si="5"/>
        <v>#DIV/0!</v>
      </c>
      <c r="H14" s="351" t="e">
        <f t="shared" si="6"/>
        <v>#DIV/0!</v>
      </c>
      <c r="I14" s="47" t="e">
        <f>E14*INDEX('Select Year'!AA$15:AC$19,MATCH(Kerosene!C14,'Select Year'!W$15:W$19,0),MATCH($BN$5,'Select Year'!AA$14:AC$14,0))</f>
        <v>#N/A</v>
      </c>
      <c r="J14" s="70"/>
      <c r="K14" s="340">
        <f>J14*INDEX('Select Year'!Z$23:AE$23,,MATCH($BN$5,'Select Year'!Z$14:AE$14,0))</f>
        <v>0</v>
      </c>
      <c r="L14" s="289"/>
      <c r="M14" s="291" t="e">
        <f t="shared" si="7"/>
        <v>#DIV/0!</v>
      </c>
      <c r="N14" s="70"/>
      <c r="O14" s="340">
        <f>N14*INDEX('Select Year'!Z$23:AE$23,,MATCH($BN$5,'Select Year'!Z$14:AE$14,0))</f>
        <v>0</v>
      </c>
      <c r="P14" s="289"/>
      <c r="Q14" s="291" t="e">
        <f t="shared" si="8"/>
        <v>#DIV/0!</v>
      </c>
      <c r="R14" s="70"/>
      <c r="S14" s="340">
        <f>R14*INDEX('Select Year'!Z$23:AE$23,,MATCH($BN$5,'Select Year'!Z$14:AE$14,0))</f>
        <v>0</v>
      </c>
      <c r="T14" s="289"/>
      <c r="U14" s="291" t="e">
        <f t="shared" si="9"/>
        <v>#DIV/0!</v>
      </c>
      <c r="V14" s="70"/>
      <c r="W14" s="340">
        <f>V14*INDEX('Select Year'!Z$23:AE$23,,MATCH($BN$5,'Select Year'!Z$14:AE$14,0))</f>
        <v>0</v>
      </c>
      <c r="X14" s="289"/>
      <c r="Y14" s="291" t="e">
        <f t="shared" si="10"/>
        <v>#DIV/0!</v>
      </c>
      <c r="Z14" s="70"/>
      <c r="AA14" s="340">
        <f>Z14*INDEX('Select Year'!Z$23:AE$23,,MATCH($BN$5,'Select Year'!Z$14:AE$14,0))</f>
        <v>0</v>
      </c>
      <c r="AB14" s="289"/>
      <c r="AC14" s="291" t="e">
        <f t="shared" si="11"/>
        <v>#DIV/0!</v>
      </c>
      <c r="AD14" s="70"/>
      <c r="AE14" s="340">
        <f>AD14*INDEX('Select Year'!Z$23:AE$23,,MATCH($BN$5,'Select Year'!Z$14:AE$14,0))</f>
        <v>0</v>
      </c>
      <c r="AF14" s="289"/>
      <c r="AG14" s="291" t="e">
        <f t="shared" si="12"/>
        <v>#DIV/0!</v>
      </c>
      <c r="AH14" s="70"/>
      <c r="AI14" s="340">
        <f>AH14*INDEX('Select Year'!Z$23:AE$23,,MATCH($BN$5,'Select Year'!Z$14:AE$14,0))</f>
        <v>0</v>
      </c>
      <c r="AJ14" s="289"/>
      <c r="AK14" s="291" t="e">
        <f t="shared" si="13"/>
        <v>#DIV/0!</v>
      </c>
      <c r="AL14" s="70"/>
      <c r="AM14" s="340">
        <f>AL14*INDEX('Select Year'!Z$23:AE$23,,MATCH($BN$5,'Select Year'!Z$14:AE$14,0))</f>
        <v>0</v>
      </c>
      <c r="AN14" s="289"/>
      <c r="AO14" s="291" t="e">
        <f t="shared" si="14"/>
        <v>#DIV/0!</v>
      </c>
      <c r="AP14" s="70"/>
      <c r="AQ14" s="340">
        <f>AP14*INDEX('Select Year'!Z$23:AE$23,,MATCH($BN$5,'Select Year'!Z$14:AE$14,0))</f>
        <v>0</v>
      </c>
      <c r="AR14" s="289"/>
      <c r="AS14" s="291" t="e">
        <f t="shared" si="15"/>
        <v>#DIV/0!</v>
      </c>
      <c r="AT14" s="70"/>
      <c r="AU14" s="340">
        <f>AT14*INDEX('Select Year'!Z$23:AE$23,,MATCH($BN$5,'Select Year'!Z$14:AE$14,0))</f>
        <v>0</v>
      </c>
      <c r="AV14" s="289"/>
      <c r="AW14" s="347" t="e">
        <f t="shared" si="16"/>
        <v>#DIV/0!</v>
      </c>
      <c r="AX14" s="25"/>
      <c r="AY14" s="25"/>
      <c r="AZ14" s="12"/>
      <c r="BF14" s="12"/>
      <c r="BG14" s="12"/>
      <c r="BH14" s="12"/>
      <c r="BI14" s="12"/>
      <c r="BJ14" s="13"/>
      <c r="BK14" s="12"/>
      <c r="CM14" s="174">
        <f t="shared" si="1"/>
        <v>0</v>
      </c>
      <c r="CN14" s="174" t="str">
        <f t="shared" si="17"/>
        <v>May-0</v>
      </c>
      <c r="CO14" s="174" t="str">
        <f t="shared" si="2"/>
        <v>May-0</v>
      </c>
      <c r="CP14" s="174">
        <f t="shared" si="18"/>
        <v>0</v>
      </c>
      <c r="CQ14" s="174">
        <f t="shared" si="19"/>
        <v>0</v>
      </c>
      <c r="CR14" s="174">
        <f t="shared" si="20"/>
        <v>0</v>
      </c>
      <c r="CS14" s="174">
        <f t="shared" si="21"/>
        <v>0</v>
      </c>
      <c r="CT14" s="174">
        <f t="shared" si="22"/>
        <v>0</v>
      </c>
      <c r="CU14" s="174">
        <f t="shared" si="23"/>
        <v>0</v>
      </c>
      <c r="CV14" s="174">
        <f t="shared" si="24"/>
        <v>0</v>
      </c>
      <c r="CW14" s="174">
        <f t="shared" si="25"/>
        <v>0</v>
      </c>
      <c r="CX14" s="174">
        <f t="shared" si="26"/>
        <v>0</v>
      </c>
      <c r="CY14" s="174">
        <f t="shared" si="27"/>
        <v>0</v>
      </c>
      <c r="CZ14" s="176">
        <f t="shared" si="28"/>
        <v>0</v>
      </c>
    </row>
    <row r="15" spans="1:104" s="11" customFormat="1" ht="14.25" customHeight="1" x14ac:dyDescent="0.2">
      <c r="A15" s="345" t="str">
        <f>B15&amp;A4</f>
        <v>Jun</v>
      </c>
      <c r="B15" s="118" t="s">
        <v>5</v>
      </c>
      <c r="C15" s="63">
        <f t="shared" si="0"/>
        <v>0</v>
      </c>
      <c r="D15" s="366">
        <f t="shared" si="3"/>
        <v>0</v>
      </c>
      <c r="E15" s="340">
        <f>D15*INDEX('Select Year'!Z$23:AE$23,,MATCH($BN$5,'Select Year'!Z$14:AE$14,0))</f>
        <v>0</v>
      </c>
      <c r="F15" s="354">
        <f t="shared" si="4"/>
        <v>0</v>
      </c>
      <c r="G15" s="351" t="e">
        <f t="shared" si="5"/>
        <v>#DIV/0!</v>
      </c>
      <c r="H15" s="351" t="e">
        <f t="shared" si="6"/>
        <v>#DIV/0!</v>
      </c>
      <c r="I15" s="47" t="e">
        <f>E15*INDEX('Select Year'!AA$15:AC$19,MATCH(Kerosene!C15,'Select Year'!W$15:W$19,0),MATCH($BN$5,'Select Year'!AA$14:AC$14,0))</f>
        <v>#N/A</v>
      </c>
      <c r="J15" s="70"/>
      <c r="K15" s="340">
        <f>J15*INDEX('Select Year'!Z$23:AE$23,,MATCH($BN$5,'Select Year'!Z$14:AE$14,0))</f>
        <v>0</v>
      </c>
      <c r="L15" s="289"/>
      <c r="M15" s="291" t="e">
        <f t="shared" si="7"/>
        <v>#DIV/0!</v>
      </c>
      <c r="N15" s="70"/>
      <c r="O15" s="340">
        <f>N15*INDEX('Select Year'!Z$23:AE$23,,MATCH($BN$5,'Select Year'!Z$14:AE$14,0))</f>
        <v>0</v>
      </c>
      <c r="P15" s="289"/>
      <c r="Q15" s="291" t="e">
        <f t="shared" si="8"/>
        <v>#DIV/0!</v>
      </c>
      <c r="R15" s="70"/>
      <c r="S15" s="340">
        <f>R15*INDEX('Select Year'!Z$23:AE$23,,MATCH($BN$5,'Select Year'!Z$14:AE$14,0))</f>
        <v>0</v>
      </c>
      <c r="T15" s="289"/>
      <c r="U15" s="291" t="e">
        <f t="shared" si="9"/>
        <v>#DIV/0!</v>
      </c>
      <c r="V15" s="70"/>
      <c r="W15" s="340">
        <f>V15*INDEX('Select Year'!Z$23:AE$23,,MATCH($BN$5,'Select Year'!Z$14:AE$14,0))</f>
        <v>0</v>
      </c>
      <c r="X15" s="289"/>
      <c r="Y15" s="291" t="e">
        <f t="shared" si="10"/>
        <v>#DIV/0!</v>
      </c>
      <c r="Z15" s="70"/>
      <c r="AA15" s="340">
        <f>Z15*INDEX('Select Year'!Z$23:AE$23,,MATCH($BN$5,'Select Year'!Z$14:AE$14,0))</f>
        <v>0</v>
      </c>
      <c r="AB15" s="289"/>
      <c r="AC15" s="291" t="e">
        <f t="shared" si="11"/>
        <v>#DIV/0!</v>
      </c>
      <c r="AD15" s="70"/>
      <c r="AE15" s="340">
        <f>AD15*INDEX('Select Year'!Z$23:AE$23,,MATCH($BN$5,'Select Year'!Z$14:AE$14,0))</f>
        <v>0</v>
      </c>
      <c r="AF15" s="289"/>
      <c r="AG15" s="291" t="e">
        <f t="shared" si="12"/>
        <v>#DIV/0!</v>
      </c>
      <c r="AH15" s="70"/>
      <c r="AI15" s="340">
        <f>AH15*INDEX('Select Year'!Z$23:AE$23,,MATCH($BN$5,'Select Year'!Z$14:AE$14,0))</f>
        <v>0</v>
      </c>
      <c r="AJ15" s="289"/>
      <c r="AK15" s="291" t="e">
        <f t="shared" si="13"/>
        <v>#DIV/0!</v>
      </c>
      <c r="AL15" s="70"/>
      <c r="AM15" s="340">
        <f>AL15*INDEX('Select Year'!Z$23:AE$23,,MATCH($BN$5,'Select Year'!Z$14:AE$14,0))</f>
        <v>0</v>
      </c>
      <c r="AN15" s="289"/>
      <c r="AO15" s="291" t="e">
        <f t="shared" si="14"/>
        <v>#DIV/0!</v>
      </c>
      <c r="AP15" s="70"/>
      <c r="AQ15" s="340">
        <f>AP15*INDEX('Select Year'!Z$23:AE$23,,MATCH($BN$5,'Select Year'!Z$14:AE$14,0))</f>
        <v>0</v>
      </c>
      <c r="AR15" s="289"/>
      <c r="AS15" s="291" t="e">
        <f t="shared" si="15"/>
        <v>#DIV/0!</v>
      </c>
      <c r="AT15" s="70"/>
      <c r="AU15" s="340">
        <f>AT15*INDEX('Select Year'!Z$23:AE$23,,MATCH($BN$5,'Select Year'!Z$14:AE$14,0))</f>
        <v>0</v>
      </c>
      <c r="AV15" s="289"/>
      <c r="AW15" s="347" t="e">
        <f t="shared" si="16"/>
        <v>#DIV/0!</v>
      </c>
      <c r="AX15" s="25"/>
      <c r="AY15" s="25"/>
      <c r="AZ15" s="12"/>
      <c r="BF15" s="12"/>
      <c r="BG15" s="12"/>
      <c r="BH15" s="12"/>
      <c r="BI15" s="12"/>
      <c r="BJ15" s="13"/>
      <c r="BK15" s="12"/>
      <c r="CM15" s="174">
        <f t="shared" si="1"/>
        <v>0</v>
      </c>
      <c r="CN15" s="174" t="str">
        <f t="shared" si="17"/>
        <v>Jun-0</v>
      </c>
      <c r="CO15" s="174" t="str">
        <f t="shared" si="2"/>
        <v>Jun-0</v>
      </c>
      <c r="CP15" s="174">
        <f t="shared" si="18"/>
        <v>0</v>
      </c>
      <c r="CQ15" s="174">
        <f t="shared" si="19"/>
        <v>0</v>
      </c>
      <c r="CR15" s="174">
        <f t="shared" si="20"/>
        <v>0</v>
      </c>
      <c r="CS15" s="174">
        <f t="shared" si="21"/>
        <v>0</v>
      </c>
      <c r="CT15" s="174">
        <f t="shared" si="22"/>
        <v>0</v>
      </c>
      <c r="CU15" s="174">
        <f t="shared" si="23"/>
        <v>0</v>
      </c>
      <c r="CV15" s="174">
        <f t="shared" si="24"/>
        <v>0</v>
      </c>
      <c r="CW15" s="174">
        <f t="shared" si="25"/>
        <v>0</v>
      </c>
      <c r="CX15" s="174">
        <f t="shared" si="26"/>
        <v>0</v>
      </c>
      <c r="CY15" s="174">
        <f t="shared" si="27"/>
        <v>0</v>
      </c>
      <c r="CZ15" s="176">
        <f t="shared" si="28"/>
        <v>0</v>
      </c>
    </row>
    <row r="16" spans="1:104" s="11" customFormat="1" ht="14.25" customHeight="1" x14ac:dyDescent="0.2">
      <c r="A16" s="345" t="str">
        <f>B16&amp;A4</f>
        <v>Jul</v>
      </c>
      <c r="B16" s="118" t="s">
        <v>6</v>
      </c>
      <c r="C16" s="63">
        <f t="shared" si="0"/>
        <v>0</v>
      </c>
      <c r="D16" s="366">
        <f t="shared" si="3"/>
        <v>0</v>
      </c>
      <c r="E16" s="340">
        <f>D16*INDEX('Select Year'!Z$23:AE$23,,MATCH($BN$5,'Select Year'!Z$14:AE$14,0))</f>
        <v>0</v>
      </c>
      <c r="F16" s="354">
        <f t="shared" si="4"/>
        <v>0</v>
      </c>
      <c r="G16" s="351" t="e">
        <f t="shared" si="5"/>
        <v>#DIV/0!</v>
      </c>
      <c r="H16" s="351" t="e">
        <f t="shared" si="6"/>
        <v>#DIV/0!</v>
      </c>
      <c r="I16" s="47" t="e">
        <f>E16*INDEX('Select Year'!AA$15:AC$19,MATCH(Kerosene!C16,'Select Year'!W$15:W$19,0),MATCH($BN$5,'Select Year'!AA$14:AC$14,0))</f>
        <v>#N/A</v>
      </c>
      <c r="J16" s="70"/>
      <c r="K16" s="340">
        <f>J16*INDEX('Select Year'!Z$23:AE$23,,MATCH($BN$5,'Select Year'!Z$14:AE$14,0))</f>
        <v>0</v>
      </c>
      <c r="L16" s="289"/>
      <c r="M16" s="291" t="e">
        <f t="shared" si="7"/>
        <v>#DIV/0!</v>
      </c>
      <c r="N16" s="70"/>
      <c r="O16" s="340">
        <f>N16*INDEX('Select Year'!Z$23:AE$23,,MATCH($BN$5,'Select Year'!Z$14:AE$14,0))</f>
        <v>0</v>
      </c>
      <c r="P16" s="289"/>
      <c r="Q16" s="291" t="e">
        <f t="shared" si="8"/>
        <v>#DIV/0!</v>
      </c>
      <c r="R16" s="70"/>
      <c r="S16" s="340">
        <f>R16*INDEX('Select Year'!Z$23:AE$23,,MATCH($BN$5,'Select Year'!Z$14:AE$14,0))</f>
        <v>0</v>
      </c>
      <c r="T16" s="289"/>
      <c r="U16" s="291" t="e">
        <f t="shared" si="9"/>
        <v>#DIV/0!</v>
      </c>
      <c r="V16" s="70"/>
      <c r="W16" s="340">
        <f>V16*INDEX('Select Year'!Z$23:AE$23,,MATCH($BN$5,'Select Year'!Z$14:AE$14,0))</f>
        <v>0</v>
      </c>
      <c r="X16" s="289"/>
      <c r="Y16" s="291" t="e">
        <f t="shared" si="10"/>
        <v>#DIV/0!</v>
      </c>
      <c r="Z16" s="70"/>
      <c r="AA16" s="340">
        <f>Z16*INDEX('Select Year'!Z$23:AE$23,,MATCH($BN$5,'Select Year'!Z$14:AE$14,0))</f>
        <v>0</v>
      </c>
      <c r="AB16" s="289"/>
      <c r="AC16" s="291" t="e">
        <f t="shared" si="11"/>
        <v>#DIV/0!</v>
      </c>
      <c r="AD16" s="70"/>
      <c r="AE16" s="340">
        <f>AD16*INDEX('Select Year'!Z$23:AE$23,,MATCH($BN$5,'Select Year'!Z$14:AE$14,0))</f>
        <v>0</v>
      </c>
      <c r="AF16" s="289"/>
      <c r="AG16" s="291" t="e">
        <f t="shared" si="12"/>
        <v>#DIV/0!</v>
      </c>
      <c r="AH16" s="70"/>
      <c r="AI16" s="340">
        <f>AH16*INDEX('Select Year'!Z$23:AE$23,,MATCH($BN$5,'Select Year'!Z$14:AE$14,0))</f>
        <v>0</v>
      </c>
      <c r="AJ16" s="289"/>
      <c r="AK16" s="291" t="e">
        <f t="shared" si="13"/>
        <v>#DIV/0!</v>
      </c>
      <c r="AL16" s="70"/>
      <c r="AM16" s="340">
        <f>AL16*INDEX('Select Year'!Z$23:AE$23,,MATCH($BN$5,'Select Year'!Z$14:AE$14,0))</f>
        <v>0</v>
      </c>
      <c r="AN16" s="289"/>
      <c r="AO16" s="291" t="e">
        <f t="shared" si="14"/>
        <v>#DIV/0!</v>
      </c>
      <c r="AP16" s="70"/>
      <c r="AQ16" s="340">
        <f>AP16*INDEX('Select Year'!Z$23:AE$23,,MATCH($BN$5,'Select Year'!Z$14:AE$14,0))</f>
        <v>0</v>
      </c>
      <c r="AR16" s="289"/>
      <c r="AS16" s="291" t="e">
        <f t="shared" si="15"/>
        <v>#DIV/0!</v>
      </c>
      <c r="AT16" s="70"/>
      <c r="AU16" s="340">
        <f>AT16*INDEX('Select Year'!Z$23:AE$23,,MATCH($BN$5,'Select Year'!Z$14:AE$14,0))</f>
        <v>0</v>
      </c>
      <c r="AV16" s="289"/>
      <c r="AW16" s="347" t="e">
        <f t="shared" si="16"/>
        <v>#DIV/0!</v>
      </c>
      <c r="AX16" s="25"/>
      <c r="AY16" s="25"/>
      <c r="AZ16" s="12"/>
      <c r="BF16" s="12"/>
      <c r="BG16" s="12"/>
      <c r="BH16" s="12"/>
      <c r="BI16" s="12"/>
      <c r="BJ16" s="13"/>
      <c r="BK16" s="12"/>
      <c r="CM16" s="174">
        <f t="shared" si="1"/>
        <v>0</v>
      </c>
      <c r="CN16" s="174" t="str">
        <f t="shared" si="17"/>
        <v>Jul-0</v>
      </c>
      <c r="CO16" s="174" t="str">
        <f t="shared" si="2"/>
        <v>Jul-0</v>
      </c>
      <c r="CP16" s="174">
        <f t="shared" si="18"/>
        <v>0</v>
      </c>
      <c r="CQ16" s="174">
        <f t="shared" si="19"/>
        <v>0</v>
      </c>
      <c r="CR16" s="174">
        <f t="shared" si="20"/>
        <v>0</v>
      </c>
      <c r="CS16" s="174">
        <f t="shared" si="21"/>
        <v>0</v>
      </c>
      <c r="CT16" s="174">
        <f t="shared" si="22"/>
        <v>0</v>
      </c>
      <c r="CU16" s="174">
        <f t="shared" si="23"/>
        <v>0</v>
      </c>
      <c r="CV16" s="174">
        <f t="shared" si="24"/>
        <v>0</v>
      </c>
      <c r="CW16" s="174">
        <f t="shared" si="25"/>
        <v>0</v>
      </c>
      <c r="CX16" s="174">
        <f t="shared" si="26"/>
        <v>0</v>
      </c>
      <c r="CY16" s="174">
        <f t="shared" si="27"/>
        <v>0</v>
      </c>
      <c r="CZ16" s="176">
        <f t="shared" si="28"/>
        <v>0</v>
      </c>
    </row>
    <row r="17" spans="1:104" s="11" customFormat="1" ht="14.25" customHeight="1" x14ac:dyDescent="0.2">
      <c r="A17" s="345" t="str">
        <f>B17&amp;A4</f>
        <v>Aug</v>
      </c>
      <c r="B17" s="118" t="s">
        <v>7</v>
      </c>
      <c r="C17" s="63">
        <f t="shared" si="0"/>
        <v>0</v>
      </c>
      <c r="D17" s="366">
        <f t="shared" si="3"/>
        <v>0</v>
      </c>
      <c r="E17" s="340">
        <f>D17*INDEX('Select Year'!Z$23:AE$23,,MATCH($BN$5,'Select Year'!Z$14:AE$14,0))</f>
        <v>0</v>
      </c>
      <c r="F17" s="354">
        <f t="shared" si="4"/>
        <v>0</v>
      </c>
      <c r="G17" s="351" t="e">
        <f t="shared" si="5"/>
        <v>#DIV/0!</v>
      </c>
      <c r="H17" s="351" t="e">
        <f t="shared" si="6"/>
        <v>#DIV/0!</v>
      </c>
      <c r="I17" s="47" t="e">
        <f>E17*INDEX('Select Year'!AA$15:AC$19,MATCH(Kerosene!C17,'Select Year'!W$15:W$19,0),MATCH($BN$5,'Select Year'!AA$14:AC$14,0))</f>
        <v>#N/A</v>
      </c>
      <c r="J17" s="70"/>
      <c r="K17" s="340">
        <f>J17*INDEX('Select Year'!Z$23:AE$23,,MATCH($BN$5,'Select Year'!Z$14:AE$14,0))</f>
        <v>0</v>
      </c>
      <c r="L17" s="289"/>
      <c r="M17" s="291" t="e">
        <f t="shared" si="7"/>
        <v>#DIV/0!</v>
      </c>
      <c r="N17" s="70"/>
      <c r="O17" s="340">
        <f>N17*INDEX('Select Year'!Z$23:AE$23,,MATCH($BN$5,'Select Year'!Z$14:AE$14,0))</f>
        <v>0</v>
      </c>
      <c r="P17" s="289"/>
      <c r="Q17" s="291" t="e">
        <f t="shared" si="8"/>
        <v>#DIV/0!</v>
      </c>
      <c r="R17" s="70"/>
      <c r="S17" s="340">
        <f>R17*INDEX('Select Year'!Z$23:AE$23,,MATCH($BN$5,'Select Year'!Z$14:AE$14,0))</f>
        <v>0</v>
      </c>
      <c r="T17" s="289"/>
      <c r="U17" s="291" t="e">
        <f t="shared" si="9"/>
        <v>#DIV/0!</v>
      </c>
      <c r="V17" s="70"/>
      <c r="W17" s="340">
        <f>V17*INDEX('Select Year'!Z$23:AE$23,,MATCH($BN$5,'Select Year'!Z$14:AE$14,0))</f>
        <v>0</v>
      </c>
      <c r="X17" s="289"/>
      <c r="Y17" s="291" t="e">
        <f t="shared" si="10"/>
        <v>#DIV/0!</v>
      </c>
      <c r="Z17" s="70"/>
      <c r="AA17" s="340">
        <f>Z17*INDEX('Select Year'!Z$23:AE$23,,MATCH($BN$5,'Select Year'!Z$14:AE$14,0))</f>
        <v>0</v>
      </c>
      <c r="AB17" s="289"/>
      <c r="AC17" s="291" t="e">
        <f t="shared" si="11"/>
        <v>#DIV/0!</v>
      </c>
      <c r="AD17" s="70"/>
      <c r="AE17" s="340">
        <f>AD17*INDEX('Select Year'!Z$23:AE$23,,MATCH($BN$5,'Select Year'!Z$14:AE$14,0))</f>
        <v>0</v>
      </c>
      <c r="AF17" s="289"/>
      <c r="AG17" s="291" t="e">
        <f t="shared" si="12"/>
        <v>#DIV/0!</v>
      </c>
      <c r="AH17" s="70"/>
      <c r="AI17" s="340">
        <f>AH17*INDEX('Select Year'!Z$23:AE$23,,MATCH($BN$5,'Select Year'!Z$14:AE$14,0))</f>
        <v>0</v>
      </c>
      <c r="AJ17" s="289"/>
      <c r="AK17" s="291" t="e">
        <f t="shared" si="13"/>
        <v>#DIV/0!</v>
      </c>
      <c r="AL17" s="70"/>
      <c r="AM17" s="340">
        <f>AL17*INDEX('Select Year'!Z$23:AE$23,,MATCH($BN$5,'Select Year'!Z$14:AE$14,0))</f>
        <v>0</v>
      </c>
      <c r="AN17" s="289"/>
      <c r="AO17" s="291" t="e">
        <f t="shared" si="14"/>
        <v>#DIV/0!</v>
      </c>
      <c r="AP17" s="70"/>
      <c r="AQ17" s="340">
        <f>AP17*INDEX('Select Year'!Z$23:AE$23,,MATCH($BN$5,'Select Year'!Z$14:AE$14,0))</f>
        <v>0</v>
      </c>
      <c r="AR17" s="289"/>
      <c r="AS17" s="291" t="e">
        <f t="shared" si="15"/>
        <v>#DIV/0!</v>
      </c>
      <c r="AT17" s="70"/>
      <c r="AU17" s="340">
        <f>AT17*INDEX('Select Year'!Z$23:AE$23,,MATCH($BN$5,'Select Year'!Z$14:AE$14,0))</f>
        <v>0</v>
      </c>
      <c r="AV17" s="289"/>
      <c r="AW17" s="347" t="e">
        <f t="shared" si="16"/>
        <v>#DIV/0!</v>
      </c>
      <c r="AX17" s="25"/>
      <c r="AY17" s="25"/>
      <c r="AZ17" s="12"/>
      <c r="BF17" s="12"/>
      <c r="BG17" s="12"/>
      <c r="BH17" s="12"/>
      <c r="BI17" s="12"/>
      <c r="BJ17" s="13"/>
      <c r="BK17" s="12"/>
      <c r="CM17" s="174">
        <f t="shared" si="1"/>
        <v>0</v>
      </c>
      <c r="CN17" s="174" t="str">
        <f t="shared" si="17"/>
        <v>Aug-0</v>
      </c>
      <c r="CO17" s="174" t="str">
        <f t="shared" si="2"/>
        <v>Aug-0</v>
      </c>
      <c r="CP17" s="174">
        <f t="shared" si="18"/>
        <v>0</v>
      </c>
      <c r="CQ17" s="174">
        <f t="shared" si="19"/>
        <v>0</v>
      </c>
      <c r="CR17" s="174">
        <f t="shared" si="20"/>
        <v>0</v>
      </c>
      <c r="CS17" s="174">
        <f t="shared" si="21"/>
        <v>0</v>
      </c>
      <c r="CT17" s="174">
        <f t="shared" si="22"/>
        <v>0</v>
      </c>
      <c r="CU17" s="174">
        <f t="shared" si="23"/>
        <v>0</v>
      </c>
      <c r="CV17" s="174">
        <f t="shared" si="24"/>
        <v>0</v>
      </c>
      <c r="CW17" s="174">
        <f t="shared" si="25"/>
        <v>0</v>
      </c>
      <c r="CX17" s="174">
        <f t="shared" si="26"/>
        <v>0</v>
      </c>
      <c r="CY17" s="174">
        <f t="shared" si="27"/>
        <v>0</v>
      </c>
      <c r="CZ17" s="176">
        <f t="shared" si="28"/>
        <v>0</v>
      </c>
    </row>
    <row r="18" spans="1:104" s="11" customFormat="1" ht="14.25" customHeight="1" x14ac:dyDescent="0.2">
      <c r="A18" s="345" t="str">
        <f>B18&amp;A4</f>
        <v>Sep</v>
      </c>
      <c r="B18" s="118" t="s">
        <v>8</v>
      </c>
      <c r="C18" s="63">
        <f t="shared" si="0"/>
        <v>0</v>
      </c>
      <c r="D18" s="366">
        <f t="shared" si="3"/>
        <v>0</v>
      </c>
      <c r="E18" s="340">
        <f>D18*INDEX('Select Year'!Z$23:AE$23,,MATCH($BN$5,'Select Year'!Z$14:AE$14,0))</f>
        <v>0</v>
      </c>
      <c r="F18" s="354">
        <f t="shared" si="4"/>
        <v>0</v>
      </c>
      <c r="G18" s="351" t="e">
        <f t="shared" si="5"/>
        <v>#DIV/0!</v>
      </c>
      <c r="H18" s="351" t="e">
        <f t="shared" si="6"/>
        <v>#DIV/0!</v>
      </c>
      <c r="I18" s="47" t="e">
        <f>E18*INDEX('Select Year'!AA$15:AC$19,MATCH(Kerosene!C18,'Select Year'!W$15:W$19,0),MATCH($BN$5,'Select Year'!AA$14:AC$14,0))</f>
        <v>#N/A</v>
      </c>
      <c r="J18" s="70"/>
      <c r="K18" s="340">
        <f>J18*INDEX('Select Year'!Z$23:AE$23,,MATCH($BN$5,'Select Year'!Z$14:AE$14,0))</f>
        <v>0</v>
      </c>
      <c r="L18" s="289"/>
      <c r="M18" s="291" t="e">
        <f t="shared" si="7"/>
        <v>#DIV/0!</v>
      </c>
      <c r="N18" s="70"/>
      <c r="O18" s="340">
        <f>N18*INDEX('Select Year'!Z$23:AE$23,,MATCH($BN$5,'Select Year'!Z$14:AE$14,0))</f>
        <v>0</v>
      </c>
      <c r="P18" s="289"/>
      <c r="Q18" s="291" t="e">
        <f t="shared" si="8"/>
        <v>#DIV/0!</v>
      </c>
      <c r="R18" s="70"/>
      <c r="S18" s="340">
        <f>R18*INDEX('Select Year'!Z$23:AE$23,,MATCH($BN$5,'Select Year'!Z$14:AE$14,0))</f>
        <v>0</v>
      </c>
      <c r="T18" s="289"/>
      <c r="U18" s="291" t="e">
        <f t="shared" si="9"/>
        <v>#DIV/0!</v>
      </c>
      <c r="V18" s="70"/>
      <c r="W18" s="340">
        <f>V18*INDEX('Select Year'!Z$23:AE$23,,MATCH($BN$5,'Select Year'!Z$14:AE$14,0))</f>
        <v>0</v>
      </c>
      <c r="X18" s="289"/>
      <c r="Y18" s="291" t="e">
        <f t="shared" si="10"/>
        <v>#DIV/0!</v>
      </c>
      <c r="Z18" s="70"/>
      <c r="AA18" s="340">
        <f>Z18*INDEX('Select Year'!Z$23:AE$23,,MATCH($BN$5,'Select Year'!Z$14:AE$14,0))</f>
        <v>0</v>
      </c>
      <c r="AB18" s="289"/>
      <c r="AC18" s="291" t="e">
        <f t="shared" si="11"/>
        <v>#DIV/0!</v>
      </c>
      <c r="AD18" s="70"/>
      <c r="AE18" s="340">
        <f>AD18*INDEX('Select Year'!Z$23:AE$23,,MATCH($BN$5,'Select Year'!Z$14:AE$14,0))</f>
        <v>0</v>
      </c>
      <c r="AF18" s="289"/>
      <c r="AG18" s="291" t="e">
        <f t="shared" si="12"/>
        <v>#DIV/0!</v>
      </c>
      <c r="AH18" s="70"/>
      <c r="AI18" s="340">
        <f>AH18*INDEX('Select Year'!Z$23:AE$23,,MATCH($BN$5,'Select Year'!Z$14:AE$14,0))</f>
        <v>0</v>
      </c>
      <c r="AJ18" s="289"/>
      <c r="AK18" s="291" t="e">
        <f t="shared" si="13"/>
        <v>#DIV/0!</v>
      </c>
      <c r="AL18" s="70"/>
      <c r="AM18" s="340">
        <f>AL18*INDEX('Select Year'!Z$23:AE$23,,MATCH($BN$5,'Select Year'!Z$14:AE$14,0))</f>
        <v>0</v>
      </c>
      <c r="AN18" s="289"/>
      <c r="AO18" s="291" t="e">
        <f t="shared" si="14"/>
        <v>#DIV/0!</v>
      </c>
      <c r="AP18" s="70"/>
      <c r="AQ18" s="340">
        <f>AP18*INDEX('Select Year'!Z$23:AE$23,,MATCH($BN$5,'Select Year'!Z$14:AE$14,0))</f>
        <v>0</v>
      </c>
      <c r="AR18" s="289"/>
      <c r="AS18" s="291" t="e">
        <f t="shared" si="15"/>
        <v>#DIV/0!</v>
      </c>
      <c r="AT18" s="70"/>
      <c r="AU18" s="340">
        <f>AT18*INDEX('Select Year'!Z$23:AE$23,,MATCH($BN$5,'Select Year'!Z$14:AE$14,0))</f>
        <v>0</v>
      </c>
      <c r="AV18" s="289"/>
      <c r="AW18" s="347" t="e">
        <f t="shared" si="16"/>
        <v>#DIV/0!</v>
      </c>
      <c r="AX18" s="25"/>
      <c r="AY18" s="25"/>
      <c r="AZ18" s="12"/>
      <c r="BF18" s="12"/>
      <c r="BG18" s="12"/>
      <c r="BH18" s="12"/>
      <c r="BI18" s="12"/>
      <c r="BJ18" s="13"/>
      <c r="BK18" s="12"/>
      <c r="CM18" s="174">
        <f t="shared" si="1"/>
        <v>0</v>
      </c>
      <c r="CN18" s="174" t="str">
        <f t="shared" si="17"/>
        <v>Sep-0</v>
      </c>
      <c r="CO18" s="174" t="str">
        <f t="shared" si="2"/>
        <v>Sep-0</v>
      </c>
      <c r="CP18" s="174">
        <f t="shared" si="18"/>
        <v>0</v>
      </c>
      <c r="CQ18" s="174">
        <f t="shared" si="19"/>
        <v>0</v>
      </c>
      <c r="CR18" s="174">
        <f t="shared" si="20"/>
        <v>0</v>
      </c>
      <c r="CS18" s="174">
        <f t="shared" si="21"/>
        <v>0</v>
      </c>
      <c r="CT18" s="174">
        <f t="shared" si="22"/>
        <v>0</v>
      </c>
      <c r="CU18" s="174">
        <f t="shared" si="23"/>
        <v>0</v>
      </c>
      <c r="CV18" s="174">
        <f t="shared" si="24"/>
        <v>0</v>
      </c>
      <c r="CW18" s="174">
        <f t="shared" si="25"/>
        <v>0</v>
      </c>
      <c r="CX18" s="174">
        <f t="shared" si="26"/>
        <v>0</v>
      </c>
      <c r="CY18" s="174">
        <f t="shared" si="27"/>
        <v>0</v>
      </c>
      <c r="CZ18" s="176">
        <f t="shared" si="28"/>
        <v>0</v>
      </c>
    </row>
    <row r="19" spans="1:104" s="11" customFormat="1" ht="14.25" customHeight="1" x14ac:dyDescent="0.2">
      <c r="A19" s="345" t="str">
        <f>B19&amp;A4</f>
        <v>Oct</v>
      </c>
      <c r="B19" s="118" t="s">
        <v>9</v>
      </c>
      <c r="C19" s="63">
        <f t="shared" si="0"/>
        <v>0</v>
      </c>
      <c r="D19" s="366">
        <f t="shared" si="3"/>
        <v>0</v>
      </c>
      <c r="E19" s="340">
        <f>D19*INDEX('Select Year'!Z$23:AE$23,,MATCH($BN$5,'Select Year'!Z$14:AE$14,0))</f>
        <v>0</v>
      </c>
      <c r="F19" s="354">
        <f t="shared" si="4"/>
        <v>0</v>
      </c>
      <c r="G19" s="351" t="e">
        <f t="shared" si="5"/>
        <v>#DIV/0!</v>
      </c>
      <c r="H19" s="351" t="e">
        <f t="shared" si="6"/>
        <v>#DIV/0!</v>
      </c>
      <c r="I19" s="47" t="e">
        <f>E19*INDEX('Select Year'!AA$15:AC$19,MATCH(Kerosene!C19,'Select Year'!W$15:W$19,0),MATCH($BN$5,'Select Year'!AA$14:AC$14,0))</f>
        <v>#N/A</v>
      </c>
      <c r="J19" s="70"/>
      <c r="K19" s="340">
        <f>J19*INDEX('Select Year'!Z$23:AE$23,,MATCH($BN$5,'Select Year'!Z$14:AE$14,0))</f>
        <v>0</v>
      </c>
      <c r="L19" s="289"/>
      <c r="M19" s="291" t="e">
        <f t="shared" si="7"/>
        <v>#DIV/0!</v>
      </c>
      <c r="N19" s="70"/>
      <c r="O19" s="340">
        <f>N19*INDEX('Select Year'!Z$23:AE$23,,MATCH($BN$5,'Select Year'!Z$14:AE$14,0))</f>
        <v>0</v>
      </c>
      <c r="P19" s="289"/>
      <c r="Q19" s="291" t="e">
        <f t="shared" si="8"/>
        <v>#DIV/0!</v>
      </c>
      <c r="R19" s="70"/>
      <c r="S19" s="340">
        <f>R19*INDEX('Select Year'!Z$23:AE$23,,MATCH($BN$5,'Select Year'!Z$14:AE$14,0))</f>
        <v>0</v>
      </c>
      <c r="T19" s="289"/>
      <c r="U19" s="291" t="e">
        <f t="shared" si="9"/>
        <v>#DIV/0!</v>
      </c>
      <c r="V19" s="70"/>
      <c r="W19" s="340">
        <f>V19*INDEX('Select Year'!Z$23:AE$23,,MATCH($BN$5,'Select Year'!Z$14:AE$14,0))</f>
        <v>0</v>
      </c>
      <c r="X19" s="289"/>
      <c r="Y19" s="291" t="e">
        <f t="shared" si="10"/>
        <v>#DIV/0!</v>
      </c>
      <c r="Z19" s="70"/>
      <c r="AA19" s="340">
        <f>Z19*INDEX('Select Year'!Z$23:AE$23,,MATCH($BN$5,'Select Year'!Z$14:AE$14,0))</f>
        <v>0</v>
      </c>
      <c r="AB19" s="289"/>
      <c r="AC19" s="291" t="e">
        <f t="shared" si="11"/>
        <v>#DIV/0!</v>
      </c>
      <c r="AD19" s="70"/>
      <c r="AE19" s="340">
        <f>AD19*INDEX('Select Year'!Z$23:AE$23,,MATCH($BN$5,'Select Year'!Z$14:AE$14,0))</f>
        <v>0</v>
      </c>
      <c r="AF19" s="289"/>
      <c r="AG19" s="291" t="e">
        <f t="shared" si="12"/>
        <v>#DIV/0!</v>
      </c>
      <c r="AH19" s="70"/>
      <c r="AI19" s="340">
        <f>AH19*INDEX('Select Year'!Z$23:AE$23,,MATCH($BN$5,'Select Year'!Z$14:AE$14,0))</f>
        <v>0</v>
      </c>
      <c r="AJ19" s="289"/>
      <c r="AK19" s="291" t="e">
        <f t="shared" si="13"/>
        <v>#DIV/0!</v>
      </c>
      <c r="AL19" s="70"/>
      <c r="AM19" s="340">
        <f>AL19*INDEX('Select Year'!Z$23:AE$23,,MATCH($BN$5,'Select Year'!Z$14:AE$14,0))</f>
        <v>0</v>
      </c>
      <c r="AN19" s="289"/>
      <c r="AO19" s="291" t="e">
        <f t="shared" si="14"/>
        <v>#DIV/0!</v>
      </c>
      <c r="AP19" s="70"/>
      <c r="AQ19" s="340">
        <f>AP19*INDEX('Select Year'!Z$23:AE$23,,MATCH($BN$5,'Select Year'!Z$14:AE$14,0))</f>
        <v>0</v>
      </c>
      <c r="AR19" s="289"/>
      <c r="AS19" s="291" t="e">
        <f t="shared" si="15"/>
        <v>#DIV/0!</v>
      </c>
      <c r="AT19" s="70"/>
      <c r="AU19" s="340">
        <f>AT19*INDEX('Select Year'!Z$23:AE$23,,MATCH($BN$5,'Select Year'!Z$14:AE$14,0))</f>
        <v>0</v>
      </c>
      <c r="AV19" s="289"/>
      <c r="AW19" s="347" t="e">
        <f t="shared" si="16"/>
        <v>#DIV/0!</v>
      </c>
      <c r="AX19" s="25"/>
      <c r="AY19" s="25"/>
      <c r="AZ19" s="12"/>
      <c r="BF19" s="12"/>
      <c r="BG19" s="12"/>
      <c r="BH19" s="12"/>
      <c r="BI19" s="12"/>
      <c r="BJ19" s="13"/>
      <c r="BK19" s="12"/>
      <c r="CM19" s="174">
        <f t="shared" si="1"/>
        <v>0</v>
      </c>
      <c r="CN19" s="174" t="str">
        <f t="shared" si="17"/>
        <v>Oct-0</v>
      </c>
      <c r="CO19" s="174" t="str">
        <f t="shared" si="2"/>
        <v>Oct-0</v>
      </c>
      <c r="CP19" s="174">
        <f t="shared" si="18"/>
        <v>0</v>
      </c>
      <c r="CQ19" s="174">
        <f t="shared" si="19"/>
        <v>0</v>
      </c>
      <c r="CR19" s="174">
        <f t="shared" si="20"/>
        <v>0</v>
      </c>
      <c r="CS19" s="174">
        <f t="shared" si="21"/>
        <v>0</v>
      </c>
      <c r="CT19" s="174">
        <f t="shared" si="22"/>
        <v>0</v>
      </c>
      <c r="CU19" s="174">
        <f t="shared" si="23"/>
        <v>0</v>
      </c>
      <c r="CV19" s="174">
        <f t="shared" si="24"/>
        <v>0</v>
      </c>
      <c r="CW19" s="174">
        <f t="shared" si="25"/>
        <v>0</v>
      </c>
      <c r="CX19" s="174">
        <f t="shared" si="26"/>
        <v>0</v>
      </c>
      <c r="CY19" s="174">
        <f t="shared" si="27"/>
        <v>0</v>
      </c>
      <c r="CZ19" s="176">
        <f t="shared" si="28"/>
        <v>0</v>
      </c>
    </row>
    <row r="20" spans="1:104" s="11" customFormat="1" ht="14.25" customHeight="1" x14ac:dyDescent="0.2">
      <c r="A20" s="345" t="str">
        <f>B20&amp;A4</f>
        <v>Nov</v>
      </c>
      <c r="B20" s="118" t="s">
        <v>10</v>
      </c>
      <c r="C20" s="63">
        <f t="shared" si="0"/>
        <v>0</v>
      </c>
      <c r="D20" s="366">
        <f t="shared" si="3"/>
        <v>0</v>
      </c>
      <c r="E20" s="340">
        <f>D20*INDEX('Select Year'!Z$23:AE$23,,MATCH($BN$5,'Select Year'!Z$14:AE$14,0))</f>
        <v>0</v>
      </c>
      <c r="F20" s="354">
        <f t="shared" si="4"/>
        <v>0</v>
      </c>
      <c r="G20" s="351" t="e">
        <f t="shared" si="5"/>
        <v>#DIV/0!</v>
      </c>
      <c r="H20" s="351" t="e">
        <f t="shared" si="6"/>
        <v>#DIV/0!</v>
      </c>
      <c r="I20" s="47" t="e">
        <f>E20*INDEX('Select Year'!AA$15:AC$19,MATCH(Kerosene!C20,'Select Year'!W$15:W$19,0),MATCH($BN$5,'Select Year'!AA$14:AC$14,0))</f>
        <v>#N/A</v>
      </c>
      <c r="J20" s="70"/>
      <c r="K20" s="340">
        <f>J20*INDEX('Select Year'!Z$23:AE$23,,MATCH($BN$5,'Select Year'!Z$14:AE$14,0))</f>
        <v>0</v>
      </c>
      <c r="L20" s="289"/>
      <c r="M20" s="291" t="e">
        <f t="shared" si="7"/>
        <v>#DIV/0!</v>
      </c>
      <c r="N20" s="70"/>
      <c r="O20" s="340">
        <f>N20*INDEX('Select Year'!Z$23:AE$23,,MATCH($BN$5,'Select Year'!Z$14:AE$14,0))</f>
        <v>0</v>
      </c>
      <c r="P20" s="289"/>
      <c r="Q20" s="291" t="e">
        <f t="shared" si="8"/>
        <v>#DIV/0!</v>
      </c>
      <c r="R20" s="70"/>
      <c r="S20" s="340">
        <f>R20*INDEX('Select Year'!Z$23:AE$23,,MATCH($BN$5,'Select Year'!Z$14:AE$14,0))</f>
        <v>0</v>
      </c>
      <c r="T20" s="289"/>
      <c r="U20" s="291" t="e">
        <f t="shared" si="9"/>
        <v>#DIV/0!</v>
      </c>
      <c r="V20" s="70"/>
      <c r="W20" s="340">
        <f>V20*INDEX('Select Year'!Z$23:AE$23,,MATCH($BN$5,'Select Year'!Z$14:AE$14,0))</f>
        <v>0</v>
      </c>
      <c r="X20" s="289"/>
      <c r="Y20" s="291" t="e">
        <f t="shared" si="10"/>
        <v>#DIV/0!</v>
      </c>
      <c r="Z20" s="70"/>
      <c r="AA20" s="340">
        <f>Z20*INDEX('Select Year'!Z$23:AE$23,,MATCH($BN$5,'Select Year'!Z$14:AE$14,0))</f>
        <v>0</v>
      </c>
      <c r="AB20" s="289"/>
      <c r="AC20" s="291" t="e">
        <f t="shared" si="11"/>
        <v>#DIV/0!</v>
      </c>
      <c r="AD20" s="70"/>
      <c r="AE20" s="340">
        <f>AD20*INDEX('Select Year'!Z$23:AE$23,,MATCH($BN$5,'Select Year'!Z$14:AE$14,0))</f>
        <v>0</v>
      </c>
      <c r="AF20" s="289"/>
      <c r="AG20" s="291" t="e">
        <f t="shared" si="12"/>
        <v>#DIV/0!</v>
      </c>
      <c r="AH20" s="70"/>
      <c r="AI20" s="340">
        <f>AH20*INDEX('Select Year'!Z$23:AE$23,,MATCH($BN$5,'Select Year'!Z$14:AE$14,0))</f>
        <v>0</v>
      </c>
      <c r="AJ20" s="289"/>
      <c r="AK20" s="291" t="e">
        <f t="shared" si="13"/>
        <v>#DIV/0!</v>
      </c>
      <c r="AL20" s="70"/>
      <c r="AM20" s="340">
        <f>AL20*INDEX('Select Year'!Z$23:AE$23,,MATCH($BN$5,'Select Year'!Z$14:AE$14,0))</f>
        <v>0</v>
      </c>
      <c r="AN20" s="289"/>
      <c r="AO20" s="291" t="e">
        <f t="shared" si="14"/>
        <v>#DIV/0!</v>
      </c>
      <c r="AP20" s="70"/>
      <c r="AQ20" s="340">
        <f>AP20*INDEX('Select Year'!Z$23:AE$23,,MATCH($BN$5,'Select Year'!Z$14:AE$14,0))</f>
        <v>0</v>
      </c>
      <c r="AR20" s="289"/>
      <c r="AS20" s="291" t="e">
        <f t="shared" si="15"/>
        <v>#DIV/0!</v>
      </c>
      <c r="AT20" s="70"/>
      <c r="AU20" s="340">
        <f>AT20*INDEX('Select Year'!Z$23:AE$23,,MATCH($BN$5,'Select Year'!Z$14:AE$14,0))</f>
        <v>0</v>
      </c>
      <c r="AV20" s="289"/>
      <c r="AW20" s="347" t="e">
        <f t="shared" si="16"/>
        <v>#DIV/0!</v>
      </c>
      <c r="AX20" s="25"/>
      <c r="AY20" s="25"/>
      <c r="AZ20" s="12"/>
      <c r="BF20" s="12"/>
      <c r="BG20" s="12"/>
      <c r="BH20" s="12"/>
      <c r="BI20" s="12"/>
      <c r="BJ20" s="13"/>
      <c r="BK20" s="12"/>
      <c r="CM20" s="174">
        <f t="shared" si="1"/>
        <v>0</v>
      </c>
      <c r="CN20" s="174" t="str">
        <f t="shared" si="17"/>
        <v>Nov-0</v>
      </c>
      <c r="CO20" s="174" t="str">
        <f t="shared" si="2"/>
        <v>Nov-0</v>
      </c>
      <c r="CP20" s="174">
        <f t="shared" si="18"/>
        <v>0</v>
      </c>
      <c r="CQ20" s="174">
        <f t="shared" si="19"/>
        <v>0</v>
      </c>
      <c r="CR20" s="174">
        <f t="shared" si="20"/>
        <v>0</v>
      </c>
      <c r="CS20" s="174">
        <f t="shared" si="21"/>
        <v>0</v>
      </c>
      <c r="CT20" s="174">
        <f t="shared" si="22"/>
        <v>0</v>
      </c>
      <c r="CU20" s="174">
        <f t="shared" si="23"/>
        <v>0</v>
      </c>
      <c r="CV20" s="174">
        <f t="shared" si="24"/>
        <v>0</v>
      </c>
      <c r="CW20" s="174">
        <f t="shared" si="25"/>
        <v>0</v>
      </c>
      <c r="CX20" s="174">
        <f t="shared" si="26"/>
        <v>0</v>
      </c>
      <c r="CY20" s="174">
        <f t="shared" si="27"/>
        <v>0</v>
      </c>
      <c r="CZ20" s="176">
        <f t="shared" si="28"/>
        <v>0</v>
      </c>
    </row>
    <row r="21" spans="1:104" s="11" customFormat="1" ht="14.25" customHeight="1" thickBot="1" x14ac:dyDescent="0.25">
      <c r="A21" s="345" t="str">
        <f>B21&amp;A4</f>
        <v>Dec</v>
      </c>
      <c r="B21" s="120" t="s">
        <v>11</v>
      </c>
      <c r="C21" s="137">
        <f t="shared" si="0"/>
        <v>0</v>
      </c>
      <c r="D21" s="367">
        <f t="shared" si="3"/>
        <v>0</v>
      </c>
      <c r="E21" s="343">
        <f>D21*INDEX('Select Year'!Z$23:AE$23,,MATCH($BN$5,'Select Year'!Z$14:AE$14,0))</f>
        <v>0</v>
      </c>
      <c r="F21" s="355">
        <f t="shared" si="4"/>
        <v>0</v>
      </c>
      <c r="G21" s="352" t="e">
        <f t="shared" si="5"/>
        <v>#DIV/0!</v>
      </c>
      <c r="H21" s="352" t="e">
        <f t="shared" si="6"/>
        <v>#DIV/0!</v>
      </c>
      <c r="I21" s="300" t="e">
        <f>E21*INDEX('Select Year'!AA$15:AC$19,MATCH(Kerosene!C21,'Select Year'!W$15:W$19,0),MATCH($BN$5,'Select Year'!AA$14:AC$14,0))</f>
        <v>#N/A</v>
      </c>
      <c r="J21" s="126"/>
      <c r="K21" s="343">
        <f>J21*INDEX('Select Year'!Z$23:AE$23,,MATCH($BN$5,'Select Year'!Z$14:AE$14,0))</f>
        <v>0</v>
      </c>
      <c r="L21" s="134"/>
      <c r="M21" s="292" t="e">
        <f t="shared" si="7"/>
        <v>#DIV/0!</v>
      </c>
      <c r="N21" s="126"/>
      <c r="O21" s="343">
        <f>N21*INDEX('Select Year'!Z$23:AE$23,,MATCH($BN$5,'Select Year'!Z$14:AE$14,0))</f>
        <v>0</v>
      </c>
      <c r="P21" s="134"/>
      <c r="Q21" s="292" t="e">
        <f t="shared" si="8"/>
        <v>#DIV/0!</v>
      </c>
      <c r="R21" s="126"/>
      <c r="S21" s="343">
        <f>R21*INDEX('Select Year'!Z$23:AE$23,,MATCH($BN$5,'Select Year'!Z$14:AE$14,0))</f>
        <v>0</v>
      </c>
      <c r="T21" s="134"/>
      <c r="U21" s="292" t="e">
        <f t="shared" si="9"/>
        <v>#DIV/0!</v>
      </c>
      <c r="V21" s="126"/>
      <c r="W21" s="343">
        <f>V21*INDEX('Select Year'!Z$23:AE$23,,MATCH($BN$5,'Select Year'!Z$14:AE$14,0))</f>
        <v>0</v>
      </c>
      <c r="X21" s="134"/>
      <c r="Y21" s="292" t="e">
        <f t="shared" si="10"/>
        <v>#DIV/0!</v>
      </c>
      <c r="Z21" s="126"/>
      <c r="AA21" s="343">
        <f>Z21*INDEX('Select Year'!Z$23:AE$23,,MATCH($BN$5,'Select Year'!Z$14:AE$14,0))</f>
        <v>0</v>
      </c>
      <c r="AB21" s="134"/>
      <c r="AC21" s="292" t="e">
        <f t="shared" si="11"/>
        <v>#DIV/0!</v>
      </c>
      <c r="AD21" s="126"/>
      <c r="AE21" s="343">
        <f>AD21*INDEX('Select Year'!Z$23:AE$23,,MATCH($BN$5,'Select Year'!Z$14:AE$14,0))</f>
        <v>0</v>
      </c>
      <c r="AF21" s="134"/>
      <c r="AG21" s="292" t="e">
        <f t="shared" si="12"/>
        <v>#DIV/0!</v>
      </c>
      <c r="AH21" s="126"/>
      <c r="AI21" s="343">
        <f>AH21*INDEX('Select Year'!Z$23:AE$23,,MATCH($BN$5,'Select Year'!Z$14:AE$14,0))</f>
        <v>0</v>
      </c>
      <c r="AJ21" s="134"/>
      <c r="AK21" s="292" t="e">
        <f t="shared" si="13"/>
        <v>#DIV/0!</v>
      </c>
      <c r="AL21" s="126"/>
      <c r="AM21" s="343">
        <f>AL21*INDEX('Select Year'!Z$23:AE$23,,MATCH($BN$5,'Select Year'!Z$14:AE$14,0))</f>
        <v>0</v>
      </c>
      <c r="AN21" s="134"/>
      <c r="AO21" s="292" t="e">
        <f t="shared" si="14"/>
        <v>#DIV/0!</v>
      </c>
      <c r="AP21" s="126"/>
      <c r="AQ21" s="343">
        <f>AP21*INDEX('Select Year'!Z$23:AE$23,,MATCH($BN$5,'Select Year'!Z$14:AE$14,0))</f>
        <v>0</v>
      </c>
      <c r="AR21" s="134"/>
      <c r="AS21" s="292" t="e">
        <f t="shared" si="15"/>
        <v>#DIV/0!</v>
      </c>
      <c r="AT21" s="126"/>
      <c r="AU21" s="343">
        <f>AT21*INDEX('Select Year'!Z$23:AE$23,,MATCH($BN$5,'Select Year'!Z$14:AE$14,0))</f>
        <v>0</v>
      </c>
      <c r="AV21" s="134"/>
      <c r="AW21" s="348" t="e">
        <f t="shared" si="16"/>
        <v>#DIV/0!</v>
      </c>
      <c r="AY21" s="12"/>
      <c r="AZ21" s="12"/>
      <c r="BF21" s="12"/>
      <c r="BG21" s="12"/>
      <c r="BH21" s="12"/>
      <c r="BI21" s="12"/>
      <c r="BJ21" s="13"/>
      <c r="BK21" s="12"/>
      <c r="CM21" s="177">
        <f t="shared" si="1"/>
        <v>0</v>
      </c>
      <c r="CN21" s="174" t="str">
        <f t="shared" si="17"/>
        <v>Dec-0</v>
      </c>
      <c r="CO21" s="174" t="str">
        <f t="shared" si="2"/>
        <v>Dec-0</v>
      </c>
      <c r="CP21" s="174">
        <f t="shared" si="18"/>
        <v>0</v>
      </c>
      <c r="CQ21" s="174">
        <f t="shared" si="19"/>
        <v>0</v>
      </c>
      <c r="CR21" s="174">
        <f t="shared" si="20"/>
        <v>0</v>
      </c>
      <c r="CS21" s="174">
        <f t="shared" si="21"/>
        <v>0</v>
      </c>
      <c r="CT21" s="174">
        <f t="shared" si="22"/>
        <v>0</v>
      </c>
      <c r="CU21" s="174">
        <f t="shared" si="23"/>
        <v>0</v>
      </c>
      <c r="CV21" s="174">
        <f t="shared" si="24"/>
        <v>0</v>
      </c>
      <c r="CW21" s="174">
        <f t="shared" si="25"/>
        <v>0</v>
      </c>
      <c r="CX21" s="174">
        <f t="shared" si="26"/>
        <v>0</v>
      </c>
      <c r="CY21" s="174">
        <f t="shared" si="27"/>
        <v>0</v>
      </c>
      <c r="CZ21" s="176">
        <f>INDEX(F$10:F$69,MATCH($CO21,$CN$10:$CN$69,),)</f>
        <v>0</v>
      </c>
    </row>
    <row r="22" spans="1:104" s="11" customFormat="1" ht="14.25" customHeight="1" x14ac:dyDescent="0.2">
      <c r="A22" s="345"/>
      <c r="B22" s="117" t="s">
        <v>0</v>
      </c>
      <c r="C22" s="63" t="str">
        <f t="shared" ref="C22:C33" si="29">Year2</f>
        <v/>
      </c>
      <c r="D22" s="363">
        <f t="shared" si="3"/>
        <v>0</v>
      </c>
      <c r="E22" s="339">
        <f>D22*INDEX('Select Year'!Z$23:AE$23,,MATCH($BN$5,'Select Year'!Z$14:AE$14,0))</f>
        <v>0</v>
      </c>
      <c r="F22" s="364">
        <f t="shared" si="4"/>
        <v>0</v>
      </c>
      <c r="G22" s="365" t="e">
        <f t="shared" si="5"/>
        <v>#DIV/0!</v>
      </c>
      <c r="H22" s="365" t="e">
        <f t="shared" si="6"/>
        <v>#DIV/0!</v>
      </c>
      <c r="I22" s="144" t="e">
        <f>E22*INDEX('Select Year'!AA$15:AC$19,MATCH(Kerosene!C22,'Select Year'!W$15:W$19,0),MATCH($BN$5,'Select Year'!AA$14:AC$14,0))</f>
        <v>#N/A</v>
      </c>
      <c r="J22" s="306"/>
      <c r="K22" s="339">
        <f>J22*INDEX('Select Year'!Z$23:AE$23,,MATCH($BN$5,'Select Year'!Z$14:AE$14,0))</f>
        <v>0</v>
      </c>
      <c r="L22" s="307"/>
      <c r="M22" s="290" t="e">
        <f t="shared" si="7"/>
        <v>#DIV/0!</v>
      </c>
      <c r="N22" s="306"/>
      <c r="O22" s="339">
        <f>N22*INDEX('Select Year'!Z$23:AE$23,,MATCH($BN$5,'Select Year'!Z$14:AE$14,0))</f>
        <v>0</v>
      </c>
      <c r="P22" s="307"/>
      <c r="Q22" s="290" t="e">
        <f t="shared" si="8"/>
        <v>#DIV/0!</v>
      </c>
      <c r="R22" s="306"/>
      <c r="S22" s="339">
        <f>R22*INDEX('Select Year'!Z$23:AE$23,,MATCH($BN$5,'Select Year'!Z$14:AE$14,0))</f>
        <v>0</v>
      </c>
      <c r="T22" s="307"/>
      <c r="U22" s="290" t="e">
        <f t="shared" si="9"/>
        <v>#DIV/0!</v>
      </c>
      <c r="V22" s="306"/>
      <c r="W22" s="339">
        <f>V22*INDEX('Select Year'!Z$23:AE$23,,MATCH($BN$5,'Select Year'!Z$14:AE$14,0))</f>
        <v>0</v>
      </c>
      <c r="X22" s="307"/>
      <c r="Y22" s="290" t="e">
        <f t="shared" si="10"/>
        <v>#DIV/0!</v>
      </c>
      <c r="Z22" s="306"/>
      <c r="AA22" s="339">
        <f>Z22*INDEX('Select Year'!Z$23:AE$23,,MATCH($BN$5,'Select Year'!Z$14:AE$14,0))</f>
        <v>0</v>
      </c>
      <c r="AB22" s="307"/>
      <c r="AC22" s="290" t="e">
        <f t="shared" si="11"/>
        <v>#DIV/0!</v>
      </c>
      <c r="AD22" s="306"/>
      <c r="AE22" s="339">
        <f>AD22*INDEX('Select Year'!Z$23:AE$23,,MATCH($BN$5,'Select Year'!Z$14:AE$14,0))</f>
        <v>0</v>
      </c>
      <c r="AF22" s="307"/>
      <c r="AG22" s="290" t="e">
        <f t="shared" si="12"/>
        <v>#DIV/0!</v>
      </c>
      <c r="AH22" s="306"/>
      <c r="AI22" s="339">
        <f>AH22*INDEX('Select Year'!Z$23:AE$23,,MATCH($BN$5,'Select Year'!Z$14:AE$14,0))</f>
        <v>0</v>
      </c>
      <c r="AJ22" s="307"/>
      <c r="AK22" s="290" t="e">
        <f t="shared" si="13"/>
        <v>#DIV/0!</v>
      </c>
      <c r="AL22" s="306"/>
      <c r="AM22" s="339">
        <f>AL22*INDEX('Select Year'!Z$23:AE$23,,MATCH($BN$5,'Select Year'!Z$14:AE$14,0))</f>
        <v>0</v>
      </c>
      <c r="AN22" s="307"/>
      <c r="AO22" s="290" t="e">
        <f t="shared" si="14"/>
        <v>#DIV/0!</v>
      </c>
      <c r="AP22" s="306"/>
      <c r="AQ22" s="339">
        <f>AP22*INDEX('Select Year'!Z$23:AE$23,,MATCH($BN$5,'Select Year'!Z$14:AE$14,0))</f>
        <v>0</v>
      </c>
      <c r="AR22" s="307"/>
      <c r="AS22" s="290" t="e">
        <f t="shared" si="15"/>
        <v>#DIV/0!</v>
      </c>
      <c r="AT22" s="306"/>
      <c r="AU22" s="339">
        <f>AT22*INDEX('Select Year'!Z$23:AE$23,,MATCH($BN$5,'Select Year'!Z$14:AE$14,0))</f>
        <v>0</v>
      </c>
      <c r="AV22" s="307"/>
      <c r="AW22" s="346" t="e">
        <f t="shared" si="16"/>
        <v>#DIV/0!</v>
      </c>
      <c r="AY22" s="12"/>
      <c r="AZ22" s="12"/>
      <c r="BF22" s="12"/>
      <c r="BG22" s="12"/>
      <c r="BH22" s="12"/>
      <c r="BI22" s="12"/>
      <c r="BJ22" s="13"/>
      <c r="BK22" s="12"/>
      <c r="CM22" s="177"/>
      <c r="CN22" s="174" t="str">
        <f t="shared" si="17"/>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29"/>
        <v/>
      </c>
      <c r="D23" s="366">
        <f t="shared" si="3"/>
        <v>0</v>
      </c>
      <c r="E23" s="340">
        <f>D23*INDEX('Select Year'!Z$23:AE$23,,MATCH($BN$5,'Select Year'!Z$14:AE$14,0))</f>
        <v>0</v>
      </c>
      <c r="F23" s="354">
        <f t="shared" si="4"/>
        <v>0</v>
      </c>
      <c r="G23" s="351" t="e">
        <f t="shared" si="5"/>
        <v>#DIV/0!</v>
      </c>
      <c r="H23" s="351" t="e">
        <f t="shared" si="6"/>
        <v>#DIV/0!</v>
      </c>
      <c r="I23" s="47" t="e">
        <f>E23*INDEX('Select Year'!AA$15:AC$19,MATCH(Kerosene!C23,'Select Year'!W$15:W$19,0),MATCH($BN$5,'Select Year'!AA$14:AC$14,0))</f>
        <v>#N/A</v>
      </c>
      <c r="J23" s="70"/>
      <c r="K23" s="340">
        <f>J23*INDEX('Select Year'!Z$23:AE$23,,MATCH($BN$5,'Select Year'!Z$14:AE$14,0))</f>
        <v>0</v>
      </c>
      <c r="L23" s="289"/>
      <c r="M23" s="291" t="e">
        <f t="shared" si="7"/>
        <v>#DIV/0!</v>
      </c>
      <c r="N23" s="70"/>
      <c r="O23" s="340">
        <f>N23*INDEX('Select Year'!Z$23:AE$23,,MATCH($BN$5,'Select Year'!Z$14:AE$14,0))</f>
        <v>0</v>
      </c>
      <c r="P23" s="289"/>
      <c r="Q23" s="291" t="e">
        <f t="shared" si="8"/>
        <v>#DIV/0!</v>
      </c>
      <c r="R23" s="70"/>
      <c r="S23" s="340">
        <f>R23*INDEX('Select Year'!Z$23:AE$23,,MATCH($BN$5,'Select Year'!Z$14:AE$14,0))</f>
        <v>0</v>
      </c>
      <c r="T23" s="289"/>
      <c r="U23" s="291" t="e">
        <f t="shared" si="9"/>
        <v>#DIV/0!</v>
      </c>
      <c r="V23" s="70"/>
      <c r="W23" s="340">
        <f>V23*INDEX('Select Year'!Z$23:AE$23,,MATCH($BN$5,'Select Year'!Z$14:AE$14,0))</f>
        <v>0</v>
      </c>
      <c r="X23" s="289"/>
      <c r="Y23" s="291" t="e">
        <f t="shared" si="10"/>
        <v>#DIV/0!</v>
      </c>
      <c r="Z23" s="70"/>
      <c r="AA23" s="340">
        <f>Z23*INDEX('Select Year'!Z$23:AE$23,,MATCH($BN$5,'Select Year'!Z$14:AE$14,0))</f>
        <v>0</v>
      </c>
      <c r="AB23" s="289"/>
      <c r="AC23" s="291" t="e">
        <f t="shared" si="11"/>
        <v>#DIV/0!</v>
      </c>
      <c r="AD23" s="70"/>
      <c r="AE23" s="340">
        <f>AD23*INDEX('Select Year'!Z$23:AE$23,,MATCH($BN$5,'Select Year'!Z$14:AE$14,0))</f>
        <v>0</v>
      </c>
      <c r="AF23" s="289"/>
      <c r="AG23" s="291" t="e">
        <f t="shared" si="12"/>
        <v>#DIV/0!</v>
      </c>
      <c r="AH23" s="70"/>
      <c r="AI23" s="340">
        <f>AH23*INDEX('Select Year'!Z$23:AE$23,,MATCH($BN$5,'Select Year'!Z$14:AE$14,0))</f>
        <v>0</v>
      </c>
      <c r="AJ23" s="289"/>
      <c r="AK23" s="291" t="e">
        <f t="shared" si="13"/>
        <v>#DIV/0!</v>
      </c>
      <c r="AL23" s="70"/>
      <c r="AM23" s="340">
        <f>AL23*INDEX('Select Year'!Z$23:AE$23,,MATCH($BN$5,'Select Year'!Z$14:AE$14,0))</f>
        <v>0</v>
      </c>
      <c r="AN23" s="289"/>
      <c r="AO23" s="291" t="e">
        <f t="shared" si="14"/>
        <v>#DIV/0!</v>
      </c>
      <c r="AP23" s="70"/>
      <c r="AQ23" s="340">
        <f>AP23*INDEX('Select Year'!Z$23:AE$23,,MATCH($BN$5,'Select Year'!Z$14:AE$14,0))</f>
        <v>0</v>
      </c>
      <c r="AR23" s="289"/>
      <c r="AS23" s="291" t="e">
        <f t="shared" si="15"/>
        <v>#DIV/0!</v>
      </c>
      <c r="AT23" s="70"/>
      <c r="AU23" s="340">
        <f>AT23*INDEX('Select Year'!Z$23:AE$23,,MATCH($BN$5,'Select Year'!Z$14:AE$14,0))</f>
        <v>0</v>
      </c>
      <c r="AV23" s="289"/>
      <c r="AW23" s="347" t="e">
        <f t="shared" si="16"/>
        <v>#DIV/0!</v>
      </c>
      <c r="AY23" s="12"/>
      <c r="AZ23" s="12"/>
      <c r="BF23" s="12"/>
      <c r="BG23" s="12"/>
      <c r="BH23" s="12"/>
      <c r="BI23" s="12"/>
      <c r="BJ23" s="13"/>
      <c r="BK23" s="12"/>
      <c r="CM23" s="177"/>
      <c r="CN23" s="174" t="str">
        <f t="shared" si="17"/>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29"/>
        <v/>
      </c>
      <c r="D24" s="366">
        <f t="shared" si="3"/>
        <v>0</v>
      </c>
      <c r="E24" s="340">
        <f>D24*INDEX('Select Year'!Z$23:AE$23,,MATCH($BN$5,'Select Year'!Z$14:AE$14,0))</f>
        <v>0</v>
      </c>
      <c r="F24" s="354">
        <f t="shared" si="4"/>
        <v>0</v>
      </c>
      <c r="G24" s="351" t="e">
        <f t="shared" si="5"/>
        <v>#DIV/0!</v>
      </c>
      <c r="H24" s="351" t="e">
        <f t="shared" si="6"/>
        <v>#DIV/0!</v>
      </c>
      <c r="I24" s="47" t="e">
        <f>E24*INDEX('Select Year'!AA$15:AC$19,MATCH(Kerosene!C24,'Select Year'!W$15:W$19,0),MATCH($BN$5,'Select Year'!AA$14:AC$14,0))</f>
        <v>#N/A</v>
      </c>
      <c r="J24" s="70"/>
      <c r="K24" s="340">
        <f>J24*INDEX('Select Year'!Z$23:AE$23,,MATCH($BN$5,'Select Year'!Z$14:AE$14,0))</f>
        <v>0</v>
      </c>
      <c r="L24" s="289"/>
      <c r="M24" s="291" t="e">
        <f t="shared" si="7"/>
        <v>#DIV/0!</v>
      </c>
      <c r="N24" s="70"/>
      <c r="O24" s="340">
        <f>N24*INDEX('Select Year'!Z$23:AE$23,,MATCH($BN$5,'Select Year'!Z$14:AE$14,0))</f>
        <v>0</v>
      </c>
      <c r="P24" s="289"/>
      <c r="Q24" s="291" t="e">
        <f t="shared" si="8"/>
        <v>#DIV/0!</v>
      </c>
      <c r="R24" s="70"/>
      <c r="S24" s="340">
        <f>R24*INDEX('Select Year'!Z$23:AE$23,,MATCH($BN$5,'Select Year'!Z$14:AE$14,0))</f>
        <v>0</v>
      </c>
      <c r="T24" s="289"/>
      <c r="U24" s="291" t="e">
        <f t="shared" si="9"/>
        <v>#DIV/0!</v>
      </c>
      <c r="V24" s="70"/>
      <c r="W24" s="340">
        <f>V24*INDEX('Select Year'!Z$23:AE$23,,MATCH($BN$5,'Select Year'!Z$14:AE$14,0))</f>
        <v>0</v>
      </c>
      <c r="X24" s="289"/>
      <c r="Y24" s="291" t="e">
        <f t="shared" si="10"/>
        <v>#DIV/0!</v>
      </c>
      <c r="Z24" s="70"/>
      <c r="AA24" s="340">
        <f>Z24*INDEX('Select Year'!Z$23:AE$23,,MATCH($BN$5,'Select Year'!Z$14:AE$14,0))</f>
        <v>0</v>
      </c>
      <c r="AB24" s="289"/>
      <c r="AC24" s="291" t="e">
        <f t="shared" si="11"/>
        <v>#DIV/0!</v>
      </c>
      <c r="AD24" s="70"/>
      <c r="AE24" s="340">
        <f>AD24*INDEX('Select Year'!Z$23:AE$23,,MATCH($BN$5,'Select Year'!Z$14:AE$14,0))</f>
        <v>0</v>
      </c>
      <c r="AF24" s="289"/>
      <c r="AG24" s="291" t="e">
        <f t="shared" si="12"/>
        <v>#DIV/0!</v>
      </c>
      <c r="AH24" s="70"/>
      <c r="AI24" s="340">
        <f>AH24*INDEX('Select Year'!Z$23:AE$23,,MATCH($BN$5,'Select Year'!Z$14:AE$14,0))</f>
        <v>0</v>
      </c>
      <c r="AJ24" s="289"/>
      <c r="AK24" s="291" t="e">
        <f t="shared" si="13"/>
        <v>#DIV/0!</v>
      </c>
      <c r="AL24" s="70"/>
      <c r="AM24" s="340">
        <f>AL24*INDEX('Select Year'!Z$23:AE$23,,MATCH($BN$5,'Select Year'!Z$14:AE$14,0))</f>
        <v>0</v>
      </c>
      <c r="AN24" s="289"/>
      <c r="AO24" s="291" t="e">
        <f t="shared" si="14"/>
        <v>#DIV/0!</v>
      </c>
      <c r="AP24" s="70"/>
      <c r="AQ24" s="340">
        <f>AP24*INDEX('Select Year'!Z$23:AE$23,,MATCH($BN$5,'Select Year'!Z$14:AE$14,0))</f>
        <v>0</v>
      </c>
      <c r="AR24" s="289"/>
      <c r="AS24" s="291" t="e">
        <f t="shared" si="15"/>
        <v>#DIV/0!</v>
      </c>
      <c r="AT24" s="70"/>
      <c r="AU24" s="340">
        <f>AT24*INDEX('Select Year'!Z$23:AE$23,,MATCH($BN$5,'Select Year'!Z$14:AE$14,0))</f>
        <v>0</v>
      </c>
      <c r="AV24" s="289"/>
      <c r="AW24" s="347" t="e">
        <f t="shared" si="16"/>
        <v>#DIV/0!</v>
      </c>
      <c r="AY24" s="12"/>
      <c r="AZ24" s="12"/>
      <c r="BF24" s="12"/>
      <c r="BG24" s="12"/>
      <c r="BH24" s="12"/>
      <c r="BI24" s="12"/>
      <c r="BJ24" s="13"/>
      <c r="BK24" s="12"/>
      <c r="CM24" s="177"/>
      <c r="CN24" s="174" t="str">
        <f t="shared" si="17"/>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29"/>
        <v/>
      </c>
      <c r="D25" s="366">
        <f t="shared" si="3"/>
        <v>0</v>
      </c>
      <c r="E25" s="340">
        <f>D25*INDEX('Select Year'!Z$23:AE$23,,MATCH($BN$5,'Select Year'!Z$14:AE$14,0))</f>
        <v>0</v>
      </c>
      <c r="F25" s="354">
        <f t="shared" si="4"/>
        <v>0</v>
      </c>
      <c r="G25" s="351" t="e">
        <f t="shared" si="5"/>
        <v>#DIV/0!</v>
      </c>
      <c r="H25" s="351" t="e">
        <f t="shared" si="6"/>
        <v>#DIV/0!</v>
      </c>
      <c r="I25" s="47" t="e">
        <f>E25*INDEX('Select Year'!AA$15:AC$19,MATCH(Kerosene!C25,'Select Year'!W$15:W$19,0),MATCH($BN$5,'Select Year'!AA$14:AC$14,0))</f>
        <v>#N/A</v>
      </c>
      <c r="J25" s="70"/>
      <c r="K25" s="340">
        <f>J25*INDEX('Select Year'!Z$23:AE$23,,MATCH($BN$5,'Select Year'!Z$14:AE$14,0))</f>
        <v>0</v>
      </c>
      <c r="L25" s="289"/>
      <c r="M25" s="291" t="e">
        <f t="shared" si="7"/>
        <v>#DIV/0!</v>
      </c>
      <c r="N25" s="70"/>
      <c r="O25" s="340">
        <f>N25*INDEX('Select Year'!Z$23:AE$23,,MATCH($BN$5,'Select Year'!Z$14:AE$14,0))</f>
        <v>0</v>
      </c>
      <c r="P25" s="289"/>
      <c r="Q25" s="291" t="e">
        <f t="shared" si="8"/>
        <v>#DIV/0!</v>
      </c>
      <c r="R25" s="70"/>
      <c r="S25" s="340">
        <f>R25*INDEX('Select Year'!Z$23:AE$23,,MATCH($BN$5,'Select Year'!Z$14:AE$14,0))</f>
        <v>0</v>
      </c>
      <c r="T25" s="289"/>
      <c r="U25" s="291" t="e">
        <f t="shared" si="9"/>
        <v>#DIV/0!</v>
      </c>
      <c r="V25" s="70"/>
      <c r="W25" s="340">
        <f>V25*INDEX('Select Year'!Z$23:AE$23,,MATCH($BN$5,'Select Year'!Z$14:AE$14,0))</f>
        <v>0</v>
      </c>
      <c r="X25" s="289"/>
      <c r="Y25" s="291" t="e">
        <f t="shared" si="10"/>
        <v>#DIV/0!</v>
      </c>
      <c r="Z25" s="70"/>
      <c r="AA25" s="340">
        <f>Z25*INDEX('Select Year'!Z$23:AE$23,,MATCH($BN$5,'Select Year'!Z$14:AE$14,0))</f>
        <v>0</v>
      </c>
      <c r="AB25" s="289"/>
      <c r="AC25" s="291" t="e">
        <f t="shared" si="11"/>
        <v>#DIV/0!</v>
      </c>
      <c r="AD25" s="70"/>
      <c r="AE25" s="340">
        <f>AD25*INDEX('Select Year'!Z$23:AE$23,,MATCH($BN$5,'Select Year'!Z$14:AE$14,0))</f>
        <v>0</v>
      </c>
      <c r="AF25" s="289"/>
      <c r="AG25" s="291" t="e">
        <f t="shared" si="12"/>
        <v>#DIV/0!</v>
      </c>
      <c r="AH25" s="70"/>
      <c r="AI25" s="340">
        <f>AH25*INDEX('Select Year'!Z$23:AE$23,,MATCH($BN$5,'Select Year'!Z$14:AE$14,0))</f>
        <v>0</v>
      </c>
      <c r="AJ25" s="289"/>
      <c r="AK25" s="291" t="e">
        <f t="shared" si="13"/>
        <v>#DIV/0!</v>
      </c>
      <c r="AL25" s="70"/>
      <c r="AM25" s="340">
        <f>AL25*INDEX('Select Year'!Z$23:AE$23,,MATCH($BN$5,'Select Year'!Z$14:AE$14,0))</f>
        <v>0</v>
      </c>
      <c r="AN25" s="289"/>
      <c r="AO25" s="291" t="e">
        <f t="shared" si="14"/>
        <v>#DIV/0!</v>
      </c>
      <c r="AP25" s="70"/>
      <c r="AQ25" s="340">
        <f>AP25*INDEX('Select Year'!Z$23:AE$23,,MATCH($BN$5,'Select Year'!Z$14:AE$14,0))</f>
        <v>0</v>
      </c>
      <c r="AR25" s="289"/>
      <c r="AS25" s="291" t="e">
        <f t="shared" si="15"/>
        <v>#DIV/0!</v>
      </c>
      <c r="AT25" s="70"/>
      <c r="AU25" s="340">
        <f>AT25*INDEX('Select Year'!Z$23:AE$23,,MATCH($BN$5,'Select Year'!Z$14:AE$14,0))</f>
        <v>0</v>
      </c>
      <c r="AV25" s="289"/>
      <c r="AW25" s="347" t="e">
        <f t="shared" si="16"/>
        <v>#DIV/0!</v>
      </c>
      <c r="AY25" s="12"/>
      <c r="AZ25" s="12"/>
      <c r="BF25" s="12"/>
      <c r="BG25" s="12"/>
      <c r="BH25" s="12"/>
      <c r="BI25" s="12"/>
      <c r="BJ25" s="13"/>
      <c r="BK25" s="12"/>
      <c r="CM25" s="177"/>
      <c r="CN25" s="174" t="str">
        <f t="shared" si="17"/>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29"/>
        <v/>
      </c>
      <c r="D26" s="366">
        <f t="shared" si="3"/>
        <v>0</v>
      </c>
      <c r="E26" s="340">
        <f>D26*INDEX('Select Year'!Z$23:AE$23,,MATCH($BN$5,'Select Year'!Z$14:AE$14,0))</f>
        <v>0</v>
      </c>
      <c r="F26" s="354">
        <f t="shared" si="4"/>
        <v>0</v>
      </c>
      <c r="G26" s="351" t="e">
        <f t="shared" si="5"/>
        <v>#DIV/0!</v>
      </c>
      <c r="H26" s="351" t="e">
        <f t="shared" si="6"/>
        <v>#DIV/0!</v>
      </c>
      <c r="I26" s="47" t="e">
        <f>E26*INDEX('Select Year'!AA$15:AC$19,MATCH(Kerosene!C26,'Select Year'!W$15:W$19,0),MATCH($BN$5,'Select Year'!AA$14:AC$14,0))</f>
        <v>#N/A</v>
      </c>
      <c r="J26" s="70"/>
      <c r="K26" s="340">
        <f>J26*INDEX('Select Year'!Z$23:AE$23,,MATCH($BN$5,'Select Year'!Z$14:AE$14,0))</f>
        <v>0</v>
      </c>
      <c r="L26" s="289"/>
      <c r="M26" s="291" t="e">
        <f t="shared" si="7"/>
        <v>#DIV/0!</v>
      </c>
      <c r="N26" s="70"/>
      <c r="O26" s="340">
        <f>N26*INDEX('Select Year'!Z$23:AE$23,,MATCH($BN$5,'Select Year'!Z$14:AE$14,0))</f>
        <v>0</v>
      </c>
      <c r="P26" s="289"/>
      <c r="Q26" s="291" t="e">
        <f t="shared" si="8"/>
        <v>#DIV/0!</v>
      </c>
      <c r="R26" s="70"/>
      <c r="S26" s="340">
        <f>R26*INDEX('Select Year'!Z$23:AE$23,,MATCH($BN$5,'Select Year'!Z$14:AE$14,0))</f>
        <v>0</v>
      </c>
      <c r="T26" s="289"/>
      <c r="U26" s="291" t="e">
        <f t="shared" si="9"/>
        <v>#DIV/0!</v>
      </c>
      <c r="V26" s="70"/>
      <c r="W26" s="340">
        <f>V26*INDEX('Select Year'!Z$23:AE$23,,MATCH($BN$5,'Select Year'!Z$14:AE$14,0))</f>
        <v>0</v>
      </c>
      <c r="X26" s="289"/>
      <c r="Y26" s="291" t="e">
        <f t="shared" si="10"/>
        <v>#DIV/0!</v>
      </c>
      <c r="Z26" s="70"/>
      <c r="AA26" s="340">
        <f>Z26*INDEX('Select Year'!Z$23:AE$23,,MATCH($BN$5,'Select Year'!Z$14:AE$14,0))</f>
        <v>0</v>
      </c>
      <c r="AB26" s="289"/>
      <c r="AC26" s="291" t="e">
        <f t="shared" si="11"/>
        <v>#DIV/0!</v>
      </c>
      <c r="AD26" s="70"/>
      <c r="AE26" s="340">
        <f>AD26*INDEX('Select Year'!Z$23:AE$23,,MATCH($BN$5,'Select Year'!Z$14:AE$14,0))</f>
        <v>0</v>
      </c>
      <c r="AF26" s="289"/>
      <c r="AG26" s="291" t="e">
        <f t="shared" si="12"/>
        <v>#DIV/0!</v>
      </c>
      <c r="AH26" s="70"/>
      <c r="AI26" s="340">
        <f>AH26*INDEX('Select Year'!Z$23:AE$23,,MATCH($BN$5,'Select Year'!Z$14:AE$14,0))</f>
        <v>0</v>
      </c>
      <c r="AJ26" s="289"/>
      <c r="AK26" s="291" t="e">
        <f t="shared" si="13"/>
        <v>#DIV/0!</v>
      </c>
      <c r="AL26" s="70"/>
      <c r="AM26" s="340">
        <f>AL26*INDEX('Select Year'!Z$23:AE$23,,MATCH($BN$5,'Select Year'!Z$14:AE$14,0))</f>
        <v>0</v>
      </c>
      <c r="AN26" s="289"/>
      <c r="AO26" s="291" t="e">
        <f t="shared" si="14"/>
        <v>#DIV/0!</v>
      </c>
      <c r="AP26" s="70"/>
      <c r="AQ26" s="340">
        <f>AP26*INDEX('Select Year'!Z$23:AE$23,,MATCH($BN$5,'Select Year'!Z$14:AE$14,0))</f>
        <v>0</v>
      </c>
      <c r="AR26" s="289"/>
      <c r="AS26" s="291" t="e">
        <f t="shared" si="15"/>
        <v>#DIV/0!</v>
      </c>
      <c r="AT26" s="70"/>
      <c r="AU26" s="340">
        <f>AT26*INDEX('Select Year'!Z$23:AE$23,,MATCH($BN$5,'Select Year'!Z$14:AE$14,0))</f>
        <v>0</v>
      </c>
      <c r="AV26" s="289"/>
      <c r="AW26" s="347" t="e">
        <f t="shared" si="16"/>
        <v>#DIV/0!</v>
      </c>
      <c r="AY26" s="12"/>
      <c r="AZ26" s="12"/>
      <c r="BF26" s="12"/>
      <c r="BG26" s="12"/>
      <c r="BH26" s="12"/>
      <c r="BI26" s="12"/>
      <c r="BJ26" s="13"/>
      <c r="BK26" s="12"/>
      <c r="CM26" s="177"/>
      <c r="CN26" s="174" t="str">
        <f t="shared" si="17"/>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29"/>
        <v/>
      </c>
      <c r="D27" s="366">
        <f t="shared" si="3"/>
        <v>0</v>
      </c>
      <c r="E27" s="340">
        <f>D27*INDEX('Select Year'!Z$23:AE$23,,MATCH($BN$5,'Select Year'!Z$14:AE$14,0))</f>
        <v>0</v>
      </c>
      <c r="F27" s="354">
        <f t="shared" si="4"/>
        <v>0</v>
      </c>
      <c r="G27" s="351" t="e">
        <f t="shared" si="5"/>
        <v>#DIV/0!</v>
      </c>
      <c r="H27" s="351" t="e">
        <f t="shared" si="6"/>
        <v>#DIV/0!</v>
      </c>
      <c r="I27" s="47" t="e">
        <f>E27*INDEX('Select Year'!AA$15:AC$19,MATCH(Kerosene!C27,'Select Year'!W$15:W$19,0),MATCH($BN$5,'Select Year'!AA$14:AC$14,0))</f>
        <v>#N/A</v>
      </c>
      <c r="J27" s="70"/>
      <c r="K27" s="340">
        <f>J27*INDEX('Select Year'!Z$23:AE$23,,MATCH($BN$5,'Select Year'!Z$14:AE$14,0))</f>
        <v>0</v>
      </c>
      <c r="L27" s="289"/>
      <c r="M27" s="291" t="e">
        <f t="shared" si="7"/>
        <v>#DIV/0!</v>
      </c>
      <c r="N27" s="70"/>
      <c r="O27" s="340">
        <f>N27*INDEX('Select Year'!Z$23:AE$23,,MATCH($BN$5,'Select Year'!Z$14:AE$14,0))</f>
        <v>0</v>
      </c>
      <c r="P27" s="289"/>
      <c r="Q27" s="291" t="e">
        <f t="shared" si="8"/>
        <v>#DIV/0!</v>
      </c>
      <c r="R27" s="70"/>
      <c r="S27" s="340">
        <f>R27*INDEX('Select Year'!Z$23:AE$23,,MATCH($BN$5,'Select Year'!Z$14:AE$14,0))</f>
        <v>0</v>
      </c>
      <c r="T27" s="289"/>
      <c r="U27" s="291" t="e">
        <f t="shared" si="9"/>
        <v>#DIV/0!</v>
      </c>
      <c r="V27" s="70"/>
      <c r="W27" s="340">
        <f>V27*INDEX('Select Year'!Z$23:AE$23,,MATCH($BN$5,'Select Year'!Z$14:AE$14,0))</f>
        <v>0</v>
      </c>
      <c r="X27" s="289"/>
      <c r="Y27" s="291" t="e">
        <f t="shared" si="10"/>
        <v>#DIV/0!</v>
      </c>
      <c r="Z27" s="70"/>
      <c r="AA27" s="340">
        <f>Z27*INDEX('Select Year'!Z$23:AE$23,,MATCH($BN$5,'Select Year'!Z$14:AE$14,0))</f>
        <v>0</v>
      </c>
      <c r="AB27" s="289"/>
      <c r="AC27" s="291" t="e">
        <f t="shared" si="11"/>
        <v>#DIV/0!</v>
      </c>
      <c r="AD27" s="70"/>
      <c r="AE27" s="340">
        <f>AD27*INDEX('Select Year'!Z$23:AE$23,,MATCH($BN$5,'Select Year'!Z$14:AE$14,0))</f>
        <v>0</v>
      </c>
      <c r="AF27" s="289"/>
      <c r="AG27" s="291" t="e">
        <f t="shared" si="12"/>
        <v>#DIV/0!</v>
      </c>
      <c r="AH27" s="70"/>
      <c r="AI27" s="340">
        <f>AH27*INDEX('Select Year'!Z$23:AE$23,,MATCH($BN$5,'Select Year'!Z$14:AE$14,0))</f>
        <v>0</v>
      </c>
      <c r="AJ27" s="289"/>
      <c r="AK27" s="291" t="e">
        <f t="shared" si="13"/>
        <v>#DIV/0!</v>
      </c>
      <c r="AL27" s="70"/>
      <c r="AM27" s="340">
        <f>AL27*INDEX('Select Year'!Z$23:AE$23,,MATCH($BN$5,'Select Year'!Z$14:AE$14,0))</f>
        <v>0</v>
      </c>
      <c r="AN27" s="289"/>
      <c r="AO27" s="291" t="e">
        <f t="shared" si="14"/>
        <v>#DIV/0!</v>
      </c>
      <c r="AP27" s="70"/>
      <c r="AQ27" s="340">
        <f>AP27*INDEX('Select Year'!Z$23:AE$23,,MATCH($BN$5,'Select Year'!Z$14:AE$14,0))</f>
        <v>0</v>
      </c>
      <c r="AR27" s="289"/>
      <c r="AS27" s="291" t="e">
        <f t="shared" si="15"/>
        <v>#DIV/0!</v>
      </c>
      <c r="AT27" s="70"/>
      <c r="AU27" s="340">
        <f>AT27*INDEX('Select Year'!Z$23:AE$23,,MATCH($BN$5,'Select Year'!Z$14:AE$14,0))</f>
        <v>0</v>
      </c>
      <c r="AV27" s="289"/>
      <c r="AW27" s="347" t="e">
        <f t="shared" si="16"/>
        <v>#DIV/0!</v>
      </c>
      <c r="AY27" s="12"/>
      <c r="AZ27" s="12"/>
      <c r="BF27" s="12"/>
      <c r="BG27" s="12"/>
      <c r="BH27" s="12"/>
      <c r="BI27" s="12"/>
      <c r="BJ27" s="13"/>
      <c r="BK27" s="12"/>
      <c r="CM27" s="177"/>
      <c r="CN27" s="174" t="str">
        <f t="shared" si="17"/>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29"/>
        <v/>
      </c>
      <c r="D28" s="366">
        <f t="shared" si="3"/>
        <v>0</v>
      </c>
      <c r="E28" s="340">
        <f>D28*INDEX('Select Year'!Z$23:AE$23,,MATCH($BN$5,'Select Year'!Z$14:AE$14,0))</f>
        <v>0</v>
      </c>
      <c r="F28" s="354">
        <f t="shared" si="4"/>
        <v>0</v>
      </c>
      <c r="G28" s="351" t="e">
        <f t="shared" si="5"/>
        <v>#DIV/0!</v>
      </c>
      <c r="H28" s="351" t="e">
        <f t="shared" si="6"/>
        <v>#DIV/0!</v>
      </c>
      <c r="I28" s="47" t="e">
        <f>E28*INDEX('Select Year'!AA$15:AC$19,MATCH(Kerosene!C28,'Select Year'!W$15:W$19,0),MATCH($BN$5,'Select Year'!AA$14:AC$14,0))</f>
        <v>#N/A</v>
      </c>
      <c r="J28" s="70"/>
      <c r="K28" s="340">
        <f>J28*INDEX('Select Year'!Z$23:AE$23,,MATCH($BN$5,'Select Year'!Z$14:AE$14,0))</f>
        <v>0</v>
      </c>
      <c r="L28" s="289"/>
      <c r="M28" s="291" t="e">
        <f t="shared" si="7"/>
        <v>#DIV/0!</v>
      </c>
      <c r="N28" s="70"/>
      <c r="O28" s="340">
        <f>N28*INDEX('Select Year'!Z$23:AE$23,,MATCH($BN$5,'Select Year'!Z$14:AE$14,0))</f>
        <v>0</v>
      </c>
      <c r="P28" s="289"/>
      <c r="Q28" s="291" t="e">
        <f t="shared" si="8"/>
        <v>#DIV/0!</v>
      </c>
      <c r="R28" s="70"/>
      <c r="S28" s="340">
        <f>R28*INDEX('Select Year'!Z$23:AE$23,,MATCH($BN$5,'Select Year'!Z$14:AE$14,0))</f>
        <v>0</v>
      </c>
      <c r="T28" s="289"/>
      <c r="U28" s="291" t="e">
        <f t="shared" si="9"/>
        <v>#DIV/0!</v>
      </c>
      <c r="V28" s="70"/>
      <c r="W28" s="340">
        <f>V28*INDEX('Select Year'!Z$23:AE$23,,MATCH($BN$5,'Select Year'!Z$14:AE$14,0))</f>
        <v>0</v>
      </c>
      <c r="X28" s="289"/>
      <c r="Y28" s="291" t="e">
        <f t="shared" si="10"/>
        <v>#DIV/0!</v>
      </c>
      <c r="Z28" s="70"/>
      <c r="AA28" s="340">
        <f>Z28*INDEX('Select Year'!Z$23:AE$23,,MATCH($BN$5,'Select Year'!Z$14:AE$14,0))</f>
        <v>0</v>
      </c>
      <c r="AB28" s="289"/>
      <c r="AC28" s="291" t="e">
        <f t="shared" si="11"/>
        <v>#DIV/0!</v>
      </c>
      <c r="AD28" s="70"/>
      <c r="AE28" s="340">
        <f>AD28*INDEX('Select Year'!Z$23:AE$23,,MATCH($BN$5,'Select Year'!Z$14:AE$14,0))</f>
        <v>0</v>
      </c>
      <c r="AF28" s="289"/>
      <c r="AG28" s="291" t="e">
        <f t="shared" si="12"/>
        <v>#DIV/0!</v>
      </c>
      <c r="AH28" s="70"/>
      <c r="AI28" s="340">
        <f>AH28*INDEX('Select Year'!Z$23:AE$23,,MATCH($BN$5,'Select Year'!Z$14:AE$14,0))</f>
        <v>0</v>
      </c>
      <c r="AJ28" s="289"/>
      <c r="AK28" s="291" t="e">
        <f t="shared" si="13"/>
        <v>#DIV/0!</v>
      </c>
      <c r="AL28" s="70"/>
      <c r="AM28" s="340">
        <f>AL28*INDEX('Select Year'!Z$23:AE$23,,MATCH($BN$5,'Select Year'!Z$14:AE$14,0))</f>
        <v>0</v>
      </c>
      <c r="AN28" s="289"/>
      <c r="AO28" s="291" t="e">
        <f t="shared" si="14"/>
        <v>#DIV/0!</v>
      </c>
      <c r="AP28" s="70"/>
      <c r="AQ28" s="340">
        <f>AP28*INDEX('Select Year'!Z$23:AE$23,,MATCH($BN$5,'Select Year'!Z$14:AE$14,0))</f>
        <v>0</v>
      </c>
      <c r="AR28" s="289"/>
      <c r="AS28" s="291" t="e">
        <f t="shared" si="15"/>
        <v>#DIV/0!</v>
      </c>
      <c r="AT28" s="70"/>
      <c r="AU28" s="340">
        <f>AT28*INDEX('Select Year'!Z$23:AE$23,,MATCH($BN$5,'Select Year'!Z$14:AE$14,0))</f>
        <v>0</v>
      </c>
      <c r="AV28" s="289"/>
      <c r="AW28" s="347" t="e">
        <f t="shared" si="16"/>
        <v>#DIV/0!</v>
      </c>
      <c r="AY28" s="12"/>
      <c r="AZ28" s="12"/>
      <c r="BF28" s="12"/>
      <c r="BG28" s="12"/>
      <c r="BH28" s="12"/>
      <c r="BI28" s="12"/>
      <c r="BJ28" s="13"/>
      <c r="BK28" s="12"/>
      <c r="CM28" s="177"/>
      <c r="CN28" s="174" t="str">
        <f t="shared" si="17"/>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29"/>
        <v/>
      </c>
      <c r="D29" s="366">
        <f t="shared" si="3"/>
        <v>0</v>
      </c>
      <c r="E29" s="340">
        <f>D29*INDEX('Select Year'!Z$23:AE$23,,MATCH($BN$5,'Select Year'!Z$14:AE$14,0))</f>
        <v>0</v>
      </c>
      <c r="F29" s="354">
        <f t="shared" si="4"/>
        <v>0</v>
      </c>
      <c r="G29" s="351" t="e">
        <f t="shared" si="5"/>
        <v>#DIV/0!</v>
      </c>
      <c r="H29" s="351" t="e">
        <f t="shared" si="6"/>
        <v>#DIV/0!</v>
      </c>
      <c r="I29" s="47" t="e">
        <f>E29*INDEX('Select Year'!AA$15:AC$19,MATCH(Kerosene!C29,'Select Year'!W$15:W$19,0),MATCH($BN$5,'Select Year'!AA$14:AC$14,0))</f>
        <v>#N/A</v>
      </c>
      <c r="J29" s="70"/>
      <c r="K29" s="340">
        <f>J29*INDEX('Select Year'!Z$23:AE$23,,MATCH($BN$5,'Select Year'!Z$14:AE$14,0))</f>
        <v>0</v>
      </c>
      <c r="L29" s="289"/>
      <c r="M29" s="291" t="e">
        <f t="shared" si="7"/>
        <v>#DIV/0!</v>
      </c>
      <c r="N29" s="70"/>
      <c r="O29" s="340">
        <f>N29*INDEX('Select Year'!Z$23:AE$23,,MATCH($BN$5,'Select Year'!Z$14:AE$14,0))</f>
        <v>0</v>
      </c>
      <c r="P29" s="289"/>
      <c r="Q29" s="291" t="e">
        <f t="shared" si="8"/>
        <v>#DIV/0!</v>
      </c>
      <c r="R29" s="70"/>
      <c r="S29" s="340">
        <f>R29*INDEX('Select Year'!Z$23:AE$23,,MATCH($BN$5,'Select Year'!Z$14:AE$14,0))</f>
        <v>0</v>
      </c>
      <c r="T29" s="289"/>
      <c r="U29" s="291" t="e">
        <f t="shared" si="9"/>
        <v>#DIV/0!</v>
      </c>
      <c r="V29" s="70"/>
      <c r="W29" s="340">
        <f>V29*INDEX('Select Year'!Z$23:AE$23,,MATCH($BN$5,'Select Year'!Z$14:AE$14,0))</f>
        <v>0</v>
      </c>
      <c r="X29" s="289"/>
      <c r="Y29" s="291" t="e">
        <f t="shared" si="10"/>
        <v>#DIV/0!</v>
      </c>
      <c r="Z29" s="70"/>
      <c r="AA29" s="340">
        <f>Z29*INDEX('Select Year'!Z$23:AE$23,,MATCH($BN$5,'Select Year'!Z$14:AE$14,0))</f>
        <v>0</v>
      </c>
      <c r="AB29" s="289"/>
      <c r="AC29" s="291" t="e">
        <f t="shared" si="11"/>
        <v>#DIV/0!</v>
      </c>
      <c r="AD29" s="70"/>
      <c r="AE29" s="340">
        <f>AD29*INDEX('Select Year'!Z$23:AE$23,,MATCH($BN$5,'Select Year'!Z$14:AE$14,0))</f>
        <v>0</v>
      </c>
      <c r="AF29" s="289"/>
      <c r="AG29" s="291" t="e">
        <f t="shared" si="12"/>
        <v>#DIV/0!</v>
      </c>
      <c r="AH29" s="70"/>
      <c r="AI29" s="340">
        <f>AH29*INDEX('Select Year'!Z$23:AE$23,,MATCH($BN$5,'Select Year'!Z$14:AE$14,0))</f>
        <v>0</v>
      </c>
      <c r="AJ29" s="289"/>
      <c r="AK29" s="291" t="e">
        <f t="shared" si="13"/>
        <v>#DIV/0!</v>
      </c>
      <c r="AL29" s="70"/>
      <c r="AM29" s="340">
        <f>AL29*INDEX('Select Year'!Z$23:AE$23,,MATCH($BN$5,'Select Year'!Z$14:AE$14,0))</f>
        <v>0</v>
      </c>
      <c r="AN29" s="289"/>
      <c r="AO29" s="291" t="e">
        <f t="shared" si="14"/>
        <v>#DIV/0!</v>
      </c>
      <c r="AP29" s="70"/>
      <c r="AQ29" s="340">
        <f>AP29*INDEX('Select Year'!Z$23:AE$23,,MATCH($BN$5,'Select Year'!Z$14:AE$14,0))</f>
        <v>0</v>
      </c>
      <c r="AR29" s="289"/>
      <c r="AS29" s="291" t="e">
        <f t="shared" si="15"/>
        <v>#DIV/0!</v>
      </c>
      <c r="AT29" s="70"/>
      <c r="AU29" s="340">
        <f>AT29*INDEX('Select Year'!Z$23:AE$23,,MATCH($BN$5,'Select Year'!Z$14:AE$14,0))</f>
        <v>0</v>
      </c>
      <c r="AV29" s="289"/>
      <c r="AW29" s="347" t="e">
        <f t="shared" si="16"/>
        <v>#DIV/0!</v>
      </c>
      <c r="AY29" s="12"/>
      <c r="AZ29" s="12"/>
      <c r="BF29" s="12"/>
      <c r="BG29" s="12"/>
      <c r="BH29" s="12"/>
      <c r="BI29" s="12"/>
      <c r="BJ29" s="13"/>
      <c r="BK29" s="12"/>
      <c r="CM29" s="177"/>
      <c r="CN29" s="174" t="str">
        <f t="shared" si="17"/>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29"/>
        <v/>
      </c>
      <c r="D30" s="366">
        <f t="shared" si="3"/>
        <v>0</v>
      </c>
      <c r="E30" s="340">
        <f>D30*INDEX('Select Year'!Z$23:AE$23,,MATCH($BN$5,'Select Year'!Z$14:AE$14,0))</f>
        <v>0</v>
      </c>
      <c r="F30" s="354">
        <f t="shared" si="4"/>
        <v>0</v>
      </c>
      <c r="G30" s="351" t="e">
        <f t="shared" si="5"/>
        <v>#DIV/0!</v>
      </c>
      <c r="H30" s="351" t="e">
        <f t="shared" si="6"/>
        <v>#DIV/0!</v>
      </c>
      <c r="I30" s="47" t="e">
        <f>E30*INDEX('Select Year'!AA$15:AC$19,MATCH(Kerosene!C30,'Select Year'!W$15:W$19,0),MATCH($BN$5,'Select Year'!AA$14:AC$14,0))</f>
        <v>#N/A</v>
      </c>
      <c r="J30" s="70"/>
      <c r="K30" s="340">
        <f>J30*INDEX('Select Year'!Z$23:AE$23,,MATCH($BN$5,'Select Year'!Z$14:AE$14,0))</f>
        <v>0</v>
      </c>
      <c r="L30" s="289"/>
      <c r="M30" s="291" t="e">
        <f t="shared" si="7"/>
        <v>#DIV/0!</v>
      </c>
      <c r="N30" s="70"/>
      <c r="O30" s="340">
        <f>N30*INDEX('Select Year'!Z$23:AE$23,,MATCH($BN$5,'Select Year'!Z$14:AE$14,0))</f>
        <v>0</v>
      </c>
      <c r="P30" s="289"/>
      <c r="Q30" s="291" t="e">
        <f t="shared" si="8"/>
        <v>#DIV/0!</v>
      </c>
      <c r="R30" s="70"/>
      <c r="S30" s="340">
        <f>R30*INDEX('Select Year'!Z$23:AE$23,,MATCH($BN$5,'Select Year'!Z$14:AE$14,0))</f>
        <v>0</v>
      </c>
      <c r="T30" s="289"/>
      <c r="U30" s="291" t="e">
        <f t="shared" si="9"/>
        <v>#DIV/0!</v>
      </c>
      <c r="V30" s="70"/>
      <c r="W30" s="340">
        <f>V30*INDEX('Select Year'!Z$23:AE$23,,MATCH($BN$5,'Select Year'!Z$14:AE$14,0))</f>
        <v>0</v>
      </c>
      <c r="X30" s="289"/>
      <c r="Y30" s="291" t="e">
        <f t="shared" si="10"/>
        <v>#DIV/0!</v>
      </c>
      <c r="Z30" s="70"/>
      <c r="AA30" s="340">
        <f>Z30*INDEX('Select Year'!Z$23:AE$23,,MATCH($BN$5,'Select Year'!Z$14:AE$14,0))</f>
        <v>0</v>
      </c>
      <c r="AB30" s="289"/>
      <c r="AC30" s="291" t="e">
        <f t="shared" si="11"/>
        <v>#DIV/0!</v>
      </c>
      <c r="AD30" s="70"/>
      <c r="AE30" s="340">
        <f>AD30*INDEX('Select Year'!Z$23:AE$23,,MATCH($BN$5,'Select Year'!Z$14:AE$14,0))</f>
        <v>0</v>
      </c>
      <c r="AF30" s="289"/>
      <c r="AG30" s="291" t="e">
        <f t="shared" si="12"/>
        <v>#DIV/0!</v>
      </c>
      <c r="AH30" s="70"/>
      <c r="AI30" s="340">
        <f>AH30*INDEX('Select Year'!Z$23:AE$23,,MATCH($BN$5,'Select Year'!Z$14:AE$14,0))</f>
        <v>0</v>
      </c>
      <c r="AJ30" s="289"/>
      <c r="AK30" s="291" t="e">
        <f t="shared" si="13"/>
        <v>#DIV/0!</v>
      </c>
      <c r="AL30" s="70"/>
      <c r="AM30" s="340">
        <f>AL30*INDEX('Select Year'!Z$23:AE$23,,MATCH($BN$5,'Select Year'!Z$14:AE$14,0))</f>
        <v>0</v>
      </c>
      <c r="AN30" s="289"/>
      <c r="AO30" s="291" t="e">
        <f t="shared" si="14"/>
        <v>#DIV/0!</v>
      </c>
      <c r="AP30" s="70"/>
      <c r="AQ30" s="340">
        <f>AP30*INDEX('Select Year'!Z$23:AE$23,,MATCH($BN$5,'Select Year'!Z$14:AE$14,0))</f>
        <v>0</v>
      </c>
      <c r="AR30" s="289"/>
      <c r="AS30" s="291" t="e">
        <f t="shared" si="15"/>
        <v>#DIV/0!</v>
      </c>
      <c r="AT30" s="70"/>
      <c r="AU30" s="340">
        <f>AT30*INDEX('Select Year'!Z$23:AE$23,,MATCH($BN$5,'Select Year'!Z$14:AE$14,0))</f>
        <v>0</v>
      </c>
      <c r="AV30" s="289"/>
      <c r="AW30" s="347" t="e">
        <f t="shared" si="16"/>
        <v>#DIV/0!</v>
      </c>
      <c r="AY30" s="12"/>
      <c r="AZ30" s="12"/>
      <c r="BF30" s="12"/>
      <c r="BG30" s="12"/>
      <c r="BH30" s="12"/>
      <c r="BI30" s="12"/>
      <c r="BJ30" s="13"/>
      <c r="BK30" s="12"/>
      <c r="CM30" s="177"/>
      <c r="CN30" s="174" t="str">
        <f t="shared" si="17"/>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29"/>
        <v/>
      </c>
      <c r="D31" s="366">
        <f t="shared" si="3"/>
        <v>0</v>
      </c>
      <c r="E31" s="340">
        <f>D31*INDEX('Select Year'!Z$23:AE$23,,MATCH($BN$5,'Select Year'!Z$14:AE$14,0))</f>
        <v>0</v>
      </c>
      <c r="F31" s="354">
        <f t="shared" si="4"/>
        <v>0</v>
      </c>
      <c r="G31" s="351" t="e">
        <f t="shared" si="5"/>
        <v>#DIV/0!</v>
      </c>
      <c r="H31" s="351" t="e">
        <f t="shared" si="6"/>
        <v>#DIV/0!</v>
      </c>
      <c r="I31" s="47" t="e">
        <f>E31*INDEX('Select Year'!AA$15:AC$19,MATCH(Kerosene!C31,'Select Year'!W$15:W$19,0),MATCH($BN$5,'Select Year'!AA$14:AC$14,0))</f>
        <v>#N/A</v>
      </c>
      <c r="J31" s="70"/>
      <c r="K31" s="340">
        <f>J31*INDEX('Select Year'!Z$23:AE$23,,MATCH($BN$5,'Select Year'!Z$14:AE$14,0))</f>
        <v>0</v>
      </c>
      <c r="L31" s="289"/>
      <c r="M31" s="291" t="e">
        <f t="shared" si="7"/>
        <v>#DIV/0!</v>
      </c>
      <c r="N31" s="70"/>
      <c r="O31" s="340">
        <f>N31*INDEX('Select Year'!Z$23:AE$23,,MATCH($BN$5,'Select Year'!Z$14:AE$14,0))</f>
        <v>0</v>
      </c>
      <c r="P31" s="289"/>
      <c r="Q31" s="291" t="e">
        <f t="shared" si="8"/>
        <v>#DIV/0!</v>
      </c>
      <c r="R31" s="70"/>
      <c r="S31" s="340">
        <f>R31*INDEX('Select Year'!Z$23:AE$23,,MATCH($BN$5,'Select Year'!Z$14:AE$14,0))</f>
        <v>0</v>
      </c>
      <c r="T31" s="289"/>
      <c r="U31" s="291" t="e">
        <f t="shared" si="9"/>
        <v>#DIV/0!</v>
      </c>
      <c r="V31" s="70"/>
      <c r="W31" s="340">
        <f>V31*INDEX('Select Year'!Z$23:AE$23,,MATCH($BN$5,'Select Year'!Z$14:AE$14,0))</f>
        <v>0</v>
      </c>
      <c r="X31" s="289"/>
      <c r="Y31" s="291" t="e">
        <f t="shared" si="10"/>
        <v>#DIV/0!</v>
      </c>
      <c r="Z31" s="70"/>
      <c r="AA31" s="340">
        <f>Z31*INDEX('Select Year'!Z$23:AE$23,,MATCH($BN$5,'Select Year'!Z$14:AE$14,0))</f>
        <v>0</v>
      </c>
      <c r="AB31" s="289"/>
      <c r="AC31" s="291" t="e">
        <f t="shared" si="11"/>
        <v>#DIV/0!</v>
      </c>
      <c r="AD31" s="70"/>
      <c r="AE31" s="340">
        <f>AD31*INDEX('Select Year'!Z$23:AE$23,,MATCH($BN$5,'Select Year'!Z$14:AE$14,0))</f>
        <v>0</v>
      </c>
      <c r="AF31" s="289"/>
      <c r="AG31" s="291" t="e">
        <f t="shared" si="12"/>
        <v>#DIV/0!</v>
      </c>
      <c r="AH31" s="70"/>
      <c r="AI31" s="340">
        <f>AH31*INDEX('Select Year'!Z$23:AE$23,,MATCH($BN$5,'Select Year'!Z$14:AE$14,0))</f>
        <v>0</v>
      </c>
      <c r="AJ31" s="289"/>
      <c r="AK31" s="291" t="e">
        <f t="shared" si="13"/>
        <v>#DIV/0!</v>
      </c>
      <c r="AL31" s="70"/>
      <c r="AM31" s="340">
        <f>AL31*INDEX('Select Year'!Z$23:AE$23,,MATCH($BN$5,'Select Year'!Z$14:AE$14,0))</f>
        <v>0</v>
      </c>
      <c r="AN31" s="289"/>
      <c r="AO31" s="291" t="e">
        <f t="shared" si="14"/>
        <v>#DIV/0!</v>
      </c>
      <c r="AP31" s="70"/>
      <c r="AQ31" s="340">
        <f>AP31*INDEX('Select Year'!Z$23:AE$23,,MATCH($BN$5,'Select Year'!Z$14:AE$14,0))</f>
        <v>0</v>
      </c>
      <c r="AR31" s="289"/>
      <c r="AS31" s="291" t="e">
        <f t="shared" si="15"/>
        <v>#DIV/0!</v>
      </c>
      <c r="AT31" s="70"/>
      <c r="AU31" s="340">
        <f>AT31*INDEX('Select Year'!Z$23:AE$23,,MATCH($BN$5,'Select Year'!Z$14:AE$14,0))</f>
        <v>0</v>
      </c>
      <c r="AV31" s="289"/>
      <c r="AW31" s="347" t="e">
        <f t="shared" si="16"/>
        <v>#DIV/0!</v>
      </c>
      <c r="AY31" s="12"/>
      <c r="AZ31" s="12"/>
      <c r="BF31" s="12"/>
      <c r="BG31" s="12"/>
      <c r="BH31" s="12"/>
      <c r="BI31" s="12"/>
      <c r="BJ31" s="13"/>
      <c r="BK31" s="12"/>
      <c r="CM31" s="177"/>
      <c r="CN31" s="174" t="str">
        <f t="shared" si="17"/>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29"/>
        <v/>
      </c>
      <c r="D32" s="366">
        <f t="shared" si="3"/>
        <v>0</v>
      </c>
      <c r="E32" s="340">
        <f>D32*INDEX('Select Year'!Z$23:AE$23,,MATCH($BN$5,'Select Year'!Z$14:AE$14,0))</f>
        <v>0</v>
      </c>
      <c r="F32" s="354">
        <f t="shared" si="4"/>
        <v>0</v>
      </c>
      <c r="G32" s="351" t="e">
        <f t="shared" si="5"/>
        <v>#DIV/0!</v>
      </c>
      <c r="H32" s="351" t="e">
        <f t="shared" si="6"/>
        <v>#DIV/0!</v>
      </c>
      <c r="I32" s="47" t="e">
        <f>E32*INDEX('Select Year'!AA$15:AC$19,MATCH(Kerosene!C32,'Select Year'!W$15:W$19,0),MATCH($BN$5,'Select Year'!AA$14:AC$14,0))</f>
        <v>#N/A</v>
      </c>
      <c r="J32" s="70"/>
      <c r="K32" s="340">
        <f>J32*INDEX('Select Year'!Z$23:AE$23,,MATCH($BN$5,'Select Year'!Z$14:AE$14,0))</f>
        <v>0</v>
      </c>
      <c r="L32" s="289"/>
      <c r="M32" s="291" t="e">
        <f t="shared" si="7"/>
        <v>#DIV/0!</v>
      </c>
      <c r="N32" s="70"/>
      <c r="O32" s="340">
        <f>N32*INDEX('Select Year'!Z$23:AE$23,,MATCH($BN$5,'Select Year'!Z$14:AE$14,0))</f>
        <v>0</v>
      </c>
      <c r="P32" s="289"/>
      <c r="Q32" s="291" t="e">
        <f t="shared" si="8"/>
        <v>#DIV/0!</v>
      </c>
      <c r="R32" s="70"/>
      <c r="S32" s="340">
        <f>R32*INDEX('Select Year'!Z$23:AE$23,,MATCH($BN$5,'Select Year'!Z$14:AE$14,0))</f>
        <v>0</v>
      </c>
      <c r="T32" s="289"/>
      <c r="U32" s="291" t="e">
        <f t="shared" si="9"/>
        <v>#DIV/0!</v>
      </c>
      <c r="V32" s="70"/>
      <c r="W32" s="340">
        <f>V32*INDEX('Select Year'!Z$23:AE$23,,MATCH($BN$5,'Select Year'!Z$14:AE$14,0))</f>
        <v>0</v>
      </c>
      <c r="X32" s="289"/>
      <c r="Y32" s="291" t="e">
        <f t="shared" si="10"/>
        <v>#DIV/0!</v>
      </c>
      <c r="Z32" s="70"/>
      <c r="AA32" s="340">
        <f>Z32*INDEX('Select Year'!Z$23:AE$23,,MATCH($BN$5,'Select Year'!Z$14:AE$14,0))</f>
        <v>0</v>
      </c>
      <c r="AB32" s="289"/>
      <c r="AC32" s="291" t="e">
        <f t="shared" si="11"/>
        <v>#DIV/0!</v>
      </c>
      <c r="AD32" s="70"/>
      <c r="AE32" s="340">
        <f>AD32*INDEX('Select Year'!Z$23:AE$23,,MATCH($BN$5,'Select Year'!Z$14:AE$14,0))</f>
        <v>0</v>
      </c>
      <c r="AF32" s="289"/>
      <c r="AG32" s="291" t="e">
        <f t="shared" si="12"/>
        <v>#DIV/0!</v>
      </c>
      <c r="AH32" s="70"/>
      <c r="AI32" s="340">
        <f>AH32*INDEX('Select Year'!Z$23:AE$23,,MATCH($BN$5,'Select Year'!Z$14:AE$14,0))</f>
        <v>0</v>
      </c>
      <c r="AJ32" s="289"/>
      <c r="AK32" s="291" t="e">
        <f t="shared" si="13"/>
        <v>#DIV/0!</v>
      </c>
      <c r="AL32" s="70"/>
      <c r="AM32" s="340">
        <f>AL32*INDEX('Select Year'!Z$23:AE$23,,MATCH($BN$5,'Select Year'!Z$14:AE$14,0))</f>
        <v>0</v>
      </c>
      <c r="AN32" s="289"/>
      <c r="AO32" s="291" t="e">
        <f t="shared" si="14"/>
        <v>#DIV/0!</v>
      </c>
      <c r="AP32" s="70"/>
      <c r="AQ32" s="340">
        <f>AP32*INDEX('Select Year'!Z$23:AE$23,,MATCH($BN$5,'Select Year'!Z$14:AE$14,0))</f>
        <v>0</v>
      </c>
      <c r="AR32" s="289"/>
      <c r="AS32" s="291" t="e">
        <f t="shared" si="15"/>
        <v>#DIV/0!</v>
      </c>
      <c r="AT32" s="70"/>
      <c r="AU32" s="340">
        <f>AT32*INDEX('Select Year'!Z$23:AE$23,,MATCH($BN$5,'Select Year'!Z$14:AE$14,0))</f>
        <v>0</v>
      </c>
      <c r="AV32" s="289"/>
      <c r="AW32" s="347" t="e">
        <f t="shared" si="16"/>
        <v>#DIV/0!</v>
      </c>
      <c r="AY32" s="12"/>
      <c r="AZ32" s="12"/>
      <c r="BF32" s="12"/>
      <c r="BG32" s="12"/>
      <c r="BH32" s="12"/>
      <c r="BI32" s="12"/>
      <c r="BJ32" s="13"/>
      <c r="BK32" s="12"/>
      <c r="CM32" s="177"/>
      <c r="CN32" s="174" t="str">
        <f t="shared" si="17"/>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137" t="str">
        <f t="shared" si="29"/>
        <v/>
      </c>
      <c r="D33" s="367">
        <f t="shared" si="3"/>
        <v>0</v>
      </c>
      <c r="E33" s="343">
        <f>D33*INDEX('Select Year'!Z$23:AE$23,,MATCH($BN$5,'Select Year'!Z$14:AE$14,0))</f>
        <v>0</v>
      </c>
      <c r="F33" s="355">
        <f t="shared" si="4"/>
        <v>0</v>
      </c>
      <c r="G33" s="352" t="e">
        <f t="shared" si="5"/>
        <v>#DIV/0!</v>
      </c>
      <c r="H33" s="352" t="e">
        <f t="shared" si="6"/>
        <v>#DIV/0!</v>
      </c>
      <c r="I33" s="300" t="e">
        <f>E33*INDEX('Select Year'!AA$15:AC$19,MATCH(Kerosene!C33,'Select Year'!W$15:W$19,0),MATCH($BN$5,'Select Year'!AA$14:AC$14,0))</f>
        <v>#N/A</v>
      </c>
      <c r="J33" s="126"/>
      <c r="K33" s="343">
        <f>J33*INDEX('Select Year'!Z$23:AE$23,,MATCH($BN$5,'Select Year'!Z$14:AE$14,0))</f>
        <v>0</v>
      </c>
      <c r="L33" s="134"/>
      <c r="M33" s="292" t="e">
        <f t="shared" si="7"/>
        <v>#DIV/0!</v>
      </c>
      <c r="N33" s="126"/>
      <c r="O33" s="343">
        <f>N33*INDEX('Select Year'!Z$23:AE$23,,MATCH($BN$5,'Select Year'!Z$14:AE$14,0))</f>
        <v>0</v>
      </c>
      <c r="P33" s="134"/>
      <c r="Q33" s="292" t="e">
        <f t="shared" si="8"/>
        <v>#DIV/0!</v>
      </c>
      <c r="R33" s="126"/>
      <c r="S33" s="343">
        <f>R33*INDEX('Select Year'!Z$23:AE$23,,MATCH($BN$5,'Select Year'!Z$14:AE$14,0))</f>
        <v>0</v>
      </c>
      <c r="T33" s="134"/>
      <c r="U33" s="292" t="e">
        <f t="shared" si="9"/>
        <v>#DIV/0!</v>
      </c>
      <c r="V33" s="126"/>
      <c r="W33" s="343">
        <f>V33*INDEX('Select Year'!Z$23:AE$23,,MATCH($BN$5,'Select Year'!Z$14:AE$14,0))</f>
        <v>0</v>
      </c>
      <c r="X33" s="134"/>
      <c r="Y33" s="292" t="e">
        <f t="shared" si="10"/>
        <v>#DIV/0!</v>
      </c>
      <c r="Z33" s="126"/>
      <c r="AA33" s="343">
        <f>Z33*INDEX('Select Year'!Z$23:AE$23,,MATCH($BN$5,'Select Year'!Z$14:AE$14,0))</f>
        <v>0</v>
      </c>
      <c r="AB33" s="134"/>
      <c r="AC33" s="292" t="e">
        <f t="shared" si="11"/>
        <v>#DIV/0!</v>
      </c>
      <c r="AD33" s="126"/>
      <c r="AE33" s="343">
        <f>AD33*INDEX('Select Year'!Z$23:AE$23,,MATCH($BN$5,'Select Year'!Z$14:AE$14,0))</f>
        <v>0</v>
      </c>
      <c r="AF33" s="134"/>
      <c r="AG33" s="292" t="e">
        <f t="shared" si="12"/>
        <v>#DIV/0!</v>
      </c>
      <c r="AH33" s="126"/>
      <c r="AI33" s="343">
        <f>AH33*INDEX('Select Year'!Z$23:AE$23,,MATCH($BN$5,'Select Year'!Z$14:AE$14,0))</f>
        <v>0</v>
      </c>
      <c r="AJ33" s="134"/>
      <c r="AK33" s="292" t="e">
        <f t="shared" si="13"/>
        <v>#DIV/0!</v>
      </c>
      <c r="AL33" s="126"/>
      <c r="AM33" s="343">
        <f>AL33*INDEX('Select Year'!Z$23:AE$23,,MATCH($BN$5,'Select Year'!Z$14:AE$14,0))</f>
        <v>0</v>
      </c>
      <c r="AN33" s="134"/>
      <c r="AO33" s="292" t="e">
        <f t="shared" si="14"/>
        <v>#DIV/0!</v>
      </c>
      <c r="AP33" s="126"/>
      <c r="AQ33" s="343">
        <f>AP33*INDEX('Select Year'!Z$23:AE$23,,MATCH($BN$5,'Select Year'!Z$14:AE$14,0))</f>
        <v>0</v>
      </c>
      <c r="AR33" s="134"/>
      <c r="AS33" s="292" t="e">
        <f t="shared" si="15"/>
        <v>#DIV/0!</v>
      </c>
      <c r="AT33" s="126"/>
      <c r="AU33" s="343">
        <f>AT33*INDEX('Select Year'!Z$23:AE$23,,MATCH($BN$5,'Select Year'!Z$14:AE$14,0))</f>
        <v>0</v>
      </c>
      <c r="AV33" s="134"/>
      <c r="AW33" s="348" t="e">
        <f t="shared" si="16"/>
        <v>#DIV/0!</v>
      </c>
      <c r="AY33" s="12"/>
      <c r="AZ33" s="12"/>
      <c r="BF33" s="12"/>
      <c r="BG33" s="12"/>
      <c r="BH33" s="12"/>
      <c r="BI33" s="12"/>
      <c r="BJ33" s="13"/>
      <c r="BK33" s="12"/>
      <c r="CM33" s="177"/>
      <c r="CN33" s="174" t="str">
        <f t="shared" si="17"/>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30">Year3</f>
        <v/>
      </c>
      <c r="D34" s="363">
        <f t="shared" si="3"/>
        <v>0</v>
      </c>
      <c r="E34" s="339">
        <f>D34*INDEX('Select Year'!Z$23:AE$23,,MATCH($BN$5,'Select Year'!Z$14:AE$14,0))</f>
        <v>0</v>
      </c>
      <c r="F34" s="364">
        <f t="shared" si="4"/>
        <v>0</v>
      </c>
      <c r="G34" s="365" t="e">
        <f t="shared" si="5"/>
        <v>#DIV/0!</v>
      </c>
      <c r="H34" s="365" t="e">
        <f t="shared" si="6"/>
        <v>#DIV/0!</v>
      </c>
      <c r="I34" s="144" t="e">
        <f>E34*INDEX('Select Year'!AA$15:AC$19,MATCH(Kerosene!C34,'Select Year'!W$15:W$19,0),MATCH($BN$5,'Select Year'!AA$14:AC$14,0))</f>
        <v>#N/A</v>
      </c>
      <c r="J34" s="306"/>
      <c r="K34" s="339">
        <f>J34*INDEX('Select Year'!Z$23:AE$23,,MATCH($BN$5,'Select Year'!Z$14:AE$14,0))</f>
        <v>0</v>
      </c>
      <c r="L34" s="307"/>
      <c r="M34" s="290" t="e">
        <f t="shared" si="7"/>
        <v>#DIV/0!</v>
      </c>
      <c r="N34" s="306"/>
      <c r="O34" s="339">
        <f>N34*INDEX('Select Year'!Z$23:AE$23,,MATCH($BN$5,'Select Year'!Z$14:AE$14,0))</f>
        <v>0</v>
      </c>
      <c r="P34" s="307"/>
      <c r="Q34" s="290" t="e">
        <f t="shared" si="8"/>
        <v>#DIV/0!</v>
      </c>
      <c r="R34" s="306"/>
      <c r="S34" s="339">
        <f>R34*INDEX('Select Year'!Z$23:AE$23,,MATCH($BN$5,'Select Year'!Z$14:AE$14,0))</f>
        <v>0</v>
      </c>
      <c r="T34" s="307"/>
      <c r="U34" s="290" t="e">
        <f t="shared" si="9"/>
        <v>#DIV/0!</v>
      </c>
      <c r="V34" s="306"/>
      <c r="W34" s="339">
        <f>V34*INDEX('Select Year'!Z$23:AE$23,,MATCH($BN$5,'Select Year'!Z$14:AE$14,0))</f>
        <v>0</v>
      </c>
      <c r="X34" s="307"/>
      <c r="Y34" s="290" t="e">
        <f t="shared" si="10"/>
        <v>#DIV/0!</v>
      </c>
      <c r="Z34" s="306"/>
      <c r="AA34" s="339">
        <f>Z34*INDEX('Select Year'!Z$23:AE$23,,MATCH($BN$5,'Select Year'!Z$14:AE$14,0))</f>
        <v>0</v>
      </c>
      <c r="AB34" s="307"/>
      <c r="AC34" s="290" t="e">
        <f t="shared" si="11"/>
        <v>#DIV/0!</v>
      </c>
      <c r="AD34" s="306"/>
      <c r="AE34" s="339">
        <f>AD34*INDEX('Select Year'!Z$23:AE$23,,MATCH($BN$5,'Select Year'!Z$14:AE$14,0))</f>
        <v>0</v>
      </c>
      <c r="AF34" s="307"/>
      <c r="AG34" s="290" t="e">
        <f t="shared" si="12"/>
        <v>#DIV/0!</v>
      </c>
      <c r="AH34" s="306"/>
      <c r="AI34" s="339">
        <f>AH34*INDEX('Select Year'!Z$23:AE$23,,MATCH($BN$5,'Select Year'!Z$14:AE$14,0))</f>
        <v>0</v>
      </c>
      <c r="AJ34" s="307"/>
      <c r="AK34" s="290" t="e">
        <f t="shared" si="13"/>
        <v>#DIV/0!</v>
      </c>
      <c r="AL34" s="306"/>
      <c r="AM34" s="339">
        <f>AL34*INDEX('Select Year'!Z$23:AE$23,,MATCH($BN$5,'Select Year'!Z$14:AE$14,0))</f>
        <v>0</v>
      </c>
      <c r="AN34" s="307"/>
      <c r="AO34" s="290" t="e">
        <f t="shared" si="14"/>
        <v>#DIV/0!</v>
      </c>
      <c r="AP34" s="306"/>
      <c r="AQ34" s="339">
        <f>AP34*INDEX('Select Year'!Z$23:AE$23,,MATCH($BN$5,'Select Year'!Z$14:AE$14,0))</f>
        <v>0</v>
      </c>
      <c r="AR34" s="307"/>
      <c r="AS34" s="290" t="e">
        <f t="shared" si="15"/>
        <v>#DIV/0!</v>
      </c>
      <c r="AT34" s="306"/>
      <c r="AU34" s="339">
        <f>AT34*INDEX('Select Year'!Z$23:AE$23,,MATCH($BN$5,'Select Year'!Z$14:AE$14,0))</f>
        <v>0</v>
      </c>
      <c r="AV34" s="307"/>
      <c r="AW34" s="346" t="e">
        <f t="shared" si="16"/>
        <v>#DIV/0!</v>
      </c>
      <c r="AY34" s="12"/>
      <c r="AZ34" s="12"/>
      <c r="BF34" s="12"/>
      <c r="BG34" s="12"/>
      <c r="BH34" s="12"/>
      <c r="BI34" s="12"/>
      <c r="BJ34" s="13"/>
      <c r="BK34" s="12"/>
      <c r="CM34" s="177"/>
      <c r="CN34" s="174" t="str">
        <f t="shared" si="17"/>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30"/>
        <v/>
      </c>
      <c r="D35" s="366">
        <f t="shared" si="3"/>
        <v>0</v>
      </c>
      <c r="E35" s="340">
        <f>D35*INDEX('Select Year'!Z$23:AE$23,,MATCH($BN$5,'Select Year'!Z$14:AE$14,0))</f>
        <v>0</v>
      </c>
      <c r="F35" s="354">
        <f t="shared" si="4"/>
        <v>0</v>
      </c>
      <c r="G35" s="351" t="e">
        <f t="shared" si="5"/>
        <v>#DIV/0!</v>
      </c>
      <c r="H35" s="351" t="e">
        <f t="shared" si="6"/>
        <v>#DIV/0!</v>
      </c>
      <c r="I35" s="47" t="e">
        <f>E35*INDEX('Select Year'!AA$15:AC$19,MATCH(Kerosene!C35,'Select Year'!W$15:W$19,0),MATCH($BN$5,'Select Year'!AA$14:AC$14,0))</f>
        <v>#N/A</v>
      </c>
      <c r="J35" s="70"/>
      <c r="K35" s="340">
        <f>J35*INDEX('Select Year'!Z$23:AE$23,,MATCH($BN$5,'Select Year'!Z$14:AE$14,0))</f>
        <v>0</v>
      </c>
      <c r="L35" s="289"/>
      <c r="M35" s="291" t="e">
        <f t="shared" si="7"/>
        <v>#DIV/0!</v>
      </c>
      <c r="N35" s="70"/>
      <c r="O35" s="340">
        <f>N35*INDEX('Select Year'!Z$23:AE$23,,MATCH($BN$5,'Select Year'!Z$14:AE$14,0))</f>
        <v>0</v>
      </c>
      <c r="P35" s="289"/>
      <c r="Q35" s="291" t="e">
        <f t="shared" si="8"/>
        <v>#DIV/0!</v>
      </c>
      <c r="R35" s="70"/>
      <c r="S35" s="340">
        <f>R35*INDEX('Select Year'!Z$23:AE$23,,MATCH($BN$5,'Select Year'!Z$14:AE$14,0))</f>
        <v>0</v>
      </c>
      <c r="T35" s="289"/>
      <c r="U35" s="291" t="e">
        <f t="shared" si="9"/>
        <v>#DIV/0!</v>
      </c>
      <c r="V35" s="70"/>
      <c r="W35" s="340">
        <f>V35*INDEX('Select Year'!Z$23:AE$23,,MATCH($BN$5,'Select Year'!Z$14:AE$14,0))</f>
        <v>0</v>
      </c>
      <c r="X35" s="289"/>
      <c r="Y35" s="291" t="e">
        <f t="shared" si="10"/>
        <v>#DIV/0!</v>
      </c>
      <c r="Z35" s="70"/>
      <c r="AA35" s="340">
        <f>Z35*INDEX('Select Year'!Z$23:AE$23,,MATCH($BN$5,'Select Year'!Z$14:AE$14,0))</f>
        <v>0</v>
      </c>
      <c r="AB35" s="289"/>
      <c r="AC35" s="291" t="e">
        <f t="shared" si="11"/>
        <v>#DIV/0!</v>
      </c>
      <c r="AD35" s="70"/>
      <c r="AE35" s="340">
        <f>AD35*INDEX('Select Year'!Z$23:AE$23,,MATCH($BN$5,'Select Year'!Z$14:AE$14,0))</f>
        <v>0</v>
      </c>
      <c r="AF35" s="289"/>
      <c r="AG35" s="291" t="e">
        <f t="shared" si="12"/>
        <v>#DIV/0!</v>
      </c>
      <c r="AH35" s="70"/>
      <c r="AI35" s="340">
        <f>AH35*INDEX('Select Year'!Z$23:AE$23,,MATCH($BN$5,'Select Year'!Z$14:AE$14,0))</f>
        <v>0</v>
      </c>
      <c r="AJ35" s="289"/>
      <c r="AK35" s="291" t="e">
        <f t="shared" si="13"/>
        <v>#DIV/0!</v>
      </c>
      <c r="AL35" s="70"/>
      <c r="AM35" s="340">
        <f>AL35*INDEX('Select Year'!Z$23:AE$23,,MATCH($BN$5,'Select Year'!Z$14:AE$14,0))</f>
        <v>0</v>
      </c>
      <c r="AN35" s="289"/>
      <c r="AO35" s="291" t="e">
        <f t="shared" si="14"/>
        <v>#DIV/0!</v>
      </c>
      <c r="AP35" s="70"/>
      <c r="AQ35" s="340">
        <f>AP35*INDEX('Select Year'!Z$23:AE$23,,MATCH($BN$5,'Select Year'!Z$14:AE$14,0))</f>
        <v>0</v>
      </c>
      <c r="AR35" s="289"/>
      <c r="AS35" s="291" t="e">
        <f t="shared" si="15"/>
        <v>#DIV/0!</v>
      </c>
      <c r="AT35" s="70"/>
      <c r="AU35" s="340">
        <f>AT35*INDEX('Select Year'!Z$23:AE$23,,MATCH($BN$5,'Select Year'!Z$14:AE$14,0))</f>
        <v>0</v>
      </c>
      <c r="AV35" s="289"/>
      <c r="AW35" s="347" t="e">
        <f t="shared" si="16"/>
        <v>#DIV/0!</v>
      </c>
      <c r="AY35" s="12"/>
      <c r="AZ35" s="12"/>
      <c r="BF35" s="12"/>
      <c r="BG35" s="12"/>
      <c r="BH35" s="12"/>
      <c r="BI35" s="12"/>
      <c r="BJ35" s="13"/>
      <c r="BK35" s="12"/>
      <c r="CM35" s="177"/>
      <c r="CN35" s="174" t="str">
        <f t="shared" si="17"/>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30"/>
        <v/>
      </c>
      <c r="D36" s="366">
        <f t="shared" si="3"/>
        <v>0</v>
      </c>
      <c r="E36" s="340">
        <f>D36*INDEX('Select Year'!Z$23:AE$23,,MATCH($BN$5,'Select Year'!Z$14:AE$14,0))</f>
        <v>0</v>
      </c>
      <c r="F36" s="354">
        <f t="shared" si="4"/>
        <v>0</v>
      </c>
      <c r="G36" s="351" t="e">
        <f t="shared" si="5"/>
        <v>#DIV/0!</v>
      </c>
      <c r="H36" s="351" t="e">
        <f t="shared" si="6"/>
        <v>#DIV/0!</v>
      </c>
      <c r="I36" s="47" t="e">
        <f>E36*INDEX('Select Year'!AA$15:AC$19,MATCH(Kerosene!C36,'Select Year'!W$15:W$19,0),MATCH($BN$5,'Select Year'!AA$14:AC$14,0))</f>
        <v>#N/A</v>
      </c>
      <c r="J36" s="70"/>
      <c r="K36" s="340">
        <f>J36*INDEX('Select Year'!Z$23:AE$23,,MATCH($BN$5,'Select Year'!Z$14:AE$14,0))</f>
        <v>0</v>
      </c>
      <c r="L36" s="289"/>
      <c r="M36" s="291" t="e">
        <f t="shared" si="7"/>
        <v>#DIV/0!</v>
      </c>
      <c r="N36" s="70"/>
      <c r="O36" s="340">
        <f>N36*INDEX('Select Year'!Z$23:AE$23,,MATCH($BN$5,'Select Year'!Z$14:AE$14,0))</f>
        <v>0</v>
      </c>
      <c r="P36" s="289"/>
      <c r="Q36" s="291" t="e">
        <f t="shared" si="8"/>
        <v>#DIV/0!</v>
      </c>
      <c r="R36" s="70"/>
      <c r="S36" s="340">
        <f>R36*INDEX('Select Year'!Z$23:AE$23,,MATCH($BN$5,'Select Year'!Z$14:AE$14,0))</f>
        <v>0</v>
      </c>
      <c r="T36" s="289"/>
      <c r="U36" s="291" t="e">
        <f t="shared" si="9"/>
        <v>#DIV/0!</v>
      </c>
      <c r="V36" s="70"/>
      <c r="W36" s="340">
        <f>V36*INDEX('Select Year'!Z$23:AE$23,,MATCH($BN$5,'Select Year'!Z$14:AE$14,0))</f>
        <v>0</v>
      </c>
      <c r="X36" s="289"/>
      <c r="Y36" s="291" t="e">
        <f t="shared" si="10"/>
        <v>#DIV/0!</v>
      </c>
      <c r="Z36" s="70"/>
      <c r="AA36" s="340">
        <f>Z36*INDEX('Select Year'!Z$23:AE$23,,MATCH($BN$5,'Select Year'!Z$14:AE$14,0))</f>
        <v>0</v>
      </c>
      <c r="AB36" s="289"/>
      <c r="AC36" s="291" t="e">
        <f t="shared" si="11"/>
        <v>#DIV/0!</v>
      </c>
      <c r="AD36" s="70"/>
      <c r="AE36" s="340">
        <f>AD36*INDEX('Select Year'!Z$23:AE$23,,MATCH($BN$5,'Select Year'!Z$14:AE$14,0))</f>
        <v>0</v>
      </c>
      <c r="AF36" s="289"/>
      <c r="AG36" s="291" t="e">
        <f t="shared" si="12"/>
        <v>#DIV/0!</v>
      </c>
      <c r="AH36" s="70"/>
      <c r="AI36" s="340">
        <f>AH36*INDEX('Select Year'!Z$23:AE$23,,MATCH($BN$5,'Select Year'!Z$14:AE$14,0))</f>
        <v>0</v>
      </c>
      <c r="AJ36" s="289"/>
      <c r="AK36" s="291" t="e">
        <f t="shared" si="13"/>
        <v>#DIV/0!</v>
      </c>
      <c r="AL36" s="70"/>
      <c r="AM36" s="340">
        <f>AL36*INDEX('Select Year'!Z$23:AE$23,,MATCH($BN$5,'Select Year'!Z$14:AE$14,0))</f>
        <v>0</v>
      </c>
      <c r="AN36" s="289"/>
      <c r="AO36" s="291" t="e">
        <f t="shared" si="14"/>
        <v>#DIV/0!</v>
      </c>
      <c r="AP36" s="70"/>
      <c r="AQ36" s="340">
        <f>AP36*INDEX('Select Year'!Z$23:AE$23,,MATCH($BN$5,'Select Year'!Z$14:AE$14,0))</f>
        <v>0</v>
      </c>
      <c r="AR36" s="289"/>
      <c r="AS36" s="291" t="e">
        <f t="shared" si="15"/>
        <v>#DIV/0!</v>
      </c>
      <c r="AT36" s="70"/>
      <c r="AU36" s="340">
        <f>AT36*INDEX('Select Year'!Z$23:AE$23,,MATCH($BN$5,'Select Year'!Z$14:AE$14,0))</f>
        <v>0</v>
      </c>
      <c r="AV36" s="289"/>
      <c r="AW36" s="347" t="e">
        <f t="shared" si="16"/>
        <v>#DIV/0!</v>
      </c>
      <c r="AY36" s="12"/>
      <c r="AZ36" s="12"/>
      <c r="BF36" s="12"/>
      <c r="BG36" s="12"/>
      <c r="BH36" s="12"/>
      <c r="BI36" s="12"/>
      <c r="BJ36" s="13"/>
      <c r="BK36" s="12"/>
      <c r="CM36" s="177"/>
      <c r="CN36" s="174" t="str">
        <f t="shared" si="17"/>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30"/>
        <v/>
      </c>
      <c r="D37" s="366">
        <f t="shared" si="3"/>
        <v>0</v>
      </c>
      <c r="E37" s="340">
        <f>D37*INDEX('Select Year'!Z$23:AE$23,,MATCH($BN$5,'Select Year'!Z$14:AE$14,0))</f>
        <v>0</v>
      </c>
      <c r="F37" s="354">
        <f t="shared" si="4"/>
        <v>0</v>
      </c>
      <c r="G37" s="351" t="e">
        <f t="shared" si="5"/>
        <v>#DIV/0!</v>
      </c>
      <c r="H37" s="351" t="e">
        <f t="shared" si="6"/>
        <v>#DIV/0!</v>
      </c>
      <c r="I37" s="47" t="e">
        <f>E37*INDEX('Select Year'!AA$15:AC$19,MATCH(Kerosene!C37,'Select Year'!W$15:W$19,0),MATCH($BN$5,'Select Year'!AA$14:AC$14,0))</f>
        <v>#N/A</v>
      </c>
      <c r="J37" s="70"/>
      <c r="K37" s="340">
        <f>J37*INDEX('Select Year'!Z$23:AE$23,,MATCH($BN$5,'Select Year'!Z$14:AE$14,0))</f>
        <v>0</v>
      </c>
      <c r="L37" s="289"/>
      <c r="M37" s="291" t="e">
        <f t="shared" si="7"/>
        <v>#DIV/0!</v>
      </c>
      <c r="N37" s="70"/>
      <c r="O37" s="340">
        <f>N37*INDEX('Select Year'!Z$23:AE$23,,MATCH($BN$5,'Select Year'!Z$14:AE$14,0))</f>
        <v>0</v>
      </c>
      <c r="P37" s="289"/>
      <c r="Q37" s="291" t="e">
        <f t="shared" si="8"/>
        <v>#DIV/0!</v>
      </c>
      <c r="R37" s="70"/>
      <c r="S37" s="340">
        <f>R37*INDEX('Select Year'!Z$23:AE$23,,MATCH($BN$5,'Select Year'!Z$14:AE$14,0))</f>
        <v>0</v>
      </c>
      <c r="T37" s="289"/>
      <c r="U37" s="291" t="e">
        <f t="shared" si="9"/>
        <v>#DIV/0!</v>
      </c>
      <c r="V37" s="70"/>
      <c r="W37" s="340">
        <f>V37*INDEX('Select Year'!Z$23:AE$23,,MATCH($BN$5,'Select Year'!Z$14:AE$14,0))</f>
        <v>0</v>
      </c>
      <c r="X37" s="289"/>
      <c r="Y37" s="291" t="e">
        <f t="shared" si="10"/>
        <v>#DIV/0!</v>
      </c>
      <c r="Z37" s="70"/>
      <c r="AA37" s="340">
        <f>Z37*INDEX('Select Year'!Z$23:AE$23,,MATCH($BN$5,'Select Year'!Z$14:AE$14,0))</f>
        <v>0</v>
      </c>
      <c r="AB37" s="289"/>
      <c r="AC37" s="291" t="e">
        <f t="shared" si="11"/>
        <v>#DIV/0!</v>
      </c>
      <c r="AD37" s="70"/>
      <c r="AE37" s="340">
        <f>AD37*INDEX('Select Year'!Z$23:AE$23,,MATCH($BN$5,'Select Year'!Z$14:AE$14,0))</f>
        <v>0</v>
      </c>
      <c r="AF37" s="289"/>
      <c r="AG37" s="291" t="e">
        <f t="shared" si="12"/>
        <v>#DIV/0!</v>
      </c>
      <c r="AH37" s="70"/>
      <c r="AI37" s="340">
        <f>AH37*INDEX('Select Year'!Z$23:AE$23,,MATCH($BN$5,'Select Year'!Z$14:AE$14,0))</f>
        <v>0</v>
      </c>
      <c r="AJ37" s="289"/>
      <c r="AK37" s="291" t="e">
        <f t="shared" si="13"/>
        <v>#DIV/0!</v>
      </c>
      <c r="AL37" s="70"/>
      <c r="AM37" s="340">
        <f>AL37*INDEX('Select Year'!Z$23:AE$23,,MATCH($BN$5,'Select Year'!Z$14:AE$14,0))</f>
        <v>0</v>
      </c>
      <c r="AN37" s="289"/>
      <c r="AO37" s="291" t="e">
        <f t="shared" si="14"/>
        <v>#DIV/0!</v>
      </c>
      <c r="AP37" s="70"/>
      <c r="AQ37" s="340">
        <f>AP37*INDEX('Select Year'!Z$23:AE$23,,MATCH($BN$5,'Select Year'!Z$14:AE$14,0))</f>
        <v>0</v>
      </c>
      <c r="AR37" s="289"/>
      <c r="AS37" s="291" t="e">
        <f t="shared" si="15"/>
        <v>#DIV/0!</v>
      </c>
      <c r="AT37" s="70"/>
      <c r="AU37" s="340">
        <f>AT37*INDEX('Select Year'!Z$23:AE$23,,MATCH($BN$5,'Select Year'!Z$14:AE$14,0))</f>
        <v>0</v>
      </c>
      <c r="AV37" s="289"/>
      <c r="AW37" s="347" t="e">
        <f t="shared" si="16"/>
        <v>#DIV/0!</v>
      </c>
      <c r="AY37" s="12"/>
      <c r="AZ37" s="12"/>
      <c r="BF37" s="12"/>
      <c r="BG37" s="12"/>
      <c r="BH37" s="12"/>
      <c r="BI37" s="12"/>
      <c r="BJ37" s="13"/>
      <c r="BK37" s="12"/>
      <c r="CM37" s="177"/>
      <c r="CN37" s="174" t="str">
        <f t="shared" si="17"/>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30"/>
        <v/>
      </c>
      <c r="D38" s="366">
        <f t="shared" si="3"/>
        <v>0</v>
      </c>
      <c r="E38" s="340">
        <f>D38*INDEX('Select Year'!Z$23:AE$23,,MATCH($BN$5,'Select Year'!Z$14:AE$14,0))</f>
        <v>0</v>
      </c>
      <c r="F38" s="354">
        <f t="shared" si="4"/>
        <v>0</v>
      </c>
      <c r="G38" s="351" t="e">
        <f t="shared" si="5"/>
        <v>#DIV/0!</v>
      </c>
      <c r="H38" s="351" t="e">
        <f t="shared" si="6"/>
        <v>#DIV/0!</v>
      </c>
      <c r="I38" s="47" t="e">
        <f>E38*INDEX('Select Year'!AA$15:AC$19,MATCH(Kerosene!C38,'Select Year'!W$15:W$19,0),MATCH($BN$5,'Select Year'!AA$14:AC$14,0))</f>
        <v>#N/A</v>
      </c>
      <c r="J38" s="70"/>
      <c r="K38" s="340">
        <f>J38*INDEX('Select Year'!Z$23:AE$23,,MATCH($BN$5,'Select Year'!Z$14:AE$14,0))</f>
        <v>0</v>
      </c>
      <c r="L38" s="289"/>
      <c r="M38" s="291" t="e">
        <f t="shared" si="7"/>
        <v>#DIV/0!</v>
      </c>
      <c r="N38" s="70"/>
      <c r="O38" s="340">
        <f>N38*INDEX('Select Year'!Z$23:AE$23,,MATCH($BN$5,'Select Year'!Z$14:AE$14,0))</f>
        <v>0</v>
      </c>
      <c r="P38" s="289"/>
      <c r="Q38" s="291" t="e">
        <f t="shared" si="8"/>
        <v>#DIV/0!</v>
      </c>
      <c r="R38" s="70"/>
      <c r="S38" s="340">
        <f>R38*INDEX('Select Year'!Z$23:AE$23,,MATCH($BN$5,'Select Year'!Z$14:AE$14,0))</f>
        <v>0</v>
      </c>
      <c r="T38" s="289"/>
      <c r="U38" s="291" t="e">
        <f t="shared" si="9"/>
        <v>#DIV/0!</v>
      </c>
      <c r="V38" s="70"/>
      <c r="W38" s="340">
        <f>V38*INDEX('Select Year'!Z$23:AE$23,,MATCH($BN$5,'Select Year'!Z$14:AE$14,0))</f>
        <v>0</v>
      </c>
      <c r="X38" s="289"/>
      <c r="Y38" s="291" t="e">
        <f t="shared" si="10"/>
        <v>#DIV/0!</v>
      </c>
      <c r="Z38" s="70"/>
      <c r="AA38" s="340">
        <f>Z38*INDEX('Select Year'!Z$23:AE$23,,MATCH($BN$5,'Select Year'!Z$14:AE$14,0))</f>
        <v>0</v>
      </c>
      <c r="AB38" s="289"/>
      <c r="AC38" s="291" t="e">
        <f t="shared" si="11"/>
        <v>#DIV/0!</v>
      </c>
      <c r="AD38" s="70"/>
      <c r="AE38" s="340">
        <f>AD38*INDEX('Select Year'!Z$23:AE$23,,MATCH($BN$5,'Select Year'!Z$14:AE$14,0))</f>
        <v>0</v>
      </c>
      <c r="AF38" s="289"/>
      <c r="AG38" s="291" t="e">
        <f t="shared" si="12"/>
        <v>#DIV/0!</v>
      </c>
      <c r="AH38" s="70"/>
      <c r="AI38" s="340">
        <f>AH38*INDEX('Select Year'!Z$23:AE$23,,MATCH($BN$5,'Select Year'!Z$14:AE$14,0))</f>
        <v>0</v>
      </c>
      <c r="AJ38" s="289"/>
      <c r="AK38" s="291" t="e">
        <f t="shared" si="13"/>
        <v>#DIV/0!</v>
      </c>
      <c r="AL38" s="70"/>
      <c r="AM38" s="340">
        <f>AL38*INDEX('Select Year'!Z$23:AE$23,,MATCH($BN$5,'Select Year'!Z$14:AE$14,0))</f>
        <v>0</v>
      </c>
      <c r="AN38" s="289"/>
      <c r="AO38" s="291" t="e">
        <f t="shared" si="14"/>
        <v>#DIV/0!</v>
      </c>
      <c r="AP38" s="70"/>
      <c r="AQ38" s="340">
        <f>AP38*INDEX('Select Year'!Z$23:AE$23,,MATCH($BN$5,'Select Year'!Z$14:AE$14,0))</f>
        <v>0</v>
      </c>
      <c r="AR38" s="289"/>
      <c r="AS38" s="291" t="e">
        <f t="shared" si="15"/>
        <v>#DIV/0!</v>
      </c>
      <c r="AT38" s="70"/>
      <c r="AU38" s="340">
        <f>AT38*INDEX('Select Year'!Z$23:AE$23,,MATCH($BN$5,'Select Year'!Z$14:AE$14,0))</f>
        <v>0</v>
      </c>
      <c r="AV38" s="289"/>
      <c r="AW38" s="347" t="e">
        <f t="shared" si="16"/>
        <v>#DIV/0!</v>
      </c>
      <c r="AY38" s="12"/>
      <c r="AZ38" s="12"/>
      <c r="BF38" s="12"/>
      <c r="BG38" s="12"/>
      <c r="BH38" s="12"/>
      <c r="BI38" s="12"/>
      <c r="BJ38" s="13"/>
      <c r="BK38" s="12"/>
      <c r="CM38" s="177"/>
      <c r="CN38" s="174" t="str">
        <f t="shared" si="17"/>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30"/>
        <v/>
      </c>
      <c r="D39" s="366">
        <f t="shared" si="3"/>
        <v>0</v>
      </c>
      <c r="E39" s="340">
        <f>D39*INDEX('Select Year'!Z$23:AE$23,,MATCH($BN$5,'Select Year'!Z$14:AE$14,0))</f>
        <v>0</v>
      </c>
      <c r="F39" s="354">
        <f t="shared" si="4"/>
        <v>0</v>
      </c>
      <c r="G39" s="351" t="e">
        <f t="shared" si="5"/>
        <v>#DIV/0!</v>
      </c>
      <c r="H39" s="351" t="e">
        <f t="shared" si="6"/>
        <v>#DIV/0!</v>
      </c>
      <c r="I39" s="47" t="e">
        <f>E39*INDEX('Select Year'!AA$15:AC$19,MATCH(Kerosene!C39,'Select Year'!W$15:W$19,0),MATCH($BN$5,'Select Year'!AA$14:AC$14,0))</f>
        <v>#N/A</v>
      </c>
      <c r="J39" s="70"/>
      <c r="K39" s="340">
        <f>J39*INDEX('Select Year'!Z$23:AE$23,,MATCH($BN$5,'Select Year'!Z$14:AE$14,0))</f>
        <v>0</v>
      </c>
      <c r="L39" s="289"/>
      <c r="M39" s="291" t="e">
        <f t="shared" si="7"/>
        <v>#DIV/0!</v>
      </c>
      <c r="N39" s="70"/>
      <c r="O39" s="340">
        <f>N39*INDEX('Select Year'!Z$23:AE$23,,MATCH($BN$5,'Select Year'!Z$14:AE$14,0))</f>
        <v>0</v>
      </c>
      <c r="P39" s="289"/>
      <c r="Q39" s="291" t="e">
        <f t="shared" si="8"/>
        <v>#DIV/0!</v>
      </c>
      <c r="R39" s="70"/>
      <c r="S39" s="340">
        <f>R39*INDEX('Select Year'!Z$23:AE$23,,MATCH($BN$5,'Select Year'!Z$14:AE$14,0))</f>
        <v>0</v>
      </c>
      <c r="T39" s="289"/>
      <c r="U39" s="291" t="e">
        <f t="shared" si="9"/>
        <v>#DIV/0!</v>
      </c>
      <c r="V39" s="70"/>
      <c r="W39" s="340">
        <f>V39*INDEX('Select Year'!Z$23:AE$23,,MATCH($BN$5,'Select Year'!Z$14:AE$14,0))</f>
        <v>0</v>
      </c>
      <c r="X39" s="289"/>
      <c r="Y39" s="291" t="e">
        <f t="shared" si="10"/>
        <v>#DIV/0!</v>
      </c>
      <c r="Z39" s="70"/>
      <c r="AA39" s="340">
        <f>Z39*INDEX('Select Year'!Z$23:AE$23,,MATCH($BN$5,'Select Year'!Z$14:AE$14,0))</f>
        <v>0</v>
      </c>
      <c r="AB39" s="289"/>
      <c r="AC39" s="291" t="e">
        <f t="shared" si="11"/>
        <v>#DIV/0!</v>
      </c>
      <c r="AD39" s="70"/>
      <c r="AE39" s="340">
        <f>AD39*INDEX('Select Year'!Z$23:AE$23,,MATCH($BN$5,'Select Year'!Z$14:AE$14,0))</f>
        <v>0</v>
      </c>
      <c r="AF39" s="289"/>
      <c r="AG39" s="291" t="e">
        <f t="shared" si="12"/>
        <v>#DIV/0!</v>
      </c>
      <c r="AH39" s="70"/>
      <c r="AI39" s="340">
        <f>AH39*INDEX('Select Year'!Z$23:AE$23,,MATCH($BN$5,'Select Year'!Z$14:AE$14,0))</f>
        <v>0</v>
      </c>
      <c r="AJ39" s="289"/>
      <c r="AK39" s="291" t="e">
        <f t="shared" si="13"/>
        <v>#DIV/0!</v>
      </c>
      <c r="AL39" s="70"/>
      <c r="AM39" s="340">
        <f>AL39*INDEX('Select Year'!Z$23:AE$23,,MATCH($BN$5,'Select Year'!Z$14:AE$14,0))</f>
        <v>0</v>
      </c>
      <c r="AN39" s="289"/>
      <c r="AO39" s="291" t="e">
        <f t="shared" si="14"/>
        <v>#DIV/0!</v>
      </c>
      <c r="AP39" s="70"/>
      <c r="AQ39" s="340">
        <f>AP39*INDEX('Select Year'!Z$23:AE$23,,MATCH($BN$5,'Select Year'!Z$14:AE$14,0))</f>
        <v>0</v>
      </c>
      <c r="AR39" s="289"/>
      <c r="AS39" s="291" t="e">
        <f t="shared" si="15"/>
        <v>#DIV/0!</v>
      </c>
      <c r="AT39" s="70"/>
      <c r="AU39" s="340">
        <f>AT39*INDEX('Select Year'!Z$23:AE$23,,MATCH($BN$5,'Select Year'!Z$14:AE$14,0))</f>
        <v>0</v>
      </c>
      <c r="AV39" s="289"/>
      <c r="AW39" s="347" t="e">
        <f t="shared" si="16"/>
        <v>#DIV/0!</v>
      </c>
      <c r="AY39" s="12"/>
      <c r="AZ39" s="12"/>
      <c r="BF39" s="12"/>
      <c r="BG39" s="12"/>
      <c r="BH39" s="12"/>
      <c r="BI39" s="12"/>
      <c r="BJ39" s="13"/>
      <c r="BK39" s="12"/>
      <c r="CM39" s="177"/>
      <c r="CN39" s="174" t="str">
        <f t="shared" si="17"/>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30"/>
        <v/>
      </c>
      <c r="D40" s="366">
        <f t="shared" si="3"/>
        <v>0</v>
      </c>
      <c r="E40" s="340">
        <f>D40*INDEX('Select Year'!Z$23:AE$23,,MATCH($BN$5,'Select Year'!Z$14:AE$14,0))</f>
        <v>0</v>
      </c>
      <c r="F40" s="354">
        <f t="shared" si="4"/>
        <v>0</v>
      </c>
      <c r="G40" s="351" t="e">
        <f t="shared" si="5"/>
        <v>#DIV/0!</v>
      </c>
      <c r="H40" s="351" t="e">
        <f t="shared" si="6"/>
        <v>#DIV/0!</v>
      </c>
      <c r="I40" s="47" t="e">
        <f>E40*INDEX('Select Year'!AA$15:AC$19,MATCH(Kerosene!C40,'Select Year'!W$15:W$19,0),MATCH($BN$5,'Select Year'!AA$14:AC$14,0))</f>
        <v>#N/A</v>
      </c>
      <c r="J40" s="70"/>
      <c r="K40" s="340">
        <f>J40*INDEX('Select Year'!Z$23:AE$23,,MATCH($BN$5,'Select Year'!Z$14:AE$14,0))</f>
        <v>0</v>
      </c>
      <c r="L40" s="289"/>
      <c r="M40" s="291" t="e">
        <f t="shared" si="7"/>
        <v>#DIV/0!</v>
      </c>
      <c r="N40" s="70"/>
      <c r="O40" s="340">
        <f>N40*INDEX('Select Year'!Z$23:AE$23,,MATCH($BN$5,'Select Year'!Z$14:AE$14,0))</f>
        <v>0</v>
      </c>
      <c r="P40" s="289"/>
      <c r="Q40" s="291" t="e">
        <f t="shared" si="8"/>
        <v>#DIV/0!</v>
      </c>
      <c r="R40" s="70"/>
      <c r="S40" s="340">
        <f>R40*INDEX('Select Year'!Z$23:AE$23,,MATCH($BN$5,'Select Year'!Z$14:AE$14,0))</f>
        <v>0</v>
      </c>
      <c r="T40" s="289"/>
      <c r="U40" s="291" t="e">
        <f t="shared" si="9"/>
        <v>#DIV/0!</v>
      </c>
      <c r="V40" s="70"/>
      <c r="W40" s="340">
        <f>V40*INDEX('Select Year'!Z$23:AE$23,,MATCH($BN$5,'Select Year'!Z$14:AE$14,0))</f>
        <v>0</v>
      </c>
      <c r="X40" s="289"/>
      <c r="Y40" s="291" t="e">
        <f t="shared" si="10"/>
        <v>#DIV/0!</v>
      </c>
      <c r="Z40" s="70"/>
      <c r="AA40" s="340">
        <f>Z40*INDEX('Select Year'!Z$23:AE$23,,MATCH($BN$5,'Select Year'!Z$14:AE$14,0))</f>
        <v>0</v>
      </c>
      <c r="AB40" s="289"/>
      <c r="AC40" s="291" t="e">
        <f t="shared" si="11"/>
        <v>#DIV/0!</v>
      </c>
      <c r="AD40" s="70"/>
      <c r="AE40" s="340">
        <f>AD40*INDEX('Select Year'!Z$23:AE$23,,MATCH($BN$5,'Select Year'!Z$14:AE$14,0))</f>
        <v>0</v>
      </c>
      <c r="AF40" s="289"/>
      <c r="AG40" s="291" t="e">
        <f t="shared" si="12"/>
        <v>#DIV/0!</v>
      </c>
      <c r="AH40" s="70"/>
      <c r="AI40" s="340">
        <f>AH40*INDEX('Select Year'!Z$23:AE$23,,MATCH($BN$5,'Select Year'!Z$14:AE$14,0))</f>
        <v>0</v>
      </c>
      <c r="AJ40" s="289"/>
      <c r="AK40" s="291" t="e">
        <f t="shared" si="13"/>
        <v>#DIV/0!</v>
      </c>
      <c r="AL40" s="70"/>
      <c r="AM40" s="340">
        <f>AL40*INDEX('Select Year'!Z$23:AE$23,,MATCH($BN$5,'Select Year'!Z$14:AE$14,0))</f>
        <v>0</v>
      </c>
      <c r="AN40" s="289"/>
      <c r="AO40" s="291" t="e">
        <f t="shared" si="14"/>
        <v>#DIV/0!</v>
      </c>
      <c r="AP40" s="70"/>
      <c r="AQ40" s="340">
        <f>AP40*INDEX('Select Year'!Z$23:AE$23,,MATCH($BN$5,'Select Year'!Z$14:AE$14,0))</f>
        <v>0</v>
      </c>
      <c r="AR40" s="289"/>
      <c r="AS40" s="291" t="e">
        <f t="shared" si="15"/>
        <v>#DIV/0!</v>
      </c>
      <c r="AT40" s="70"/>
      <c r="AU40" s="340">
        <f>AT40*INDEX('Select Year'!Z$23:AE$23,,MATCH($BN$5,'Select Year'!Z$14:AE$14,0))</f>
        <v>0</v>
      </c>
      <c r="AV40" s="289"/>
      <c r="AW40" s="347" t="e">
        <f t="shared" si="16"/>
        <v>#DIV/0!</v>
      </c>
      <c r="AY40" s="12"/>
      <c r="AZ40" s="12"/>
      <c r="BF40" s="12"/>
      <c r="BG40" s="12"/>
      <c r="BH40" s="12"/>
      <c r="BI40" s="12"/>
      <c r="BJ40" s="13"/>
      <c r="BK40" s="12"/>
      <c r="CM40" s="177"/>
      <c r="CN40" s="174" t="str">
        <f t="shared" si="17"/>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30"/>
        <v/>
      </c>
      <c r="D41" s="366">
        <f t="shared" si="3"/>
        <v>0</v>
      </c>
      <c r="E41" s="340">
        <f>D41*INDEX('Select Year'!Z$23:AE$23,,MATCH($BN$5,'Select Year'!Z$14:AE$14,0))</f>
        <v>0</v>
      </c>
      <c r="F41" s="354">
        <f t="shared" si="4"/>
        <v>0</v>
      </c>
      <c r="G41" s="351" t="e">
        <f t="shared" si="5"/>
        <v>#DIV/0!</v>
      </c>
      <c r="H41" s="351" t="e">
        <f t="shared" si="6"/>
        <v>#DIV/0!</v>
      </c>
      <c r="I41" s="47" t="e">
        <f>E41*INDEX('Select Year'!AA$15:AC$19,MATCH(Kerosene!C41,'Select Year'!W$15:W$19,0),MATCH($BN$5,'Select Year'!AA$14:AC$14,0))</f>
        <v>#N/A</v>
      </c>
      <c r="J41" s="70"/>
      <c r="K41" s="340">
        <f>J41*INDEX('Select Year'!Z$23:AE$23,,MATCH($BN$5,'Select Year'!Z$14:AE$14,0))</f>
        <v>0</v>
      </c>
      <c r="L41" s="289"/>
      <c r="M41" s="291" t="e">
        <f t="shared" si="7"/>
        <v>#DIV/0!</v>
      </c>
      <c r="N41" s="70"/>
      <c r="O41" s="340">
        <f>N41*INDEX('Select Year'!Z$23:AE$23,,MATCH($BN$5,'Select Year'!Z$14:AE$14,0))</f>
        <v>0</v>
      </c>
      <c r="P41" s="289"/>
      <c r="Q41" s="291" t="e">
        <f t="shared" si="8"/>
        <v>#DIV/0!</v>
      </c>
      <c r="R41" s="70"/>
      <c r="S41" s="340">
        <f>R41*INDEX('Select Year'!Z$23:AE$23,,MATCH($BN$5,'Select Year'!Z$14:AE$14,0))</f>
        <v>0</v>
      </c>
      <c r="T41" s="289"/>
      <c r="U41" s="291" t="e">
        <f t="shared" si="9"/>
        <v>#DIV/0!</v>
      </c>
      <c r="V41" s="70"/>
      <c r="W41" s="340">
        <f>V41*INDEX('Select Year'!Z$23:AE$23,,MATCH($BN$5,'Select Year'!Z$14:AE$14,0))</f>
        <v>0</v>
      </c>
      <c r="X41" s="289"/>
      <c r="Y41" s="291" t="e">
        <f t="shared" si="10"/>
        <v>#DIV/0!</v>
      </c>
      <c r="Z41" s="70"/>
      <c r="AA41" s="340">
        <f>Z41*INDEX('Select Year'!Z$23:AE$23,,MATCH($BN$5,'Select Year'!Z$14:AE$14,0))</f>
        <v>0</v>
      </c>
      <c r="AB41" s="289"/>
      <c r="AC41" s="291" t="e">
        <f t="shared" si="11"/>
        <v>#DIV/0!</v>
      </c>
      <c r="AD41" s="70"/>
      <c r="AE41" s="340">
        <f>AD41*INDEX('Select Year'!Z$23:AE$23,,MATCH($BN$5,'Select Year'!Z$14:AE$14,0))</f>
        <v>0</v>
      </c>
      <c r="AF41" s="289"/>
      <c r="AG41" s="291" t="e">
        <f t="shared" si="12"/>
        <v>#DIV/0!</v>
      </c>
      <c r="AH41" s="70"/>
      <c r="AI41" s="340">
        <f>AH41*INDEX('Select Year'!Z$23:AE$23,,MATCH($BN$5,'Select Year'!Z$14:AE$14,0))</f>
        <v>0</v>
      </c>
      <c r="AJ41" s="289"/>
      <c r="AK41" s="291" t="e">
        <f t="shared" si="13"/>
        <v>#DIV/0!</v>
      </c>
      <c r="AL41" s="70"/>
      <c r="AM41" s="340">
        <f>AL41*INDEX('Select Year'!Z$23:AE$23,,MATCH($BN$5,'Select Year'!Z$14:AE$14,0))</f>
        <v>0</v>
      </c>
      <c r="AN41" s="289"/>
      <c r="AO41" s="291" t="e">
        <f t="shared" si="14"/>
        <v>#DIV/0!</v>
      </c>
      <c r="AP41" s="70"/>
      <c r="AQ41" s="340">
        <f>AP41*INDEX('Select Year'!Z$23:AE$23,,MATCH($BN$5,'Select Year'!Z$14:AE$14,0))</f>
        <v>0</v>
      </c>
      <c r="AR41" s="289"/>
      <c r="AS41" s="291" t="e">
        <f t="shared" si="15"/>
        <v>#DIV/0!</v>
      </c>
      <c r="AT41" s="70"/>
      <c r="AU41" s="340">
        <f>AT41*INDEX('Select Year'!Z$23:AE$23,,MATCH($BN$5,'Select Year'!Z$14:AE$14,0))</f>
        <v>0</v>
      </c>
      <c r="AV41" s="289"/>
      <c r="AW41" s="347" t="e">
        <f t="shared" si="16"/>
        <v>#DIV/0!</v>
      </c>
      <c r="AY41" s="12"/>
      <c r="AZ41" s="12"/>
      <c r="BF41" s="12"/>
      <c r="BG41" s="12"/>
      <c r="BH41" s="12"/>
      <c r="BI41" s="12"/>
      <c r="BJ41" s="13"/>
      <c r="BK41" s="12"/>
      <c r="CM41" s="177"/>
      <c r="CN41" s="174" t="str">
        <f t="shared" si="17"/>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30"/>
        <v/>
      </c>
      <c r="D42" s="366">
        <f t="shared" si="3"/>
        <v>0</v>
      </c>
      <c r="E42" s="340">
        <f>D42*INDEX('Select Year'!Z$23:AE$23,,MATCH($BN$5,'Select Year'!Z$14:AE$14,0))</f>
        <v>0</v>
      </c>
      <c r="F42" s="354">
        <f t="shared" si="4"/>
        <v>0</v>
      </c>
      <c r="G42" s="351" t="e">
        <f t="shared" si="5"/>
        <v>#DIV/0!</v>
      </c>
      <c r="H42" s="351" t="e">
        <f t="shared" si="6"/>
        <v>#DIV/0!</v>
      </c>
      <c r="I42" s="47" t="e">
        <f>E42*INDEX('Select Year'!AA$15:AC$19,MATCH(Kerosene!C42,'Select Year'!W$15:W$19,0),MATCH($BN$5,'Select Year'!AA$14:AC$14,0))</f>
        <v>#N/A</v>
      </c>
      <c r="J42" s="70"/>
      <c r="K42" s="340">
        <f>J42*INDEX('Select Year'!Z$23:AE$23,,MATCH($BN$5,'Select Year'!Z$14:AE$14,0))</f>
        <v>0</v>
      </c>
      <c r="L42" s="289"/>
      <c r="M42" s="291" t="e">
        <f t="shared" si="7"/>
        <v>#DIV/0!</v>
      </c>
      <c r="N42" s="70"/>
      <c r="O42" s="340">
        <f>N42*INDEX('Select Year'!Z$23:AE$23,,MATCH($BN$5,'Select Year'!Z$14:AE$14,0))</f>
        <v>0</v>
      </c>
      <c r="P42" s="289"/>
      <c r="Q42" s="291" t="e">
        <f t="shared" si="8"/>
        <v>#DIV/0!</v>
      </c>
      <c r="R42" s="70"/>
      <c r="S42" s="340">
        <f>R42*INDEX('Select Year'!Z$23:AE$23,,MATCH($BN$5,'Select Year'!Z$14:AE$14,0))</f>
        <v>0</v>
      </c>
      <c r="T42" s="289"/>
      <c r="U42" s="291" t="e">
        <f t="shared" si="9"/>
        <v>#DIV/0!</v>
      </c>
      <c r="V42" s="70"/>
      <c r="W42" s="340">
        <f>V42*INDEX('Select Year'!Z$23:AE$23,,MATCH($BN$5,'Select Year'!Z$14:AE$14,0))</f>
        <v>0</v>
      </c>
      <c r="X42" s="289"/>
      <c r="Y42" s="291" t="e">
        <f t="shared" si="10"/>
        <v>#DIV/0!</v>
      </c>
      <c r="Z42" s="70"/>
      <c r="AA42" s="340">
        <f>Z42*INDEX('Select Year'!Z$23:AE$23,,MATCH($BN$5,'Select Year'!Z$14:AE$14,0))</f>
        <v>0</v>
      </c>
      <c r="AB42" s="289"/>
      <c r="AC42" s="291" t="e">
        <f t="shared" si="11"/>
        <v>#DIV/0!</v>
      </c>
      <c r="AD42" s="70"/>
      <c r="AE42" s="340">
        <f>AD42*INDEX('Select Year'!Z$23:AE$23,,MATCH($BN$5,'Select Year'!Z$14:AE$14,0))</f>
        <v>0</v>
      </c>
      <c r="AF42" s="289"/>
      <c r="AG42" s="291" t="e">
        <f t="shared" si="12"/>
        <v>#DIV/0!</v>
      </c>
      <c r="AH42" s="70"/>
      <c r="AI42" s="340">
        <f>AH42*INDEX('Select Year'!Z$23:AE$23,,MATCH($BN$5,'Select Year'!Z$14:AE$14,0))</f>
        <v>0</v>
      </c>
      <c r="AJ42" s="289"/>
      <c r="AK42" s="291" t="e">
        <f t="shared" si="13"/>
        <v>#DIV/0!</v>
      </c>
      <c r="AL42" s="70"/>
      <c r="AM42" s="340">
        <f>AL42*INDEX('Select Year'!Z$23:AE$23,,MATCH($BN$5,'Select Year'!Z$14:AE$14,0))</f>
        <v>0</v>
      </c>
      <c r="AN42" s="289"/>
      <c r="AO42" s="291" t="e">
        <f t="shared" si="14"/>
        <v>#DIV/0!</v>
      </c>
      <c r="AP42" s="70"/>
      <c r="AQ42" s="340">
        <f>AP42*INDEX('Select Year'!Z$23:AE$23,,MATCH($BN$5,'Select Year'!Z$14:AE$14,0))</f>
        <v>0</v>
      </c>
      <c r="AR42" s="289"/>
      <c r="AS42" s="291" t="e">
        <f t="shared" si="15"/>
        <v>#DIV/0!</v>
      </c>
      <c r="AT42" s="70"/>
      <c r="AU42" s="340">
        <f>AT42*INDEX('Select Year'!Z$23:AE$23,,MATCH($BN$5,'Select Year'!Z$14:AE$14,0))</f>
        <v>0</v>
      </c>
      <c r="AV42" s="289"/>
      <c r="AW42" s="347" t="e">
        <f t="shared" si="16"/>
        <v>#DIV/0!</v>
      </c>
      <c r="AY42" s="12"/>
      <c r="AZ42" s="12"/>
      <c r="BF42" s="12"/>
      <c r="BG42" s="12"/>
      <c r="BH42" s="12"/>
      <c r="BI42" s="12"/>
      <c r="BJ42" s="13"/>
      <c r="BK42" s="12"/>
      <c r="CM42" s="177"/>
      <c r="CN42" s="174" t="str">
        <f t="shared" si="17"/>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30"/>
        <v/>
      </c>
      <c r="D43" s="366">
        <f t="shared" si="3"/>
        <v>0</v>
      </c>
      <c r="E43" s="340">
        <f>D43*INDEX('Select Year'!Z$23:AE$23,,MATCH($BN$5,'Select Year'!Z$14:AE$14,0))</f>
        <v>0</v>
      </c>
      <c r="F43" s="354">
        <f t="shared" si="4"/>
        <v>0</v>
      </c>
      <c r="G43" s="351" t="e">
        <f t="shared" si="5"/>
        <v>#DIV/0!</v>
      </c>
      <c r="H43" s="351" t="e">
        <f t="shared" si="6"/>
        <v>#DIV/0!</v>
      </c>
      <c r="I43" s="47" t="e">
        <f>E43*INDEX('Select Year'!AA$15:AC$19,MATCH(Kerosene!C43,'Select Year'!W$15:W$19,0),MATCH($BN$5,'Select Year'!AA$14:AC$14,0))</f>
        <v>#N/A</v>
      </c>
      <c r="J43" s="70"/>
      <c r="K43" s="340">
        <f>J43*INDEX('Select Year'!Z$23:AE$23,,MATCH($BN$5,'Select Year'!Z$14:AE$14,0))</f>
        <v>0</v>
      </c>
      <c r="L43" s="289"/>
      <c r="M43" s="291" t="e">
        <f t="shared" si="7"/>
        <v>#DIV/0!</v>
      </c>
      <c r="N43" s="70"/>
      <c r="O43" s="340">
        <f>N43*INDEX('Select Year'!Z$23:AE$23,,MATCH($BN$5,'Select Year'!Z$14:AE$14,0))</f>
        <v>0</v>
      </c>
      <c r="P43" s="289"/>
      <c r="Q43" s="291" t="e">
        <f t="shared" si="8"/>
        <v>#DIV/0!</v>
      </c>
      <c r="R43" s="70"/>
      <c r="S43" s="340">
        <f>R43*INDEX('Select Year'!Z$23:AE$23,,MATCH($BN$5,'Select Year'!Z$14:AE$14,0))</f>
        <v>0</v>
      </c>
      <c r="T43" s="289"/>
      <c r="U43" s="291" t="e">
        <f t="shared" si="9"/>
        <v>#DIV/0!</v>
      </c>
      <c r="V43" s="70"/>
      <c r="W43" s="340">
        <f>V43*INDEX('Select Year'!Z$23:AE$23,,MATCH($BN$5,'Select Year'!Z$14:AE$14,0))</f>
        <v>0</v>
      </c>
      <c r="X43" s="289"/>
      <c r="Y43" s="291" t="e">
        <f t="shared" si="10"/>
        <v>#DIV/0!</v>
      </c>
      <c r="Z43" s="70"/>
      <c r="AA43" s="340">
        <f>Z43*INDEX('Select Year'!Z$23:AE$23,,MATCH($BN$5,'Select Year'!Z$14:AE$14,0))</f>
        <v>0</v>
      </c>
      <c r="AB43" s="289"/>
      <c r="AC43" s="291" t="e">
        <f t="shared" si="11"/>
        <v>#DIV/0!</v>
      </c>
      <c r="AD43" s="70"/>
      <c r="AE43" s="340">
        <f>AD43*INDEX('Select Year'!Z$23:AE$23,,MATCH($BN$5,'Select Year'!Z$14:AE$14,0))</f>
        <v>0</v>
      </c>
      <c r="AF43" s="289"/>
      <c r="AG43" s="291" t="e">
        <f t="shared" si="12"/>
        <v>#DIV/0!</v>
      </c>
      <c r="AH43" s="70"/>
      <c r="AI43" s="340">
        <f>AH43*INDEX('Select Year'!Z$23:AE$23,,MATCH($BN$5,'Select Year'!Z$14:AE$14,0))</f>
        <v>0</v>
      </c>
      <c r="AJ43" s="289"/>
      <c r="AK43" s="291" t="e">
        <f t="shared" si="13"/>
        <v>#DIV/0!</v>
      </c>
      <c r="AL43" s="70"/>
      <c r="AM43" s="340">
        <f>AL43*INDEX('Select Year'!Z$23:AE$23,,MATCH($BN$5,'Select Year'!Z$14:AE$14,0))</f>
        <v>0</v>
      </c>
      <c r="AN43" s="289"/>
      <c r="AO43" s="291" t="e">
        <f t="shared" si="14"/>
        <v>#DIV/0!</v>
      </c>
      <c r="AP43" s="70"/>
      <c r="AQ43" s="340">
        <f>AP43*INDEX('Select Year'!Z$23:AE$23,,MATCH($BN$5,'Select Year'!Z$14:AE$14,0))</f>
        <v>0</v>
      </c>
      <c r="AR43" s="289"/>
      <c r="AS43" s="291" t="e">
        <f t="shared" si="15"/>
        <v>#DIV/0!</v>
      </c>
      <c r="AT43" s="70"/>
      <c r="AU43" s="340">
        <f>AT43*INDEX('Select Year'!Z$23:AE$23,,MATCH($BN$5,'Select Year'!Z$14:AE$14,0))</f>
        <v>0</v>
      </c>
      <c r="AV43" s="289"/>
      <c r="AW43" s="347" t="e">
        <f t="shared" si="16"/>
        <v>#DIV/0!</v>
      </c>
      <c r="AY43" s="12"/>
      <c r="AZ43" s="12"/>
      <c r="BF43" s="12"/>
      <c r="BG43" s="12"/>
      <c r="BH43" s="12"/>
      <c r="BI43" s="12"/>
      <c r="BJ43" s="13"/>
      <c r="BK43" s="12"/>
      <c r="CM43" s="177"/>
      <c r="CN43" s="174" t="str">
        <f t="shared" si="17"/>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30"/>
        <v/>
      </c>
      <c r="D44" s="366">
        <f t="shared" si="3"/>
        <v>0</v>
      </c>
      <c r="E44" s="340">
        <f>D44*INDEX('Select Year'!Z$23:AE$23,,MATCH($BN$5,'Select Year'!Z$14:AE$14,0))</f>
        <v>0</v>
      </c>
      <c r="F44" s="354">
        <f t="shared" si="4"/>
        <v>0</v>
      </c>
      <c r="G44" s="351" t="e">
        <f t="shared" si="5"/>
        <v>#DIV/0!</v>
      </c>
      <c r="H44" s="351" t="e">
        <f t="shared" si="6"/>
        <v>#DIV/0!</v>
      </c>
      <c r="I44" s="47" t="e">
        <f>E44*INDEX('Select Year'!AA$15:AC$19,MATCH(Kerosene!C44,'Select Year'!W$15:W$19,0),MATCH($BN$5,'Select Year'!AA$14:AC$14,0))</f>
        <v>#N/A</v>
      </c>
      <c r="J44" s="70"/>
      <c r="K44" s="340">
        <f>J44*INDEX('Select Year'!Z$23:AE$23,,MATCH($BN$5,'Select Year'!Z$14:AE$14,0))</f>
        <v>0</v>
      </c>
      <c r="L44" s="289"/>
      <c r="M44" s="291" t="e">
        <f t="shared" si="7"/>
        <v>#DIV/0!</v>
      </c>
      <c r="N44" s="70"/>
      <c r="O44" s="340">
        <f>N44*INDEX('Select Year'!Z$23:AE$23,,MATCH($BN$5,'Select Year'!Z$14:AE$14,0))</f>
        <v>0</v>
      </c>
      <c r="P44" s="289"/>
      <c r="Q44" s="291" t="e">
        <f t="shared" si="8"/>
        <v>#DIV/0!</v>
      </c>
      <c r="R44" s="70"/>
      <c r="S44" s="340">
        <f>R44*INDEX('Select Year'!Z$23:AE$23,,MATCH($BN$5,'Select Year'!Z$14:AE$14,0))</f>
        <v>0</v>
      </c>
      <c r="T44" s="289"/>
      <c r="U44" s="291" t="e">
        <f t="shared" si="9"/>
        <v>#DIV/0!</v>
      </c>
      <c r="V44" s="70"/>
      <c r="W44" s="340">
        <f>V44*INDEX('Select Year'!Z$23:AE$23,,MATCH($BN$5,'Select Year'!Z$14:AE$14,0))</f>
        <v>0</v>
      </c>
      <c r="X44" s="289"/>
      <c r="Y44" s="291" t="e">
        <f t="shared" si="10"/>
        <v>#DIV/0!</v>
      </c>
      <c r="Z44" s="70"/>
      <c r="AA44" s="340">
        <f>Z44*INDEX('Select Year'!Z$23:AE$23,,MATCH($BN$5,'Select Year'!Z$14:AE$14,0))</f>
        <v>0</v>
      </c>
      <c r="AB44" s="289"/>
      <c r="AC44" s="291" t="e">
        <f t="shared" si="11"/>
        <v>#DIV/0!</v>
      </c>
      <c r="AD44" s="70"/>
      <c r="AE44" s="340">
        <f>AD44*INDEX('Select Year'!Z$23:AE$23,,MATCH($BN$5,'Select Year'!Z$14:AE$14,0))</f>
        <v>0</v>
      </c>
      <c r="AF44" s="289"/>
      <c r="AG44" s="291" t="e">
        <f t="shared" si="12"/>
        <v>#DIV/0!</v>
      </c>
      <c r="AH44" s="70"/>
      <c r="AI44" s="340">
        <f>AH44*INDEX('Select Year'!Z$23:AE$23,,MATCH($BN$5,'Select Year'!Z$14:AE$14,0))</f>
        <v>0</v>
      </c>
      <c r="AJ44" s="289"/>
      <c r="AK44" s="291" t="e">
        <f t="shared" si="13"/>
        <v>#DIV/0!</v>
      </c>
      <c r="AL44" s="70"/>
      <c r="AM44" s="340">
        <f>AL44*INDEX('Select Year'!Z$23:AE$23,,MATCH($BN$5,'Select Year'!Z$14:AE$14,0))</f>
        <v>0</v>
      </c>
      <c r="AN44" s="289"/>
      <c r="AO44" s="291" t="e">
        <f t="shared" si="14"/>
        <v>#DIV/0!</v>
      </c>
      <c r="AP44" s="70"/>
      <c r="AQ44" s="340">
        <f>AP44*INDEX('Select Year'!Z$23:AE$23,,MATCH($BN$5,'Select Year'!Z$14:AE$14,0))</f>
        <v>0</v>
      </c>
      <c r="AR44" s="289"/>
      <c r="AS44" s="291" t="e">
        <f t="shared" si="15"/>
        <v>#DIV/0!</v>
      </c>
      <c r="AT44" s="70"/>
      <c r="AU44" s="340">
        <f>AT44*INDEX('Select Year'!Z$23:AE$23,,MATCH($BN$5,'Select Year'!Z$14:AE$14,0))</f>
        <v>0</v>
      </c>
      <c r="AV44" s="289"/>
      <c r="AW44" s="347" t="e">
        <f t="shared" si="16"/>
        <v>#DIV/0!</v>
      </c>
      <c r="AY44" s="12"/>
      <c r="AZ44" s="12"/>
      <c r="BF44" s="12"/>
      <c r="BG44" s="12"/>
      <c r="BH44" s="12"/>
      <c r="BI44" s="12"/>
      <c r="BJ44" s="13"/>
      <c r="BK44" s="12"/>
      <c r="CM44" s="177"/>
      <c r="CN44" s="174" t="str">
        <f t="shared" si="17"/>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30"/>
        <v/>
      </c>
      <c r="D45" s="367">
        <f t="shared" si="3"/>
        <v>0</v>
      </c>
      <c r="E45" s="343">
        <f>D45*INDEX('Select Year'!Z$23:AE$23,,MATCH($BN$5,'Select Year'!Z$14:AE$14,0))</f>
        <v>0</v>
      </c>
      <c r="F45" s="355">
        <f t="shared" si="4"/>
        <v>0</v>
      </c>
      <c r="G45" s="352" t="e">
        <f t="shared" si="5"/>
        <v>#DIV/0!</v>
      </c>
      <c r="H45" s="352" t="e">
        <f t="shared" si="6"/>
        <v>#DIV/0!</v>
      </c>
      <c r="I45" s="300" t="e">
        <f>E45*INDEX('Select Year'!AA$15:AC$19,MATCH(Kerosene!C45,'Select Year'!W$15:W$19,0),MATCH($BN$5,'Select Year'!AA$14:AC$14,0))</f>
        <v>#N/A</v>
      </c>
      <c r="J45" s="126"/>
      <c r="K45" s="343">
        <f>J45*INDEX('Select Year'!Z$23:AE$23,,MATCH($BN$5,'Select Year'!Z$14:AE$14,0))</f>
        <v>0</v>
      </c>
      <c r="L45" s="134"/>
      <c r="M45" s="292" t="e">
        <f t="shared" si="7"/>
        <v>#DIV/0!</v>
      </c>
      <c r="N45" s="126"/>
      <c r="O45" s="343">
        <f>N45*INDEX('Select Year'!Z$23:AE$23,,MATCH($BN$5,'Select Year'!Z$14:AE$14,0))</f>
        <v>0</v>
      </c>
      <c r="P45" s="134"/>
      <c r="Q45" s="292" t="e">
        <f t="shared" si="8"/>
        <v>#DIV/0!</v>
      </c>
      <c r="R45" s="126"/>
      <c r="S45" s="343">
        <f>R45*INDEX('Select Year'!Z$23:AE$23,,MATCH($BN$5,'Select Year'!Z$14:AE$14,0))</f>
        <v>0</v>
      </c>
      <c r="T45" s="134"/>
      <c r="U45" s="292" t="e">
        <f t="shared" si="9"/>
        <v>#DIV/0!</v>
      </c>
      <c r="V45" s="126"/>
      <c r="W45" s="343">
        <f>V45*INDEX('Select Year'!Z$23:AE$23,,MATCH($BN$5,'Select Year'!Z$14:AE$14,0))</f>
        <v>0</v>
      </c>
      <c r="X45" s="134"/>
      <c r="Y45" s="292" t="e">
        <f t="shared" si="10"/>
        <v>#DIV/0!</v>
      </c>
      <c r="Z45" s="126"/>
      <c r="AA45" s="343">
        <f>Z45*INDEX('Select Year'!Z$23:AE$23,,MATCH($BN$5,'Select Year'!Z$14:AE$14,0))</f>
        <v>0</v>
      </c>
      <c r="AB45" s="134"/>
      <c r="AC45" s="292" t="e">
        <f t="shared" si="11"/>
        <v>#DIV/0!</v>
      </c>
      <c r="AD45" s="126"/>
      <c r="AE45" s="343">
        <f>AD45*INDEX('Select Year'!Z$23:AE$23,,MATCH($BN$5,'Select Year'!Z$14:AE$14,0))</f>
        <v>0</v>
      </c>
      <c r="AF45" s="134"/>
      <c r="AG45" s="292" t="e">
        <f t="shared" si="12"/>
        <v>#DIV/0!</v>
      </c>
      <c r="AH45" s="126"/>
      <c r="AI45" s="343">
        <f>AH45*INDEX('Select Year'!Z$23:AE$23,,MATCH($BN$5,'Select Year'!Z$14:AE$14,0))</f>
        <v>0</v>
      </c>
      <c r="AJ45" s="134"/>
      <c r="AK45" s="292" t="e">
        <f t="shared" si="13"/>
        <v>#DIV/0!</v>
      </c>
      <c r="AL45" s="126"/>
      <c r="AM45" s="343">
        <f>AL45*INDEX('Select Year'!Z$23:AE$23,,MATCH($BN$5,'Select Year'!Z$14:AE$14,0))</f>
        <v>0</v>
      </c>
      <c r="AN45" s="134"/>
      <c r="AO45" s="292" t="e">
        <f t="shared" si="14"/>
        <v>#DIV/0!</v>
      </c>
      <c r="AP45" s="126"/>
      <c r="AQ45" s="343">
        <f>AP45*INDEX('Select Year'!Z$23:AE$23,,MATCH($BN$5,'Select Year'!Z$14:AE$14,0))</f>
        <v>0</v>
      </c>
      <c r="AR45" s="134"/>
      <c r="AS45" s="292" t="e">
        <f t="shared" si="15"/>
        <v>#DIV/0!</v>
      </c>
      <c r="AT45" s="126"/>
      <c r="AU45" s="343">
        <f>AT45*INDEX('Select Year'!Z$23:AE$23,,MATCH($BN$5,'Select Year'!Z$14:AE$14,0))</f>
        <v>0</v>
      </c>
      <c r="AV45" s="134"/>
      <c r="AW45" s="348" t="e">
        <f t="shared" si="16"/>
        <v>#DIV/0!</v>
      </c>
      <c r="AY45" s="12"/>
      <c r="AZ45" s="12"/>
      <c r="BF45" s="12"/>
      <c r="BG45" s="12"/>
      <c r="BH45" s="12"/>
      <c r="BI45" s="12"/>
      <c r="BJ45" s="13"/>
      <c r="BK45" s="12"/>
      <c r="CM45" s="177"/>
      <c r="CN45" s="174" t="str">
        <f t="shared" si="17"/>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31">Year4</f>
        <v/>
      </c>
      <c r="D46" s="363">
        <f t="shared" si="3"/>
        <v>0</v>
      </c>
      <c r="E46" s="339">
        <f>D46*INDEX('Select Year'!Z$23:AE$23,,MATCH($BN$5,'Select Year'!Z$14:AE$14,0))</f>
        <v>0</v>
      </c>
      <c r="F46" s="364">
        <f t="shared" si="4"/>
        <v>0</v>
      </c>
      <c r="G46" s="365" t="e">
        <f t="shared" si="5"/>
        <v>#DIV/0!</v>
      </c>
      <c r="H46" s="365" t="e">
        <f t="shared" si="6"/>
        <v>#DIV/0!</v>
      </c>
      <c r="I46" s="144" t="e">
        <f>E46*INDEX('Select Year'!AA$15:AC$19,MATCH(Kerosene!C46,'Select Year'!W$15:W$19,0),MATCH($BN$5,'Select Year'!AA$14:AC$14,0))</f>
        <v>#N/A</v>
      </c>
      <c r="J46" s="306"/>
      <c r="K46" s="339">
        <f>J46*INDEX('Select Year'!Z$23:AE$23,,MATCH($BN$5,'Select Year'!Z$14:AE$14,0))</f>
        <v>0</v>
      </c>
      <c r="L46" s="307"/>
      <c r="M46" s="290" t="e">
        <f t="shared" si="7"/>
        <v>#DIV/0!</v>
      </c>
      <c r="N46" s="306"/>
      <c r="O46" s="339">
        <f>N46*INDEX('Select Year'!Z$23:AE$23,,MATCH($BN$5,'Select Year'!Z$14:AE$14,0))</f>
        <v>0</v>
      </c>
      <c r="P46" s="307"/>
      <c r="Q46" s="290" t="e">
        <f t="shared" si="8"/>
        <v>#DIV/0!</v>
      </c>
      <c r="R46" s="306"/>
      <c r="S46" s="339">
        <f>R46*INDEX('Select Year'!Z$23:AE$23,,MATCH($BN$5,'Select Year'!Z$14:AE$14,0))</f>
        <v>0</v>
      </c>
      <c r="T46" s="307"/>
      <c r="U46" s="290" t="e">
        <f t="shared" si="9"/>
        <v>#DIV/0!</v>
      </c>
      <c r="V46" s="306"/>
      <c r="W46" s="339">
        <f>V46*INDEX('Select Year'!Z$23:AE$23,,MATCH($BN$5,'Select Year'!Z$14:AE$14,0))</f>
        <v>0</v>
      </c>
      <c r="X46" s="307"/>
      <c r="Y46" s="290" t="e">
        <f t="shared" si="10"/>
        <v>#DIV/0!</v>
      </c>
      <c r="Z46" s="306"/>
      <c r="AA46" s="339">
        <f>Z46*INDEX('Select Year'!Z$23:AE$23,,MATCH($BN$5,'Select Year'!Z$14:AE$14,0))</f>
        <v>0</v>
      </c>
      <c r="AB46" s="307"/>
      <c r="AC46" s="290" t="e">
        <f t="shared" si="11"/>
        <v>#DIV/0!</v>
      </c>
      <c r="AD46" s="306"/>
      <c r="AE46" s="339">
        <f>AD46*INDEX('Select Year'!Z$23:AE$23,,MATCH($BN$5,'Select Year'!Z$14:AE$14,0))</f>
        <v>0</v>
      </c>
      <c r="AF46" s="307"/>
      <c r="AG46" s="290" t="e">
        <f t="shared" si="12"/>
        <v>#DIV/0!</v>
      </c>
      <c r="AH46" s="306"/>
      <c r="AI46" s="339">
        <f>AH46*INDEX('Select Year'!Z$23:AE$23,,MATCH($BN$5,'Select Year'!Z$14:AE$14,0))</f>
        <v>0</v>
      </c>
      <c r="AJ46" s="307"/>
      <c r="AK46" s="290" t="e">
        <f t="shared" si="13"/>
        <v>#DIV/0!</v>
      </c>
      <c r="AL46" s="306"/>
      <c r="AM46" s="339">
        <f>AL46*INDEX('Select Year'!Z$23:AE$23,,MATCH($BN$5,'Select Year'!Z$14:AE$14,0))</f>
        <v>0</v>
      </c>
      <c r="AN46" s="307"/>
      <c r="AO46" s="290" t="e">
        <f t="shared" si="14"/>
        <v>#DIV/0!</v>
      </c>
      <c r="AP46" s="306"/>
      <c r="AQ46" s="339">
        <f>AP46*INDEX('Select Year'!Z$23:AE$23,,MATCH($BN$5,'Select Year'!Z$14:AE$14,0))</f>
        <v>0</v>
      </c>
      <c r="AR46" s="307"/>
      <c r="AS46" s="290" t="e">
        <f t="shared" si="15"/>
        <v>#DIV/0!</v>
      </c>
      <c r="AT46" s="306"/>
      <c r="AU46" s="339">
        <f>AT46*INDEX('Select Year'!Z$23:AE$23,,MATCH($BN$5,'Select Year'!Z$14:AE$14,0))</f>
        <v>0</v>
      </c>
      <c r="AV46" s="307"/>
      <c r="AW46" s="346" t="e">
        <f t="shared" si="16"/>
        <v>#DIV/0!</v>
      </c>
      <c r="AY46" s="12"/>
      <c r="AZ46" s="12"/>
      <c r="BF46" s="12"/>
      <c r="BG46" s="12"/>
      <c r="BH46" s="12"/>
      <c r="BI46" s="12"/>
      <c r="BJ46" s="13"/>
      <c r="BK46" s="12"/>
      <c r="CM46" s="177"/>
      <c r="CN46" s="174" t="str">
        <f t="shared" si="17"/>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31"/>
        <v/>
      </c>
      <c r="D47" s="366">
        <f t="shared" si="3"/>
        <v>0</v>
      </c>
      <c r="E47" s="340">
        <f>D47*INDEX('Select Year'!Z$23:AE$23,,MATCH($BN$5,'Select Year'!Z$14:AE$14,0))</f>
        <v>0</v>
      </c>
      <c r="F47" s="354">
        <f t="shared" si="4"/>
        <v>0</v>
      </c>
      <c r="G47" s="351" t="e">
        <f t="shared" si="5"/>
        <v>#DIV/0!</v>
      </c>
      <c r="H47" s="351" t="e">
        <f t="shared" si="6"/>
        <v>#DIV/0!</v>
      </c>
      <c r="I47" s="47" t="e">
        <f>E47*INDEX('Select Year'!AA$15:AC$19,MATCH(Kerosene!C47,'Select Year'!W$15:W$19,0),MATCH($BN$5,'Select Year'!AA$14:AC$14,0))</f>
        <v>#N/A</v>
      </c>
      <c r="J47" s="70"/>
      <c r="K47" s="340">
        <f>J47*INDEX('Select Year'!Z$23:AE$23,,MATCH($BN$5,'Select Year'!Z$14:AE$14,0))</f>
        <v>0</v>
      </c>
      <c r="L47" s="289"/>
      <c r="M47" s="291" t="e">
        <f t="shared" si="7"/>
        <v>#DIV/0!</v>
      </c>
      <c r="N47" s="70"/>
      <c r="O47" s="340">
        <f>N47*INDEX('Select Year'!Z$23:AE$23,,MATCH($BN$5,'Select Year'!Z$14:AE$14,0))</f>
        <v>0</v>
      </c>
      <c r="P47" s="289"/>
      <c r="Q47" s="291" t="e">
        <f t="shared" si="8"/>
        <v>#DIV/0!</v>
      </c>
      <c r="R47" s="70"/>
      <c r="S47" s="340">
        <f>R47*INDEX('Select Year'!Z$23:AE$23,,MATCH($BN$5,'Select Year'!Z$14:AE$14,0))</f>
        <v>0</v>
      </c>
      <c r="T47" s="289"/>
      <c r="U47" s="291" t="e">
        <f t="shared" si="9"/>
        <v>#DIV/0!</v>
      </c>
      <c r="V47" s="70"/>
      <c r="W47" s="340">
        <f>V47*INDEX('Select Year'!Z$23:AE$23,,MATCH($BN$5,'Select Year'!Z$14:AE$14,0))</f>
        <v>0</v>
      </c>
      <c r="X47" s="289"/>
      <c r="Y47" s="291" t="e">
        <f t="shared" si="10"/>
        <v>#DIV/0!</v>
      </c>
      <c r="Z47" s="70"/>
      <c r="AA47" s="340">
        <f>Z47*INDEX('Select Year'!Z$23:AE$23,,MATCH($BN$5,'Select Year'!Z$14:AE$14,0))</f>
        <v>0</v>
      </c>
      <c r="AB47" s="289"/>
      <c r="AC47" s="291" t="e">
        <f t="shared" si="11"/>
        <v>#DIV/0!</v>
      </c>
      <c r="AD47" s="70"/>
      <c r="AE47" s="340">
        <f>AD47*INDEX('Select Year'!Z$23:AE$23,,MATCH($BN$5,'Select Year'!Z$14:AE$14,0))</f>
        <v>0</v>
      </c>
      <c r="AF47" s="289"/>
      <c r="AG47" s="291" t="e">
        <f t="shared" si="12"/>
        <v>#DIV/0!</v>
      </c>
      <c r="AH47" s="70"/>
      <c r="AI47" s="340">
        <f>AH47*INDEX('Select Year'!Z$23:AE$23,,MATCH($BN$5,'Select Year'!Z$14:AE$14,0))</f>
        <v>0</v>
      </c>
      <c r="AJ47" s="289"/>
      <c r="AK47" s="291" t="e">
        <f t="shared" si="13"/>
        <v>#DIV/0!</v>
      </c>
      <c r="AL47" s="70"/>
      <c r="AM47" s="340">
        <f>AL47*INDEX('Select Year'!Z$23:AE$23,,MATCH($BN$5,'Select Year'!Z$14:AE$14,0))</f>
        <v>0</v>
      </c>
      <c r="AN47" s="289"/>
      <c r="AO47" s="291" t="e">
        <f t="shared" si="14"/>
        <v>#DIV/0!</v>
      </c>
      <c r="AP47" s="70"/>
      <c r="AQ47" s="340">
        <f>AP47*INDEX('Select Year'!Z$23:AE$23,,MATCH($BN$5,'Select Year'!Z$14:AE$14,0))</f>
        <v>0</v>
      </c>
      <c r="AR47" s="289"/>
      <c r="AS47" s="291" t="e">
        <f t="shared" si="15"/>
        <v>#DIV/0!</v>
      </c>
      <c r="AT47" s="70"/>
      <c r="AU47" s="340">
        <f>AT47*INDEX('Select Year'!Z$23:AE$23,,MATCH($BN$5,'Select Year'!Z$14:AE$14,0))</f>
        <v>0</v>
      </c>
      <c r="AV47" s="289"/>
      <c r="AW47" s="347" t="e">
        <f t="shared" si="16"/>
        <v>#DIV/0!</v>
      </c>
      <c r="AY47" s="12"/>
      <c r="AZ47" s="12"/>
      <c r="BF47" s="12"/>
      <c r="BG47" s="12"/>
      <c r="BH47" s="12"/>
      <c r="BI47" s="12"/>
      <c r="BJ47" s="13"/>
      <c r="BK47" s="12"/>
      <c r="CM47" s="177"/>
      <c r="CN47" s="174" t="str">
        <f t="shared" si="17"/>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31"/>
        <v/>
      </c>
      <c r="D48" s="366">
        <f t="shared" si="3"/>
        <v>0</v>
      </c>
      <c r="E48" s="340">
        <f>D48*INDEX('Select Year'!Z$23:AE$23,,MATCH($BN$5,'Select Year'!Z$14:AE$14,0))</f>
        <v>0</v>
      </c>
      <c r="F48" s="354">
        <f t="shared" si="4"/>
        <v>0</v>
      </c>
      <c r="G48" s="351" t="e">
        <f t="shared" si="5"/>
        <v>#DIV/0!</v>
      </c>
      <c r="H48" s="351" t="e">
        <f t="shared" si="6"/>
        <v>#DIV/0!</v>
      </c>
      <c r="I48" s="47" t="e">
        <f>E48*INDEX('Select Year'!AA$15:AC$19,MATCH(Kerosene!C48,'Select Year'!W$15:W$19,0),MATCH($BN$5,'Select Year'!AA$14:AC$14,0))</f>
        <v>#N/A</v>
      </c>
      <c r="J48" s="70"/>
      <c r="K48" s="340">
        <f>J48*INDEX('Select Year'!Z$23:AE$23,,MATCH($BN$5,'Select Year'!Z$14:AE$14,0))</f>
        <v>0</v>
      </c>
      <c r="L48" s="289"/>
      <c r="M48" s="291" t="e">
        <f t="shared" si="7"/>
        <v>#DIV/0!</v>
      </c>
      <c r="N48" s="70"/>
      <c r="O48" s="340">
        <f>N48*INDEX('Select Year'!Z$23:AE$23,,MATCH($BN$5,'Select Year'!Z$14:AE$14,0))</f>
        <v>0</v>
      </c>
      <c r="P48" s="289"/>
      <c r="Q48" s="291" t="e">
        <f t="shared" si="8"/>
        <v>#DIV/0!</v>
      </c>
      <c r="R48" s="70"/>
      <c r="S48" s="340">
        <f>R48*INDEX('Select Year'!Z$23:AE$23,,MATCH($BN$5,'Select Year'!Z$14:AE$14,0))</f>
        <v>0</v>
      </c>
      <c r="T48" s="289"/>
      <c r="U48" s="291" t="e">
        <f t="shared" si="9"/>
        <v>#DIV/0!</v>
      </c>
      <c r="V48" s="70"/>
      <c r="W48" s="340">
        <f>V48*INDEX('Select Year'!Z$23:AE$23,,MATCH($BN$5,'Select Year'!Z$14:AE$14,0))</f>
        <v>0</v>
      </c>
      <c r="X48" s="289"/>
      <c r="Y48" s="291" t="e">
        <f t="shared" si="10"/>
        <v>#DIV/0!</v>
      </c>
      <c r="Z48" s="70"/>
      <c r="AA48" s="340">
        <f>Z48*INDEX('Select Year'!Z$23:AE$23,,MATCH($BN$5,'Select Year'!Z$14:AE$14,0))</f>
        <v>0</v>
      </c>
      <c r="AB48" s="289"/>
      <c r="AC48" s="291" t="e">
        <f t="shared" si="11"/>
        <v>#DIV/0!</v>
      </c>
      <c r="AD48" s="70"/>
      <c r="AE48" s="340">
        <f>AD48*INDEX('Select Year'!Z$23:AE$23,,MATCH($BN$5,'Select Year'!Z$14:AE$14,0))</f>
        <v>0</v>
      </c>
      <c r="AF48" s="289"/>
      <c r="AG48" s="291" t="e">
        <f t="shared" si="12"/>
        <v>#DIV/0!</v>
      </c>
      <c r="AH48" s="70"/>
      <c r="AI48" s="340">
        <f>AH48*INDEX('Select Year'!Z$23:AE$23,,MATCH($BN$5,'Select Year'!Z$14:AE$14,0))</f>
        <v>0</v>
      </c>
      <c r="AJ48" s="289"/>
      <c r="AK48" s="291" t="e">
        <f t="shared" si="13"/>
        <v>#DIV/0!</v>
      </c>
      <c r="AL48" s="70"/>
      <c r="AM48" s="340">
        <f>AL48*INDEX('Select Year'!Z$23:AE$23,,MATCH($BN$5,'Select Year'!Z$14:AE$14,0))</f>
        <v>0</v>
      </c>
      <c r="AN48" s="289"/>
      <c r="AO48" s="291" t="e">
        <f t="shared" si="14"/>
        <v>#DIV/0!</v>
      </c>
      <c r="AP48" s="70"/>
      <c r="AQ48" s="340">
        <f>AP48*INDEX('Select Year'!Z$23:AE$23,,MATCH($BN$5,'Select Year'!Z$14:AE$14,0))</f>
        <v>0</v>
      </c>
      <c r="AR48" s="289"/>
      <c r="AS48" s="291" t="e">
        <f t="shared" si="15"/>
        <v>#DIV/0!</v>
      </c>
      <c r="AT48" s="70"/>
      <c r="AU48" s="340">
        <f>AT48*INDEX('Select Year'!Z$23:AE$23,,MATCH($BN$5,'Select Year'!Z$14:AE$14,0))</f>
        <v>0</v>
      </c>
      <c r="AV48" s="289"/>
      <c r="AW48" s="347" t="e">
        <f t="shared" si="16"/>
        <v>#DIV/0!</v>
      </c>
      <c r="AY48" s="12"/>
      <c r="AZ48" s="12"/>
      <c r="BF48" s="12"/>
      <c r="BG48" s="12"/>
      <c r="BH48" s="12"/>
      <c r="BI48" s="12"/>
      <c r="BJ48" s="13"/>
      <c r="BK48" s="12"/>
      <c r="CM48" s="177"/>
      <c r="CN48" s="174" t="str">
        <f t="shared" si="17"/>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31"/>
        <v/>
      </c>
      <c r="D49" s="366">
        <f t="shared" si="3"/>
        <v>0</v>
      </c>
      <c r="E49" s="340">
        <f>D49*INDEX('Select Year'!Z$23:AE$23,,MATCH($BN$5,'Select Year'!Z$14:AE$14,0))</f>
        <v>0</v>
      </c>
      <c r="F49" s="354">
        <f t="shared" si="4"/>
        <v>0</v>
      </c>
      <c r="G49" s="351" t="e">
        <f t="shared" si="5"/>
        <v>#DIV/0!</v>
      </c>
      <c r="H49" s="351" t="e">
        <f t="shared" si="6"/>
        <v>#DIV/0!</v>
      </c>
      <c r="I49" s="47" t="e">
        <f>E49*INDEX('Select Year'!AA$15:AC$19,MATCH(Kerosene!C49,'Select Year'!W$15:W$19,0),MATCH($BN$5,'Select Year'!AA$14:AC$14,0))</f>
        <v>#N/A</v>
      </c>
      <c r="J49" s="70"/>
      <c r="K49" s="340">
        <f>J49*INDEX('Select Year'!Z$23:AE$23,,MATCH($BN$5,'Select Year'!Z$14:AE$14,0))</f>
        <v>0</v>
      </c>
      <c r="L49" s="289"/>
      <c r="M49" s="291" t="e">
        <f t="shared" si="7"/>
        <v>#DIV/0!</v>
      </c>
      <c r="N49" s="70"/>
      <c r="O49" s="340">
        <f>N49*INDEX('Select Year'!Z$23:AE$23,,MATCH($BN$5,'Select Year'!Z$14:AE$14,0))</f>
        <v>0</v>
      </c>
      <c r="P49" s="289"/>
      <c r="Q49" s="291" t="e">
        <f t="shared" si="8"/>
        <v>#DIV/0!</v>
      </c>
      <c r="R49" s="70"/>
      <c r="S49" s="340">
        <f>R49*INDEX('Select Year'!Z$23:AE$23,,MATCH($BN$5,'Select Year'!Z$14:AE$14,0))</f>
        <v>0</v>
      </c>
      <c r="T49" s="289"/>
      <c r="U49" s="291" t="e">
        <f t="shared" si="9"/>
        <v>#DIV/0!</v>
      </c>
      <c r="V49" s="70"/>
      <c r="W49" s="340">
        <f>V49*INDEX('Select Year'!Z$23:AE$23,,MATCH($BN$5,'Select Year'!Z$14:AE$14,0))</f>
        <v>0</v>
      </c>
      <c r="X49" s="289"/>
      <c r="Y49" s="291" t="e">
        <f t="shared" si="10"/>
        <v>#DIV/0!</v>
      </c>
      <c r="Z49" s="70"/>
      <c r="AA49" s="340">
        <f>Z49*INDEX('Select Year'!Z$23:AE$23,,MATCH($BN$5,'Select Year'!Z$14:AE$14,0))</f>
        <v>0</v>
      </c>
      <c r="AB49" s="289"/>
      <c r="AC49" s="291" t="e">
        <f t="shared" si="11"/>
        <v>#DIV/0!</v>
      </c>
      <c r="AD49" s="70"/>
      <c r="AE49" s="340">
        <f>AD49*INDEX('Select Year'!Z$23:AE$23,,MATCH($BN$5,'Select Year'!Z$14:AE$14,0))</f>
        <v>0</v>
      </c>
      <c r="AF49" s="289"/>
      <c r="AG49" s="291" t="e">
        <f t="shared" si="12"/>
        <v>#DIV/0!</v>
      </c>
      <c r="AH49" s="70"/>
      <c r="AI49" s="340">
        <f>AH49*INDEX('Select Year'!Z$23:AE$23,,MATCH($BN$5,'Select Year'!Z$14:AE$14,0))</f>
        <v>0</v>
      </c>
      <c r="AJ49" s="289"/>
      <c r="AK49" s="291" t="e">
        <f t="shared" si="13"/>
        <v>#DIV/0!</v>
      </c>
      <c r="AL49" s="70"/>
      <c r="AM49" s="340">
        <f>AL49*INDEX('Select Year'!Z$23:AE$23,,MATCH($BN$5,'Select Year'!Z$14:AE$14,0))</f>
        <v>0</v>
      </c>
      <c r="AN49" s="289"/>
      <c r="AO49" s="291" t="e">
        <f t="shared" si="14"/>
        <v>#DIV/0!</v>
      </c>
      <c r="AP49" s="70"/>
      <c r="AQ49" s="340">
        <f>AP49*INDEX('Select Year'!Z$23:AE$23,,MATCH($BN$5,'Select Year'!Z$14:AE$14,0))</f>
        <v>0</v>
      </c>
      <c r="AR49" s="289"/>
      <c r="AS49" s="291" t="e">
        <f t="shared" si="15"/>
        <v>#DIV/0!</v>
      </c>
      <c r="AT49" s="70"/>
      <c r="AU49" s="340">
        <f>AT49*INDEX('Select Year'!Z$23:AE$23,,MATCH($BN$5,'Select Year'!Z$14:AE$14,0))</f>
        <v>0</v>
      </c>
      <c r="AV49" s="289"/>
      <c r="AW49" s="347" t="e">
        <f t="shared" si="16"/>
        <v>#DIV/0!</v>
      </c>
      <c r="AY49" s="12"/>
      <c r="AZ49" s="12"/>
      <c r="BF49" s="12"/>
      <c r="BG49" s="12"/>
      <c r="BH49" s="12"/>
      <c r="BI49" s="12"/>
      <c r="BJ49" s="13"/>
      <c r="BK49" s="12"/>
      <c r="CM49" s="177"/>
      <c r="CN49" s="174" t="str">
        <f t="shared" si="17"/>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31"/>
        <v/>
      </c>
      <c r="D50" s="366">
        <f t="shared" si="3"/>
        <v>0</v>
      </c>
      <c r="E50" s="340">
        <f>D50*INDEX('Select Year'!Z$23:AE$23,,MATCH($BN$5,'Select Year'!Z$14:AE$14,0))</f>
        <v>0</v>
      </c>
      <c r="F50" s="354">
        <f t="shared" si="4"/>
        <v>0</v>
      </c>
      <c r="G50" s="351" t="e">
        <f t="shared" si="5"/>
        <v>#DIV/0!</v>
      </c>
      <c r="H50" s="351" t="e">
        <f t="shared" si="6"/>
        <v>#DIV/0!</v>
      </c>
      <c r="I50" s="47" t="e">
        <f>E50*INDEX('Select Year'!AA$15:AC$19,MATCH(Kerosene!C50,'Select Year'!W$15:W$19,0),MATCH($BN$5,'Select Year'!AA$14:AC$14,0))</f>
        <v>#N/A</v>
      </c>
      <c r="J50" s="70"/>
      <c r="K50" s="340">
        <f>J50*INDEX('Select Year'!Z$23:AE$23,,MATCH($BN$5,'Select Year'!Z$14:AE$14,0))</f>
        <v>0</v>
      </c>
      <c r="L50" s="289"/>
      <c r="M50" s="291" t="e">
        <f t="shared" si="7"/>
        <v>#DIV/0!</v>
      </c>
      <c r="N50" s="70"/>
      <c r="O50" s="340">
        <f>N50*INDEX('Select Year'!Z$23:AE$23,,MATCH($BN$5,'Select Year'!Z$14:AE$14,0))</f>
        <v>0</v>
      </c>
      <c r="P50" s="289"/>
      <c r="Q50" s="291" t="e">
        <f t="shared" si="8"/>
        <v>#DIV/0!</v>
      </c>
      <c r="R50" s="70"/>
      <c r="S50" s="340">
        <f>R50*INDEX('Select Year'!Z$23:AE$23,,MATCH($BN$5,'Select Year'!Z$14:AE$14,0))</f>
        <v>0</v>
      </c>
      <c r="T50" s="289"/>
      <c r="U50" s="291" t="e">
        <f t="shared" si="9"/>
        <v>#DIV/0!</v>
      </c>
      <c r="V50" s="70"/>
      <c r="W50" s="340">
        <f>V50*INDEX('Select Year'!Z$23:AE$23,,MATCH($BN$5,'Select Year'!Z$14:AE$14,0))</f>
        <v>0</v>
      </c>
      <c r="X50" s="289"/>
      <c r="Y50" s="291" t="e">
        <f t="shared" si="10"/>
        <v>#DIV/0!</v>
      </c>
      <c r="Z50" s="70"/>
      <c r="AA50" s="340">
        <f>Z50*INDEX('Select Year'!Z$23:AE$23,,MATCH($BN$5,'Select Year'!Z$14:AE$14,0))</f>
        <v>0</v>
      </c>
      <c r="AB50" s="289"/>
      <c r="AC50" s="291" t="e">
        <f t="shared" si="11"/>
        <v>#DIV/0!</v>
      </c>
      <c r="AD50" s="70"/>
      <c r="AE50" s="340">
        <f>AD50*INDEX('Select Year'!Z$23:AE$23,,MATCH($BN$5,'Select Year'!Z$14:AE$14,0))</f>
        <v>0</v>
      </c>
      <c r="AF50" s="289"/>
      <c r="AG50" s="291" t="e">
        <f t="shared" si="12"/>
        <v>#DIV/0!</v>
      </c>
      <c r="AH50" s="70"/>
      <c r="AI50" s="340">
        <f>AH50*INDEX('Select Year'!Z$23:AE$23,,MATCH($BN$5,'Select Year'!Z$14:AE$14,0))</f>
        <v>0</v>
      </c>
      <c r="AJ50" s="289"/>
      <c r="AK50" s="291" t="e">
        <f t="shared" si="13"/>
        <v>#DIV/0!</v>
      </c>
      <c r="AL50" s="70"/>
      <c r="AM50" s="340">
        <f>AL50*INDEX('Select Year'!Z$23:AE$23,,MATCH($BN$5,'Select Year'!Z$14:AE$14,0))</f>
        <v>0</v>
      </c>
      <c r="AN50" s="289"/>
      <c r="AO50" s="291" t="e">
        <f t="shared" si="14"/>
        <v>#DIV/0!</v>
      </c>
      <c r="AP50" s="70"/>
      <c r="AQ50" s="340">
        <f>AP50*INDEX('Select Year'!Z$23:AE$23,,MATCH($BN$5,'Select Year'!Z$14:AE$14,0))</f>
        <v>0</v>
      </c>
      <c r="AR50" s="289"/>
      <c r="AS50" s="291" t="e">
        <f t="shared" si="15"/>
        <v>#DIV/0!</v>
      </c>
      <c r="AT50" s="70"/>
      <c r="AU50" s="340">
        <f>AT50*INDEX('Select Year'!Z$23:AE$23,,MATCH($BN$5,'Select Year'!Z$14:AE$14,0))</f>
        <v>0</v>
      </c>
      <c r="AV50" s="289"/>
      <c r="AW50" s="347" t="e">
        <f t="shared" si="16"/>
        <v>#DIV/0!</v>
      </c>
      <c r="AY50" s="12"/>
      <c r="AZ50" s="12"/>
      <c r="BF50" s="12"/>
      <c r="BG50" s="12"/>
      <c r="BH50" s="12"/>
      <c r="BI50" s="12"/>
      <c r="BJ50" s="13"/>
      <c r="BK50" s="12"/>
      <c r="CM50" s="177"/>
      <c r="CN50" s="174" t="str">
        <f t="shared" si="17"/>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31"/>
        <v/>
      </c>
      <c r="D51" s="366">
        <f t="shared" si="3"/>
        <v>0</v>
      </c>
      <c r="E51" s="340">
        <f>D51*INDEX('Select Year'!Z$23:AE$23,,MATCH($BN$5,'Select Year'!Z$14:AE$14,0))</f>
        <v>0</v>
      </c>
      <c r="F51" s="354">
        <f t="shared" si="4"/>
        <v>0</v>
      </c>
      <c r="G51" s="351" t="e">
        <f t="shared" si="5"/>
        <v>#DIV/0!</v>
      </c>
      <c r="H51" s="351" t="e">
        <f t="shared" si="6"/>
        <v>#DIV/0!</v>
      </c>
      <c r="I51" s="47" t="e">
        <f>E51*INDEX('Select Year'!AA$15:AC$19,MATCH(Kerosene!C51,'Select Year'!W$15:W$19,0),MATCH($BN$5,'Select Year'!AA$14:AC$14,0))</f>
        <v>#N/A</v>
      </c>
      <c r="J51" s="70"/>
      <c r="K51" s="340">
        <f>J51*INDEX('Select Year'!Z$23:AE$23,,MATCH($BN$5,'Select Year'!Z$14:AE$14,0))</f>
        <v>0</v>
      </c>
      <c r="L51" s="289"/>
      <c r="M51" s="291" t="e">
        <f t="shared" si="7"/>
        <v>#DIV/0!</v>
      </c>
      <c r="N51" s="70"/>
      <c r="O51" s="340">
        <f>N51*INDEX('Select Year'!Z$23:AE$23,,MATCH($BN$5,'Select Year'!Z$14:AE$14,0))</f>
        <v>0</v>
      </c>
      <c r="P51" s="289"/>
      <c r="Q51" s="291" t="e">
        <f t="shared" si="8"/>
        <v>#DIV/0!</v>
      </c>
      <c r="R51" s="70"/>
      <c r="S51" s="340">
        <f>R51*INDEX('Select Year'!Z$23:AE$23,,MATCH($BN$5,'Select Year'!Z$14:AE$14,0))</f>
        <v>0</v>
      </c>
      <c r="T51" s="289"/>
      <c r="U51" s="291" t="e">
        <f t="shared" si="9"/>
        <v>#DIV/0!</v>
      </c>
      <c r="V51" s="70"/>
      <c r="W51" s="340">
        <f>V51*INDEX('Select Year'!Z$23:AE$23,,MATCH($BN$5,'Select Year'!Z$14:AE$14,0))</f>
        <v>0</v>
      </c>
      <c r="X51" s="289"/>
      <c r="Y51" s="291" t="e">
        <f t="shared" si="10"/>
        <v>#DIV/0!</v>
      </c>
      <c r="Z51" s="70"/>
      <c r="AA51" s="340">
        <f>Z51*INDEX('Select Year'!Z$23:AE$23,,MATCH($BN$5,'Select Year'!Z$14:AE$14,0))</f>
        <v>0</v>
      </c>
      <c r="AB51" s="289"/>
      <c r="AC51" s="291" t="e">
        <f t="shared" si="11"/>
        <v>#DIV/0!</v>
      </c>
      <c r="AD51" s="70"/>
      <c r="AE51" s="340">
        <f>AD51*INDEX('Select Year'!Z$23:AE$23,,MATCH($BN$5,'Select Year'!Z$14:AE$14,0))</f>
        <v>0</v>
      </c>
      <c r="AF51" s="289"/>
      <c r="AG51" s="291" t="e">
        <f t="shared" si="12"/>
        <v>#DIV/0!</v>
      </c>
      <c r="AH51" s="70"/>
      <c r="AI51" s="340">
        <f>AH51*INDEX('Select Year'!Z$23:AE$23,,MATCH($BN$5,'Select Year'!Z$14:AE$14,0))</f>
        <v>0</v>
      </c>
      <c r="AJ51" s="289"/>
      <c r="AK51" s="291" t="e">
        <f t="shared" si="13"/>
        <v>#DIV/0!</v>
      </c>
      <c r="AL51" s="70"/>
      <c r="AM51" s="340">
        <f>AL51*INDEX('Select Year'!Z$23:AE$23,,MATCH($BN$5,'Select Year'!Z$14:AE$14,0))</f>
        <v>0</v>
      </c>
      <c r="AN51" s="289"/>
      <c r="AO51" s="291" t="e">
        <f t="shared" si="14"/>
        <v>#DIV/0!</v>
      </c>
      <c r="AP51" s="70"/>
      <c r="AQ51" s="340">
        <f>AP51*INDEX('Select Year'!Z$23:AE$23,,MATCH($BN$5,'Select Year'!Z$14:AE$14,0))</f>
        <v>0</v>
      </c>
      <c r="AR51" s="289"/>
      <c r="AS51" s="291" t="e">
        <f t="shared" si="15"/>
        <v>#DIV/0!</v>
      </c>
      <c r="AT51" s="70"/>
      <c r="AU51" s="340">
        <f>AT51*INDEX('Select Year'!Z$23:AE$23,,MATCH($BN$5,'Select Year'!Z$14:AE$14,0))</f>
        <v>0</v>
      </c>
      <c r="AV51" s="289"/>
      <c r="AW51" s="347" t="e">
        <f t="shared" si="16"/>
        <v>#DIV/0!</v>
      </c>
      <c r="AY51" s="12"/>
      <c r="AZ51" s="12"/>
      <c r="BF51" s="12"/>
      <c r="BG51" s="12"/>
      <c r="BH51" s="12"/>
      <c r="BI51" s="12"/>
      <c r="BJ51" s="13"/>
      <c r="BK51" s="12"/>
      <c r="CM51" s="177"/>
      <c r="CN51" s="174" t="str">
        <f t="shared" si="17"/>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31"/>
        <v/>
      </c>
      <c r="D52" s="366">
        <f t="shared" si="3"/>
        <v>0</v>
      </c>
      <c r="E52" s="340">
        <f>D52*INDEX('Select Year'!Z$23:AE$23,,MATCH($BN$5,'Select Year'!Z$14:AE$14,0))</f>
        <v>0</v>
      </c>
      <c r="F52" s="354">
        <f t="shared" si="4"/>
        <v>0</v>
      </c>
      <c r="G52" s="351" t="e">
        <f t="shared" si="5"/>
        <v>#DIV/0!</v>
      </c>
      <c r="H52" s="351" t="e">
        <f t="shared" si="6"/>
        <v>#DIV/0!</v>
      </c>
      <c r="I52" s="47" t="e">
        <f>E52*INDEX('Select Year'!AA$15:AC$19,MATCH(Kerosene!C52,'Select Year'!W$15:W$19,0),MATCH($BN$5,'Select Year'!AA$14:AC$14,0))</f>
        <v>#N/A</v>
      </c>
      <c r="J52" s="70"/>
      <c r="K52" s="340">
        <f>J52*INDEX('Select Year'!Z$23:AE$23,,MATCH($BN$5,'Select Year'!Z$14:AE$14,0))</f>
        <v>0</v>
      </c>
      <c r="L52" s="289"/>
      <c r="M52" s="291" t="e">
        <f t="shared" si="7"/>
        <v>#DIV/0!</v>
      </c>
      <c r="N52" s="70"/>
      <c r="O52" s="340">
        <f>N52*INDEX('Select Year'!Z$23:AE$23,,MATCH($BN$5,'Select Year'!Z$14:AE$14,0))</f>
        <v>0</v>
      </c>
      <c r="P52" s="289"/>
      <c r="Q52" s="291" t="e">
        <f t="shared" si="8"/>
        <v>#DIV/0!</v>
      </c>
      <c r="R52" s="70"/>
      <c r="S52" s="340">
        <f>R52*INDEX('Select Year'!Z$23:AE$23,,MATCH($BN$5,'Select Year'!Z$14:AE$14,0))</f>
        <v>0</v>
      </c>
      <c r="T52" s="289"/>
      <c r="U52" s="291" t="e">
        <f t="shared" si="9"/>
        <v>#DIV/0!</v>
      </c>
      <c r="V52" s="70"/>
      <c r="W52" s="340">
        <f>V52*INDEX('Select Year'!Z$23:AE$23,,MATCH($BN$5,'Select Year'!Z$14:AE$14,0))</f>
        <v>0</v>
      </c>
      <c r="X52" s="289"/>
      <c r="Y52" s="291" t="e">
        <f t="shared" si="10"/>
        <v>#DIV/0!</v>
      </c>
      <c r="Z52" s="70"/>
      <c r="AA52" s="340">
        <f>Z52*INDEX('Select Year'!Z$23:AE$23,,MATCH($BN$5,'Select Year'!Z$14:AE$14,0))</f>
        <v>0</v>
      </c>
      <c r="AB52" s="289"/>
      <c r="AC52" s="291" t="e">
        <f t="shared" si="11"/>
        <v>#DIV/0!</v>
      </c>
      <c r="AD52" s="70"/>
      <c r="AE52" s="340">
        <f>AD52*INDEX('Select Year'!Z$23:AE$23,,MATCH($BN$5,'Select Year'!Z$14:AE$14,0))</f>
        <v>0</v>
      </c>
      <c r="AF52" s="289"/>
      <c r="AG52" s="291" t="e">
        <f t="shared" si="12"/>
        <v>#DIV/0!</v>
      </c>
      <c r="AH52" s="70"/>
      <c r="AI52" s="340">
        <f>AH52*INDEX('Select Year'!Z$23:AE$23,,MATCH($BN$5,'Select Year'!Z$14:AE$14,0))</f>
        <v>0</v>
      </c>
      <c r="AJ52" s="289"/>
      <c r="AK52" s="291" t="e">
        <f t="shared" si="13"/>
        <v>#DIV/0!</v>
      </c>
      <c r="AL52" s="70"/>
      <c r="AM52" s="340">
        <f>AL52*INDEX('Select Year'!Z$23:AE$23,,MATCH($BN$5,'Select Year'!Z$14:AE$14,0))</f>
        <v>0</v>
      </c>
      <c r="AN52" s="289"/>
      <c r="AO52" s="291" t="e">
        <f t="shared" si="14"/>
        <v>#DIV/0!</v>
      </c>
      <c r="AP52" s="70"/>
      <c r="AQ52" s="340">
        <f>AP52*INDEX('Select Year'!Z$23:AE$23,,MATCH($BN$5,'Select Year'!Z$14:AE$14,0))</f>
        <v>0</v>
      </c>
      <c r="AR52" s="289"/>
      <c r="AS52" s="291" t="e">
        <f t="shared" si="15"/>
        <v>#DIV/0!</v>
      </c>
      <c r="AT52" s="70"/>
      <c r="AU52" s="340">
        <f>AT52*INDEX('Select Year'!Z$23:AE$23,,MATCH($BN$5,'Select Year'!Z$14:AE$14,0))</f>
        <v>0</v>
      </c>
      <c r="AV52" s="289"/>
      <c r="AW52" s="347" t="e">
        <f t="shared" si="16"/>
        <v>#DIV/0!</v>
      </c>
      <c r="AY52" s="12"/>
      <c r="AZ52" s="12"/>
      <c r="BF52" s="12"/>
      <c r="BG52" s="12"/>
      <c r="BH52" s="12"/>
      <c r="BI52" s="12"/>
      <c r="BJ52" s="13"/>
      <c r="BK52" s="12"/>
      <c r="CM52" s="177"/>
      <c r="CN52" s="174" t="str">
        <f t="shared" si="17"/>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31"/>
        <v/>
      </c>
      <c r="D53" s="366">
        <f t="shared" si="3"/>
        <v>0</v>
      </c>
      <c r="E53" s="340">
        <f>D53*INDEX('Select Year'!Z$23:AE$23,,MATCH($BN$5,'Select Year'!Z$14:AE$14,0))</f>
        <v>0</v>
      </c>
      <c r="F53" s="354">
        <f t="shared" si="4"/>
        <v>0</v>
      </c>
      <c r="G53" s="351" t="e">
        <f t="shared" si="5"/>
        <v>#DIV/0!</v>
      </c>
      <c r="H53" s="351" t="e">
        <f t="shared" si="6"/>
        <v>#DIV/0!</v>
      </c>
      <c r="I53" s="47" t="e">
        <f>E53*INDEX('Select Year'!AA$15:AC$19,MATCH(Kerosene!C53,'Select Year'!W$15:W$19,0),MATCH($BN$5,'Select Year'!AA$14:AC$14,0))</f>
        <v>#N/A</v>
      </c>
      <c r="J53" s="70"/>
      <c r="K53" s="340">
        <f>J53*INDEX('Select Year'!Z$23:AE$23,,MATCH($BN$5,'Select Year'!Z$14:AE$14,0))</f>
        <v>0</v>
      </c>
      <c r="L53" s="289"/>
      <c r="M53" s="291" t="e">
        <f t="shared" si="7"/>
        <v>#DIV/0!</v>
      </c>
      <c r="N53" s="70"/>
      <c r="O53" s="340">
        <f>N53*INDEX('Select Year'!Z$23:AE$23,,MATCH($BN$5,'Select Year'!Z$14:AE$14,0))</f>
        <v>0</v>
      </c>
      <c r="P53" s="289"/>
      <c r="Q53" s="291" t="e">
        <f t="shared" si="8"/>
        <v>#DIV/0!</v>
      </c>
      <c r="R53" s="70"/>
      <c r="S53" s="340">
        <f>R53*INDEX('Select Year'!Z$23:AE$23,,MATCH($BN$5,'Select Year'!Z$14:AE$14,0))</f>
        <v>0</v>
      </c>
      <c r="T53" s="289"/>
      <c r="U53" s="291" t="e">
        <f t="shared" si="9"/>
        <v>#DIV/0!</v>
      </c>
      <c r="V53" s="70"/>
      <c r="W53" s="340">
        <f>V53*INDEX('Select Year'!Z$23:AE$23,,MATCH($BN$5,'Select Year'!Z$14:AE$14,0))</f>
        <v>0</v>
      </c>
      <c r="X53" s="289"/>
      <c r="Y53" s="291" t="e">
        <f t="shared" si="10"/>
        <v>#DIV/0!</v>
      </c>
      <c r="Z53" s="70"/>
      <c r="AA53" s="340">
        <f>Z53*INDEX('Select Year'!Z$23:AE$23,,MATCH($BN$5,'Select Year'!Z$14:AE$14,0))</f>
        <v>0</v>
      </c>
      <c r="AB53" s="289"/>
      <c r="AC53" s="291" t="e">
        <f t="shared" si="11"/>
        <v>#DIV/0!</v>
      </c>
      <c r="AD53" s="70"/>
      <c r="AE53" s="340">
        <f>AD53*INDEX('Select Year'!Z$23:AE$23,,MATCH($BN$5,'Select Year'!Z$14:AE$14,0))</f>
        <v>0</v>
      </c>
      <c r="AF53" s="289"/>
      <c r="AG53" s="291" t="e">
        <f t="shared" si="12"/>
        <v>#DIV/0!</v>
      </c>
      <c r="AH53" s="70"/>
      <c r="AI53" s="340">
        <f>AH53*INDEX('Select Year'!Z$23:AE$23,,MATCH($BN$5,'Select Year'!Z$14:AE$14,0))</f>
        <v>0</v>
      </c>
      <c r="AJ53" s="289"/>
      <c r="AK53" s="291" t="e">
        <f t="shared" si="13"/>
        <v>#DIV/0!</v>
      </c>
      <c r="AL53" s="70"/>
      <c r="AM53" s="340">
        <f>AL53*INDEX('Select Year'!Z$23:AE$23,,MATCH($BN$5,'Select Year'!Z$14:AE$14,0))</f>
        <v>0</v>
      </c>
      <c r="AN53" s="289"/>
      <c r="AO53" s="291" t="e">
        <f t="shared" si="14"/>
        <v>#DIV/0!</v>
      </c>
      <c r="AP53" s="70"/>
      <c r="AQ53" s="340">
        <f>AP53*INDEX('Select Year'!Z$23:AE$23,,MATCH($BN$5,'Select Year'!Z$14:AE$14,0))</f>
        <v>0</v>
      </c>
      <c r="AR53" s="289"/>
      <c r="AS53" s="291" t="e">
        <f t="shared" si="15"/>
        <v>#DIV/0!</v>
      </c>
      <c r="AT53" s="70"/>
      <c r="AU53" s="340">
        <f>AT53*INDEX('Select Year'!Z$23:AE$23,,MATCH($BN$5,'Select Year'!Z$14:AE$14,0))</f>
        <v>0</v>
      </c>
      <c r="AV53" s="289"/>
      <c r="AW53" s="347" t="e">
        <f t="shared" si="16"/>
        <v>#DIV/0!</v>
      </c>
      <c r="AY53" s="12"/>
      <c r="AZ53" s="12"/>
      <c r="BF53" s="12"/>
      <c r="BG53" s="12"/>
      <c r="BH53" s="12"/>
      <c r="BI53" s="12"/>
      <c r="BJ53" s="13"/>
      <c r="BK53" s="12"/>
      <c r="CM53" s="177"/>
      <c r="CN53" s="174" t="str">
        <f t="shared" si="17"/>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31"/>
        <v/>
      </c>
      <c r="D54" s="366">
        <f t="shared" si="3"/>
        <v>0</v>
      </c>
      <c r="E54" s="340">
        <f>D54*INDEX('Select Year'!Z$23:AE$23,,MATCH($BN$5,'Select Year'!Z$14:AE$14,0))</f>
        <v>0</v>
      </c>
      <c r="F54" s="354">
        <f t="shared" si="4"/>
        <v>0</v>
      </c>
      <c r="G54" s="351" t="e">
        <f t="shared" si="5"/>
        <v>#DIV/0!</v>
      </c>
      <c r="H54" s="351" t="e">
        <f t="shared" si="6"/>
        <v>#DIV/0!</v>
      </c>
      <c r="I54" s="47" t="e">
        <f>E54*INDEX('Select Year'!AA$15:AC$19,MATCH(Kerosene!C54,'Select Year'!W$15:W$19,0),MATCH($BN$5,'Select Year'!AA$14:AC$14,0))</f>
        <v>#N/A</v>
      </c>
      <c r="J54" s="70"/>
      <c r="K54" s="340">
        <f>J54*INDEX('Select Year'!Z$23:AE$23,,MATCH($BN$5,'Select Year'!Z$14:AE$14,0))</f>
        <v>0</v>
      </c>
      <c r="L54" s="289"/>
      <c r="M54" s="291" t="e">
        <f t="shared" si="7"/>
        <v>#DIV/0!</v>
      </c>
      <c r="N54" s="70"/>
      <c r="O54" s="340">
        <f>N54*INDEX('Select Year'!Z$23:AE$23,,MATCH($BN$5,'Select Year'!Z$14:AE$14,0))</f>
        <v>0</v>
      </c>
      <c r="P54" s="289"/>
      <c r="Q54" s="291" t="e">
        <f t="shared" si="8"/>
        <v>#DIV/0!</v>
      </c>
      <c r="R54" s="70"/>
      <c r="S54" s="340">
        <f>R54*INDEX('Select Year'!Z$23:AE$23,,MATCH($BN$5,'Select Year'!Z$14:AE$14,0))</f>
        <v>0</v>
      </c>
      <c r="T54" s="289"/>
      <c r="U54" s="291" t="e">
        <f t="shared" si="9"/>
        <v>#DIV/0!</v>
      </c>
      <c r="V54" s="70"/>
      <c r="W54" s="340">
        <f>V54*INDEX('Select Year'!Z$23:AE$23,,MATCH($BN$5,'Select Year'!Z$14:AE$14,0))</f>
        <v>0</v>
      </c>
      <c r="X54" s="289"/>
      <c r="Y54" s="291" t="e">
        <f t="shared" si="10"/>
        <v>#DIV/0!</v>
      </c>
      <c r="Z54" s="70"/>
      <c r="AA54" s="340">
        <f>Z54*INDEX('Select Year'!Z$23:AE$23,,MATCH($BN$5,'Select Year'!Z$14:AE$14,0))</f>
        <v>0</v>
      </c>
      <c r="AB54" s="289"/>
      <c r="AC54" s="291" t="e">
        <f t="shared" si="11"/>
        <v>#DIV/0!</v>
      </c>
      <c r="AD54" s="70"/>
      <c r="AE54" s="340">
        <f>AD54*INDEX('Select Year'!Z$23:AE$23,,MATCH($BN$5,'Select Year'!Z$14:AE$14,0))</f>
        <v>0</v>
      </c>
      <c r="AF54" s="289"/>
      <c r="AG54" s="291" t="e">
        <f t="shared" si="12"/>
        <v>#DIV/0!</v>
      </c>
      <c r="AH54" s="70"/>
      <c r="AI54" s="340">
        <f>AH54*INDEX('Select Year'!Z$23:AE$23,,MATCH($BN$5,'Select Year'!Z$14:AE$14,0))</f>
        <v>0</v>
      </c>
      <c r="AJ54" s="289"/>
      <c r="AK54" s="291" t="e">
        <f t="shared" si="13"/>
        <v>#DIV/0!</v>
      </c>
      <c r="AL54" s="70"/>
      <c r="AM54" s="340">
        <f>AL54*INDEX('Select Year'!Z$23:AE$23,,MATCH($BN$5,'Select Year'!Z$14:AE$14,0))</f>
        <v>0</v>
      </c>
      <c r="AN54" s="289"/>
      <c r="AO54" s="291" t="e">
        <f t="shared" si="14"/>
        <v>#DIV/0!</v>
      </c>
      <c r="AP54" s="70"/>
      <c r="AQ54" s="340">
        <f>AP54*INDEX('Select Year'!Z$23:AE$23,,MATCH($BN$5,'Select Year'!Z$14:AE$14,0))</f>
        <v>0</v>
      </c>
      <c r="AR54" s="289"/>
      <c r="AS54" s="291" t="e">
        <f t="shared" si="15"/>
        <v>#DIV/0!</v>
      </c>
      <c r="AT54" s="70"/>
      <c r="AU54" s="340">
        <f>AT54*INDEX('Select Year'!Z$23:AE$23,,MATCH($BN$5,'Select Year'!Z$14:AE$14,0))</f>
        <v>0</v>
      </c>
      <c r="AV54" s="289"/>
      <c r="AW54" s="347" t="e">
        <f t="shared" si="16"/>
        <v>#DIV/0!</v>
      </c>
      <c r="AY54" s="12"/>
      <c r="AZ54" s="12"/>
      <c r="BF54" s="12"/>
      <c r="BG54" s="12"/>
      <c r="BH54" s="12"/>
      <c r="BI54" s="12"/>
      <c r="BJ54" s="13"/>
      <c r="BK54" s="12"/>
      <c r="CM54" s="177"/>
      <c r="CN54" s="174" t="str">
        <f t="shared" si="17"/>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31"/>
        <v/>
      </c>
      <c r="D55" s="366">
        <f t="shared" si="3"/>
        <v>0</v>
      </c>
      <c r="E55" s="340">
        <f>D55*INDEX('Select Year'!Z$23:AE$23,,MATCH($BN$5,'Select Year'!Z$14:AE$14,0))</f>
        <v>0</v>
      </c>
      <c r="F55" s="354">
        <f t="shared" si="4"/>
        <v>0</v>
      </c>
      <c r="G55" s="351" t="e">
        <f t="shared" si="5"/>
        <v>#DIV/0!</v>
      </c>
      <c r="H55" s="351" t="e">
        <f t="shared" si="6"/>
        <v>#DIV/0!</v>
      </c>
      <c r="I55" s="47" t="e">
        <f>E55*INDEX('Select Year'!AA$15:AC$19,MATCH(Kerosene!C55,'Select Year'!W$15:W$19,0),MATCH($BN$5,'Select Year'!AA$14:AC$14,0))</f>
        <v>#N/A</v>
      </c>
      <c r="J55" s="70"/>
      <c r="K55" s="340">
        <f>J55*INDEX('Select Year'!Z$23:AE$23,,MATCH($BN$5,'Select Year'!Z$14:AE$14,0))</f>
        <v>0</v>
      </c>
      <c r="L55" s="289"/>
      <c r="M55" s="291" t="e">
        <f t="shared" si="7"/>
        <v>#DIV/0!</v>
      </c>
      <c r="N55" s="70"/>
      <c r="O55" s="340">
        <f>N55*INDEX('Select Year'!Z$23:AE$23,,MATCH($BN$5,'Select Year'!Z$14:AE$14,0))</f>
        <v>0</v>
      </c>
      <c r="P55" s="289"/>
      <c r="Q55" s="291" t="e">
        <f t="shared" si="8"/>
        <v>#DIV/0!</v>
      </c>
      <c r="R55" s="70"/>
      <c r="S55" s="340">
        <f>R55*INDEX('Select Year'!Z$23:AE$23,,MATCH($BN$5,'Select Year'!Z$14:AE$14,0))</f>
        <v>0</v>
      </c>
      <c r="T55" s="289"/>
      <c r="U55" s="291" t="e">
        <f t="shared" si="9"/>
        <v>#DIV/0!</v>
      </c>
      <c r="V55" s="70"/>
      <c r="W55" s="340">
        <f>V55*INDEX('Select Year'!Z$23:AE$23,,MATCH($BN$5,'Select Year'!Z$14:AE$14,0))</f>
        <v>0</v>
      </c>
      <c r="X55" s="289"/>
      <c r="Y55" s="291" t="e">
        <f t="shared" si="10"/>
        <v>#DIV/0!</v>
      </c>
      <c r="Z55" s="70"/>
      <c r="AA55" s="340">
        <f>Z55*INDEX('Select Year'!Z$23:AE$23,,MATCH($BN$5,'Select Year'!Z$14:AE$14,0))</f>
        <v>0</v>
      </c>
      <c r="AB55" s="289"/>
      <c r="AC55" s="291" t="e">
        <f t="shared" si="11"/>
        <v>#DIV/0!</v>
      </c>
      <c r="AD55" s="70"/>
      <c r="AE55" s="340">
        <f>AD55*INDEX('Select Year'!Z$23:AE$23,,MATCH($BN$5,'Select Year'!Z$14:AE$14,0))</f>
        <v>0</v>
      </c>
      <c r="AF55" s="289"/>
      <c r="AG55" s="291" t="e">
        <f t="shared" si="12"/>
        <v>#DIV/0!</v>
      </c>
      <c r="AH55" s="70"/>
      <c r="AI55" s="340">
        <f>AH55*INDEX('Select Year'!Z$23:AE$23,,MATCH($BN$5,'Select Year'!Z$14:AE$14,0))</f>
        <v>0</v>
      </c>
      <c r="AJ55" s="289"/>
      <c r="AK55" s="291" t="e">
        <f t="shared" si="13"/>
        <v>#DIV/0!</v>
      </c>
      <c r="AL55" s="70"/>
      <c r="AM55" s="340">
        <f>AL55*INDEX('Select Year'!Z$23:AE$23,,MATCH($BN$5,'Select Year'!Z$14:AE$14,0))</f>
        <v>0</v>
      </c>
      <c r="AN55" s="289"/>
      <c r="AO55" s="291" t="e">
        <f t="shared" si="14"/>
        <v>#DIV/0!</v>
      </c>
      <c r="AP55" s="70"/>
      <c r="AQ55" s="340">
        <f>AP55*INDEX('Select Year'!Z$23:AE$23,,MATCH($BN$5,'Select Year'!Z$14:AE$14,0))</f>
        <v>0</v>
      </c>
      <c r="AR55" s="289"/>
      <c r="AS55" s="291" t="e">
        <f t="shared" si="15"/>
        <v>#DIV/0!</v>
      </c>
      <c r="AT55" s="70"/>
      <c r="AU55" s="340">
        <f>AT55*INDEX('Select Year'!Z$23:AE$23,,MATCH($BN$5,'Select Year'!Z$14:AE$14,0))</f>
        <v>0</v>
      </c>
      <c r="AV55" s="289"/>
      <c r="AW55" s="347" t="e">
        <f t="shared" si="16"/>
        <v>#DIV/0!</v>
      </c>
      <c r="AY55" s="12"/>
      <c r="AZ55" s="12"/>
      <c r="BF55" s="12"/>
      <c r="BG55" s="12"/>
      <c r="BH55" s="12"/>
      <c r="BI55" s="12"/>
      <c r="BJ55" s="13"/>
      <c r="BK55" s="12"/>
      <c r="CM55" s="177"/>
      <c r="CN55" s="174" t="str">
        <f t="shared" si="17"/>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31"/>
        <v/>
      </c>
      <c r="D56" s="366">
        <f t="shared" si="3"/>
        <v>0</v>
      </c>
      <c r="E56" s="340">
        <f>D56*INDEX('Select Year'!Z$23:AE$23,,MATCH($BN$5,'Select Year'!Z$14:AE$14,0))</f>
        <v>0</v>
      </c>
      <c r="F56" s="354">
        <f t="shared" si="4"/>
        <v>0</v>
      </c>
      <c r="G56" s="351" t="e">
        <f t="shared" si="5"/>
        <v>#DIV/0!</v>
      </c>
      <c r="H56" s="351" t="e">
        <f t="shared" si="6"/>
        <v>#DIV/0!</v>
      </c>
      <c r="I56" s="47" t="e">
        <f>E56*INDEX('Select Year'!AA$15:AC$19,MATCH(Kerosene!C56,'Select Year'!W$15:W$19,0),MATCH($BN$5,'Select Year'!AA$14:AC$14,0))</f>
        <v>#N/A</v>
      </c>
      <c r="J56" s="70"/>
      <c r="K56" s="340">
        <f>J56*INDEX('Select Year'!Z$23:AE$23,,MATCH($BN$5,'Select Year'!Z$14:AE$14,0))</f>
        <v>0</v>
      </c>
      <c r="L56" s="289"/>
      <c r="M56" s="291" t="e">
        <f t="shared" si="7"/>
        <v>#DIV/0!</v>
      </c>
      <c r="N56" s="70"/>
      <c r="O56" s="340">
        <f>N56*INDEX('Select Year'!Z$23:AE$23,,MATCH($BN$5,'Select Year'!Z$14:AE$14,0))</f>
        <v>0</v>
      </c>
      <c r="P56" s="289"/>
      <c r="Q56" s="291" t="e">
        <f t="shared" si="8"/>
        <v>#DIV/0!</v>
      </c>
      <c r="R56" s="70"/>
      <c r="S56" s="340">
        <f>R56*INDEX('Select Year'!Z$23:AE$23,,MATCH($BN$5,'Select Year'!Z$14:AE$14,0))</f>
        <v>0</v>
      </c>
      <c r="T56" s="289"/>
      <c r="U56" s="291" t="e">
        <f t="shared" si="9"/>
        <v>#DIV/0!</v>
      </c>
      <c r="V56" s="70"/>
      <c r="W56" s="340">
        <f>V56*INDEX('Select Year'!Z$23:AE$23,,MATCH($BN$5,'Select Year'!Z$14:AE$14,0))</f>
        <v>0</v>
      </c>
      <c r="X56" s="289"/>
      <c r="Y56" s="291" t="e">
        <f t="shared" si="10"/>
        <v>#DIV/0!</v>
      </c>
      <c r="Z56" s="70"/>
      <c r="AA56" s="340">
        <f>Z56*INDEX('Select Year'!Z$23:AE$23,,MATCH($BN$5,'Select Year'!Z$14:AE$14,0))</f>
        <v>0</v>
      </c>
      <c r="AB56" s="289"/>
      <c r="AC56" s="291" t="e">
        <f t="shared" si="11"/>
        <v>#DIV/0!</v>
      </c>
      <c r="AD56" s="70"/>
      <c r="AE56" s="340">
        <f>AD56*INDEX('Select Year'!Z$23:AE$23,,MATCH($BN$5,'Select Year'!Z$14:AE$14,0))</f>
        <v>0</v>
      </c>
      <c r="AF56" s="289"/>
      <c r="AG56" s="291" t="e">
        <f t="shared" si="12"/>
        <v>#DIV/0!</v>
      </c>
      <c r="AH56" s="70"/>
      <c r="AI56" s="340">
        <f>AH56*INDEX('Select Year'!Z$23:AE$23,,MATCH($BN$5,'Select Year'!Z$14:AE$14,0))</f>
        <v>0</v>
      </c>
      <c r="AJ56" s="289"/>
      <c r="AK56" s="291" t="e">
        <f t="shared" si="13"/>
        <v>#DIV/0!</v>
      </c>
      <c r="AL56" s="70"/>
      <c r="AM56" s="340">
        <f>AL56*INDEX('Select Year'!Z$23:AE$23,,MATCH($BN$5,'Select Year'!Z$14:AE$14,0))</f>
        <v>0</v>
      </c>
      <c r="AN56" s="289"/>
      <c r="AO56" s="291" t="e">
        <f t="shared" si="14"/>
        <v>#DIV/0!</v>
      </c>
      <c r="AP56" s="70"/>
      <c r="AQ56" s="340">
        <f>AP56*INDEX('Select Year'!Z$23:AE$23,,MATCH($BN$5,'Select Year'!Z$14:AE$14,0))</f>
        <v>0</v>
      </c>
      <c r="AR56" s="289"/>
      <c r="AS56" s="291" t="e">
        <f t="shared" si="15"/>
        <v>#DIV/0!</v>
      </c>
      <c r="AT56" s="70"/>
      <c r="AU56" s="340">
        <f>AT56*INDEX('Select Year'!Z$23:AE$23,,MATCH($BN$5,'Select Year'!Z$14:AE$14,0))</f>
        <v>0</v>
      </c>
      <c r="AV56" s="289"/>
      <c r="AW56" s="347" t="e">
        <f t="shared" si="16"/>
        <v>#DIV/0!</v>
      </c>
      <c r="AY56" s="12"/>
      <c r="AZ56" s="12"/>
      <c r="BF56" s="12"/>
      <c r="BG56" s="12"/>
      <c r="BH56" s="12"/>
      <c r="BI56" s="12"/>
      <c r="BJ56" s="13"/>
      <c r="BK56" s="12"/>
      <c r="CM56" s="177"/>
      <c r="CN56" s="174" t="str">
        <f t="shared" si="17"/>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31"/>
        <v/>
      </c>
      <c r="D57" s="367">
        <f t="shared" si="3"/>
        <v>0</v>
      </c>
      <c r="E57" s="343">
        <f>D57*INDEX('Select Year'!Z$23:AE$23,,MATCH($BN$5,'Select Year'!Z$14:AE$14,0))</f>
        <v>0</v>
      </c>
      <c r="F57" s="355">
        <f t="shared" si="4"/>
        <v>0</v>
      </c>
      <c r="G57" s="352" t="e">
        <f t="shared" si="5"/>
        <v>#DIV/0!</v>
      </c>
      <c r="H57" s="352" t="e">
        <f t="shared" si="6"/>
        <v>#DIV/0!</v>
      </c>
      <c r="I57" s="300" t="e">
        <f>E57*INDEX('Select Year'!AA$15:AC$19,MATCH(Kerosene!C57,'Select Year'!W$15:W$19,0),MATCH($BN$5,'Select Year'!AA$14:AC$14,0))</f>
        <v>#N/A</v>
      </c>
      <c r="J57" s="126"/>
      <c r="K57" s="343">
        <f>J57*INDEX('Select Year'!Z$23:AE$23,,MATCH($BN$5,'Select Year'!Z$14:AE$14,0))</f>
        <v>0</v>
      </c>
      <c r="L57" s="134"/>
      <c r="M57" s="292" t="e">
        <f t="shared" si="7"/>
        <v>#DIV/0!</v>
      </c>
      <c r="N57" s="126"/>
      <c r="O57" s="343">
        <f>N57*INDEX('Select Year'!Z$23:AE$23,,MATCH($BN$5,'Select Year'!Z$14:AE$14,0))</f>
        <v>0</v>
      </c>
      <c r="P57" s="134"/>
      <c r="Q57" s="292" t="e">
        <f t="shared" si="8"/>
        <v>#DIV/0!</v>
      </c>
      <c r="R57" s="126"/>
      <c r="S57" s="343">
        <f>R57*INDEX('Select Year'!Z$23:AE$23,,MATCH($BN$5,'Select Year'!Z$14:AE$14,0))</f>
        <v>0</v>
      </c>
      <c r="T57" s="134"/>
      <c r="U57" s="292" t="e">
        <f t="shared" si="9"/>
        <v>#DIV/0!</v>
      </c>
      <c r="V57" s="126"/>
      <c r="W57" s="343">
        <f>V57*INDEX('Select Year'!Z$23:AE$23,,MATCH($BN$5,'Select Year'!Z$14:AE$14,0))</f>
        <v>0</v>
      </c>
      <c r="X57" s="134"/>
      <c r="Y57" s="292" t="e">
        <f t="shared" si="10"/>
        <v>#DIV/0!</v>
      </c>
      <c r="Z57" s="126"/>
      <c r="AA57" s="343">
        <f>Z57*INDEX('Select Year'!Z$23:AE$23,,MATCH($BN$5,'Select Year'!Z$14:AE$14,0))</f>
        <v>0</v>
      </c>
      <c r="AB57" s="134"/>
      <c r="AC57" s="292" t="e">
        <f t="shared" si="11"/>
        <v>#DIV/0!</v>
      </c>
      <c r="AD57" s="126"/>
      <c r="AE57" s="343">
        <f>AD57*INDEX('Select Year'!Z$23:AE$23,,MATCH($BN$5,'Select Year'!Z$14:AE$14,0))</f>
        <v>0</v>
      </c>
      <c r="AF57" s="134"/>
      <c r="AG57" s="292" t="e">
        <f t="shared" si="12"/>
        <v>#DIV/0!</v>
      </c>
      <c r="AH57" s="126"/>
      <c r="AI57" s="343">
        <f>AH57*INDEX('Select Year'!Z$23:AE$23,,MATCH($BN$5,'Select Year'!Z$14:AE$14,0))</f>
        <v>0</v>
      </c>
      <c r="AJ57" s="134"/>
      <c r="AK57" s="292" t="e">
        <f t="shared" si="13"/>
        <v>#DIV/0!</v>
      </c>
      <c r="AL57" s="126"/>
      <c r="AM57" s="343">
        <f>AL57*INDEX('Select Year'!Z$23:AE$23,,MATCH($BN$5,'Select Year'!Z$14:AE$14,0))</f>
        <v>0</v>
      </c>
      <c r="AN57" s="134"/>
      <c r="AO57" s="292" t="e">
        <f t="shared" si="14"/>
        <v>#DIV/0!</v>
      </c>
      <c r="AP57" s="126"/>
      <c r="AQ57" s="343">
        <f>AP57*INDEX('Select Year'!Z$23:AE$23,,MATCH($BN$5,'Select Year'!Z$14:AE$14,0))</f>
        <v>0</v>
      </c>
      <c r="AR57" s="134"/>
      <c r="AS57" s="292" t="e">
        <f t="shared" si="15"/>
        <v>#DIV/0!</v>
      </c>
      <c r="AT57" s="126"/>
      <c r="AU57" s="343">
        <f>AT57*INDEX('Select Year'!Z$23:AE$23,,MATCH($BN$5,'Select Year'!Z$14:AE$14,0))</f>
        <v>0</v>
      </c>
      <c r="AV57" s="134"/>
      <c r="AW57" s="348" t="e">
        <f t="shared" si="16"/>
        <v>#DIV/0!</v>
      </c>
      <c r="AY57" s="12"/>
      <c r="AZ57" s="12"/>
      <c r="BF57" s="12"/>
      <c r="BG57" s="12"/>
      <c r="BH57" s="12"/>
      <c r="BI57" s="12"/>
      <c r="BJ57" s="13"/>
      <c r="BK57" s="12"/>
      <c r="CM57" s="177"/>
      <c r="CN57" s="174" t="str">
        <f t="shared" si="17"/>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32">Year5</f>
        <v/>
      </c>
      <c r="D58" s="363">
        <f t="shared" si="3"/>
        <v>0</v>
      </c>
      <c r="E58" s="339">
        <f>D58*INDEX('Select Year'!Z$23:AE$23,,MATCH($BN$5,'Select Year'!Z$14:AE$14,0))</f>
        <v>0</v>
      </c>
      <c r="F58" s="364">
        <f t="shared" si="4"/>
        <v>0</v>
      </c>
      <c r="G58" s="365" t="e">
        <f t="shared" si="5"/>
        <v>#DIV/0!</v>
      </c>
      <c r="H58" s="365" t="e">
        <f t="shared" si="6"/>
        <v>#DIV/0!</v>
      </c>
      <c r="I58" s="144" t="e">
        <f>E58*INDEX('Select Year'!AA$15:AC$19,MATCH(Kerosene!C58,'Select Year'!W$15:W$19,0),MATCH($BN$5,'Select Year'!AA$14:AC$14,0))</f>
        <v>#N/A</v>
      </c>
      <c r="J58" s="306"/>
      <c r="K58" s="339">
        <f>J58*INDEX('Select Year'!Z$23:AE$23,,MATCH($BN$5,'Select Year'!Z$14:AE$14,0))</f>
        <v>0</v>
      </c>
      <c r="L58" s="307"/>
      <c r="M58" s="290" t="e">
        <f t="shared" si="7"/>
        <v>#DIV/0!</v>
      </c>
      <c r="N58" s="306"/>
      <c r="O58" s="339">
        <f>N58*INDEX('Select Year'!Z$23:AE$23,,MATCH($BN$5,'Select Year'!Z$14:AE$14,0))</f>
        <v>0</v>
      </c>
      <c r="P58" s="307"/>
      <c r="Q58" s="290" t="e">
        <f t="shared" si="8"/>
        <v>#DIV/0!</v>
      </c>
      <c r="R58" s="306"/>
      <c r="S58" s="339">
        <f>R58*INDEX('Select Year'!Z$23:AE$23,,MATCH($BN$5,'Select Year'!Z$14:AE$14,0))</f>
        <v>0</v>
      </c>
      <c r="T58" s="307"/>
      <c r="U58" s="290" t="e">
        <f t="shared" si="9"/>
        <v>#DIV/0!</v>
      </c>
      <c r="V58" s="306"/>
      <c r="W58" s="339">
        <f>V58*INDEX('Select Year'!Z$23:AE$23,,MATCH($BN$5,'Select Year'!Z$14:AE$14,0))</f>
        <v>0</v>
      </c>
      <c r="X58" s="307"/>
      <c r="Y58" s="290" t="e">
        <f t="shared" si="10"/>
        <v>#DIV/0!</v>
      </c>
      <c r="Z58" s="306"/>
      <c r="AA58" s="339">
        <f>Z58*INDEX('Select Year'!Z$23:AE$23,,MATCH($BN$5,'Select Year'!Z$14:AE$14,0))</f>
        <v>0</v>
      </c>
      <c r="AB58" s="307"/>
      <c r="AC58" s="290" t="e">
        <f t="shared" si="11"/>
        <v>#DIV/0!</v>
      </c>
      <c r="AD58" s="306"/>
      <c r="AE58" s="339">
        <f>AD58*INDEX('Select Year'!Z$23:AE$23,,MATCH($BN$5,'Select Year'!Z$14:AE$14,0))</f>
        <v>0</v>
      </c>
      <c r="AF58" s="307"/>
      <c r="AG58" s="290" t="e">
        <f t="shared" si="12"/>
        <v>#DIV/0!</v>
      </c>
      <c r="AH58" s="306"/>
      <c r="AI58" s="339">
        <f>AH58*INDEX('Select Year'!Z$23:AE$23,,MATCH($BN$5,'Select Year'!Z$14:AE$14,0))</f>
        <v>0</v>
      </c>
      <c r="AJ58" s="307"/>
      <c r="AK58" s="290" t="e">
        <f t="shared" si="13"/>
        <v>#DIV/0!</v>
      </c>
      <c r="AL58" s="306"/>
      <c r="AM58" s="339">
        <f>AL58*INDEX('Select Year'!Z$23:AE$23,,MATCH($BN$5,'Select Year'!Z$14:AE$14,0))</f>
        <v>0</v>
      </c>
      <c r="AN58" s="307"/>
      <c r="AO58" s="290" t="e">
        <f t="shared" si="14"/>
        <v>#DIV/0!</v>
      </c>
      <c r="AP58" s="306"/>
      <c r="AQ58" s="339">
        <f>AP58*INDEX('Select Year'!Z$23:AE$23,,MATCH($BN$5,'Select Year'!Z$14:AE$14,0))</f>
        <v>0</v>
      </c>
      <c r="AR58" s="307"/>
      <c r="AS58" s="290" t="e">
        <f t="shared" si="15"/>
        <v>#DIV/0!</v>
      </c>
      <c r="AT58" s="306"/>
      <c r="AU58" s="339">
        <f>AT58*INDEX('Select Year'!Z$23:AE$23,,MATCH($BN$5,'Select Year'!Z$14:AE$14,0))</f>
        <v>0</v>
      </c>
      <c r="AV58" s="307"/>
      <c r="AW58" s="346" t="e">
        <f t="shared" si="16"/>
        <v>#DIV/0!</v>
      </c>
      <c r="AY58" s="12"/>
      <c r="AZ58" s="12"/>
      <c r="BF58" s="12"/>
      <c r="BG58" s="12"/>
      <c r="BH58" s="12"/>
      <c r="BI58" s="12"/>
      <c r="BJ58" s="13"/>
      <c r="BK58" s="12"/>
      <c r="CM58" s="177"/>
      <c r="CN58" s="174" t="str">
        <f t="shared" si="17"/>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32"/>
        <v/>
      </c>
      <c r="D59" s="366">
        <f t="shared" si="3"/>
        <v>0</v>
      </c>
      <c r="E59" s="340">
        <f>D59*INDEX('Select Year'!Z$23:AE$23,,MATCH($BN$5,'Select Year'!Z$14:AE$14,0))</f>
        <v>0</v>
      </c>
      <c r="F59" s="354">
        <f t="shared" si="4"/>
        <v>0</v>
      </c>
      <c r="G59" s="351" t="e">
        <f t="shared" si="5"/>
        <v>#DIV/0!</v>
      </c>
      <c r="H59" s="351" t="e">
        <f t="shared" si="6"/>
        <v>#DIV/0!</v>
      </c>
      <c r="I59" s="47" t="e">
        <f>E59*INDEX('Select Year'!AA$15:AC$19,MATCH(Kerosene!C59,'Select Year'!W$15:W$19,0),MATCH($BN$5,'Select Year'!AA$14:AC$14,0))</f>
        <v>#N/A</v>
      </c>
      <c r="J59" s="70"/>
      <c r="K59" s="340">
        <f>J59*INDEX('Select Year'!Z$23:AE$23,,MATCH($BN$5,'Select Year'!Z$14:AE$14,0))</f>
        <v>0</v>
      </c>
      <c r="L59" s="289"/>
      <c r="M59" s="291" t="e">
        <f t="shared" si="7"/>
        <v>#DIV/0!</v>
      </c>
      <c r="N59" s="70"/>
      <c r="O59" s="340">
        <f>N59*INDEX('Select Year'!Z$23:AE$23,,MATCH($BN$5,'Select Year'!Z$14:AE$14,0))</f>
        <v>0</v>
      </c>
      <c r="P59" s="289"/>
      <c r="Q59" s="291" t="e">
        <f t="shared" si="8"/>
        <v>#DIV/0!</v>
      </c>
      <c r="R59" s="70"/>
      <c r="S59" s="340">
        <f>R59*INDEX('Select Year'!Z$23:AE$23,,MATCH($BN$5,'Select Year'!Z$14:AE$14,0))</f>
        <v>0</v>
      </c>
      <c r="T59" s="289"/>
      <c r="U59" s="291" t="e">
        <f t="shared" si="9"/>
        <v>#DIV/0!</v>
      </c>
      <c r="V59" s="70"/>
      <c r="W59" s="340">
        <f>V59*INDEX('Select Year'!Z$23:AE$23,,MATCH($BN$5,'Select Year'!Z$14:AE$14,0))</f>
        <v>0</v>
      </c>
      <c r="X59" s="289"/>
      <c r="Y59" s="291" t="e">
        <f t="shared" si="10"/>
        <v>#DIV/0!</v>
      </c>
      <c r="Z59" s="70"/>
      <c r="AA59" s="340">
        <f>Z59*INDEX('Select Year'!Z$23:AE$23,,MATCH($BN$5,'Select Year'!Z$14:AE$14,0))</f>
        <v>0</v>
      </c>
      <c r="AB59" s="289"/>
      <c r="AC59" s="291" t="e">
        <f t="shared" si="11"/>
        <v>#DIV/0!</v>
      </c>
      <c r="AD59" s="70"/>
      <c r="AE59" s="340">
        <f>AD59*INDEX('Select Year'!Z$23:AE$23,,MATCH($BN$5,'Select Year'!Z$14:AE$14,0))</f>
        <v>0</v>
      </c>
      <c r="AF59" s="289"/>
      <c r="AG59" s="291" t="e">
        <f t="shared" si="12"/>
        <v>#DIV/0!</v>
      </c>
      <c r="AH59" s="70"/>
      <c r="AI59" s="340">
        <f>AH59*INDEX('Select Year'!Z$23:AE$23,,MATCH($BN$5,'Select Year'!Z$14:AE$14,0))</f>
        <v>0</v>
      </c>
      <c r="AJ59" s="289"/>
      <c r="AK59" s="291" t="e">
        <f t="shared" si="13"/>
        <v>#DIV/0!</v>
      </c>
      <c r="AL59" s="70"/>
      <c r="AM59" s="340">
        <f>AL59*INDEX('Select Year'!Z$23:AE$23,,MATCH($BN$5,'Select Year'!Z$14:AE$14,0))</f>
        <v>0</v>
      </c>
      <c r="AN59" s="289"/>
      <c r="AO59" s="291" t="e">
        <f t="shared" si="14"/>
        <v>#DIV/0!</v>
      </c>
      <c r="AP59" s="70"/>
      <c r="AQ59" s="340">
        <f>AP59*INDEX('Select Year'!Z$23:AE$23,,MATCH($BN$5,'Select Year'!Z$14:AE$14,0))</f>
        <v>0</v>
      </c>
      <c r="AR59" s="289"/>
      <c r="AS59" s="291" t="e">
        <f t="shared" si="15"/>
        <v>#DIV/0!</v>
      </c>
      <c r="AT59" s="70"/>
      <c r="AU59" s="340">
        <f>AT59*INDEX('Select Year'!Z$23:AE$23,,MATCH($BN$5,'Select Year'!Z$14:AE$14,0))</f>
        <v>0</v>
      </c>
      <c r="AV59" s="289"/>
      <c r="AW59" s="347" t="e">
        <f t="shared" si="16"/>
        <v>#DIV/0!</v>
      </c>
      <c r="AY59" s="12"/>
      <c r="AZ59" s="12"/>
      <c r="BF59" s="12"/>
      <c r="BG59" s="12"/>
      <c r="BH59" s="12"/>
      <c r="BI59" s="12"/>
      <c r="BJ59" s="13"/>
      <c r="BK59" s="12"/>
      <c r="CM59" s="177"/>
      <c r="CN59" s="174" t="str">
        <f t="shared" si="17"/>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32"/>
        <v/>
      </c>
      <c r="D60" s="366">
        <f t="shared" si="3"/>
        <v>0</v>
      </c>
      <c r="E60" s="340">
        <f>D60*INDEX('Select Year'!Z$23:AE$23,,MATCH($BN$5,'Select Year'!Z$14:AE$14,0))</f>
        <v>0</v>
      </c>
      <c r="F60" s="354">
        <f t="shared" si="4"/>
        <v>0</v>
      </c>
      <c r="G60" s="351" t="e">
        <f t="shared" si="5"/>
        <v>#DIV/0!</v>
      </c>
      <c r="H60" s="351" t="e">
        <f t="shared" si="6"/>
        <v>#DIV/0!</v>
      </c>
      <c r="I60" s="47" t="e">
        <f>E60*INDEX('Select Year'!AA$15:AC$19,MATCH(Kerosene!C60,'Select Year'!W$15:W$19,0),MATCH($BN$5,'Select Year'!AA$14:AC$14,0))</f>
        <v>#N/A</v>
      </c>
      <c r="J60" s="70"/>
      <c r="K60" s="340">
        <f>J60*INDEX('Select Year'!Z$23:AE$23,,MATCH($BN$5,'Select Year'!Z$14:AE$14,0))</f>
        <v>0</v>
      </c>
      <c r="L60" s="289"/>
      <c r="M60" s="291" t="e">
        <f t="shared" si="7"/>
        <v>#DIV/0!</v>
      </c>
      <c r="N60" s="70"/>
      <c r="O60" s="340">
        <f>N60*INDEX('Select Year'!Z$23:AE$23,,MATCH($BN$5,'Select Year'!Z$14:AE$14,0))</f>
        <v>0</v>
      </c>
      <c r="P60" s="289"/>
      <c r="Q60" s="291" t="e">
        <f t="shared" si="8"/>
        <v>#DIV/0!</v>
      </c>
      <c r="R60" s="70"/>
      <c r="S60" s="340">
        <f>R60*INDEX('Select Year'!Z$23:AE$23,,MATCH($BN$5,'Select Year'!Z$14:AE$14,0))</f>
        <v>0</v>
      </c>
      <c r="T60" s="289"/>
      <c r="U60" s="291" t="e">
        <f t="shared" si="9"/>
        <v>#DIV/0!</v>
      </c>
      <c r="V60" s="70"/>
      <c r="W60" s="340">
        <f>V60*INDEX('Select Year'!Z$23:AE$23,,MATCH($BN$5,'Select Year'!Z$14:AE$14,0))</f>
        <v>0</v>
      </c>
      <c r="X60" s="289"/>
      <c r="Y60" s="291" t="e">
        <f t="shared" si="10"/>
        <v>#DIV/0!</v>
      </c>
      <c r="Z60" s="70"/>
      <c r="AA60" s="340">
        <f>Z60*INDEX('Select Year'!Z$23:AE$23,,MATCH($BN$5,'Select Year'!Z$14:AE$14,0))</f>
        <v>0</v>
      </c>
      <c r="AB60" s="289"/>
      <c r="AC60" s="291" t="e">
        <f t="shared" si="11"/>
        <v>#DIV/0!</v>
      </c>
      <c r="AD60" s="70"/>
      <c r="AE60" s="340">
        <f>AD60*INDEX('Select Year'!Z$23:AE$23,,MATCH($BN$5,'Select Year'!Z$14:AE$14,0))</f>
        <v>0</v>
      </c>
      <c r="AF60" s="289"/>
      <c r="AG60" s="291" t="e">
        <f t="shared" si="12"/>
        <v>#DIV/0!</v>
      </c>
      <c r="AH60" s="70"/>
      <c r="AI60" s="340">
        <f>AH60*INDEX('Select Year'!Z$23:AE$23,,MATCH($BN$5,'Select Year'!Z$14:AE$14,0))</f>
        <v>0</v>
      </c>
      <c r="AJ60" s="289"/>
      <c r="AK60" s="291" t="e">
        <f t="shared" si="13"/>
        <v>#DIV/0!</v>
      </c>
      <c r="AL60" s="70"/>
      <c r="AM60" s="340">
        <f>AL60*INDEX('Select Year'!Z$23:AE$23,,MATCH($BN$5,'Select Year'!Z$14:AE$14,0))</f>
        <v>0</v>
      </c>
      <c r="AN60" s="289"/>
      <c r="AO60" s="291" t="e">
        <f t="shared" si="14"/>
        <v>#DIV/0!</v>
      </c>
      <c r="AP60" s="70"/>
      <c r="AQ60" s="340">
        <f>AP60*INDEX('Select Year'!Z$23:AE$23,,MATCH($BN$5,'Select Year'!Z$14:AE$14,0))</f>
        <v>0</v>
      </c>
      <c r="AR60" s="289"/>
      <c r="AS60" s="291" t="e">
        <f t="shared" si="15"/>
        <v>#DIV/0!</v>
      </c>
      <c r="AT60" s="70"/>
      <c r="AU60" s="340">
        <f>AT60*INDEX('Select Year'!Z$23:AE$23,,MATCH($BN$5,'Select Year'!Z$14:AE$14,0))</f>
        <v>0</v>
      </c>
      <c r="AV60" s="289"/>
      <c r="AW60" s="347" t="e">
        <f t="shared" si="16"/>
        <v>#DIV/0!</v>
      </c>
      <c r="AY60" s="12"/>
      <c r="AZ60" s="12"/>
      <c r="BF60" s="12"/>
      <c r="BG60" s="12"/>
      <c r="BH60" s="12"/>
      <c r="BI60" s="12"/>
      <c r="BJ60" s="13"/>
      <c r="BK60" s="12"/>
      <c r="CM60" s="177"/>
      <c r="CN60" s="174" t="str">
        <f t="shared" si="17"/>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32"/>
        <v/>
      </c>
      <c r="D61" s="366">
        <f t="shared" si="3"/>
        <v>0</v>
      </c>
      <c r="E61" s="340">
        <f>D61*INDEX('Select Year'!Z$23:AE$23,,MATCH($BN$5,'Select Year'!Z$14:AE$14,0))</f>
        <v>0</v>
      </c>
      <c r="F61" s="354">
        <f t="shared" si="4"/>
        <v>0</v>
      </c>
      <c r="G61" s="351" t="e">
        <f t="shared" si="5"/>
        <v>#DIV/0!</v>
      </c>
      <c r="H61" s="351" t="e">
        <f t="shared" si="6"/>
        <v>#DIV/0!</v>
      </c>
      <c r="I61" s="47" t="e">
        <f>E61*INDEX('Select Year'!AA$15:AC$19,MATCH(Kerosene!C61,'Select Year'!W$15:W$19,0),MATCH($BN$5,'Select Year'!AA$14:AC$14,0))</f>
        <v>#N/A</v>
      </c>
      <c r="J61" s="70"/>
      <c r="K61" s="340">
        <f>J61*INDEX('Select Year'!Z$23:AE$23,,MATCH($BN$5,'Select Year'!Z$14:AE$14,0))</f>
        <v>0</v>
      </c>
      <c r="L61" s="289"/>
      <c r="M61" s="291" t="e">
        <f t="shared" si="7"/>
        <v>#DIV/0!</v>
      </c>
      <c r="N61" s="70"/>
      <c r="O61" s="340">
        <f>N61*INDEX('Select Year'!Z$23:AE$23,,MATCH($BN$5,'Select Year'!Z$14:AE$14,0))</f>
        <v>0</v>
      </c>
      <c r="P61" s="289"/>
      <c r="Q61" s="291" t="e">
        <f t="shared" si="8"/>
        <v>#DIV/0!</v>
      </c>
      <c r="R61" s="70"/>
      <c r="S61" s="340">
        <f>R61*INDEX('Select Year'!Z$23:AE$23,,MATCH($BN$5,'Select Year'!Z$14:AE$14,0))</f>
        <v>0</v>
      </c>
      <c r="T61" s="289"/>
      <c r="U61" s="291" t="e">
        <f t="shared" si="9"/>
        <v>#DIV/0!</v>
      </c>
      <c r="V61" s="70"/>
      <c r="W61" s="340">
        <f>V61*INDEX('Select Year'!Z$23:AE$23,,MATCH($BN$5,'Select Year'!Z$14:AE$14,0))</f>
        <v>0</v>
      </c>
      <c r="X61" s="289"/>
      <c r="Y61" s="291" t="e">
        <f t="shared" si="10"/>
        <v>#DIV/0!</v>
      </c>
      <c r="Z61" s="70"/>
      <c r="AA61" s="340">
        <f>Z61*INDEX('Select Year'!Z$23:AE$23,,MATCH($BN$5,'Select Year'!Z$14:AE$14,0))</f>
        <v>0</v>
      </c>
      <c r="AB61" s="289"/>
      <c r="AC61" s="291" t="e">
        <f t="shared" si="11"/>
        <v>#DIV/0!</v>
      </c>
      <c r="AD61" s="70"/>
      <c r="AE61" s="340">
        <f>AD61*INDEX('Select Year'!Z$23:AE$23,,MATCH($BN$5,'Select Year'!Z$14:AE$14,0))</f>
        <v>0</v>
      </c>
      <c r="AF61" s="289"/>
      <c r="AG61" s="291" t="e">
        <f t="shared" si="12"/>
        <v>#DIV/0!</v>
      </c>
      <c r="AH61" s="70"/>
      <c r="AI61" s="340">
        <f>AH61*INDEX('Select Year'!Z$23:AE$23,,MATCH($BN$5,'Select Year'!Z$14:AE$14,0))</f>
        <v>0</v>
      </c>
      <c r="AJ61" s="289"/>
      <c r="AK61" s="291" t="e">
        <f t="shared" si="13"/>
        <v>#DIV/0!</v>
      </c>
      <c r="AL61" s="70"/>
      <c r="AM61" s="340">
        <f>AL61*INDEX('Select Year'!Z$23:AE$23,,MATCH($BN$5,'Select Year'!Z$14:AE$14,0))</f>
        <v>0</v>
      </c>
      <c r="AN61" s="289"/>
      <c r="AO61" s="291" t="e">
        <f t="shared" si="14"/>
        <v>#DIV/0!</v>
      </c>
      <c r="AP61" s="70"/>
      <c r="AQ61" s="340">
        <f>AP61*INDEX('Select Year'!Z$23:AE$23,,MATCH($BN$5,'Select Year'!Z$14:AE$14,0))</f>
        <v>0</v>
      </c>
      <c r="AR61" s="289"/>
      <c r="AS61" s="291" t="e">
        <f t="shared" si="15"/>
        <v>#DIV/0!</v>
      </c>
      <c r="AT61" s="70"/>
      <c r="AU61" s="340">
        <f>AT61*INDEX('Select Year'!Z$23:AE$23,,MATCH($BN$5,'Select Year'!Z$14:AE$14,0))</f>
        <v>0</v>
      </c>
      <c r="AV61" s="289"/>
      <c r="AW61" s="347" t="e">
        <f t="shared" si="16"/>
        <v>#DIV/0!</v>
      </c>
      <c r="AY61" s="12"/>
      <c r="AZ61" s="12"/>
      <c r="BF61" s="12"/>
      <c r="BG61" s="12"/>
      <c r="BH61" s="12"/>
      <c r="BI61" s="12"/>
      <c r="BJ61" s="13"/>
      <c r="BK61" s="12"/>
      <c r="CM61" s="177"/>
      <c r="CN61" s="174" t="str">
        <f t="shared" si="17"/>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32"/>
        <v/>
      </c>
      <c r="D62" s="366">
        <f t="shared" si="3"/>
        <v>0</v>
      </c>
      <c r="E62" s="340">
        <f>D62*INDEX('Select Year'!Z$23:AE$23,,MATCH($BN$5,'Select Year'!Z$14:AE$14,0))</f>
        <v>0</v>
      </c>
      <c r="F62" s="354">
        <f t="shared" si="4"/>
        <v>0</v>
      </c>
      <c r="G62" s="351" t="e">
        <f t="shared" si="5"/>
        <v>#DIV/0!</v>
      </c>
      <c r="H62" s="351" t="e">
        <f t="shared" si="6"/>
        <v>#DIV/0!</v>
      </c>
      <c r="I62" s="47" t="e">
        <f>E62*INDEX('Select Year'!AA$15:AC$19,MATCH(Kerosene!C62,'Select Year'!W$15:W$19,0),MATCH($BN$5,'Select Year'!AA$14:AC$14,0))</f>
        <v>#N/A</v>
      </c>
      <c r="J62" s="70"/>
      <c r="K62" s="340">
        <f>J62*INDEX('Select Year'!Z$23:AE$23,,MATCH($BN$5,'Select Year'!Z$14:AE$14,0))</f>
        <v>0</v>
      </c>
      <c r="L62" s="289"/>
      <c r="M62" s="291" t="e">
        <f t="shared" si="7"/>
        <v>#DIV/0!</v>
      </c>
      <c r="N62" s="70"/>
      <c r="O62" s="340">
        <f>N62*INDEX('Select Year'!Z$23:AE$23,,MATCH($BN$5,'Select Year'!Z$14:AE$14,0))</f>
        <v>0</v>
      </c>
      <c r="P62" s="289"/>
      <c r="Q62" s="291" t="e">
        <f t="shared" si="8"/>
        <v>#DIV/0!</v>
      </c>
      <c r="R62" s="70"/>
      <c r="S62" s="340">
        <f>R62*INDEX('Select Year'!Z$23:AE$23,,MATCH($BN$5,'Select Year'!Z$14:AE$14,0))</f>
        <v>0</v>
      </c>
      <c r="T62" s="289"/>
      <c r="U62" s="291" t="e">
        <f t="shared" si="9"/>
        <v>#DIV/0!</v>
      </c>
      <c r="V62" s="70"/>
      <c r="W62" s="340">
        <f>V62*INDEX('Select Year'!Z$23:AE$23,,MATCH($BN$5,'Select Year'!Z$14:AE$14,0))</f>
        <v>0</v>
      </c>
      <c r="X62" s="289"/>
      <c r="Y62" s="291" t="e">
        <f t="shared" si="10"/>
        <v>#DIV/0!</v>
      </c>
      <c r="Z62" s="70"/>
      <c r="AA62" s="340">
        <f>Z62*INDEX('Select Year'!Z$23:AE$23,,MATCH($BN$5,'Select Year'!Z$14:AE$14,0))</f>
        <v>0</v>
      </c>
      <c r="AB62" s="289"/>
      <c r="AC62" s="291" t="e">
        <f t="shared" si="11"/>
        <v>#DIV/0!</v>
      </c>
      <c r="AD62" s="70"/>
      <c r="AE62" s="340">
        <f>AD62*INDEX('Select Year'!Z$23:AE$23,,MATCH($BN$5,'Select Year'!Z$14:AE$14,0))</f>
        <v>0</v>
      </c>
      <c r="AF62" s="289"/>
      <c r="AG62" s="291" t="e">
        <f t="shared" si="12"/>
        <v>#DIV/0!</v>
      </c>
      <c r="AH62" s="70"/>
      <c r="AI62" s="340">
        <f>AH62*INDEX('Select Year'!Z$23:AE$23,,MATCH($BN$5,'Select Year'!Z$14:AE$14,0))</f>
        <v>0</v>
      </c>
      <c r="AJ62" s="289"/>
      <c r="AK62" s="291" t="e">
        <f t="shared" si="13"/>
        <v>#DIV/0!</v>
      </c>
      <c r="AL62" s="70"/>
      <c r="AM62" s="340">
        <f>AL62*INDEX('Select Year'!Z$23:AE$23,,MATCH($BN$5,'Select Year'!Z$14:AE$14,0))</f>
        <v>0</v>
      </c>
      <c r="AN62" s="289"/>
      <c r="AO62" s="291" t="e">
        <f t="shared" si="14"/>
        <v>#DIV/0!</v>
      </c>
      <c r="AP62" s="70"/>
      <c r="AQ62" s="340">
        <f>AP62*INDEX('Select Year'!Z$23:AE$23,,MATCH($BN$5,'Select Year'!Z$14:AE$14,0))</f>
        <v>0</v>
      </c>
      <c r="AR62" s="289"/>
      <c r="AS62" s="291" t="e">
        <f t="shared" si="15"/>
        <v>#DIV/0!</v>
      </c>
      <c r="AT62" s="70"/>
      <c r="AU62" s="340">
        <f>AT62*INDEX('Select Year'!Z$23:AE$23,,MATCH($BN$5,'Select Year'!Z$14:AE$14,0))</f>
        <v>0</v>
      </c>
      <c r="AV62" s="289"/>
      <c r="AW62" s="347" t="e">
        <f t="shared" si="16"/>
        <v>#DIV/0!</v>
      </c>
      <c r="AY62" s="12"/>
      <c r="AZ62" s="12"/>
      <c r="BF62" s="12"/>
      <c r="BG62" s="12"/>
      <c r="BH62" s="12"/>
      <c r="BI62" s="12"/>
      <c r="BJ62" s="13"/>
      <c r="BK62" s="12"/>
      <c r="CM62" s="177"/>
      <c r="CN62" s="174" t="str">
        <f t="shared" si="17"/>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32"/>
        <v/>
      </c>
      <c r="D63" s="366">
        <f t="shared" si="3"/>
        <v>0</v>
      </c>
      <c r="E63" s="340">
        <f>D63*INDEX('Select Year'!Z$23:AE$23,,MATCH($BN$5,'Select Year'!Z$14:AE$14,0))</f>
        <v>0</v>
      </c>
      <c r="F63" s="354">
        <f t="shared" si="4"/>
        <v>0</v>
      </c>
      <c r="G63" s="351" t="e">
        <f t="shared" si="5"/>
        <v>#DIV/0!</v>
      </c>
      <c r="H63" s="351" t="e">
        <f t="shared" si="6"/>
        <v>#DIV/0!</v>
      </c>
      <c r="I63" s="47" t="e">
        <f>E63*INDEX('Select Year'!AA$15:AC$19,MATCH(Kerosene!C63,'Select Year'!W$15:W$19,0),MATCH($BN$5,'Select Year'!AA$14:AC$14,0))</f>
        <v>#N/A</v>
      </c>
      <c r="J63" s="70"/>
      <c r="K63" s="340">
        <f>J63*INDEX('Select Year'!Z$23:AE$23,,MATCH($BN$5,'Select Year'!Z$14:AE$14,0))</f>
        <v>0</v>
      </c>
      <c r="L63" s="289"/>
      <c r="M63" s="291" t="e">
        <f t="shared" si="7"/>
        <v>#DIV/0!</v>
      </c>
      <c r="N63" s="70"/>
      <c r="O63" s="340">
        <f>N63*INDEX('Select Year'!Z$23:AE$23,,MATCH($BN$5,'Select Year'!Z$14:AE$14,0))</f>
        <v>0</v>
      </c>
      <c r="P63" s="289"/>
      <c r="Q63" s="291" t="e">
        <f t="shared" si="8"/>
        <v>#DIV/0!</v>
      </c>
      <c r="R63" s="70"/>
      <c r="S63" s="340">
        <f>R63*INDEX('Select Year'!Z$23:AE$23,,MATCH($BN$5,'Select Year'!Z$14:AE$14,0))</f>
        <v>0</v>
      </c>
      <c r="T63" s="289"/>
      <c r="U63" s="291" t="e">
        <f t="shared" si="9"/>
        <v>#DIV/0!</v>
      </c>
      <c r="V63" s="70"/>
      <c r="W63" s="340">
        <f>V63*INDEX('Select Year'!Z$23:AE$23,,MATCH($BN$5,'Select Year'!Z$14:AE$14,0))</f>
        <v>0</v>
      </c>
      <c r="X63" s="289"/>
      <c r="Y63" s="291" t="e">
        <f t="shared" si="10"/>
        <v>#DIV/0!</v>
      </c>
      <c r="Z63" s="70"/>
      <c r="AA63" s="340">
        <f>Z63*INDEX('Select Year'!Z$23:AE$23,,MATCH($BN$5,'Select Year'!Z$14:AE$14,0))</f>
        <v>0</v>
      </c>
      <c r="AB63" s="289"/>
      <c r="AC63" s="291" t="e">
        <f t="shared" si="11"/>
        <v>#DIV/0!</v>
      </c>
      <c r="AD63" s="70"/>
      <c r="AE63" s="340">
        <f>AD63*INDEX('Select Year'!Z$23:AE$23,,MATCH($BN$5,'Select Year'!Z$14:AE$14,0))</f>
        <v>0</v>
      </c>
      <c r="AF63" s="289"/>
      <c r="AG63" s="291" t="e">
        <f t="shared" si="12"/>
        <v>#DIV/0!</v>
      </c>
      <c r="AH63" s="70"/>
      <c r="AI63" s="340">
        <f>AH63*INDEX('Select Year'!Z$23:AE$23,,MATCH($BN$5,'Select Year'!Z$14:AE$14,0))</f>
        <v>0</v>
      </c>
      <c r="AJ63" s="289"/>
      <c r="AK63" s="291" t="e">
        <f t="shared" si="13"/>
        <v>#DIV/0!</v>
      </c>
      <c r="AL63" s="70"/>
      <c r="AM63" s="340">
        <f>AL63*INDEX('Select Year'!Z$23:AE$23,,MATCH($BN$5,'Select Year'!Z$14:AE$14,0))</f>
        <v>0</v>
      </c>
      <c r="AN63" s="289"/>
      <c r="AO63" s="291" t="e">
        <f t="shared" si="14"/>
        <v>#DIV/0!</v>
      </c>
      <c r="AP63" s="70"/>
      <c r="AQ63" s="340">
        <f>AP63*INDEX('Select Year'!Z$23:AE$23,,MATCH($BN$5,'Select Year'!Z$14:AE$14,0))</f>
        <v>0</v>
      </c>
      <c r="AR63" s="289"/>
      <c r="AS63" s="291" t="e">
        <f t="shared" si="15"/>
        <v>#DIV/0!</v>
      </c>
      <c r="AT63" s="70"/>
      <c r="AU63" s="340">
        <f>AT63*INDEX('Select Year'!Z$23:AE$23,,MATCH($BN$5,'Select Year'!Z$14:AE$14,0))</f>
        <v>0</v>
      </c>
      <c r="AV63" s="289"/>
      <c r="AW63" s="347" t="e">
        <f t="shared" si="16"/>
        <v>#DIV/0!</v>
      </c>
      <c r="AY63" s="12"/>
      <c r="AZ63" s="12"/>
      <c r="BF63" s="12"/>
      <c r="BG63" s="12"/>
      <c r="BH63" s="12"/>
      <c r="BI63" s="12"/>
      <c r="BJ63" s="13"/>
      <c r="BK63" s="12"/>
      <c r="CM63" s="177"/>
      <c r="CN63" s="174" t="str">
        <f t="shared" si="17"/>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32"/>
        <v/>
      </c>
      <c r="D64" s="366">
        <f t="shared" si="3"/>
        <v>0</v>
      </c>
      <c r="E64" s="340">
        <f>D64*INDEX('Select Year'!Z$23:AE$23,,MATCH($BN$5,'Select Year'!Z$14:AE$14,0))</f>
        <v>0</v>
      </c>
      <c r="F64" s="354">
        <f t="shared" si="4"/>
        <v>0</v>
      </c>
      <c r="G64" s="351" t="e">
        <f t="shared" si="5"/>
        <v>#DIV/0!</v>
      </c>
      <c r="H64" s="351" t="e">
        <f t="shared" si="6"/>
        <v>#DIV/0!</v>
      </c>
      <c r="I64" s="47" t="e">
        <f>E64*INDEX('Select Year'!AA$15:AC$19,MATCH(Kerosene!C64,'Select Year'!W$15:W$19,0),MATCH($BN$5,'Select Year'!AA$14:AC$14,0))</f>
        <v>#N/A</v>
      </c>
      <c r="J64" s="70"/>
      <c r="K64" s="340">
        <f>J64*INDEX('Select Year'!Z$23:AE$23,,MATCH($BN$5,'Select Year'!Z$14:AE$14,0))</f>
        <v>0</v>
      </c>
      <c r="L64" s="289"/>
      <c r="M64" s="291" t="e">
        <f t="shared" si="7"/>
        <v>#DIV/0!</v>
      </c>
      <c r="N64" s="70"/>
      <c r="O64" s="340">
        <f>N64*INDEX('Select Year'!Z$23:AE$23,,MATCH($BN$5,'Select Year'!Z$14:AE$14,0))</f>
        <v>0</v>
      </c>
      <c r="P64" s="289"/>
      <c r="Q64" s="291" t="e">
        <f t="shared" si="8"/>
        <v>#DIV/0!</v>
      </c>
      <c r="R64" s="70"/>
      <c r="S64" s="340">
        <f>R64*INDEX('Select Year'!Z$23:AE$23,,MATCH($BN$5,'Select Year'!Z$14:AE$14,0))</f>
        <v>0</v>
      </c>
      <c r="T64" s="289"/>
      <c r="U64" s="291" t="e">
        <f t="shared" si="9"/>
        <v>#DIV/0!</v>
      </c>
      <c r="V64" s="70"/>
      <c r="W64" s="340">
        <f>V64*INDEX('Select Year'!Z$23:AE$23,,MATCH($BN$5,'Select Year'!Z$14:AE$14,0))</f>
        <v>0</v>
      </c>
      <c r="X64" s="289"/>
      <c r="Y64" s="291" t="e">
        <f t="shared" si="10"/>
        <v>#DIV/0!</v>
      </c>
      <c r="Z64" s="70"/>
      <c r="AA64" s="340">
        <f>Z64*INDEX('Select Year'!Z$23:AE$23,,MATCH($BN$5,'Select Year'!Z$14:AE$14,0))</f>
        <v>0</v>
      </c>
      <c r="AB64" s="289"/>
      <c r="AC64" s="291" t="e">
        <f t="shared" si="11"/>
        <v>#DIV/0!</v>
      </c>
      <c r="AD64" s="70"/>
      <c r="AE64" s="340">
        <f>AD64*INDEX('Select Year'!Z$23:AE$23,,MATCH($BN$5,'Select Year'!Z$14:AE$14,0))</f>
        <v>0</v>
      </c>
      <c r="AF64" s="289"/>
      <c r="AG64" s="291" t="e">
        <f t="shared" si="12"/>
        <v>#DIV/0!</v>
      </c>
      <c r="AH64" s="70"/>
      <c r="AI64" s="340">
        <f>AH64*INDEX('Select Year'!Z$23:AE$23,,MATCH($BN$5,'Select Year'!Z$14:AE$14,0))</f>
        <v>0</v>
      </c>
      <c r="AJ64" s="289"/>
      <c r="AK64" s="291" t="e">
        <f t="shared" si="13"/>
        <v>#DIV/0!</v>
      </c>
      <c r="AL64" s="70"/>
      <c r="AM64" s="340">
        <f>AL64*INDEX('Select Year'!Z$23:AE$23,,MATCH($BN$5,'Select Year'!Z$14:AE$14,0))</f>
        <v>0</v>
      </c>
      <c r="AN64" s="289"/>
      <c r="AO64" s="291" t="e">
        <f t="shared" si="14"/>
        <v>#DIV/0!</v>
      </c>
      <c r="AP64" s="70"/>
      <c r="AQ64" s="340">
        <f>AP64*INDEX('Select Year'!Z$23:AE$23,,MATCH($BN$5,'Select Year'!Z$14:AE$14,0))</f>
        <v>0</v>
      </c>
      <c r="AR64" s="289"/>
      <c r="AS64" s="291" t="e">
        <f t="shared" si="15"/>
        <v>#DIV/0!</v>
      </c>
      <c r="AT64" s="70"/>
      <c r="AU64" s="340">
        <f>AT64*INDEX('Select Year'!Z$23:AE$23,,MATCH($BN$5,'Select Year'!Z$14:AE$14,0))</f>
        <v>0</v>
      </c>
      <c r="AV64" s="289"/>
      <c r="AW64" s="347" t="e">
        <f t="shared" si="16"/>
        <v>#DIV/0!</v>
      </c>
      <c r="AY64" s="12"/>
      <c r="AZ64" s="12"/>
      <c r="BF64" s="12"/>
      <c r="BG64" s="12"/>
      <c r="BH64" s="12"/>
      <c r="BI64" s="12"/>
      <c r="BJ64" s="13"/>
      <c r="BK64" s="12"/>
      <c r="CM64" s="177"/>
      <c r="CN64" s="174" t="str">
        <f t="shared" si="17"/>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32"/>
        <v/>
      </c>
      <c r="D65" s="366">
        <f t="shared" si="3"/>
        <v>0</v>
      </c>
      <c r="E65" s="340">
        <f>D65*INDEX('Select Year'!Z$23:AE$23,,MATCH($BN$5,'Select Year'!Z$14:AE$14,0))</f>
        <v>0</v>
      </c>
      <c r="F65" s="354">
        <f t="shared" si="4"/>
        <v>0</v>
      </c>
      <c r="G65" s="351" t="e">
        <f t="shared" si="5"/>
        <v>#DIV/0!</v>
      </c>
      <c r="H65" s="351" t="e">
        <f t="shared" si="6"/>
        <v>#DIV/0!</v>
      </c>
      <c r="I65" s="47" t="e">
        <f>E65*INDEX('Select Year'!AA$15:AC$19,MATCH(Kerosene!C65,'Select Year'!W$15:W$19,0),MATCH($BN$5,'Select Year'!AA$14:AC$14,0))</f>
        <v>#N/A</v>
      </c>
      <c r="J65" s="70"/>
      <c r="K65" s="340">
        <f>J65*INDEX('Select Year'!Z$23:AE$23,,MATCH($BN$5,'Select Year'!Z$14:AE$14,0))</f>
        <v>0</v>
      </c>
      <c r="L65" s="289"/>
      <c r="M65" s="291" t="e">
        <f t="shared" si="7"/>
        <v>#DIV/0!</v>
      </c>
      <c r="N65" s="70"/>
      <c r="O65" s="340">
        <f>N65*INDEX('Select Year'!Z$23:AE$23,,MATCH($BN$5,'Select Year'!Z$14:AE$14,0))</f>
        <v>0</v>
      </c>
      <c r="P65" s="289"/>
      <c r="Q65" s="291" t="e">
        <f t="shared" si="8"/>
        <v>#DIV/0!</v>
      </c>
      <c r="R65" s="70"/>
      <c r="S65" s="340">
        <f>R65*INDEX('Select Year'!Z$23:AE$23,,MATCH($BN$5,'Select Year'!Z$14:AE$14,0))</f>
        <v>0</v>
      </c>
      <c r="T65" s="289"/>
      <c r="U65" s="291" t="e">
        <f t="shared" si="9"/>
        <v>#DIV/0!</v>
      </c>
      <c r="V65" s="70"/>
      <c r="W65" s="340">
        <f>V65*INDEX('Select Year'!Z$23:AE$23,,MATCH($BN$5,'Select Year'!Z$14:AE$14,0))</f>
        <v>0</v>
      </c>
      <c r="X65" s="289"/>
      <c r="Y65" s="291" t="e">
        <f t="shared" si="10"/>
        <v>#DIV/0!</v>
      </c>
      <c r="Z65" s="70"/>
      <c r="AA65" s="340">
        <f>Z65*INDEX('Select Year'!Z$23:AE$23,,MATCH($BN$5,'Select Year'!Z$14:AE$14,0))</f>
        <v>0</v>
      </c>
      <c r="AB65" s="289"/>
      <c r="AC65" s="291" t="e">
        <f t="shared" si="11"/>
        <v>#DIV/0!</v>
      </c>
      <c r="AD65" s="70"/>
      <c r="AE65" s="340">
        <f>AD65*INDEX('Select Year'!Z$23:AE$23,,MATCH($BN$5,'Select Year'!Z$14:AE$14,0))</f>
        <v>0</v>
      </c>
      <c r="AF65" s="289"/>
      <c r="AG65" s="291" t="e">
        <f t="shared" si="12"/>
        <v>#DIV/0!</v>
      </c>
      <c r="AH65" s="70"/>
      <c r="AI65" s="340">
        <f>AH65*INDEX('Select Year'!Z$23:AE$23,,MATCH($BN$5,'Select Year'!Z$14:AE$14,0))</f>
        <v>0</v>
      </c>
      <c r="AJ65" s="289"/>
      <c r="AK65" s="291" t="e">
        <f t="shared" si="13"/>
        <v>#DIV/0!</v>
      </c>
      <c r="AL65" s="70"/>
      <c r="AM65" s="340">
        <f>AL65*INDEX('Select Year'!Z$23:AE$23,,MATCH($BN$5,'Select Year'!Z$14:AE$14,0))</f>
        <v>0</v>
      </c>
      <c r="AN65" s="289"/>
      <c r="AO65" s="291" t="e">
        <f t="shared" si="14"/>
        <v>#DIV/0!</v>
      </c>
      <c r="AP65" s="70"/>
      <c r="AQ65" s="340">
        <f>AP65*INDEX('Select Year'!Z$23:AE$23,,MATCH($BN$5,'Select Year'!Z$14:AE$14,0))</f>
        <v>0</v>
      </c>
      <c r="AR65" s="289"/>
      <c r="AS65" s="291" t="e">
        <f t="shared" si="15"/>
        <v>#DIV/0!</v>
      </c>
      <c r="AT65" s="70"/>
      <c r="AU65" s="340">
        <f>AT65*INDEX('Select Year'!Z$23:AE$23,,MATCH($BN$5,'Select Year'!Z$14:AE$14,0))</f>
        <v>0</v>
      </c>
      <c r="AV65" s="289"/>
      <c r="AW65" s="347" t="e">
        <f t="shared" si="16"/>
        <v>#DIV/0!</v>
      </c>
      <c r="AY65" s="12"/>
      <c r="AZ65" s="12"/>
      <c r="BF65" s="12"/>
      <c r="BG65" s="12"/>
      <c r="BH65" s="12"/>
      <c r="BI65" s="12"/>
      <c r="BJ65" s="13"/>
      <c r="BK65" s="12"/>
      <c r="CM65" s="177"/>
      <c r="CN65" s="174" t="str">
        <f t="shared" si="17"/>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32"/>
        <v/>
      </c>
      <c r="D66" s="366">
        <f t="shared" si="3"/>
        <v>0</v>
      </c>
      <c r="E66" s="340">
        <f>D66*INDEX('Select Year'!Z$23:AE$23,,MATCH($BN$5,'Select Year'!Z$14:AE$14,0))</f>
        <v>0</v>
      </c>
      <c r="F66" s="354">
        <f t="shared" si="4"/>
        <v>0</v>
      </c>
      <c r="G66" s="351" t="e">
        <f t="shared" si="5"/>
        <v>#DIV/0!</v>
      </c>
      <c r="H66" s="351" t="e">
        <f t="shared" si="6"/>
        <v>#DIV/0!</v>
      </c>
      <c r="I66" s="47" t="e">
        <f>E66*INDEX('Select Year'!AA$15:AC$19,MATCH(Kerosene!C66,'Select Year'!W$15:W$19,0),MATCH($BN$5,'Select Year'!AA$14:AC$14,0))</f>
        <v>#N/A</v>
      </c>
      <c r="J66" s="70"/>
      <c r="K66" s="340">
        <f>J66*INDEX('Select Year'!Z$23:AE$23,,MATCH($BN$5,'Select Year'!Z$14:AE$14,0))</f>
        <v>0</v>
      </c>
      <c r="L66" s="289"/>
      <c r="M66" s="291" t="e">
        <f t="shared" si="7"/>
        <v>#DIV/0!</v>
      </c>
      <c r="N66" s="70"/>
      <c r="O66" s="340">
        <f>N66*INDEX('Select Year'!Z$23:AE$23,,MATCH($BN$5,'Select Year'!Z$14:AE$14,0))</f>
        <v>0</v>
      </c>
      <c r="P66" s="289"/>
      <c r="Q66" s="291" t="e">
        <f t="shared" si="8"/>
        <v>#DIV/0!</v>
      </c>
      <c r="R66" s="70"/>
      <c r="S66" s="340">
        <f>R66*INDEX('Select Year'!Z$23:AE$23,,MATCH($BN$5,'Select Year'!Z$14:AE$14,0))</f>
        <v>0</v>
      </c>
      <c r="T66" s="289"/>
      <c r="U66" s="291" t="e">
        <f t="shared" si="9"/>
        <v>#DIV/0!</v>
      </c>
      <c r="V66" s="70"/>
      <c r="W66" s="340">
        <f>V66*INDEX('Select Year'!Z$23:AE$23,,MATCH($BN$5,'Select Year'!Z$14:AE$14,0))</f>
        <v>0</v>
      </c>
      <c r="X66" s="289"/>
      <c r="Y66" s="291" t="e">
        <f t="shared" si="10"/>
        <v>#DIV/0!</v>
      </c>
      <c r="Z66" s="70"/>
      <c r="AA66" s="340">
        <f>Z66*INDEX('Select Year'!Z$23:AE$23,,MATCH($BN$5,'Select Year'!Z$14:AE$14,0))</f>
        <v>0</v>
      </c>
      <c r="AB66" s="289"/>
      <c r="AC66" s="291" t="e">
        <f t="shared" si="11"/>
        <v>#DIV/0!</v>
      </c>
      <c r="AD66" s="70"/>
      <c r="AE66" s="340">
        <f>AD66*INDEX('Select Year'!Z$23:AE$23,,MATCH($BN$5,'Select Year'!Z$14:AE$14,0))</f>
        <v>0</v>
      </c>
      <c r="AF66" s="289"/>
      <c r="AG66" s="291" t="e">
        <f t="shared" si="12"/>
        <v>#DIV/0!</v>
      </c>
      <c r="AH66" s="70"/>
      <c r="AI66" s="340">
        <f>AH66*INDEX('Select Year'!Z$23:AE$23,,MATCH($BN$5,'Select Year'!Z$14:AE$14,0))</f>
        <v>0</v>
      </c>
      <c r="AJ66" s="289"/>
      <c r="AK66" s="291" t="e">
        <f t="shared" si="13"/>
        <v>#DIV/0!</v>
      </c>
      <c r="AL66" s="70"/>
      <c r="AM66" s="340">
        <f>AL66*INDEX('Select Year'!Z$23:AE$23,,MATCH($BN$5,'Select Year'!Z$14:AE$14,0))</f>
        <v>0</v>
      </c>
      <c r="AN66" s="289"/>
      <c r="AO66" s="291" t="e">
        <f t="shared" si="14"/>
        <v>#DIV/0!</v>
      </c>
      <c r="AP66" s="70"/>
      <c r="AQ66" s="340">
        <f>AP66*INDEX('Select Year'!Z$23:AE$23,,MATCH($BN$5,'Select Year'!Z$14:AE$14,0))</f>
        <v>0</v>
      </c>
      <c r="AR66" s="289"/>
      <c r="AS66" s="291" t="e">
        <f t="shared" si="15"/>
        <v>#DIV/0!</v>
      </c>
      <c r="AT66" s="70"/>
      <c r="AU66" s="340">
        <f>AT66*INDEX('Select Year'!Z$23:AE$23,,MATCH($BN$5,'Select Year'!Z$14:AE$14,0))</f>
        <v>0</v>
      </c>
      <c r="AV66" s="289"/>
      <c r="AW66" s="347" t="e">
        <f t="shared" si="16"/>
        <v>#DIV/0!</v>
      </c>
      <c r="AY66" s="12"/>
      <c r="AZ66" s="12"/>
      <c r="BF66" s="12"/>
      <c r="BG66" s="12"/>
      <c r="BH66" s="12"/>
      <c r="BI66" s="12"/>
      <c r="BJ66" s="13"/>
      <c r="BK66" s="12"/>
      <c r="CM66" s="177"/>
      <c r="CN66" s="174" t="str">
        <f t="shared" si="17"/>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32"/>
        <v/>
      </c>
      <c r="D67" s="366">
        <f t="shared" si="3"/>
        <v>0</v>
      </c>
      <c r="E67" s="340">
        <f>D67*INDEX('Select Year'!Z$23:AE$23,,MATCH($BN$5,'Select Year'!Z$14:AE$14,0))</f>
        <v>0</v>
      </c>
      <c r="F67" s="354">
        <f t="shared" si="4"/>
        <v>0</v>
      </c>
      <c r="G67" s="351" t="e">
        <f t="shared" si="5"/>
        <v>#DIV/0!</v>
      </c>
      <c r="H67" s="351" t="e">
        <f t="shared" si="6"/>
        <v>#DIV/0!</v>
      </c>
      <c r="I67" s="47" t="e">
        <f>E67*INDEX('Select Year'!AA$15:AC$19,MATCH(Kerosene!C67,'Select Year'!W$15:W$19,0),MATCH($BN$5,'Select Year'!AA$14:AC$14,0))</f>
        <v>#N/A</v>
      </c>
      <c r="J67" s="70"/>
      <c r="K67" s="340">
        <f>J67*INDEX('Select Year'!Z$23:AE$23,,MATCH($BN$5,'Select Year'!Z$14:AE$14,0))</f>
        <v>0</v>
      </c>
      <c r="L67" s="289"/>
      <c r="M67" s="291" t="e">
        <f t="shared" si="7"/>
        <v>#DIV/0!</v>
      </c>
      <c r="N67" s="70"/>
      <c r="O67" s="340">
        <f>N67*INDEX('Select Year'!Z$23:AE$23,,MATCH($BN$5,'Select Year'!Z$14:AE$14,0))</f>
        <v>0</v>
      </c>
      <c r="P67" s="289"/>
      <c r="Q67" s="291" t="e">
        <f t="shared" si="8"/>
        <v>#DIV/0!</v>
      </c>
      <c r="R67" s="70"/>
      <c r="S67" s="340">
        <f>R67*INDEX('Select Year'!Z$23:AE$23,,MATCH($BN$5,'Select Year'!Z$14:AE$14,0))</f>
        <v>0</v>
      </c>
      <c r="T67" s="289"/>
      <c r="U67" s="291" t="e">
        <f t="shared" si="9"/>
        <v>#DIV/0!</v>
      </c>
      <c r="V67" s="70"/>
      <c r="W67" s="340">
        <f>V67*INDEX('Select Year'!Z$23:AE$23,,MATCH($BN$5,'Select Year'!Z$14:AE$14,0))</f>
        <v>0</v>
      </c>
      <c r="X67" s="289"/>
      <c r="Y67" s="291" t="e">
        <f t="shared" si="10"/>
        <v>#DIV/0!</v>
      </c>
      <c r="Z67" s="70"/>
      <c r="AA67" s="340">
        <f>Z67*INDEX('Select Year'!Z$23:AE$23,,MATCH($BN$5,'Select Year'!Z$14:AE$14,0))</f>
        <v>0</v>
      </c>
      <c r="AB67" s="289"/>
      <c r="AC67" s="291" t="e">
        <f t="shared" si="11"/>
        <v>#DIV/0!</v>
      </c>
      <c r="AD67" s="70"/>
      <c r="AE67" s="340">
        <f>AD67*INDEX('Select Year'!Z$23:AE$23,,MATCH($BN$5,'Select Year'!Z$14:AE$14,0))</f>
        <v>0</v>
      </c>
      <c r="AF67" s="289"/>
      <c r="AG67" s="291" t="e">
        <f t="shared" si="12"/>
        <v>#DIV/0!</v>
      </c>
      <c r="AH67" s="70"/>
      <c r="AI67" s="340">
        <f>AH67*INDEX('Select Year'!Z$23:AE$23,,MATCH($BN$5,'Select Year'!Z$14:AE$14,0))</f>
        <v>0</v>
      </c>
      <c r="AJ67" s="289"/>
      <c r="AK67" s="291" t="e">
        <f t="shared" si="13"/>
        <v>#DIV/0!</v>
      </c>
      <c r="AL67" s="70"/>
      <c r="AM67" s="340">
        <f>AL67*INDEX('Select Year'!Z$23:AE$23,,MATCH($BN$5,'Select Year'!Z$14:AE$14,0))</f>
        <v>0</v>
      </c>
      <c r="AN67" s="289"/>
      <c r="AO67" s="291" t="e">
        <f t="shared" si="14"/>
        <v>#DIV/0!</v>
      </c>
      <c r="AP67" s="70"/>
      <c r="AQ67" s="340">
        <f>AP67*INDEX('Select Year'!Z$23:AE$23,,MATCH($BN$5,'Select Year'!Z$14:AE$14,0))</f>
        <v>0</v>
      </c>
      <c r="AR67" s="289"/>
      <c r="AS67" s="291" t="e">
        <f t="shared" si="15"/>
        <v>#DIV/0!</v>
      </c>
      <c r="AT67" s="70"/>
      <c r="AU67" s="340">
        <f>AT67*INDEX('Select Year'!Z$23:AE$23,,MATCH($BN$5,'Select Year'!Z$14:AE$14,0))</f>
        <v>0</v>
      </c>
      <c r="AV67" s="289"/>
      <c r="AW67" s="347" t="e">
        <f t="shared" si="16"/>
        <v>#DIV/0!</v>
      </c>
      <c r="AY67" s="12"/>
      <c r="AZ67" s="12"/>
      <c r="BF67" s="12"/>
      <c r="BG67" s="12"/>
      <c r="BH67" s="12"/>
      <c r="BI67" s="12"/>
      <c r="BJ67" s="13"/>
      <c r="BK67" s="12"/>
      <c r="CM67" s="177"/>
      <c r="CN67" s="174" t="str">
        <f t="shared" si="17"/>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32"/>
        <v/>
      </c>
      <c r="D68" s="366">
        <f t="shared" si="3"/>
        <v>0</v>
      </c>
      <c r="E68" s="340">
        <f>D68*INDEX('Select Year'!Z$23:AE$23,,MATCH($BN$5,'Select Year'!Z$14:AE$14,0))</f>
        <v>0</v>
      </c>
      <c r="F68" s="354">
        <f t="shared" si="4"/>
        <v>0</v>
      </c>
      <c r="G68" s="351" t="e">
        <f t="shared" si="5"/>
        <v>#DIV/0!</v>
      </c>
      <c r="H68" s="351" t="e">
        <f t="shared" si="6"/>
        <v>#DIV/0!</v>
      </c>
      <c r="I68" s="47" t="e">
        <f>E68*INDEX('Select Year'!AA$15:AC$19,MATCH(Kerosene!C68,'Select Year'!W$15:W$19,0),MATCH($BN$5,'Select Year'!AA$14:AC$14,0))</f>
        <v>#N/A</v>
      </c>
      <c r="J68" s="70"/>
      <c r="K68" s="340">
        <f>J68*INDEX('Select Year'!Z$23:AE$23,,MATCH($BN$5,'Select Year'!Z$14:AE$14,0))</f>
        <v>0</v>
      </c>
      <c r="L68" s="289"/>
      <c r="M68" s="291" t="e">
        <f t="shared" si="7"/>
        <v>#DIV/0!</v>
      </c>
      <c r="N68" s="70"/>
      <c r="O68" s="340">
        <f>N68*INDEX('Select Year'!Z$23:AE$23,,MATCH($BN$5,'Select Year'!Z$14:AE$14,0))</f>
        <v>0</v>
      </c>
      <c r="P68" s="289"/>
      <c r="Q68" s="291" t="e">
        <f t="shared" si="8"/>
        <v>#DIV/0!</v>
      </c>
      <c r="R68" s="70"/>
      <c r="S68" s="340">
        <f>R68*INDEX('Select Year'!Z$23:AE$23,,MATCH($BN$5,'Select Year'!Z$14:AE$14,0))</f>
        <v>0</v>
      </c>
      <c r="T68" s="289"/>
      <c r="U68" s="291" t="e">
        <f t="shared" si="9"/>
        <v>#DIV/0!</v>
      </c>
      <c r="V68" s="70"/>
      <c r="W68" s="340">
        <f>V68*INDEX('Select Year'!Z$23:AE$23,,MATCH($BN$5,'Select Year'!Z$14:AE$14,0))</f>
        <v>0</v>
      </c>
      <c r="X68" s="289"/>
      <c r="Y68" s="291" t="e">
        <f t="shared" si="10"/>
        <v>#DIV/0!</v>
      </c>
      <c r="Z68" s="70"/>
      <c r="AA68" s="340">
        <f>Z68*INDEX('Select Year'!Z$23:AE$23,,MATCH($BN$5,'Select Year'!Z$14:AE$14,0))</f>
        <v>0</v>
      </c>
      <c r="AB68" s="289"/>
      <c r="AC68" s="291" t="e">
        <f t="shared" si="11"/>
        <v>#DIV/0!</v>
      </c>
      <c r="AD68" s="70"/>
      <c r="AE68" s="340">
        <f>AD68*INDEX('Select Year'!Z$23:AE$23,,MATCH($BN$5,'Select Year'!Z$14:AE$14,0))</f>
        <v>0</v>
      </c>
      <c r="AF68" s="289"/>
      <c r="AG68" s="291" t="e">
        <f t="shared" si="12"/>
        <v>#DIV/0!</v>
      </c>
      <c r="AH68" s="70"/>
      <c r="AI68" s="340">
        <f>AH68*INDEX('Select Year'!Z$23:AE$23,,MATCH($BN$5,'Select Year'!Z$14:AE$14,0))</f>
        <v>0</v>
      </c>
      <c r="AJ68" s="289"/>
      <c r="AK68" s="291" t="e">
        <f t="shared" si="13"/>
        <v>#DIV/0!</v>
      </c>
      <c r="AL68" s="70"/>
      <c r="AM68" s="340">
        <f>AL68*INDEX('Select Year'!Z$23:AE$23,,MATCH($BN$5,'Select Year'!Z$14:AE$14,0))</f>
        <v>0</v>
      </c>
      <c r="AN68" s="289"/>
      <c r="AO68" s="291" t="e">
        <f t="shared" si="14"/>
        <v>#DIV/0!</v>
      </c>
      <c r="AP68" s="70"/>
      <c r="AQ68" s="340">
        <f>AP68*INDEX('Select Year'!Z$23:AE$23,,MATCH($BN$5,'Select Year'!Z$14:AE$14,0))</f>
        <v>0</v>
      </c>
      <c r="AR68" s="289"/>
      <c r="AS68" s="291" t="e">
        <f t="shared" si="15"/>
        <v>#DIV/0!</v>
      </c>
      <c r="AT68" s="70"/>
      <c r="AU68" s="340">
        <f>AT68*INDEX('Select Year'!Z$23:AE$23,,MATCH($BN$5,'Select Year'!Z$14:AE$14,0))</f>
        <v>0</v>
      </c>
      <c r="AV68" s="289"/>
      <c r="AW68" s="347" t="e">
        <f t="shared" si="16"/>
        <v>#DIV/0!</v>
      </c>
      <c r="AY68" s="12"/>
      <c r="AZ68" s="12"/>
      <c r="BF68" s="12"/>
      <c r="BG68" s="12"/>
      <c r="BH68" s="12"/>
      <c r="BI68" s="12"/>
      <c r="BJ68" s="13"/>
      <c r="BK68" s="12"/>
      <c r="CM68" s="177"/>
      <c r="CN68" s="174" t="str">
        <f t="shared" si="17"/>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295" t="str">
        <f t="shared" si="32"/>
        <v/>
      </c>
      <c r="D69" s="367">
        <f t="shared" si="3"/>
        <v>0</v>
      </c>
      <c r="E69" s="343">
        <f>D69*INDEX('Select Year'!Z$23:AE$23,,MATCH($BN$5,'Select Year'!Z$14:AE$14,0))</f>
        <v>0</v>
      </c>
      <c r="F69" s="355">
        <f t="shared" si="4"/>
        <v>0</v>
      </c>
      <c r="G69" s="352" t="e">
        <f t="shared" si="5"/>
        <v>#DIV/0!</v>
      </c>
      <c r="H69" s="352" t="e">
        <f t="shared" si="6"/>
        <v>#DIV/0!</v>
      </c>
      <c r="I69" s="300" t="e">
        <f>E69*INDEX('Select Year'!AA$15:AC$19,MATCH(Kerosene!C69,'Select Year'!W$15:W$19,0),MATCH($BN$5,'Select Year'!AA$14:AC$14,0))</f>
        <v>#N/A</v>
      </c>
      <c r="J69" s="126"/>
      <c r="K69" s="343">
        <f>J69*INDEX('Select Year'!Z$23:AE$23,,MATCH($BN$5,'Select Year'!Z$14:AE$14,0))</f>
        <v>0</v>
      </c>
      <c r="L69" s="301"/>
      <c r="M69" s="302" t="e">
        <f t="shared" si="7"/>
        <v>#DIV/0!</v>
      </c>
      <c r="N69" s="126"/>
      <c r="O69" s="343">
        <f>N69*INDEX('Select Year'!Z$23:AE$23,,MATCH($BN$5,'Select Year'!Z$14:AE$14,0))</f>
        <v>0</v>
      </c>
      <c r="P69" s="301"/>
      <c r="Q69" s="302" t="e">
        <f t="shared" si="8"/>
        <v>#DIV/0!</v>
      </c>
      <c r="R69" s="126"/>
      <c r="S69" s="343">
        <f>R69*INDEX('Select Year'!Z$23:AE$23,,MATCH($BN$5,'Select Year'!Z$14:AE$14,0))</f>
        <v>0</v>
      </c>
      <c r="T69" s="301"/>
      <c r="U69" s="302" t="e">
        <f t="shared" si="9"/>
        <v>#DIV/0!</v>
      </c>
      <c r="V69" s="126"/>
      <c r="W69" s="343">
        <f>V69*INDEX('Select Year'!Z$23:AE$23,,MATCH($BN$5,'Select Year'!Z$14:AE$14,0))</f>
        <v>0</v>
      </c>
      <c r="X69" s="301"/>
      <c r="Y69" s="302" t="e">
        <f t="shared" si="10"/>
        <v>#DIV/0!</v>
      </c>
      <c r="Z69" s="126"/>
      <c r="AA69" s="343">
        <f>Z69*INDEX('Select Year'!Z$23:AE$23,,MATCH($BN$5,'Select Year'!Z$14:AE$14,0))</f>
        <v>0</v>
      </c>
      <c r="AB69" s="301"/>
      <c r="AC69" s="302" t="e">
        <f t="shared" si="11"/>
        <v>#DIV/0!</v>
      </c>
      <c r="AD69" s="126"/>
      <c r="AE69" s="343">
        <f>AD69*INDEX('Select Year'!Z$23:AE$23,,MATCH($BN$5,'Select Year'!Z$14:AE$14,0))</f>
        <v>0</v>
      </c>
      <c r="AF69" s="301"/>
      <c r="AG69" s="302" t="e">
        <f t="shared" si="12"/>
        <v>#DIV/0!</v>
      </c>
      <c r="AH69" s="126"/>
      <c r="AI69" s="343">
        <f>AH69*INDEX('Select Year'!Z$23:AE$23,,MATCH($BN$5,'Select Year'!Z$14:AE$14,0))</f>
        <v>0</v>
      </c>
      <c r="AJ69" s="301"/>
      <c r="AK69" s="302" t="e">
        <f t="shared" si="13"/>
        <v>#DIV/0!</v>
      </c>
      <c r="AL69" s="126"/>
      <c r="AM69" s="343">
        <f>AL69*INDEX('Select Year'!Z$23:AE$23,,MATCH($BN$5,'Select Year'!Z$14:AE$14,0))</f>
        <v>0</v>
      </c>
      <c r="AN69" s="301"/>
      <c r="AO69" s="302" t="e">
        <f t="shared" si="14"/>
        <v>#DIV/0!</v>
      </c>
      <c r="AP69" s="126"/>
      <c r="AQ69" s="343">
        <f>AP69*INDEX('Select Year'!Z$23:AE$23,,MATCH($BN$5,'Select Year'!Z$14:AE$14,0))</f>
        <v>0</v>
      </c>
      <c r="AR69" s="301"/>
      <c r="AS69" s="302" t="e">
        <f t="shared" si="15"/>
        <v>#DIV/0!</v>
      </c>
      <c r="AT69" s="126"/>
      <c r="AU69" s="343">
        <f>AT69*INDEX('Select Year'!Z$23:AE$23,,MATCH($BN$5,'Select Year'!Z$14:AE$14,0))</f>
        <v>0</v>
      </c>
      <c r="AV69" s="301"/>
      <c r="AW69" s="350" t="e">
        <f t="shared" si="16"/>
        <v>#DIV/0!</v>
      </c>
      <c r="AY69" s="12"/>
      <c r="AZ69" s="12"/>
      <c r="BF69" s="12"/>
      <c r="BG69" s="12"/>
      <c r="BH69" s="12"/>
      <c r="BI69" s="12"/>
      <c r="BJ69" s="13"/>
      <c r="BK69" s="12"/>
      <c r="CM69" s="177"/>
      <c r="CN69" s="174" t="str">
        <f t="shared" si="17"/>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t="e">
        <f>SUM(I10:I21)</f>
        <v>#N/A</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t="e">
        <f>SUM(I22:I33)</f>
        <v>#N/A</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t="e">
        <f>SUM(I34:I45)</f>
        <v>#N/A</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t="e">
        <f>SUM(I46:I57)</f>
        <v>#N/A</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t="e">
        <f>SUM(I58:I69)</f>
        <v>#N/A</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52</v>
      </c>
      <c r="D91" s="701"/>
      <c r="E91" s="703"/>
      <c r="F91" s="721" t="s">
        <v>142</v>
      </c>
      <c r="G91" s="722"/>
      <c r="H91" s="722"/>
      <c r="I91" s="722"/>
      <c r="J91" s="722"/>
      <c r="K91" s="722"/>
      <c r="L91" s="722"/>
      <c r="M91" s="722"/>
      <c r="N91" s="714"/>
      <c r="O91" s="714"/>
      <c r="P91" s="715"/>
      <c r="Q91" s="715"/>
      <c r="R91" s="714"/>
      <c r="S91" s="714"/>
      <c r="T91" s="715"/>
      <c r="U91" s="715"/>
      <c r="V91" s="714"/>
      <c r="W91" s="714"/>
      <c r="X91" s="715"/>
      <c r="Y91" s="715"/>
      <c r="Z91" s="714"/>
      <c r="AA91" s="714"/>
      <c r="AB91" s="715"/>
      <c r="AC91" s="715"/>
      <c r="AD91" s="714"/>
      <c r="AE91" s="714"/>
      <c r="AF91" s="715"/>
      <c r="AG91" s="715"/>
      <c r="AH91" s="714"/>
      <c r="AI91" s="714"/>
      <c r="AJ91" s="715"/>
      <c r="AK91" s="715"/>
      <c r="AL91" s="714"/>
      <c r="AM91" s="714"/>
      <c r="AN91" s="715"/>
      <c r="AO91" s="715"/>
      <c r="AP91" s="714"/>
      <c r="AQ91" s="714"/>
      <c r="AR91" s="715"/>
      <c r="AS91" s="715"/>
      <c r="AT91" s="714"/>
      <c r="AU91" s="714"/>
      <c r="AV91" s="715"/>
      <c r="AW91" s="715"/>
      <c r="AY91" s="12"/>
      <c r="AZ91" s="12"/>
      <c r="BF91" s="12"/>
      <c r="BG91" s="12"/>
      <c r="BH91" s="12"/>
      <c r="BI91" s="12"/>
      <c r="BJ91" s="13"/>
      <c r="BK91" s="12"/>
    </row>
    <row r="92" spans="1:104" s="11" customFormat="1" ht="21" customHeight="1" thickBot="1" x14ac:dyDescent="0.25">
      <c r="A92" s="9"/>
      <c r="B92" s="80"/>
      <c r="C92" s="81" t="s">
        <v>35</v>
      </c>
      <c r="D92" s="704"/>
      <c r="E92" s="706"/>
      <c r="F92" s="721"/>
      <c r="G92" s="722"/>
      <c r="H92" s="722"/>
      <c r="I92" s="722"/>
      <c r="J92" s="722"/>
      <c r="K92" s="722"/>
      <c r="L92" s="722"/>
      <c r="M92" s="722"/>
      <c r="N92" s="714"/>
      <c r="O92" s="714"/>
      <c r="P92" s="715"/>
      <c r="Q92" s="715"/>
      <c r="R92" s="714"/>
      <c r="S92" s="714"/>
      <c r="T92" s="715"/>
      <c r="U92" s="715"/>
      <c r="V92" s="714"/>
      <c r="W92" s="714"/>
      <c r="X92" s="715"/>
      <c r="Y92" s="715"/>
      <c r="Z92" s="714"/>
      <c r="AA92" s="714"/>
      <c r="AB92" s="715"/>
      <c r="AC92" s="715"/>
      <c r="AD92" s="714"/>
      <c r="AE92" s="714"/>
      <c r="AF92" s="715"/>
      <c r="AG92" s="715"/>
      <c r="AH92" s="714"/>
      <c r="AI92" s="714"/>
      <c r="AJ92" s="715"/>
      <c r="AK92" s="715"/>
      <c r="AL92" s="714"/>
      <c r="AM92" s="714"/>
      <c r="AN92" s="715"/>
      <c r="AO92" s="715"/>
      <c r="AP92" s="714"/>
      <c r="AQ92" s="714"/>
      <c r="AR92" s="715"/>
      <c r="AS92" s="715"/>
      <c r="AT92" s="714"/>
      <c r="AU92" s="714"/>
      <c r="AV92" s="715"/>
      <c r="AW92" s="715"/>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138</v>
      </c>
      <c r="E94" s="113"/>
      <c r="F94" s="113"/>
      <c r="G94" s="113"/>
      <c r="H94" s="113"/>
      <c r="I94" s="113"/>
      <c r="J94" s="700" t="str">
        <f>" &lt;&lt;&lt; EXAMPLE &gt;&gt;&gt; "&amp;J7</f>
        <v xml:space="preserve"> &lt;&lt;&lt; EXAMPLE &gt;&gt;&gt; Kerosene Purchase #1</v>
      </c>
      <c r="K94" s="700"/>
      <c r="L94" s="700"/>
      <c r="M94" s="700"/>
      <c r="N94" s="700" t="str">
        <f>" &lt;&lt;&lt; EXAMPLE &gt;&gt;&gt; "&amp;N7</f>
        <v xml:space="preserve"> &lt;&lt;&lt; EXAMPLE &gt;&gt;&gt; Kerosene Purchase #2</v>
      </c>
      <c r="O94" s="700"/>
      <c r="P94" s="700"/>
      <c r="Q94" s="700"/>
      <c r="R94" s="700" t="str">
        <f>" &lt;&lt;&lt; EXAMPLE &gt;&gt;&gt; "&amp;R7</f>
        <v xml:space="preserve"> &lt;&lt;&lt; EXAMPLE &gt;&gt;&gt; Kerosene Purchase #3</v>
      </c>
      <c r="S94" s="700"/>
      <c r="T94" s="700"/>
      <c r="U94" s="700"/>
      <c r="V94" s="700" t="str">
        <f>" &lt;&lt;&lt; EXAMPLE &gt;&gt;&gt; "&amp;V7</f>
        <v xml:space="preserve"> &lt;&lt;&lt; EXAMPLE &gt;&gt;&gt; Kerosene Purchase #4</v>
      </c>
      <c r="W94" s="700"/>
      <c r="X94" s="700"/>
      <c r="Y94" s="700"/>
      <c r="Z94" s="700" t="str">
        <f>" &lt;&lt;&lt; EXAMPLE &gt;&gt;&gt; "&amp;Z7</f>
        <v xml:space="preserve"> &lt;&lt;&lt; EXAMPLE &gt;&gt;&gt; Kerosene Purchase #5</v>
      </c>
      <c r="AA94" s="700"/>
      <c r="AB94" s="700"/>
      <c r="AC94" s="700"/>
      <c r="AD94" s="700" t="str">
        <f>" &lt;&lt;&lt; EXAMPLE &gt;&gt;&gt; "&amp;AD7</f>
        <v xml:space="preserve"> &lt;&lt;&lt; EXAMPLE &gt;&gt;&gt; Kerosene Purchase #6</v>
      </c>
      <c r="AE94" s="700"/>
      <c r="AF94" s="700"/>
      <c r="AG94" s="700"/>
      <c r="AH94" s="700" t="str">
        <f>" &lt;&lt;&lt; EXAMPLE &gt;&gt;&gt; "&amp;AH7</f>
        <v xml:space="preserve"> &lt;&lt;&lt; EXAMPLE &gt;&gt;&gt; Kerosene Purchase #7</v>
      </c>
      <c r="AI94" s="700"/>
      <c r="AJ94" s="700"/>
      <c r="AK94" s="700"/>
      <c r="AL94" s="700" t="str">
        <f>" &lt;&lt;&lt; EXAMPLE &gt;&gt;&gt; "&amp;AL7</f>
        <v xml:space="preserve"> &lt;&lt;&lt; EXAMPLE &gt;&gt;&gt; Kerosene Purchase #8</v>
      </c>
      <c r="AM94" s="700"/>
      <c r="AN94" s="700"/>
      <c r="AO94" s="700"/>
      <c r="AP94" s="700" t="str">
        <f>" &lt;&lt;&lt; EXAMPLE &gt;&gt;&gt; "&amp;AP7</f>
        <v xml:space="preserve"> &lt;&lt;&lt; EXAMPLE &gt;&gt;&gt; Kerosene Purchase #9</v>
      </c>
      <c r="AQ94" s="700"/>
      <c r="AR94" s="700"/>
      <c r="AS94" s="700"/>
      <c r="AT94" s="700" t="str">
        <f>" &lt;&lt;&lt; EXAMPLE &gt;&gt;&gt; "&amp;AT7</f>
        <v xml:space="preserve"> &lt;&lt;&lt; EXAMPLE &gt;&gt;&gt; Kerosene Purchase #10</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04" t="s">
        <v>40</v>
      </c>
      <c r="E96" s="304" t="s">
        <v>14</v>
      </c>
      <c r="F96" s="304" t="s">
        <v>15</v>
      </c>
      <c r="G96" s="304" t="s">
        <v>42</v>
      </c>
      <c r="H96" s="304" t="s">
        <v>39</v>
      </c>
      <c r="I96" s="304" t="s">
        <v>48</v>
      </c>
      <c r="J96" s="304" t="s">
        <v>40</v>
      </c>
      <c r="K96" s="304" t="s">
        <v>14</v>
      </c>
      <c r="L96" s="304" t="s">
        <v>15</v>
      </c>
      <c r="M96" s="304" t="s">
        <v>42</v>
      </c>
      <c r="N96" s="304" t="s">
        <v>40</v>
      </c>
      <c r="O96" s="304" t="s">
        <v>14</v>
      </c>
      <c r="P96" s="304" t="s">
        <v>15</v>
      </c>
      <c r="Q96" s="304" t="s">
        <v>42</v>
      </c>
      <c r="R96" s="304" t="s">
        <v>40</v>
      </c>
      <c r="S96" s="304" t="s">
        <v>14</v>
      </c>
      <c r="T96" s="304" t="s">
        <v>15</v>
      </c>
      <c r="U96" s="304" t="s">
        <v>42</v>
      </c>
      <c r="V96" s="304" t="s">
        <v>40</v>
      </c>
      <c r="W96" s="304" t="s">
        <v>14</v>
      </c>
      <c r="X96" s="304" t="s">
        <v>15</v>
      </c>
      <c r="Y96" s="304" t="s">
        <v>42</v>
      </c>
      <c r="Z96" s="304" t="s">
        <v>40</v>
      </c>
      <c r="AA96" s="304" t="s">
        <v>14</v>
      </c>
      <c r="AB96" s="304" t="s">
        <v>15</v>
      </c>
      <c r="AC96" s="304" t="s">
        <v>42</v>
      </c>
      <c r="AD96" s="304" t="s">
        <v>40</v>
      </c>
      <c r="AE96" s="304" t="s">
        <v>14</v>
      </c>
      <c r="AF96" s="304" t="s">
        <v>15</v>
      </c>
      <c r="AG96" s="304" t="s">
        <v>42</v>
      </c>
      <c r="AH96" s="304" t="s">
        <v>40</v>
      </c>
      <c r="AI96" s="304" t="s">
        <v>14</v>
      </c>
      <c r="AJ96" s="304" t="s">
        <v>15</v>
      </c>
      <c r="AK96" s="304" t="s">
        <v>42</v>
      </c>
      <c r="AL96" s="304" t="s">
        <v>40</v>
      </c>
      <c r="AM96" s="304" t="s">
        <v>14</v>
      </c>
      <c r="AN96" s="304" t="s">
        <v>15</v>
      </c>
      <c r="AO96" s="304" t="s">
        <v>42</v>
      </c>
      <c r="AP96" s="304" t="s">
        <v>40</v>
      </c>
      <c r="AQ96" s="304" t="s">
        <v>14</v>
      </c>
      <c r="AR96" s="304" t="s">
        <v>15</v>
      </c>
      <c r="AS96" s="304" t="s">
        <v>42</v>
      </c>
      <c r="AT96" s="304" t="s">
        <v>40</v>
      </c>
      <c r="AU96" s="304" t="s">
        <v>14</v>
      </c>
      <c r="AV96" s="304" t="s">
        <v>15</v>
      </c>
      <c r="AW96" s="304" t="s">
        <v>42</v>
      </c>
      <c r="CZ96" s="167"/>
    </row>
    <row r="97" spans="1:104" ht="14.25" customHeight="1" x14ac:dyDescent="0.2">
      <c r="A97" s="9" t="e">
        <f>B97&amp;#REF!</f>
        <v>#REF!</v>
      </c>
      <c r="B97" s="117" t="s">
        <v>0</v>
      </c>
      <c r="C97" s="63">
        <f t="shared" ref="C97:C108" si="33">Year1</f>
        <v>0</v>
      </c>
      <c r="D97" s="379">
        <f>J97+N97+R97+V97+Z97+AD97+AH97+AL97+AP97+AT97</f>
        <v>35100</v>
      </c>
      <c r="E97" s="368">
        <f>D97*INDEX('Select Year'!Z$23:AE$23,,MATCH($BN$5,'Select Year'!Z$14:AE$14,0))</f>
        <v>344717.1</v>
      </c>
      <c r="F97" s="380">
        <f>L97+P97+T97+X97+AB97+AF97+AJ97+AN97+AR97+AV97</f>
        <v>17750</v>
      </c>
      <c r="G97" s="381">
        <f>F97/D97</f>
        <v>0.50569800569800571</v>
      </c>
      <c r="H97" s="381">
        <f>F97/E97</f>
        <v>5.1491498390999466E-2</v>
      </c>
      <c r="I97" s="318" t="e">
        <f>E97*INDEX('Select Year'!AA$15:AC$19,MATCH(Kerosene!C97,'Select Year'!W$15:W$19,0),MATCH($BN$5,'Select Year'!AA$14:AC$14,0))</f>
        <v>#N/A</v>
      </c>
      <c r="J97" s="319">
        <v>11100</v>
      </c>
      <c r="K97" s="368">
        <f>J97*INDEX('Select Year'!Z$23:AE$23,,MATCH($BN$5,'Select Year'!Z$14:AE$14,0))</f>
        <v>109013.09999999999</v>
      </c>
      <c r="L97" s="320">
        <v>5500</v>
      </c>
      <c r="M97" s="321">
        <f>L97/J97</f>
        <v>0.49549549549549549</v>
      </c>
      <c r="N97" s="319">
        <v>10000</v>
      </c>
      <c r="O97" s="368">
        <f>N97*INDEX('Select Year'!Z$23:AE$23,,MATCH($BN$5,'Select Year'!Z$14:AE$14,0))</f>
        <v>98210</v>
      </c>
      <c r="P97" s="320">
        <v>4900</v>
      </c>
      <c r="Q97" s="321">
        <f>P97/N97</f>
        <v>0.49</v>
      </c>
      <c r="R97" s="319">
        <v>9000</v>
      </c>
      <c r="S97" s="368">
        <f>R97*INDEX('Select Year'!Z$23:AE$23,,MATCH($BN$5,'Select Year'!Z$14:AE$14,0))</f>
        <v>88389</v>
      </c>
      <c r="T97" s="320">
        <v>4400</v>
      </c>
      <c r="U97" s="321">
        <f>T97/R97</f>
        <v>0.48888888888888887</v>
      </c>
      <c r="V97" s="319">
        <v>5000</v>
      </c>
      <c r="W97" s="368">
        <f>V97*INDEX('Select Year'!Z$23:AE$23,,MATCH($BN$5,'Select Year'!Z$14:AE$14,0))</f>
        <v>49105</v>
      </c>
      <c r="X97" s="320">
        <v>2950</v>
      </c>
      <c r="Y97" s="321">
        <f>X97/V97</f>
        <v>0.59</v>
      </c>
      <c r="Z97" s="319"/>
      <c r="AA97" s="368">
        <f>Z97*INDEX('Select Year'!Z$23:AE$23,,MATCH($BN$5,'Select Year'!Z$14:AE$14,0))</f>
        <v>0</v>
      </c>
      <c r="AB97" s="320"/>
      <c r="AC97" s="321" t="e">
        <f>AB97/Z97</f>
        <v>#DIV/0!</v>
      </c>
      <c r="AD97" s="319"/>
      <c r="AE97" s="368">
        <f>AD97*INDEX('Select Year'!Z$23:AE$23,,MATCH($BN$5,'Select Year'!Z$14:AE$14,0))</f>
        <v>0</v>
      </c>
      <c r="AF97" s="320"/>
      <c r="AG97" s="321" t="e">
        <f>AF97/AD97</f>
        <v>#DIV/0!</v>
      </c>
      <c r="AH97" s="319"/>
      <c r="AI97" s="368">
        <f>AH97*INDEX('Select Year'!Z$23:AE$23,,MATCH($BN$5,'Select Year'!Z$14:AE$14,0))</f>
        <v>0</v>
      </c>
      <c r="AJ97" s="320"/>
      <c r="AK97" s="321" t="e">
        <f>AJ97/AH97</f>
        <v>#DIV/0!</v>
      </c>
      <c r="AL97" s="319"/>
      <c r="AM97" s="368">
        <f>AL97*INDEX('Select Year'!Z$23:AE$23,,MATCH($BN$5,'Select Year'!Z$14:AE$14,0))</f>
        <v>0</v>
      </c>
      <c r="AN97" s="320"/>
      <c r="AO97" s="321" t="e">
        <f>AN97/AL97</f>
        <v>#DIV/0!</v>
      </c>
      <c r="AP97" s="319"/>
      <c r="AQ97" s="368">
        <f>AP97*INDEX('Select Year'!Z$23:AE$23,,MATCH($BN$5,'Select Year'!Z$14:AE$14,0))</f>
        <v>0</v>
      </c>
      <c r="AR97" s="320"/>
      <c r="AS97" s="321" t="e">
        <f>AR97/AP97</f>
        <v>#DIV/0!</v>
      </c>
      <c r="AT97" s="319"/>
      <c r="AU97" s="368">
        <f>AT97*INDEX('Select Year'!Z$23:AE$23,,MATCH($BN$5,'Select Year'!Z$14:AE$14,0))</f>
        <v>0</v>
      </c>
      <c r="AV97" s="320"/>
      <c r="AW97" s="369" t="e">
        <f>AV97/AT97</f>
        <v>#DIV/0!</v>
      </c>
      <c r="CZ97" s="171"/>
    </row>
    <row r="98" spans="1:104" ht="14.25" customHeight="1" x14ac:dyDescent="0.2">
      <c r="A98" s="9" t="e">
        <f>B98&amp;#REF!</f>
        <v>#REF!</v>
      </c>
      <c r="B98" s="118" t="s">
        <v>1</v>
      </c>
      <c r="C98" s="63">
        <f t="shared" si="33"/>
        <v>0</v>
      </c>
      <c r="D98" s="382">
        <f t="shared" ref="D98:D108" si="34">J98+N98+R98+V98+Z98+AD98+AH98+AL98+AP98+AT98</f>
        <v>20700</v>
      </c>
      <c r="E98" s="341">
        <f>D98*INDEX('Select Year'!Z$23:AE$23,,MATCH($BN$5,'Select Year'!Z$14:AE$14,0))</f>
        <v>203294.69999999998</v>
      </c>
      <c r="F98" s="357">
        <f t="shared" ref="F98:F108" si="35">L98+P98+T98+X98+AB98+AF98+AJ98+AN98+AR98+AV98</f>
        <v>10150</v>
      </c>
      <c r="G98" s="358">
        <f t="shared" ref="G98:G108" si="36">F98/D98</f>
        <v>0.49033816425120774</v>
      </c>
      <c r="H98" s="358">
        <f t="shared" ref="H98:H108" si="37">F98/E98</f>
        <v>4.9927519015498197E-2</v>
      </c>
      <c r="I98" s="241" t="e">
        <f>E98*INDEX('Select Year'!AA$15:AC$19,MATCH(Kerosene!C98,'Select Year'!W$15:W$19,0),MATCH($BN$5,'Select Year'!AA$14:AC$14,0))</f>
        <v>#N/A</v>
      </c>
      <c r="J98" s="250">
        <v>11200</v>
      </c>
      <c r="K98" s="341">
        <f>J98*INDEX('Select Year'!Z$23:AE$23,,MATCH($BN$5,'Select Year'!Z$14:AE$14,0))</f>
        <v>109995.2</v>
      </c>
      <c r="L98" s="324">
        <v>5500</v>
      </c>
      <c r="M98" s="325">
        <f t="shared" ref="M98:M108" si="38">L98/J98</f>
        <v>0.49107142857142855</v>
      </c>
      <c r="N98" s="250">
        <v>9500</v>
      </c>
      <c r="O98" s="341">
        <f>N98*INDEX('Select Year'!Z$23:AE$23,,MATCH($BN$5,'Select Year'!Z$14:AE$14,0))</f>
        <v>93299.5</v>
      </c>
      <c r="P98" s="324">
        <v>4650</v>
      </c>
      <c r="Q98" s="325">
        <f t="shared" ref="Q98:Q108" si="39">P98/N98</f>
        <v>0.48947368421052634</v>
      </c>
      <c r="R98" s="250"/>
      <c r="S98" s="341">
        <f>R98*INDEX('Select Year'!Z$23:AE$23,,MATCH($BN$5,'Select Year'!Z$14:AE$14,0))</f>
        <v>0</v>
      </c>
      <c r="T98" s="324"/>
      <c r="U98" s="325" t="e">
        <f t="shared" ref="U98:U108" si="40">T98/R98</f>
        <v>#DIV/0!</v>
      </c>
      <c r="V98" s="250"/>
      <c r="W98" s="341">
        <f>V98*INDEX('Select Year'!Z$23:AE$23,,MATCH($BN$5,'Select Year'!Z$14:AE$14,0))</f>
        <v>0</v>
      </c>
      <c r="X98" s="324"/>
      <c r="Y98" s="325" t="e">
        <f t="shared" ref="Y98:Y108" si="41">X98/V98</f>
        <v>#DIV/0!</v>
      </c>
      <c r="Z98" s="250"/>
      <c r="AA98" s="341">
        <f>Z98*INDEX('Select Year'!Z$23:AE$23,,MATCH($BN$5,'Select Year'!Z$14:AE$14,0))</f>
        <v>0</v>
      </c>
      <c r="AB98" s="324"/>
      <c r="AC98" s="325" t="e">
        <f t="shared" ref="AC98:AC108" si="42">AB98/Z98</f>
        <v>#DIV/0!</v>
      </c>
      <c r="AD98" s="250"/>
      <c r="AE98" s="341">
        <f>AD98*INDEX('Select Year'!Z$23:AE$23,,MATCH($BN$5,'Select Year'!Z$14:AE$14,0))</f>
        <v>0</v>
      </c>
      <c r="AF98" s="324"/>
      <c r="AG98" s="325" t="e">
        <f t="shared" ref="AG98:AG108" si="43">AF98/AD98</f>
        <v>#DIV/0!</v>
      </c>
      <c r="AH98" s="250"/>
      <c r="AI98" s="341">
        <f>AH98*INDEX('Select Year'!Z$23:AE$23,,MATCH($BN$5,'Select Year'!Z$14:AE$14,0))</f>
        <v>0</v>
      </c>
      <c r="AJ98" s="324"/>
      <c r="AK98" s="325" t="e">
        <f t="shared" ref="AK98:AK108" si="44">AJ98/AH98</f>
        <v>#DIV/0!</v>
      </c>
      <c r="AL98" s="250"/>
      <c r="AM98" s="341">
        <f>AL98*INDEX('Select Year'!Z$23:AE$23,,MATCH($BN$5,'Select Year'!Z$14:AE$14,0))</f>
        <v>0</v>
      </c>
      <c r="AN98" s="324"/>
      <c r="AO98" s="325" t="e">
        <f t="shared" ref="AO98:AO108" si="45">AN98/AL98</f>
        <v>#DIV/0!</v>
      </c>
      <c r="AP98" s="250"/>
      <c r="AQ98" s="341">
        <f>AP98*INDEX('Select Year'!Z$23:AE$23,,MATCH($BN$5,'Select Year'!Z$14:AE$14,0))</f>
        <v>0</v>
      </c>
      <c r="AR98" s="324"/>
      <c r="AS98" s="325" t="e">
        <f t="shared" ref="AS98:AS108" si="46">AR98/AP98</f>
        <v>#DIV/0!</v>
      </c>
      <c r="AT98" s="250"/>
      <c r="AU98" s="341">
        <f>AT98*INDEX('Select Year'!Z$23:AE$23,,MATCH($BN$5,'Select Year'!Z$14:AE$14,0))</f>
        <v>0</v>
      </c>
      <c r="AV98" s="324"/>
      <c r="AW98" s="370" t="e">
        <f t="shared" ref="AW98:AW108" si="47">AV98/AT98</f>
        <v>#DIV/0!</v>
      </c>
      <c r="CZ98" s="171"/>
    </row>
    <row r="99" spans="1:104" ht="14.25" customHeight="1" x14ac:dyDescent="0.2">
      <c r="A99" s="9" t="e">
        <f>B99&amp;#REF!</f>
        <v>#REF!</v>
      </c>
      <c r="B99" s="118" t="s">
        <v>2</v>
      </c>
      <c r="C99" s="63">
        <f t="shared" si="33"/>
        <v>0</v>
      </c>
      <c r="D99" s="382">
        <f t="shared" si="34"/>
        <v>19000</v>
      </c>
      <c r="E99" s="341">
        <f>D99*INDEX('Select Year'!Z$23:AE$23,,MATCH($BN$5,'Select Year'!Z$14:AE$14,0))</f>
        <v>186599</v>
      </c>
      <c r="F99" s="357">
        <f t="shared" si="35"/>
        <v>9300</v>
      </c>
      <c r="G99" s="358">
        <f t="shared" si="36"/>
        <v>0.48947368421052634</v>
      </c>
      <c r="H99" s="358">
        <f t="shared" si="37"/>
        <v>4.9839495388506905E-2</v>
      </c>
      <c r="I99" s="241" t="e">
        <f>E99*INDEX('Select Year'!AA$15:AC$19,MATCH(Kerosene!C99,'Select Year'!W$15:W$19,0),MATCH($BN$5,'Select Year'!AA$14:AC$14,0))</f>
        <v>#N/A</v>
      </c>
      <c r="J99" s="250">
        <v>10000</v>
      </c>
      <c r="K99" s="341">
        <f>J99*INDEX('Select Year'!Z$23:AE$23,,MATCH($BN$5,'Select Year'!Z$14:AE$14,0))</f>
        <v>98210</v>
      </c>
      <c r="L99" s="324">
        <v>4900</v>
      </c>
      <c r="M99" s="325">
        <f t="shared" si="38"/>
        <v>0.49</v>
      </c>
      <c r="N99" s="250">
        <v>9000</v>
      </c>
      <c r="O99" s="341">
        <f>N99*INDEX('Select Year'!Z$23:AE$23,,MATCH($BN$5,'Select Year'!Z$14:AE$14,0))</f>
        <v>88389</v>
      </c>
      <c r="P99" s="324">
        <v>4400</v>
      </c>
      <c r="Q99" s="325">
        <f t="shared" si="39"/>
        <v>0.48888888888888887</v>
      </c>
      <c r="R99" s="250"/>
      <c r="S99" s="341">
        <f>R99*INDEX('Select Year'!Z$23:AE$23,,MATCH($BN$5,'Select Year'!Z$14:AE$14,0))</f>
        <v>0</v>
      </c>
      <c r="T99" s="324"/>
      <c r="U99" s="325" t="e">
        <f t="shared" si="40"/>
        <v>#DIV/0!</v>
      </c>
      <c r="V99" s="250"/>
      <c r="W99" s="341">
        <f>V99*INDEX('Select Year'!Z$23:AE$23,,MATCH($BN$5,'Select Year'!Z$14:AE$14,0))</f>
        <v>0</v>
      </c>
      <c r="X99" s="324"/>
      <c r="Y99" s="325" t="e">
        <f t="shared" si="41"/>
        <v>#DIV/0!</v>
      </c>
      <c r="Z99" s="250"/>
      <c r="AA99" s="341">
        <f>Z99*INDEX('Select Year'!Z$23:AE$23,,MATCH($BN$5,'Select Year'!Z$14:AE$14,0))</f>
        <v>0</v>
      </c>
      <c r="AB99" s="324"/>
      <c r="AC99" s="325" t="e">
        <f t="shared" si="42"/>
        <v>#DIV/0!</v>
      </c>
      <c r="AD99" s="250"/>
      <c r="AE99" s="341">
        <f>AD99*INDEX('Select Year'!Z$23:AE$23,,MATCH($BN$5,'Select Year'!Z$14:AE$14,0))</f>
        <v>0</v>
      </c>
      <c r="AF99" s="324"/>
      <c r="AG99" s="325" t="e">
        <f t="shared" si="43"/>
        <v>#DIV/0!</v>
      </c>
      <c r="AH99" s="250"/>
      <c r="AI99" s="341">
        <f>AH99*INDEX('Select Year'!Z$23:AE$23,,MATCH($BN$5,'Select Year'!Z$14:AE$14,0))</f>
        <v>0</v>
      </c>
      <c r="AJ99" s="324"/>
      <c r="AK99" s="325" t="e">
        <f t="shared" si="44"/>
        <v>#DIV/0!</v>
      </c>
      <c r="AL99" s="250"/>
      <c r="AM99" s="341">
        <f>AL99*INDEX('Select Year'!Z$23:AE$23,,MATCH($BN$5,'Select Year'!Z$14:AE$14,0))</f>
        <v>0</v>
      </c>
      <c r="AN99" s="324"/>
      <c r="AO99" s="325" t="e">
        <f t="shared" si="45"/>
        <v>#DIV/0!</v>
      </c>
      <c r="AP99" s="250"/>
      <c r="AQ99" s="341">
        <f>AP99*INDEX('Select Year'!Z$23:AE$23,,MATCH($BN$5,'Select Year'!Z$14:AE$14,0))</f>
        <v>0</v>
      </c>
      <c r="AR99" s="324"/>
      <c r="AS99" s="325" t="e">
        <f t="shared" si="46"/>
        <v>#DIV/0!</v>
      </c>
      <c r="AT99" s="250"/>
      <c r="AU99" s="341">
        <f>AT99*INDEX('Select Year'!Z$23:AE$23,,MATCH($BN$5,'Select Year'!Z$14:AE$14,0))</f>
        <v>0</v>
      </c>
      <c r="AV99" s="324"/>
      <c r="AW99" s="370" t="e">
        <f t="shared" si="47"/>
        <v>#DIV/0!</v>
      </c>
      <c r="CZ99" s="171"/>
    </row>
    <row r="100" spans="1:104" ht="14.25" customHeight="1" x14ac:dyDescent="0.2">
      <c r="A100" s="9" t="e">
        <f>B100&amp;#REF!</f>
        <v>#REF!</v>
      </c>
      <c r="B100" s="118" t="s">
        <v>3</v>
      </c>
      <c r="C100" s="63">
        <f t="shared" si="33"/>
        <v>0</v>
      </c>
      <c r="D100" s="382">
        <f t="shared" si="34"/>
        <v>17800</v>
      </c>
      <c r="E100" s="341">
        <f>D100*INDEX('Select Year'!Z$23:AE$23,,MATCH($BN$5,'Select Year'!Z$14:AE$14,0))</f>
        <v>174813.8</v>
      </c>
      <c r="F100" s="357">
        <f t="shared" si="35"/>
        <v>8855</v>
      </c>
      <c r="G100" s="358">
        <f t="shared" si="36"/>
        <v>0.49747191011235953</v>
      </c>
      <c r="H100" s="358">
        <f t="shared" si="37"/>
        <v>5.0653895745072758E-2</v>
      </c>
      <c r="I100" s="241" t="e">
        <f>E100*INDEX('Select Year'!AA$15:AC$19,MATCH(Kerosene!C100,'Select Year'!W$15:W$19,0),MATCH($BN$5,'Select Year'!AA$14:AC$14,0))</f>
        <v>#N/A</v>
      </c>
      <c r="J100" s="250">
        <v>10000</v>
      </c>
      <c r="K100" s="341">
        <f>J100*INDEX('Select Year'!Z$23:AE$23,,MATCH($BN$5,'Select Year'!Z$14:AE$14,0))</f>
        <v>98210</v>
      </c>
      <c r="L100" s="324">
        <v>4905</v>
      </c>
      <c r="M100" s="325">
        <f t="shared" si="38"/>
        <v>0.49049999999999999</v>
      </c>
      <c r="N100" s="250">
        <v>7800</v>
      </c>
      <c r="O100" s="341">
        <f>N100*INDEX('Select Year'!Z$23:AE$23,,MATCH($BN$5,'Select Year'!Z$14:AE$14,0))</f>
        <v>76603.8</v>
      </c>
      <c r="P100" s="324">
        <v>3950</v>
      </c>
      <c r="Q100" s="325">
        <f t="shared" si="39"/>
        <v>0.50641025641025639</v>
      </c>
      <c r="R100" s="250"/>
      <c r="S100" s="341">
        <f>R100*INDEX('Select Year'!Z$23:AE$23,,MATCH($BN$5,'Select Year'!Z$14:AE$14,0))</f>
        <v>0</v>
      </c>
      <c r="T100" s="324"/>
      <c r="U100" s="325" t="e">
        <f t="shared" si="40"/>
        <v>#DIV/0!</v>
      </c>
      <c r="V100" s="250"/>
      <c r="W100" s="341">
        <f>V100*INDEX('Select Year'!Z$23:AE$23,,MATCH($BN$5,'Select Year'!Z$14:AE$14,0))</f>
        <v>0</v>
      </c>
      <c r="X100" s="324"/>
      <c r="Y100" s="325" t="e">
        <f t="shared" si="41"/>
        <v>#DIV/0!</v>
      </c>
      <c r="Z100" s="250"/>
      <c r="AA100" s="341">
        <f>Z100*INDEX('Select Year'!Z$23:AE$23,,MATCH($BN$5,'Select Year'!Z$14:AE$14,0))</f>
        <v>0</v>
      </c>
      <c r="AB100" s="324"/>
      <c r="AC100" s="325" t="e">
        <f t="shared" si="42"/>
        <v>#DIV/0!</v>
      </c>
      <c r="AD100" s="250"/>
      <c r="AE100" s="341">
        <f>AD100*INDEX('Select Year'!Z$23:AE$23,,MATCH($BN$5,'Select Year'!Z$14:AE$14,0))</f>
        <v>0</v>
      </c>
      <c r="AF100" s="324"/>
      <c r="AG100" s="325" t="e">
        <f t="shared" si="43"/>
        <v>#DIV/0!</v>
      </c>
      <c r="AH100" s="250"/>
      <c r="AI100" s="341">
        <f>AH100*INDEX('Select Year'!Z$23:AE$23,,MATCH($BN$5,'Select Year'!Z$14:AE$14,0))</f>
        <v>0</v>
      </c>
      <c r="AJ100" s="324"/>
      <c r="AK100" s="325" t="e">
        <f t="shared" si="44"/>
        <v>#DIV/0!</v>
      </c>
      <c r="AL100" s="250"/>
      <c r="AM100" s="341">
        <f>AL100*INDEX('Select Year'!Z$23:AE$23,,MATCH($BN$5,'Select Year'!Z$14:AE$14,0))</f>
        <v>0</v>
      </c>
      <c r="AN100" s="324"/>
      <c r="AO100" s="325" t="e">
        <f t="shared" si="45"/>
        <v>#DIV/0!</v>
      </c>
      <c r="AP100" s="250"/>
      <c r="AQ100" s="341">
        <f>AP100*INDEX('Select Year'!Z$23:AE$23,,MATCH($BN$5,'Select Year'!Z$14:AE$14,0))</f>
        <v>0</v>
      </c>
      <c r="AR100" s="324"/>
      <c r="AS100" s="325" t="e">
        <f t="shared" si="46"/>
        <v>#DIV/0!</v>
      </c>
      <c r="AT100" s="250"/>
      <c r="AU100" s="341">
        <f>AT100*INDEX('Select Year'!Z$23:AE$23,,MATCH($BN$5,'Select Year'!Z$14:AE$14,0))</f>
        <v>0</v>
      </c>
      <c r="AV100" s="324"/>
      <c r="AW100" s="370" t="e">
        <f t="shared" si="47"/>
        <v>#DIV/0!</v>
      </c>
      <c r="CZ100" s="171"/>
    </row>
    <row r="101" spans="1:104" ht="14.25" customHeight="1" x14ac:dyDescent="0.2">
      <c r="A101" s="9" t="e">
        <f>B101&amp;#REF!</f>
        <v>#REF!</v>
      </c>
      <c r="B101" s="118" t="s">
        <v>4</v>
      </c>
      <c r="C101" s="63">
        <f t="shared" si="33"/>
        <v>0</v>
      </c>
      <c r="D101" s="382">
        <f t="shared" si="34"/>
        <v>9900</v>
      </c>
      <c r="E101" s="341">
        <f>D101*INDEX('Select Year'!Z$23:AE$23,,MATCH($BN$5,'Select Year'!Z$14:AE$14,0))</f>
        <v>97227.9</v>
      </c>
      <c r="F101" s="357">
        <f t="shared" si="35"/>
        <v>4850</v>
      </c>
      <c r="G101" s="358">
        <f t="shared" si="36"/>
        <v>0.48989898989898989</v>
      </c>
      <c r="H101" s="358">
        <f t="shared" si="37"/>
        <v>4.9882801130128288E-2</v>
      </c>
      <c r="I101" s="241" t="e">
        <f>E101*INDEX('Select Year'!AA$15:AC$19,MATCH(Kerosene!C101,'Select Year'!W$15:W$19,0),MATCH($BN$5,'Select Year'!AA$14:AC$14,0))</f>
        <v>#N/A</v>
      </c>
      <c r="J101" s="250">
        <v>9900</v>
      </c>
      <c r="K101" s="341">
        <f>J101*INDEX('Select Year'!Z$23:AE$23,,MATCH($BN$5,'Select Year'!Z$14:AE$14,0))</f>
        <v>97227.9</v>
      </c>
      <c r="L101" s="324">
        <v>4850</v>
      </c>
      <c r="M101" s="325">
        <f t="shared" si="38"/>
        <v>0.48989898989898989</v>
      </c>
      <c r="N101" s="250"/>
      <c r="O101" s="341">
        <f>N101*INDEX('Select Year'!Z$23:AE$23,,MATCH($BN$5,'Select Year'!Z$14:AE$14,0))</f>
        <v>0</v>
      </c>
      <c r="P101" s="324"/>
      <c r="Q101" s="325" t="e">
        <f t="shared" si="39"/>
        <v>#DIV/0!</v>
      </c>
      <c r="R101" s="250"/>
      <c r="S101" s="341">
        <f>R101*INDEX('Select Year'!Z$23:AE$23,,MATCH($BN$5,'Select Year'!Z$14:AE$14,0))</f>
        <v>0</v>
      </c>
      <c r="T101" s="324"/>
      <c r="U101" s="325" t="e">
        <f t="shared" si="40"/>
        <v>#DIV/0!</v>
      </c>
      <c r="V101" s="250"/>
      <c r="W101" s="341">
        <f>V101*INDEX('Select Year'!Z$23:AE$23,,MATCH($BN$5,'Select Year'!Z$14:AE$14,0))</f>
        <v>0</v>
      </c>
      <c r="X101" s="324"/>
      <c r="Y101" s="325" t="e">
        <f t="shared" si="41"/>
        <v>#DIV/0!</v>
      </c>
      <c r="Z101" s="250"/>
      <c r="AA101" s="341">
        <f>Z101*INDEX('Select Year'!Z$23:AE$23,,MATCH($BN$5,'Select Year'!Z$14:AE$14,0))</f>
        <v>0</v>
      </c>
      <c r="AB101" s="324"/>
      <c r="AC101" s="325" t="e">
        <f t="shared" si="42"/>
        <v>#DIV/0!</v>
      </c>
      <c r="AD101" s="250"/>
      <c r="AE101" s="341">
        <f>AD101*INDEX('Select Year'!Z$23:AE$23,,MATCH($BN$5,'Select Year'!Z$14:AE$14,0))</f>
        <v>0</v>
      </c>
      <c r="AF101" s="324"/>
      <c r="AG101" s="325" t="e">
        <f t="shared" si="43"/>
        <v>#DIV/0!</v>
      </c>
      <c r="AH101" s="250"/>
      <c r="AI101" s="341">
        <f>AH101*INDEX('Select Year'!Z$23:AE$23,,MATCH($BN$5,'Select Year'!Z$14:AE$14,0))</f>
        <v>0</v>
      </c>
      <c r="AJ101" s="324"/>
      <c r="AK101" s="325" t="e">
        <f t="shared" si="44"/>
        <v>#DIV/0!</v>
      </c>
      <c r="AL101" s="250"/>
      <c r="AM101" s="341">
        <f>AL101*INDEX('Select Year'!Z$23:AE$23,,MATCH($BN$5,'Select Year'!Z$14:AE$14,0))</f>
        <v>0</v>
      </c>
      <c r="AN101" s="324"/>
      <c r="AO101" s="325" t="e">
        <f t="shared" si="45"/>
        <v>#DIV/0!</v>
      </c>
      <c r="AP101" s="250"/>
      <c r="AQ101" s="341">
        <f>AP101*INDEX('Select Year'!Z$23:AE$23,,MATCH($BN$5,'Select Year'!Z$14:AE$14,0))</f>
        <v>0</v>
      </c>
      <c r="AR101" s="324"/>
      <c r="AS101" s="325" t="e">
        <f t="shared" si="46"/>
        <v>#DIV/0!</v>
      </c>
      <c r="AT101" s="250"/>
      <c r="AU101" s="341">
        <f>AT101*INDEX('Select Year'!Z$23:AE$23,,MATCH($BN$5,'Select Year'!Z$14:AE$14,0))</f>
        <v>0</v>
      </c>
      <c r="AV101" s="324"/>
      <c r="AW101" s="370" t="e">
        <f t="shared" si="47"/>
        <v>#DIV/0!</v>
      </c>
      <c r="CZ101" s="171"/>
    </row>
    <row r="102" spans="1:104" ht="14.25" customHeight="1" x14ac:dyDescent="0.2">
      <c r="A102" s="9" t="e">
        <f>B102&amp;#REF!</f>
        <v>#REF!</v>
      </c>
      <c r="B102" s="118" t="s">
        <v>5</v>
      </c>
      <c r="C102" s="63">
        <f t="shared" si="33"/>
        <v>0</v>
      </c>
      <c r="D102" s="382">
        <f t="shared" si="34"/>
        <v>11000</v>
      </c>
      <c r="E102" s="341">
        <f>D102*INDEX('Select Year'!Z$23:AE$23,,MATCH($BN$5,'Select Year'!Z$14:AE$14,0))</f>
        <v>108031</v>
      </c>
      <c r="F102" s="357">
        <f t="shared" si="35"/>
        <v>5400</v>
      </c>
      <c r="G102" s="358">
        <f t="shared" si="36"/>
        <v>0.49090909090909091</v>
      </c>
      <c r="H102" s="358">
        <f t="shared" si="37"/>
        <v>4.9985652266479066E-2</v>
      </c>
      <c r="I102" s="241" t="e">
        <f>E102*INDEX('Select Year'!AA$15:AC$19,MATCH(Kerosene!C102,'Select Year'!W$15:W$19,0),MATCH($BN$5,'Select Year'!AA$14:AC$14,0))</f>
        <v>#N/A</v>
      </c>
      <c r="J102" s="250">
        <v>11000</v>
      </c>
      <c r="K102" s="341">
        <f>J102*INDEX('Select Year'!Z$23:AE$23,,MATCH($BN$5,'Select Year'!Z$14:AE$14,0))</f>
        <v>108031</v>
      </c>
      <c r="L102" s="324">
        <v>5400</v>
      </c>
      <c r="M102" s="325">
        <f t="shared" si="38"/>
        <v>0.49090909090909091</v>
      </c>
      <c r="N102" s="250"/>
      <c r="O102" s="341">
        <f>N102*INDEX('Select Year'!Z$23:AE$23,,MATCH($BN$5,'Select Year'!Z$14:AE$14,0))</f>
        <v>0</v>
      </c>
      <c r="P102" s="324"/>
      <c r="Q102" s="325" t="e">
        <f t="shared" si="39"/>
        <v>#DIV/0!</v>
      </c>
      <c r="R102" s="250"/>
      <c r="S102" s="341">
        <f>R102*INDEX('Select Year'!Z$23:AE$23,,MATCH($BN$5,'Select Year'!Z$14:AE$14,0))</f>
        <v>0</v>
      </c>
      <c r="T102" s="324"/>
      <c r="U102" s="325" t="e">
        <f t="shared" si="40"/>
        <v>#DIV/0!</v>
      </c>
      <c r="V102" s="250"/>
      <c r="W102" s="341">
        <f>V102*INDEX('Select Year'!Z$23:AE$23,,MATCH($BN$5,'Select Year'!Z$14:AE$14,0))</f>
        <v>0</v>
      </c>
      <c r="X102" s="324"/>
      <c r="Y102" s="325" t="e">
        <f t="shared" si="41"/>
        <v>#DIV/0!</v>
      </c>
      <c r="Z102" s="250"/>
      <c r="AA102" s="341">
        <f>Z102*INDEX('Select Year'!Z$23:AE$23,,MATCH($BN$5,'Select Year'!Z$14:AE$14,0))</f>
        <v>0</v>
      </c>
      <c r="AB102" s="324"/>
      <c r="AC102" s="325" t="e">
        <f t="shared" si="42"/>
        <v>#DIV/0!</v>
      </c>
      <c r="AD102" s="250"/>
      <c r="AE102" s="341">
        <f>AD102*INDEX('Select Year'!Z$23:AE$23,,MATCH($BN$5,'Select Year'!Z$14:AE$14,0))</f>
        <v>0</v>
      </c>
      <c r="AF102" s="324"/>
      <c r="AG102" s="325" t="e">
        <f t="shared" si="43"/>
        <v>#DIV/0!</v>
      </c>
      <c r="AH102" s="250"/>
      <c r="AI102" s="341">
        <f>AH102*INDEX('Select Year'!Z$23:AE$23,,MATCH($BN$5,'Select Year'!Z$14:AE$14,0))</f>
        <v>0</v>
      </c>
      <c r="AJ102" s="324"/>
      <c r="AK102" s="325" t="e">
        <f t="shared" si="44"/>
        <v>#DIV/0!</v>
      </c>
      <c r="AL102" s="250"/>
      <c r="AM102" s="341">
        <f>AL102*INDEX('Select Year'!Z$23:AE$23,,MATCH($BN$5,'Select Year'!Z$14:AE$14,0))</f>
        <v>0</v>
      </c>
      <c r="AN102" s="324"/>
      <c r="AO102" s="325" t="e">
        <f t="shared" si="45"/>
        <v>#DIV/0!</v>
      </c>
      <c r="AP102" s="250"/>
      <c r="AQ102" s="341">
        <f>AP102*INDEX('Select Year'!Z$23:AE$23,,MATCH($BN$5,'Select Year'!Z$14:AE$14,0))</f>
        <v>0</v>
      </c>
      <c r="AR102" s="324"/>
      <c r="AS102" s="325" t="e">
        <f t="shared" si="46"/>
        <v>#DIV/0!</v>
      </c>
      <c r="AT102" s="250"/>
      <c r="AU102" s="341">
        <f>AT102*INDEX('Select Year'!Z$23:AE$23,,MATCH($BN$5,'Select Year'!Z$14:AE$14,0))</f>
        <v>0</v>
      </c>
      <c r="AV102" s="324"/>
      <c r="AW102" s="370" t="e">
        <f t="shared" si="47"/>
        <v>#DIV/0!</v>
      </c>
      <c r="CZ102" s="171"/>
    </row>
    <row r="103" spans="1:104" ht="14.25" customHeight="1" x14ac:dyDescent="0.2">
      <c r="A103" s="9" t="e">
        <f>B103&amp;#REF!</f>
        <v>#REF!</v>
      </c>
      <c r="B103" s="118" t="s">
        <v>6</v>
      </c>
      <c r="C103" s="63">
        <f t="shared" si="33"/>
        <v>0</v>
      </c>
      <c r="D103" s="382">
        <f t="shared" si="34"/>
        <v>12000</v>
      </c>
      <c r="E103" s="341">
        <f>D103*INDEX('Select Year'!Z$23:AE$23,,MATCH($BN$5,'Select Year'!Z$14:AE$14,0))</f>
        <v>117852</v>
      </c>
      <c r="F103" s="357">
        <f t="shared" si="35"/>
        <v>5850</v>
      </c>
      <c r="G103" s="358">
        <f t="shared" si="36"/>
        <v>0.48749999999999999</v>
      </c>
      <c r="H103" s="358">
        <f t="shared" si="37"/>
        <v>4.9638529681295181E-2</v>
      </c>
      <c r="I103" s="241" t="e">
        <f>E103*INDEX('Select Year'!AA$15:AC$19,MATCH(Kerosene!C103,'Select Year'!W$15:W$19,0),MATCH($BN$5,'Select Year'!AA$14:AC$14,0))</f>
        <v>#N/A</v>
      </c>
      <c r="J103" s="250">
        <v>12000</v>
      </c>
      <c r="K103" s="341">
        <f>J103*INDEX('Select Year'!Z$23:AE$23,,MATCH($BN$5,'Select Year'!Z$14:AE$14,0))</f>
        <v>117852</v>
      </c>
      <c r="L103" s="324">
        <v>5850</v>
      </c>
      <c r="M103" s="325">
        <f t="shared" si="38"/>
        <v>0.48749999999999999</v>
      </c>
      <c r="N103" s="250"/>
      <c r="O103" s="341">
        <f>N103*INDEX('Select Year'!Z$23:AE$23,,MATCH($BN$5,'Select Year'!Z$14:AE$14,0))</f>
        <v>0</v>
      </c>
      <c r="P103" s="324"/>
      <c r="Q103" s="325" t="e">
        <f t="shared" si="39"/>
        <v>#DIV/0!</v>
      </c>
      <c r="R103" s="250"/>
      <c r="S103" s="341">
        <f>R103*INDEX('Select Year'!Z$23:AE$23,,MATCH($BN$5,'Select Year'!Z$14:AE$14,0))</f>
        <v>0</v>
      </c>
      <c r="T103" s="324"/>
      <c r="U103" s="325" t="e">
        <f t="shared" si="40"/>
        <v>#DIV/0!</v>
      </c>
      <c r="V103" s="250"/>
      <c r="W103" s="341">
        <f>V103*INDEX('Select Year'!Z$23:AE$23,,MATCH($BN$5,'Select Year'!Z$14:AE$14,0))</f>
        <v>0</v>
      </c>
      <c r="X103" s="324"/>
      <c r="Y103" s="325" t="e">
        <f t="shared" si="41"/>
        <v>#DIV/0!</v>
      </c>
      <c r="Z103" s="250"/>
      <c r="AA103" s="341">
        <f>Z103*INDEX('Select Year'!Z$23:AE$23,,MATCH($BN$5,'Select Year'!Z$14:AE$14,0))</f>
        <v>0</v>
      </c>
      <c r="AB103" s="324"/>
      <c r="AC103" s="325" t="e">
        <f t="shared" si="42"/>
        <v>#DIV/0!</v>
      </c>
      <c r="AD103" s="250"/>
      <c r="AE103" s="341">
        <f>AD103*INDEX('Select Year'!Z$23:AE$23,,MATCH($BN$5,'Select Year'!Z$14:AE$14,0))</f>
        <v>0</v>
      </c>
      <c r="AF103" s="324"/>
      <c r="AG103" s="325" t="e">
        <f t="shared" si="43"/>
        <v>#DIV/0!</v>
      </c>
      <c r="AH103" s="250"/>
      <c r="AI103" s="341">
        <f>AH103*INDEX('Select Year'!Z$23:AE$23,,MATCH($BN$5,'Select Year'!Z$14:AE$14,0))</f>
        <v>0</v>
      </c>
      <c r="AJ103" s="324"/>
      <c r="AK103" s="325" t="e">
        <f t="shared" si="44"/>
        <v>#DIV/0!</v>
      </c>
      <c r="AL103" s="250"/>
      <c r="AM103" s="341">
        <f>AL103*INDEX('Select Year'!Z$23:AE$23,,MATCH($BN$5,'Select Year'!Z$14:AE$14,0))</f>
        <v>0</v>
      </c>
      <c r="AN103" s="324"/>
      <c r="AO103" s="325" t="e">
        <f t="shared" si="45"/>
        <v>#DIV/0!</v>
      </c>
      <c r="AP103" s="250"/>
      <c r="AQ103" s="341">
        <f>AP103*INDEX('Select Year'!Z$23:AE$23,,MATCH($BN$5,'Select Year'!Z$14:AE$14,0))</f>
        <v>0</v>
      </c>
      <c r="AR103" s="324"/>
      <c r="AS103" s="325" t="e">
        <f t="shared" si="46"/>
        <v>#DIV/0!</v>
      </c>
      <c r="AT103" s="250"/>
      <c r="AU103" s="341">
        <f>AT103*INDEX('Select Year'!Z$23:AE$23,,MATCH($BN$5,'Select Year'!Z$14:AE$14,0))</f>
        <v>0</v>
      </c>
      <c r="AV103" s="324"/>
      <c r="AW103" s="370" t="e">
        <f t="shared" si="47"/>
        <v>#DIV/0!</v>
      </c>
      <c r="CZ103" s="171"/>
    </row>
    <row r="104" spans="1:104" ht="14.25" customHeight="1" x14ac:dyDescent="0.2">
      <c r="A104" s="9" t="e">
        <f>B104&amp;#REF!</f>
        <v>#REF!</v>
      </c>
      <c r="B104" s="118" t="s">
        <v>7</v>
      </c>
      <c r="C104" s="63">
        <f t="shared" si="33"/>
        <v>0</v>
      </c>
      <c r="D104" s="382">
        <f t="shared" si="34"/>
        <v>9000</v>
      </c>
      <c r="E104" s="341">
        <f>D104*INDEX('Select Year'!Z$23:AE$23,,MATCH($BN$5,'Select Year'!Z$14:AE$14,0))</f>
        <v>88389</v>
      </c>
      <c r="F104" s="357">
        <f t="shared" si="35"/>
        <v>4380</v>
      </c>
      <c r="G104" s="358">
        <f t="shared" si="36"/>
        <v>0.48666666666666669</v>
      </c>
      <c r="H104" s="358">
        <f t="shared" si="37"/>
        <v>4.9553677493805792E-2</v>
      </c>
      <c r="I104" s="241" t="e">
        <f>E104*INDEX('Select Year'!AA$15:AC$19,MATCH(Kerosene!C104,'Select Year'!W$15:W$19,0),MATCH($BN$5,'Select Year'!AA$14:AC$14,0))</f>
        <v>#N/A</v>
      </c>
      <c r="J104" s="250">
        <v>9000</v>
      </c>
      <c r="K104" s="341">
        <f>J104*INDEX('Select Year'!Z$23:AE$23,,MATCH($BN$5,'Select Year'!Z$14:AE$14,0))</f>
        <v>88389</v>
      </c>
      <c r="L104" s="324">
        <v>4380</v>
      </c>
      <c r="M104" s="325">
        <f t="shared" si="38"/>
        <v>0.48666666666666669</v>
      </c>
      <c r="N104" s="250"/>
      <c r="O104" s="341">
        <f>N104*INDEX('Select Year'!Z$23:AE$23,,MATCH($BN$5,'Select Year'!Z$14:AE$14,0))</f>
        <v>0</v>
      </c>
      <c r="P104" s="324"/>
      <c r="Q104" s="325" t="e">
        <f t="shared" si="39"/>
        <v>#DIV/0!</v>
      </c>
      <c r="R104" s="250"/>
      <c r="S104" s="341">
        <f>R104*INDEX('Select Year'!Z$23:AE$23,,MATCH($BN$5,'Select Year'!Z$14:AE$14,0))</f>
        <v>0</v>
      </c>
      <c r="T104" s="324"/>
      <c r="U104" s="325" t="e">
        <f t="shared" si="40"/>
        <v>#DIV/0!</v>
      </c>
      <c r="V104" s="250"/>
      <c r="W104" s="341">
        <f>V104*INDEX('Select Year'!Z$23:AE$23,,MATCH($BN$5,'Select Year'!Z$14:AE$14,0))</f>
        <v>0</v>
      </c>
      <c r="X104" s="324"/>
      <c r="Y104" s="325" t="e">
        <f t="shared" si="41"/>
        <v>#DIV/0!</v>
      </c>
      <c r="Z104" s="250"/>
      <c r="AA104" s="341">
        <f>Z104*INDEX('Select Year'!Z$23:AE$23,,MATCH($BN$5,'Select Year'!Z$14:AE$14,0))</f>
        <v>0</v>
      </c>
      <c r="AB104" s="324"/>
      <c r="AC104" s="325" t="e">
        <f t="shared" si="42"/>
        <v>#DIV/0!</v>
      </c>
      <c r="AD104" s="250"/>
      <c r="AE104" s="341">
        <f>AD104*INDEX('Select Year'!Z$23:AE$23,,MATCH($BN$5,'Select Year'!Z$14:AE$14,0))</f>
        <v>0</v>
      </c>
      <c r="AF104" s="324"/>
      <c r="AG104" s="325" t="e">
        <f t="shared" si="43"/>
        <v>#DIV/0!</v>
      </c>
      <c r="AH104" s="250"/>
      <c r="AI104" s="341">
        <f>AH104*INDEX('Select Year'!Z$23:AE$23,,MATCH($BN$5,'Select Year'!Z$14:AE$14,0))</f>
        <v>0</v>
      </c>
      <c r="AJ104" s="324"/>
      <c r="AK104" s="325" t="e">
        <f t="shared" si="44"/>
        <v>#DIV/0!</v>
      </c>
      <c r="AL104" s="250"/>
      <c r="AM104" s="341">
        <f>AL104*INDEX('Select Year'!Z$23:AE$23,,MATCH($BN$5,'Select Year'!Z$14:AE$14,0))</f>
        <v>0</v>
      </c>
      <c r="AN104" s="324"/>
      <c r="AO104" s="325" t="e">
        <f t="shared" si="45"/>
        <v>#DIV/0!</v>
      </c>
      <c r="AP104" s="250"/>
      <c r="AQ104" s="341">
        <f>AP104*INDEX('Select Year'!Z$23:AE$23,,MATCH($BN$5,'Select Year'!Z$14:AE$14,0))</f>
        <v>0</v>
      </c>
      <c r="AR104" s="324"/>
      <c r="AS104" s="325" t="e">
        <f t="shared" si="46"/>
        <v>#DIV/0!</v>
      </c>
      <c r="AT104" s="250"/>
      <c r="AU104" s="341">
        <f>AT104*INDEX('Select Year'!Z$23:AE$23,,MATCH($BN$5,'Select Year'!Z$14:AE$14,0))</f>
        <v>0</v>
      </c>
      <c r="AV104" s="324"/>
      <c r="AW104" s="370" t="e">
        <f t="shared" si="47"/>
        <v>#DIV/0!</v>
      </c>
      <c r="CZ104" s="171"/>
    </row>
    <row r="105" spans="1:104" ht="14.25" customHeight="1" x14ac:dyDescent="0.2">
      <c r="A105" s="9" t="e">
        <f>B105&amp;#REF!</f>
        <v>#REF!</v>
      </c>
      <c r="B105" s="118" t="s">
        <v>8</v>
      </c>
      <c r="C105" s="63">
        <f t="shared" si="33"/>
        <v>0</v>
      </c>
      <c r="D105" s="382">
        <f t="shared" si="34"/>
        <v>10500</v>
      </c>
      <c r="E105" s="341">
        <f>D105*INDEX('Select Year'!Z$23:AE$23,,MATCH($BN$5,'Select Year'!Z$14:AE$14,0))</f>
        <v>103120.5</v>
      </c>
      <c r="F105" s="357">
        <f t="shared" si="35"/>
        <v>5150</v>
      </c>
      <c r="G105" s="358">
        <f t="shared" si="36"/>
        <v>0.49047619047619045</v>
      </c>
      <c r="H105" s="358">
        <f t="shared" si="37"/>
        <v>4.9941573208043016E-2</v>
      </c>
      <c r="I105" s="241" t="e">
        <f>E105*INDEX('Select Year'!AA$15:AC$19,MATCH(Kerosene!C105,'Select Year'!W$15:W$19,0),MATCH($BN$5,'Select Year'!AA$14:AC$14,0))</f>
        <v>#N/A</v>
      </c>
      <c r="J105" s="250">
        <v>10500</v>
      </c>
      <c r="K105" s="341">
        <f>J105*INDEX('Select Year'!Z$23:AE$23,,MATCH($BN$5,'Select Year'!Z$14:AE$14,0))</f>
        <v>103120.5</v>
      </c>
      <c r="L105" s="324">
        <v>5150</v>
      </c>
      <c r="M105" s="325">
        <f t="shared" si="38"/>
        <v>0.49047619047619045</v>
      </c>
      <c r="N105" s="250"/>
      <c r="O105" s="341">
        <f>N105*INDEX('Select Year'!Z$23:AE$23,,MATCH($BN$5,'Select Year'!Z$14:AE$14,0))</f>
        <v>0</v>
      </c>
      <c r="P105" s="324"/>
      <c r="Q105" s="325" t="e">
        <f t="shared" si="39"/>
        <v>#DIV/0!</v>
      </c>
      <c r="R105" s="250"/>
      <c r="S105" s="341">
        <f>R105*INDEX('Select Year'!Z$23:AE$23,,MATCH($BN$5,'Select Year'!Z$14:AE$14,0))</f>
        <v>0</v>
      </c>
      <c r="T105" s="324"/>
      <c r="U105" s="325" t="e">
        <f t="shared" si="40"/>
        <v>#DIV/0!</v>
      </c>
      <c r="V105" s="250"/>
      <c r="W105" s="341">
        <f>V105*INDEX('Select Year'!Z$23:AE$23,,MATCH($BN$5,'Select Year'!Z$14:AE$14,0))</f>
        <v>0</v>
      </c>
      <c r="X105" s="324"/>
      <c r="Y105" s="325" t="e">
        <f t="shared" si="41"/>
        <v>#DIV/0!</v>
      </c>
      <c r="Z105" s="250"/>
      <c r="AA105" s="341">
        <f>Z105*INDEX('Select Year'!Z$23:AE$23,,MATCH($BN$5,'Select Year'!Z$14:AE$14,0))</f>
        <v>0</v>
      </c>
      <c r="AB105" s="324"/>
      <c r="AC105" s="325" t="e">
        <f t="shared" si="42"/>
        <v>#DIV/0!</v>
      </c>
      <c r="AD105" s="250"/>
      <c r="AE105" s="341">
        <f>AD105*INDEX('Select Year'!Z$23:AE$23,,MATCH($BN$5,'Select Year'!Z$14:AE$14,0))</f>
        <v>0</v>
      </c>
      <c r="AF105" s="324"/>
      <c r="AG105" s="325" t="e">
        <f t="shared" si="43"/>
        <v>#DIV/0!</v>
      </c>
      <c r="AH105" s="250"/>
      <c r="AI105" s="341">
        <f>AH105*INDEX('Select Year'!Z$23:AE$23,,MATCH($BN$5,'Select Year'!Z$14:AE$14,0))</f>
        <v>0</v>
      </c>
      <c r="AJ105" s="324"/>
      <c r="AK105" s="325" t="e">
        <f t="shared" si="44"/>
        <v>#DIV/0!</v>
      </c>
      <c r="AL105" s="250"/>
      <c r="AM105" s="341">
        <f>AL105*INDEX('Select Year'!Z$23:AE$23,,MATCH($BN$5,'Select Year'!Z$14:AE$14,0))</f>
        <v>0</v>
      </c>
      <c r="AN105" s="324"/>
      <c r="AO105" s="325" t="e">
        <f t="shared" si="45"/>
        <v>#DIV/0!</v>
      </c>
      <c r="AP105" s="250"/>
      <c r="AQ105" s="341">
        <f>AP105*INDEX('Select Year'!Z$23:AE$23,,MATCH($BN$5,'Select Year'!Z$14:AE$14,0))</f>
        <v>0</v>
      </c>
      <c r="AR105" s="324"/>
      <c r="AS105" s="325" t="e">
        <f t="shared" si="46"/>
        <v>#DIV/0!</v>
      </c>
      <c r="AT105" s="250"/>
      <c r="AU105" s="341">
        <f>AT105*INDEX('Select Year'!Z$23:AE$23,,MATCH($BN$5,'Select Year'!Z$14:AE$14,0))</f>
        <v>0</v>
      </c>
      <c r="AV105" s="324"/>
      <c r="AW105" s="370" t="e">
        <f t="shared" si="47"/>
        <v>#DIV/0!</v>
      </c>
      <c r="CZ105" s="171"/>
    </row>
    <row r="106" spans="1:104" ht="14.25" customHeight="1" x14ac:dyDescent="0.2">
      <c r="A106" s="9" t="e">
        <f>B106&amp;#REF!</f>
        <v>#REF!</v>
      </c>
      <c r="B106" s="118" t="s">
        <v>9</v>
      </c>
      <c r="C106" s="63">
        <f t="shared" si="33"/>
        <v>0</v>
      </c>
      <c r="D106" s="382">
        <f t="shared" si="34"/>
        <v>11000</v>
      </c>
      <c r="E106" s="341">
        <f>D106*INDEX('Select Year'!Z$23:AE$23,,MATCH($BN$5,'Select Year'!Z$14:AE$14,0))</f>
        <v>108031</v>
      </c>
      <c r="F106" s="357">
        <f t="shared" si="35"/>
        <v>5200</v>
      </c>
      <c r="G106" s="358">
        <f t="shared" si="36"/>
        <v>0.47272727272727272</v>
      </c>
      <c r="H106" s="358">
        <f t="shared" si="37"/>
        <v>4.8134331812165025E-2</v>
      </c>
      <c r="I106" s="241" t="e">
        <f>E106*INDEX('Select Year'!AA$15:AC$19,MATCH(Kerosene!C106,'Select Year'!W$15:W$19,0),MATCH($BN$5,'Select Year'!AA$14:AC$14,0))</f>
        <v>#N/A</v>
      </c>
      <c r="J106" s="250">
        <v>11000</v>
      </c>
      <c r="K106" s="341">
        <f>J106*INDEX('Select Year'!Z$23:AE$23,,MATCH($BN$5,'Select Year'!Z$14:AE$14,0))</f>
        <v>108031</v>
      </c>
      <c r="L106" s="324">
        <v>5200</v>
      </c>
      <c r="M106" s="325">
        <f t="shared" si="38"/>
        <v>0.47272727272727272</v>
      </c>
      <c r="N106" s="250"/>
      <c r="O106" s="341">
        <f>N106*INDEX('Select Year'!Z$23:AE$23,,MATCH($BN$5,'Select Year'!Z$14:AE$14,0))</f>
        <v>0</v>
      </c>
      <c r="P106" s="324"/>
      <c r="Q106" s="325" t="e">
        <f t="shared" si="39"/>
        <v>#DIV/0!</v>
      </c>
      <c r="R106" s="250"/>
      <c r="S106" s="341">
        <f>R106*INDEX('Select Year'!Z$23:AE$23,,MATCH($BN$5,'Select Year'!Z$14:AE$14,0))</f>
        <v>0</v>
      </c>
      <c r="T106" s="324"/>
      <c r="U106" s="325" t="e">
        <f t="shared" si="40"/>
        <v>#DIV/0!</v>
      </c>
      <c r="V106" s="250"/>
      <c r="W106" s="341">
        <f>V106*INDEX('Select Year'!Z$23:AE$23,,MATCH($BN$5,'Select Year'!Z$14:AE$14,0))</f>
        <v>0</v>
      </c>
      <c r="X106" s="324"/>
      <c r="Y106" s="325" t="e">
        <f t="shared" si="41"/>
        <v>#DIV/0!</v>
      </c>
      <c r="Z106" s="250"/>
      <c r="AA106" s="341">
        <f>Z106*INDEX('Select Year'!Z$23:AE$23,,MATCH($BN$5,'Select Year'!Z$14:AE$14,0))</f>
        <v>0</v>
      </c>
      <c r="AB106" s="324"/>
      <c r="AC106" s="325" t="e">
        <f t="shared" si="42"/>
        <v>#DIV/0!</v>
      </c>
      <c r="AD106" s="250"/>
      <c r="AE106" s="341">
        <f>AD106*INDEX('Select Year'!Z$23:AE$23,,MATCH($BN$5,'Select Year'!Z$14:AE$14,0))</f>
        <v>0</v>
      </c>
      <c r="AF106" s="324"/>
      <c r="AG106" s="325" t="e">
        <f t="shared" si="43"/>
        <v>#DIV/0!</v>
      </c>
      <c r="AH106" s="250"/>
      <c r="AI106" s="341">
        <f>AH106*INDEX('Select Year'!Z$23:AE$23,,MATCH($BN$5,'Select Year'!Z$14:AE$14,0))</f>
        <v>0</v>
      </c>
      <c r="AJ106" s="324"/>
      <c r="AK106" s="325" t="e">
        <f t="shared" si="44"/>
        <v>#DIV/0!</v>
      </c>
      <c r="AL106" s="250"/>
      <c r="AM106" s="341">
        <f>AL106*INDEX('Select Year'!Z$23:AE$23,,MATCH($BN$5,'Select Year'!Z$14:AE$14,0))</f>
        <v>0</v>
      </c>
      <c r="AN106" s="324"/>
      <c r="AO106" s="325" t="e">
        <f t="shared" si="45"/>
        <v>#DIV/0!</v>
      </c>
      <c r="AP106" s="250"/>
      <c r="AQ106" s="341">
        <f>AP106*INDEX('Select Year'!Z$23:AE$23,,MATCH($BN$5,'Select Year'!Z$14:AE$14,0))</f>
        <v>0</v>
      </c>
      <c r="AR106" s="324"/>
      <c r="AS106" s="325" t="e">
        <f t="shared" si="46"/>
        <v>#DIV/0!</v>
      </c>
      <c r="AT106" s="250"/>
      <c r="AU106" s="341">
        <f>AT106*INDEX('Select Year'!Z$23:AE$23,,MATCH($BN$5,'Select Year'!Z$14:AE$14,0))</f>
        <v>0</v>
      </c>
      <c r="AV106" s="324"/>
      <c r="AW106" s="370" t="e">
        <f t="shared" si="47"/>
        <v>#DIV/0!</v>
      </c>
      <c r="CZ106" s="171"/>
    </row>
    <row r="107" spans="1:104" ht="14.25" customHeight="1" x14ac:dyDescent="0.2">
      <c r="A107" s="9" t="e">
        <f>B107&amp;#REF!</f>
        <v>#REF!</v>
      </c>
      <c r="B107" s="118" t="s">
        <v>10</v>
      </c>
      <c r="C107" s="63">
        <f t="shared" si="33"/>
        <v>0</v>
      </c>
      <c r="D107" s="382">
        <f t="shared" si="34"/>
        <v>19000</v>
      </c>
      <c r="E107" s="341">
        <f>D107*INDEX('Select Year'!Z$23:AE$23,,MATCH($BN$5,'Select Year'!Z$14:AE$14,0))</f>
        <v>186599</v>
      </c>
      <c r="F107" s="357">
        <f t="shared" si="35"/>
        <v>9050</v>
      </c>
      <c r="G107" s="358">
        <f t="shared" si="36"/>
        <v>0.47631578947368419</v>
      </c>
      <c r="H107" s="358">
        <f t="shared" si="37"/>
        <v>4.8499724007095429E-2</v>
      </c>
      <c r="I107" s="241" t="e">
        <f>E107*INDEX('Select Year'!AA$15:AC$19,MATCH(Kerosene!C107,'Select Year'!W$15:W$19,0),MATCH($BN$5,'Select Year'!AA$14:AC$14,0))</f>
        <v>#N/A</v>
      </c>
      <c r="J107" s="250">
        <v>11000</v>
      </c>
      <c r="K107" s="341">
        <f>J107*INDEX('Select Year'!Z$23:AE$23,,MATCH($BN$5,'Select Year'!Z$14:AE$14,0))</f>
        <v>108031</v>
      </c>
      <c r="L107" s="324">
        <v>5150</v>
      </c>
      <c r="M107" s="325">
        <f t="shared" si="38"/>
        <v>0.4681818181818182</v>
      </c>
      <c r="N107" s="250">
        <v>8000</v>
      </c>
      <c r="O107" s="341">
        <f>N107*INDEX('Select Year'!Z$23:AE$23,,MATCH($BN$5,'Select Year'!Z$14:AE$14,0))</f>
        <v>78568</v>
      </c>
      <c r="P107" s="324">
        <v>3900</v>
      </c>
      <c r="Q107" s="325">
        <f t="shared" si="39"/>
        <v>0.48749999999999999</v>
      </c>
      <c r="R107" s="250"/>
      <c r="S107" s="341">
        <f>R107*INDEX('Select Year'!Z$23:AE$23,,MATCH($BN$5,'Select Year'!Z$14:AE$14,0))</f>
        <v>0</v>
      </c>
      <c r="T107" s="324"/>
      <c r="U107" s="325" t="e">
        <f t="shared" si="40"/>
        <v>#DIV/0!</v>
      </c>
      <c r="V107" s="250"/>
      <c r="W107" s="341">
        <f>V107*INDEX('Select Year'!Z$23:AE$23,,MATCH($BN$5,'Select Year'!Z$14:AE$14,0))</f>
        <v>0</v>
      </c>
      <c r="X107" s="324"/>
      <c r="Y107" s="325" t="e">
        <f t="shared" si="41"/>
        <v>#DIV/0!</v>
      </c>
      <c r="Z107" s="250"/>
      <c r="AA107" s="341">
        <f>Z107*INDEX('Select Year'!Z$23:AE$23,,MATCH($BN$5,'Select Year'!Z$14:AE$14,0))</f>
        <v>0</v>
      </c>
      <c r="AB107" s="324"/>
      <c r="AC107" s="325" t="e">
        <f t="shared" si="42"/>
        <v>#DIV/0!</v>
      </c>
      <c r="AD107" s="250"/>
      <c r="AE107" s="341">
        <f>AD107*INDEX('Select Year'!Z$23:AE$23,,MATCH($BN$5,'Select Year'!Z$14:AE$14,0))</f>
        <v>0</v>
      </c>
      <c r="AF107" s="324"/>
      <c r="AG107" s="325" t="e">
        <f t="shared" si="43"/>
        <v>#DIV/0!</v>
      </c>
      <c r="AH107" s="250"/>
      <c r="AI107" s="341">
        <f>AH107*INDEX('Select Year'!Z$23:AE$23,,MATCH($BN$5,'Select Year'!Z$14:AE$14,0))</f>
        <v>0</v>
      </c>
      <c r="AJ107" s="324"/>
      <c r="AK107" s="325" t="e">
        <f t="shared" si="44"/>
        <v>#DIV/0!</v>
      </c>
      <c r="AL107" s="250"/>
      <c r="AM107" s="341">
        <f>AL107*INDEX('Select Year'!Z$23:AE$23,,MATCH($BN$5,'Select Year'!Z$14:AE$14,0))</f>
        <v>0</v>
      </c>
      <c r="AN107" s="324"/>
      <c r="AO107" s="325" t="e">
        <f t="shared" si="45"/>
        <v>#DIV/0!</v>
      </c>
      <c r="AP107" s="250"/>
      <c r="AQ107" s="341">
        <f>AP107*INDEX('Select Year'!Z$23:AE$23,,MATCH($BN$5,'Select Year'!Z$14:AE$14,0))</f>
        <v>0</v>
      </c>
      <c r="AR107" s="324"/>
      <c r="AS107" s="325" t="e">
        <f t="shared" si="46"/>
        <v>#DIV/0!</v>
      </c>
      <c r="AT107" s="250"/>
      <c r="AU107" s="341">
        <f>AT107*INDEX('Select Year'!Z$23:AE$23,,MATCH($BN$5,'Select Year'!Z$14:AE$14,0))</f>
        <v>0</v>
      </c>
      <c r="AV107" s="324"/>
      <c r="AW107" s="370" t="e">
        <f t="shared" si="47"/>
        <v>#DIV/0!</v>
      </c>
      <c r="CZ107" s="171"/>
    </row>
    <row r="108" spans="1:104" ht="14.25" customHeight="1" thickBot="1" x14ac:dyDescent="0.25">
      <c r="A108" s="9" t="e">
        <f>B108&amp;#REF!</f>
        <v>#REF!</v>
      </c>
      <c r="B108" s="162" t="s">
        <v>11</v>
      </c>
      <c r="C108" s="163">
        <f t="shared" si="33"/>
        <v>0</v>
      </c>
      <c r="D108" s="383">
        <f t="shared" si="34"/>
        <v>25800</v>
      </c>
      <c r="E108" s="359">
        <f>D108*INDEX('Select Year'!Z$23:AE$23,,MATCH($BN$5,'Select Year'!Z$14:AE$14,0))</f>
        <v>253381.8</v>
      </c>
      <c r="F108" s="360">
        <f t="shared" si="35"/>
        <v>12430</v>
      </c>
      <c r="G108" s="361">
        <f t="shared" si="36"/>
        <v>0.4817829457364341</v>
      </c>
      <c r="H108" s="361">
        <f t="shared" si="37"/>
        <v>4.9056404208984231E-2</v>
      </c>
      <c r="I108" s="384" t="e">
        <f>E108*INDEX('Select Year'!AA$15:AC$19,MATCH(Kerosene!C108,'Select Year'!W$15:W$19,0),MATCH($BN$5,'Select Year'!AA$14:AC$14,0))</f>
        <v>#N/A</v>
      </c>
      <c r="J108" s="255">
        <v>10800</v>
      </c>
      <c r="K108" s="359">
        <f>J108*INDEX('Select Year'!Z$23:AE$23,,MATCH($BN$5,'Select Year'!Z$14:AE$14,0))</f>
        <v>106066.8</v>
      </c>
      <c r="L108" s="263">
        <v>5230</v>
      </c>
      <c r="M108" s="371">
        <f t="shared" si="38"/>
        <v>0.48425925925925928</v>
      </c>
      <c r="N108" s="255">
        <v>10000</v>
      </c>
      <c r="O108" s="359">
        <f>N108*INDEX('Select Year'!Z$23:AE$23,,MATCH($BN$5,'Select Year'!Z$14:AE$14,0))</f>
        <v>98210</v>
      </c>
      <c r="P108" s="263">
        <v>4900</v>
      </c>
      <c r="Q108" s="371">
        <f t="shared" si="39"/>
        <v>0.49</v>
      </c>
      <c r="R108" s="255">
        <v>5000</v>
      </c>
      <c r="S108" s="359">
        <f>R108*INDEX('Select Year'!Z$23:AE$23,,MATCH($BN$5,'Select Year'!Z$14:AE$14,0))</f>
        <v>49105</v>
      </c>
      <c r="T108" s="263">
        <v>2300</v>
      </c>
      <c r="U108" s="371">
        <f t="shared" si="40"/>
        <v>0.46</v>
      </c>
      <c r="V108" s="255"/>
      <c r="W108" s="359">
        <f>V108*INDEX('Select Year'!Z$23:AE$23,,MATCH($BN$5,'Select Year'!Z$14:AE$14,0))</f>
        <v>0</v>
      </c>
      <c r="X108" s="263"/>
      <c r="Y108" s="371" t="e">
        <f t="shared" si="41"/>
        <v>#DIV/0!</v>
      </c>
      <c r="Z108" s="255"/>
      <c r="AA108" s="359">
        <f>Z108*INDEX('Select Year'!Z$23:AE$23,,MATCH($BN$5,'Select Year'!Z$14:AE$14,0))</f>
        <v>0</v>
      </c>
      <c r="AB108" s="263"/>
      <c r="AC108" s="371" t="e">
        <f t="shared" si="42"/>
        <v>#DIV/0!</v>
      </c>
      <c r="AD108" s="255"/>
      <c r="AE108" s="359">
        <f>AD108*INDEX('Select Year'!Z$23:AE$23,,MATCH($BN$5,'Select Year'!Z$14:AE$14,0))</f>
        <v>0</v>
      </c>
      <c r="AF108" s="263"/>
      <c r="AG108" s="371" t="e">
        <f t="shared" si="43"/>
        <v>#DIV/0!</v>
      </c>
      <c r="AH108" s="255"/>
      <c r="AI108" s="359">
        <f>AH108*INDEX('Select Year'!Z$23:AE$23,,MATCH($BN$5,'Select Year'!Z$14:AE$14,0))</f>
        <v>0</v>
      </c>
      <c r="AJ108" s="263"/>
      <c r="AK108" s="371" t="e">
        <f t="shared" si="44"/>
        <v>#DIV/0!</v>
      </c>
      <c r="AL108" s="255"/>
      <c r="AM108" s="359">
        <f>AL108*INDEX('Select Year'!Z$23:AE$23,,MATCH($BN$5,'Select Year'!Z$14:AE$14,0))</f>
        <v>0</v>
      </c>
      <c r="AN108" s="263"/>
      <c r="AO108" s="371" t="e">
        <f t="shared" si="45"/>
        <v>#DIV/0!</v>
      </c>
      <c r="AP108" s="255"/>
      <c r="AQ108" s="359">
        <f>AP108*INDEX('Select Year'!Z$23:AE$23,,MATCH($BN$5,'Select Year'!Z$14:AE$14,0))</f>
        <v>0</v>
      </c>
      <c r="AR108" s="263"/>
      <c r="AS108" s="371" t="e">
        <f t="shared" si="46"/>
        <v>#DIV/0!</v>
      </c>
      <c r="AT108" s="255"/>
      <c r="AU108" s="359">
        <f>AT108*INDEX('Select Year'!Z$23:AE$23,,MATCH($BN$5,'Select Year'!Z$14:AE$14,0))</f>
        <v>0</v>
      </c>
      <c r="AV108" s="263"/>
      <c r="AW108" s="372" t="e">
        <f t="shared" si="47"/>
        <v>#DIV/0!</v>
      </c>
      <c r="CZ108" s="171"/>
    </row>
    <row r="109" spans="1:104" s="51" customFormat="1" ht="19.5" customHeight="1" thickBot="1" x14ac:dyDescent="0.25">
      <c r="A109" s="9" t="e">
        <f>B109&amp;#REF!</f>
        <v>#REF!</v>
      </c>
      <c r="B109" s="164" t="s">
        <v>24</v>
      </c>
      <c r="C109" s="332"/>
      <c r="D109" s="333">
        <f>SUM(D97:D108)</f>
        <v>200800</v>
      </c>
      <c r="E109" s="266">
        <f>SUM(E97:E108)</f>
        <v>1972056.8</v>
      </c>
      <c r="F109" s="267">
        <f>SUM(F97:F108)</f>
        <v>98365</v>
      </c>
      <c r="G109" s="334">
        <f>IF((J109)=0,"",F109/(D109))</f>
        <v>0.48986553784860559</v>
      </c>
      <c r="H109" s="334">
        <f>IF((J109)=0,"",F109/(E109))</f>
        <v>4.9879394954546949E-2</v>
      </c>
      <c r="I109" s="335" t="e">
        <f>SUM(I97:I108)</f>
        <v>#N/A</v>
      </c>
      <c r="J109" s="266">
        <f>SUM(J97:J108)</f>
        <v>127500</v>
      </c>
      <c r="K109" s="266">
        <f>SUM(K97:K108)</f>
        <v>1252177.5</v>
      </c>
      <c r="L109" s="267">
        <f>SUM(L97:L108)</f>
        <v>62015</v>
      </c>
      <c r="M109" s="336">
        <f>L109/J109</f>
        <v>0.48639215686274512</v>
      </c>
      <c r="N109" s="266">
        <f>SUM(N97:N108)</f>
        <v>54300</v>
      </c>
      <c r="O109" s="266">
        <f>SUM(O97:O108)</f>
        <v>533280.30000000005</v>
      </c>
      <c r="P109" s="267">
        <f>SUM(P97:P108)</f>
        <v>26700</v>
      </c>
      <c r="Q109" s="336">
        <f>P109/N109</f>
        <v>0.49171270718232046</v>
      </c>
      <c r="R109" s="266">
        <f>SUM(R97:R108)</f>
        <v>14000</v>
      </c>
      <c r="S109" s="266">
        <f>SUM(S97:S108)</f>
        <v>137494</v>
      </c>
      <c r="T109" s="267">
        <f>SUM(T97:T108)</f>
        <v>6700</v>
      </c>
      <c r="U109" s="336">
        <f>T109/R109</f>
        <v>0.47857142857142859</v>
      </c>
      <c r="V109" s="266">
        <f>SUM(V97:V108)</f>
        <v>5000</v>
      </c>
      <c r="W109" s="266">
        <f>SUM(W97:W108)</f>
        <v>49105</v>
      </c>
      <c r="X109" s="267">
        <f>SUM(X97:X108)</f>
        <v>2950</v>
      </c>
      <c r="Y109" s="336">
        <f>X109/V109</f>
        <v>0.59</v>
      </c>
      <c r="Z109" s="266">
        <f>SUM(Z97:Z108)</f>
        <v>0</v>
      </c>
      <c r="AA109" s="266">
        <f>SUM(AA97:AA108)</f>
        <v>0</v>
      </c>
      <c r="AB109" s="267">
        <f>SUM(AB97:AB108)</f>
        <v>0</v>
      </c>
      <c r="AC109" s="336" t="e">
        <f>AB109/Z109</f>
        <v>#DIV/0!</v>
      </c>
      <c r="AD109" s="266">
        <f>SUM(AD97:AD108)</f>
        <v>0</v>
      </c>
      <c r="AE109" s="266">
        <f>SUM(AE97:AE108)</f>
        <v>0</v>
      </c>
      <c r="AF109" s="267">
        <f>SUM(AF97:AF108)</f>
        <v>0</v>
      </c>
      <c r="AG109" s="336" t="e">
        <f>AF109/AD109</f>
        <v>#DIV/0!</v>
      </c>
      <c r="AH109" s="266">
        <f>SUM(AH97:AH108)</f>
        <v>0</v>
      </c>
      <c r="AI109" s="266">
        <f>SUM(AI97:AI108)</f>
        <v>0</v>
      </c>
      <c r="AJ109" s="267">
        <f>SUM(AJ97:AJ108)</f>
        <v>0</v>
      </c>
      <c r="AK109" s="336" t="e">
        <f>AJ109/AH109</f>
        <v>#DIV/0!</v>
      </c>
      <c r="AL109" s="266">
        <f>SUM(AL97:AL108)</f>
        <v>0</v>
      </c>
      <c r="AM109" s="266">
        <f>SUM(AM97:AM108)</f>
        <v>0</v>
      </c>
      <c r="AN109" s="267">
        <f>SUM(AN97:AN108)</f>
        <v>0</v>
      </c>
      <c r="AO109" s="336" t="e">
        <f>AN109/AL109</f>
        <v>#DIV/0!</v>
      </c>
      <c r="AP109" s="266">
        <f>SUM(AP97:AP108)</f>
        <v>0</v>
      </c>
      <c r="AQ109" s="266">
        <f>SUM(AQ97:AQ108)</f>
        <v>0</v>
      </c>
      <c r="AR109" s="267">
        <f>SUM(AR97:AR108)</f>
        <v>0</v>
      </c>
      <c r="AS109" s="336" t="e">
        <f>AR109/AP109</f>
        <v>#DIV/0!</v>
      </c>
      <c r="AT109" s="266">
        <f>SUM(AT97:AT108)</f>
        <v>0</v>
      </c>
      <c r="AU109" s="266">
        <f>SUM(AU97:AU108)</f>
        <v>0</v>
      </c>
      <c r="AV109" s="267">
        <f>SUM(AV97:AV108)</f>
        <v>0</v>
      </c>
      <c r="AW109" s="336" t="e">
        <f>AV109/AT109</f>
        <v>#DIV/0!</v>
      </c>
      <c r="AY109" s="52"/>
      <c r="AZ109" s="52"/>
      <c r="BF109" s="52"/>
      <c r="BG109" s="52"/>
      <c r="BH109" s="52"/>
      <c r="BI109" s="53"/>
      <c r="BJ109" s="52"/>
      <c r="BK109" s="52"/>
      <c r="CZ109" s="168"/>
    </row>
    <row r="110" spans="1:104" x14ac:dyDescent="0.2">
      <c r="A110" s="1" t="e">
        <f>B110&amp;#REF!</f>
        <v>#REF!</v>
      </c>
      <c r="B110" s="677" t="s">
        <v>126</v>
      </c>
      <c r="C110" s="723"/>
      <c r="D110" s="529"/>
      <c r="E110" s="529"/>
      <c r="F110" s="529"/>
      <c r="G110" s="529"/>
      <c r="H110" s="529"/>
      <c r="I110" s="529"/>
      <c r="J110" s="530"/>
      <c r="K110" s="530"/>
      <c r="L110" s="530"/>
      <c r="M110" s="530"/>
      <c r="N110" s="530"/>
      <c r="O110" s="530"/>
      <c r="P110" s="530"/>
      <c r="Q110" s="530"/>
      <c r="R110" s="530"/>
      <c r="S110" s="546"/>
    </row>
    <row r="111" spans="1:104" x14ac:dyDescent="0.2">
      <c r="B111" s="679"/>
      <c r="C111" s="724"/>
      <c r="D111" s="54"/>
      <c r="E111" s="54"/>
      <c r="F111" s="54"/>
      <c r="G111" s="54"/>
      <c r="H111" s="54"/>
      <c r="I111" s="54"/>
      <c r="J111" s="41"/>
      <c r="K111" s="41"/>
      <c r="L111" s="41"/>
      <c r="M111" s="41"/>
      <c r="N111" s="41"/>
      <c r="O111" s="41"/>
      <c r="P111" s="41"/>
      <c r="Q111" s="41"/>
      <c r="R111" s="41"/>
      <c r="S111" s="547"/>
    </row>
    <row r="112" spans="1:104" x14ac:dyDescent="0.2">
      <c r="B112" s="679"/>
      <c r="C112" s="724"/>
      <c r="D112" s="54"/>
      <c r="E112" s="54"/>
      <c r="F112" s="54"/>
      <c r="G112" s="54"/>
      <c r="H112" s="54"/>
      <c r="I112" s="54"/>
      <c r="J112" s="41"/>
      <c r="K112" s="41"/>
      <c r="L112" s="41"/>
      <c r="M112" s="41"/>
      <c r="N112" s="41"/>
      <c r="O112" s="41"/>
      <c r="P112" s="41"/>
      <c r="Q112" s="41"/>
      <c r="R112" s="41"/>
      <c r="S112" s="547"/>
    </row>
    <row r="113" spans="2:19" x14ac:dyDescent="0.2">
      <c r="B113" s="679"/>
      <c r="C113" s="724"/>
      <c r="D113" s="54"/>
      <c r="E113" s="54"/>
      <c r="F113" s="54"/>
      <c r="G113" s="54"/>
      <c r="H113" s="54"/>
      <c r="I113" s="54"/>
      <c r="J113" s="41"/>
      <c r="K113" s="41"/>
      <c r="L113" s="41"/>
      <c r="M113" s="41"/>
      <c r="N113" s="41"/>
      <c r="O113" s="41"/>
      <c r="P113" s="41"/>
      <c r="Q113" s="41"/>
      <c r="R113" s="41"/>
      <c r="S113" s="547"/>
    </row>
    <row r="114" spans="2:19" x14ac:dyDescent="0.2">
      <c r="B114" s="679"/>
      <c r="C114" s="724"/>
      <c r="D114" s="54"/>
      <c r="E114" s="54"/>
      <c r="F114" s="54"/>
      <c r="G114" s="54"/>
      <c r="H114" s="54"/>
      <c r="I114" s="54"/>
      <c r="J114" s="41"/>
      <c r="K114" s="41"/>
      <c r="L114" s="41"/>
      <c r="M114" s="41"/>
      <c r="N114" s="41"/>
      <c r="O114" s="41"/>
      <c r="P114" s="41"/>
      <c r="Q114" s="41"/>
      <c r="R114" s="41"/>
      <c r="S114" s="547"/>
    </row>
    <row r="115" spans="2:19" x14ac:dyDescent="0.2">
      <c r="B115" s="679"/>
      <c r="C115" s="724"/>
      <c r="D115" s="54"/>
      <c r="E115" s="54"/>
      <c r="F115" s="54"/>
      <c r="G115" s="54"/>
      <c r="H115" s="54"/>
      <c r="I115" s="54"/>
      <c r="J115" s="41"/>
      <c r="K115" s="41"/>
      <c r="L115" s="41"/>
      <c r="M115" s="41"/>
      <c r="N115" s="41"/>
      <c r="O115" s="41"/>
      <c r="P115" s="41"/>
      <c r="Q115" s="41"/>
      <c r="R115" s="41"/>
      <c r="S115" s="547"/>
    </row>
    <row r="116" spans="2:19" x14ac:dyDescent="0.2">
      <c r="B116" s="679"/>
      <c r="C116" s="724"/>
      <c r="D116" s="54"/>
      <c r="E116" s="54"/>
      <c r="F116" s="54"/>
      <c r="G116" s="54"/>
      <c r="H116" s="54"/>
      <c r="I116" s="54"/>
      <c r="J116" s="41"/>
      <c r="K116" s="41"/>
      <c r="L116" s="41"/>
      <c r="M116" s="41"/>
      <c r="N116" s="41"/>
      <c r="O116" s="41"/>
      <c r="P116" s="41"/>
      <c r="Q116" s="41"/>
      <c r="R116" s="41"/>
      <c r="S116" s="547"/>
    </row>
    <row r="117" spans="2:19" ht="15.75" customHeight="1" x14ac:dyDescent="0.2">
      <c r="B117" s="679"/>
      <c r="C117" s="724"/>
      <c r="D117" s="54"/>
      <c r="E117" s="54"/>
      <c r="F117" s="54"/>
      <c r="G117" s="54"/>
      <c r="H117" s="54"/>
      <c r="I117" s="54"/>
      <c r="J117" s="41"/>
      <c r="K117" s="41"/>
      <c r="L117" s="41"/>
      <c r="M117" s="41"/>
      <c r="N117" s="41"/>
      <c r="O117" s="41"/>
      <c r="P117" s="41"/>
      <c r="Q117" s="41"/>
      <c r="R117" s="41"/>
      <c r="S117" s="547"/>
    </row>
    <row r="118" spans="2:19" x14ac:dyDescent="0.2">
      <c r="B118" s="679"/>
      <c r="C118" s="724"/>
      <c r="D118" s="54"/>
      <c r="E118" s="54"/>
      <c r="F118" s="54"/>
      <c r="G118" s="54"/>
      <c r="H118" s="54"/>
      <c r="I118" s="54"/>
      <c r="J118" s="41"/>
      <c r="K118" s="41"/>
      <c r="L118" s="41"/>
      <c r="M118" s="41"/>
      <c r="N118" s="41"/>
      <c r="O118" s="41"/>
      <c r="P118" s="41"/>
      <c r="Q118" s="41"/>
      <c r="R118" s="41"/>
      <c r="S118" s="547"/>
    </row>
    <row r="119" spans="2:19" x14ac:dyDescent="0.2">
      <c r="B119" s="679"/>
      <c r="C119" s="724"/>
      <c r="D119" s="54"/>
      <c r="E119" s="54"/>
      <c r="F119" s="54"/>
      <c r="G119" s="54"/>
      <c r="H119" s="54"/>
      <c r="I119" s="54"/>
      <c r="J119" s="41"/>
      <c r="K119" s="41"/>
      <c r="L119" s="41"/>
      <c r="M119" s="41"/>
      <c r="N119" s="41"/>
      <c r="O119" s="41"/>
      <c r="P119" s="41"/>
      <c r="Q119" s="41"/>
      <c r="R119" s="41"/>
      <c r="S119" s="547"/>
    </row>
    <row r="120" spans="2:19" x14ac:dyDescent="0.2">
      <c r="B120" s="679"/>
      <c r="C120" s="724"/>
      <c r="D120" s="54"/>
      <c r="E120" s="54"/>
      <c r="F120" s="54"/>
      <c r="G120" s="54"/>
      <c r="H120" s="54"/>
      <c r="I120" s="54"/>
      <c r="J120" s="41"/>
      <c r="K120" s="41"/>
      <c r="L120" s="41"/>
      <c r="M120" s="41"/>
      <c r="N120" s="41"/>
      <c r="O120" s="41"/>
      <c r="P120" s="41"/>
      <c r="Q120" s="41"/>
      <c r="R120" s="41"/>
      <c r="S120" s="547"/>
    </row>
    <row r="121" spans="2:19" x14ac:dyDescent="0.2">
      <c r="B121" s="679"/>
      <c r="C121" s="724"/>
      <c r="D121" s="54"/>
      <c r="E121" s="54"/>
      <c r="F121" s="54"/>
      <c r="G121" s="54"/>
      <c r="H121" s="54"/>
      <c r="I121" s="54"/>
      <c r="J121" s="41"/>
      <c r="K121" s="41"/>
      <c r="L121" s="41"/>
      <c r="M121" s="41"/>
      <c r="N121" s="41"/>
      <c r="O121" s="41"/>
      <c r="P121" s="41"/>
      <c r="Q121" s="41"/>
      <c r="R121" s="41"/>
      <c r="S121" s="547"/>
    </row>
    <row r="122" spans="2:19" x14ac:dyDescent="0.2">
      <c r="B122" s="679"/>
      <c r="C122" s="724"/>
      <c r="D122" s="54"/>
      <c r="E122" s="54"/>
      <c r="F122" s="54"/>
      <c r="G122" s="54"/>
      <c r="H122" s="54"/>
      <c r="I122" s="54"/>
      <c r="J122" s="41"/>
      <c r="K122" s="41"/>
      <c r="L122" s="41"/>
      <c r="M122" s="41"/>
      <c r="N122" s="41"/>
      <c r="O122" s="41"/>
      <c r="P122" s="41"/>
      <c r="Q122" s="41"/>
      <c r="R122" s="41"/>
      <c r="S122" s="547"/>
    </row>
    <row r="123" spans="2:19" x14ac:dyDescent="0.2">
      <c r="B123" s="679"/>
      <c r="C123" s="724"/>
      <c r="D123" s="54"/>
      <c r="E123" s="54"/>
      <c r="F123" s="54"/>
      <c r="G123" s="54"/>
      <c r="H123" s="54"/>
      <c r="I123" s="54"/>
      <c r="J123" s="41"/>
      <c r="K123" s="41"/>
      <c r="L123" s="41"/>
      <c r="M123" s="41"/>
      <c r="N123" s="41"/>
      <c r="O123" s="41"/>
      <c r="P123" s="41"/>
      <c r="Q123" s="41"/>
      <c r="R123" s="41"/>
      <c r="S123" s="547"/>
    </row>
    <row r="124" spans="2:19" x14ac:dyDescent="0.2">
      <c r="B124" s="679"/>
      <c r="C124" s="724"/>
      <c r="D124" s="54"/>
      <c r="E124" s="54"/>
      <c r="F124" s="54"/>
      <c r="G124" s="54"/>
      <c r="H124" s="54"/>
      <c r="I124" s="54"/>
      <c r="J124" s="41"/>
      <c r="K124" s="41"/>
      <c r="L124" s="41"/>
      <c r="M124" s="41"/>
      <c r="N124" s="41"/>
      <c r="O124" s="41"/>
      <c r="P124" s="41"/>
      <c r="Q124" s="41"/>
      <c r="R124" s="41"/>
      <c r="S124" s="547"/>
    </row>
    <row r="125" spans="2:19" x14ac:dyDescent="0.2">
      <c r="B125" s="679"/>
      <c r="C125" s="724"/>
      <c r="D125" s="54"/>
      <c r="E125" s="54"/>
      <c r="F125" s="54"/>
      <c r="G125" s="54"/>
      <c r="H125" s="54"/>
      <c r="I125" s="54"/>
      <c r="J125" s="41"/>
      <c r="K125" s="41"/>
      <c r="L125" s="41"/>
      <c r="M125" s="41"/>
      <c r="N125" s="41"/>
      <c r="O125" s="41"/>
      <c r="P125" s="41"/>
      <c r="Q125" s="41"/>
      <c r="R125" s="41"/>
      <c r="S125" s="547"/>
    </row>
    <row r="126" spans="2:19" x14ac:dyDescent="0.2">
      <c r="B126" s="679"/>
      <c r="C126" s="724"/>
      <c r="D126" s="54"/>
      <c r="E126" s="54"/>
      <c r="F126" s="54"/>
      <c r="G126" s="54"/>
      <c r="H126" s="54"/>
      <c r="I126" s="54"/>
      <c r="J126" s="41"/>
      <c r="K126" s="41"/>
      <c r="L126" s="41"/>
      <c r="M126" s="41"/>
      <c r="N126" s="41"/>
      <c r="O126" s="41"/>
      <c r="P126" s="41"/>
      <c r="Q126" s="41"/>
      <c r="R126" s="41"/>
      <c r="S126" s="547"/>
    </row>
    <row r="127" spans="2:19" x14ac:dyDescent="0.2">
      <c r="B127" s="679"/>
      <c r="C127" s="724"/>
      <c r="D127" s="54"/>
      <c r="E127" s="54"/>
      <c r="F127" s="54"/>
      <c r="G127" s="54"/>
      <c r="H127" s="54"/>
      <c r="I127" s="54"/>
      <c r="J127" s="41"/>
      <c r="K127" s="41"/>
      <c r="L127" s="41"/>
      <c r="M127" s="41"/>
      <c r="N127" s="41"/>
      <c r="O127" s="41"/>
      <c r="P127" s="41"/>
      <c r="Q127" s="41"/>
      <c r="R127" s="41"/>
      <c r="S127" s="547"/>
    </row>
    <row r="128" spans="2:19" x14ac:dyDescent="0.2">
      <c r="B128" s="679"/>
      <c r="C128" s="724"/>
      <c r="D128" s="54"/>
      <c r="E128" s="54"/>
      <c r="F128" s="54"/>
      <c r="G128" s="54"/>
      <c r="H128" s="54"/>
      <c r="I128" s="54"/>
      <c r="J128" s="41"/>
      <c r="K128" s="41"/>
      <c r="L128" s="41"/>
      <c r="M128" s="41"/>
      <c r="N128" s="41"/>
      <c r="O128" s="41"/>
      <c r="P128" s="41"/>
      <c r="Q128" s="41"/>
      <c r="R128" s="41"/>
      <c r="S128" s="547"/>
    </row>
    <row r="129" spans="2:19" x14ac:dyDescent="0.2">
      <c r="B129" s="679"/>
      <c r="C129" s="724"/>
      <c r="D129" s="54"/>
      <c r="E129" s="54"/>
      <c r="F129" s="54"/>
      <c r="G129" s="54"/>
      <c r="H129" s="54"/>
      <c r="I129" s="54"/>
      <c r="J129" s="41"/>
      <c r="K129" s="41"/>
      <c r="L129" s="41"/>
      <c r="M129" s="41"/>
      <c r="N129" s="41"/>
      <c r="O129" s="41"/>
      <c r="P129" s="41"/>
      <c r="Q129" s="41"/>
      <c r="R129" s="41"/>
      <c r="S129" s="547"/>
    </row>
    <row r="130" spans="2:19" x14ac:dyDescent="0.2">
      <c r="B130" s="679"/>
      <c r="C130" s="724"/>
      <c r="D130" s="54"/>
      <c r="E130" s="54"/>
      <c r="F130" s="54"/>
      <c r="G130" s="54"/>
      <c r="H130" s="54"/>
      <c r="I130" s="54"/>
      <c r="J130" s="41"/>
      <c r="K130" s="41"/>
      <c r="L130" s="41"/>
      <c r="M130" s="41"/>
      <c r="N130" s="41"/>
      <c r="O130" s="41"/>
      <c r="P130" s="41"/>
      <c r="Q130" s="41"/>
      <c r="R130" s="41"/>
      <c r="S130" s="547"/>
    </row>
    <row r="131" spans="2:19" x14ac:dyDescent="0.2">
      <c r="B131" s="679"/>
      <c r="C131" s="724"/>
      <c r="D131" s="54"/>
      <c r="E131" s="54"/>
      <c r="F131" s="54"/>
      <c r="G131" s="54"/>
      <c r="H131" s="54"/>
      <c r="I131" s="54"/>
      <c r="J131" s="41"/>
      <c r="K131" s="41"/>
      <c r="L131" s="41"/>
      <c r="M131" s="41"/>
      <c r="N131" s="41"/>
      <c r="O131" s="41"/>
      <c r="P131" s="41"/>
      <c r="Q131" s="41"/>
      <c r="R131" s="41"/>
      <c r="S131" s="547"/>
    </row>
    <row r="132" spans="2:19" x14ac:dyDescent="0.2">
      <c r="B132" s="679"/>
      <c r="C132" s="724"/>
      <c r="D132" s="54"/>
      <c r="E132" s="54"/>
      <c r="F132" s="54"/>
      <c r="G132" s="54"/>
      <c r="H132" s="54"/>
      <c r="I132" s="54"/>
      <c r="J132" s="41"/>
      <c r="K132" s="41"/>
      <c r="L132" s="41"/>
      <c r="M132" s="41"/>
      <c r="N132" s="41"/>
      <c r="O132" s="41"/>
      <c r="P132" s="41"/>
      <c r="Q132" s="41"/>
      <c r="R132" s="41"/>
      <c r="S132" s="547"/>
    </row>
    <row r="133" spans="2:19" x14ac:dyDescent="0.2">
      <c r="B133" s="679"/>
      <c r="C133" s="724"/>
      <c r="D133" s="54"/>
      <c r="E133" s="54"/>
      <c r="F133" s="54"/>
      <c r="G133" s="54"/>
      <c r="H133" s="54"/>
      <c r="I133" s="54"/>
      <c r="J133" s="41"/>
      <c r="K133" s="41"/>
      <c r="L133" s="41"/>
      <c r="M133" s="41"/>
      <c r="N133" s="41"/>
      <c r="O133" s="41"/>
      <c r="P133" s="41"/>
      <c r="Q133" s="41"/>
      <c r="R133" s="41"/>
      <c r="S133" s="547"/>
    </row>
    <row r="134" spans="2:19" x14ac:dyDescent="0.2">
      <c r="B134" s="679"/>
      <c r="C134" s="724"/>
      <c r="D134" s="54"/>
      <c r="E134" s="54"/>
      <c r="F134" s="54"/>
      <c r="G134" s="54"/>
      <c r="H134" s="54"/>
      <c r="I134" s="54"/>
      <c r="J134" s="41"/>
      <c r="K134" s="41"/>
      <c r="L134" s="41"/>
      <c r="M134" s="41"/>
      <c r="N134" s="41"/>
      <c r="O134" s="41"/>
      <c r="P134" s="41"/>
      <c r="Q134" s="41"/>
      <c r="R134" s="41"/>
      <c r="S134" s="547"/>
    </row>
    <row r="135" spans="2:19" ht="12.75" thickBot="1" x14ac:dyDescent="0.25">
      <c r="B135" s="681"/>
      <c r="C135" s="725"/>
      <c r="D135" s="534"/>
      <c r="E135" s="534"/>
      <c r="F135" s="534"/>
      <c r="G135" s="534"/>
      <c r="H135" s="534"/>
      <c r="I135" s="534"/>
      <c r="J135" s="535"/>
      <c r="K135" s="535"/>
      <c r="L135" s="535"/>
      <c r="M135" s="535"/>
      <c r="N135" s="535"/>
      <c r="O135" s="535"/>
      <c r="P135" s="535"/>
      <c r="Q135" s="535"/>
      <c r="R135" s="535"/>
      <c r="S135" s="548"/>
    </row>
  </sheetData>
  <mergeCells count="75">
    <mergeCell ref="D5:E5"/>
    <mergeCell ref="BN5:BP5"/>
    <mergeCell ref="AL94:AO94"/>
    <mergeCell ref="AP94:AS94"/>
    <mergeCell ref="AT94:AW94"/>
    <mergeCell ref="AL91:AO92"/>
    <mergeCell ref="AP91:AS92"/>
    <mergeCell ref="AD8:AE8"/>
    <mergeCell ref="AH8:AI8"/>
    <mergeCell ref="AL8:AM8"/>
    <mergeCell ref="AP8:AQ8"/>
    <mergeCell ref="AT8:AU8"/>
    <mergeCell ref="D91:E91"/>
    <mergeCell ref="AT91:AW92"/>
    <mergeCell ref="Z94:AC94"/>
    <mergeCell ref="AD94:AG94"/>
    <mergeCell ref="V91:Y92"/>
    <mergeCell ref="Z91:AC92"/>
    <mergeCell ref="AD91:AG92"/>
    <mergeCell ref="AH91:AK92"/>
    <mergeCell ref="B94:C96"/>
    <mergeCell ref="J94:M94"/>
    <mergeCell ref="N94:Q94"/>
    <mergeCell ref="R94:U94"/>
    <mergeCell ref="V94:Y94"/>
    <mergeCell ref="D95:E95"/>
    <mergeCell ref="G95:H95"/>
    <mergeCell ref="AT95:AU95"/>
    <mergeCell ref="J95:K95"/>
    <mergeCell ref="AD7:AG7"/>
    <mergeCell ref="AH7:AK7"/>
    <mergeCell ref="AL7:AO7"/>
    <mergeCell ref="AP7:AS7"/>
    <mergeCell ref="V95:W95"/>
    <mergeCell ref="Z95:AA95"/>
    <mergeCell ref="AD95:AE95"/>
    <mergeCell ref="AH95:AI95"/>
    <mergeCell ref="AL95:AM95"/>
    <mergeCell ref="AP95:AQ95"/>
    <mergeCell ref="N91:Q92"/>
    <mergeCell ref="N95:O95"/>
    <mergeCell ref="R95:S95"/>
    <mergeCell ref="AH94:AK94"/>
    <mergeCell ref="B110:C135"/>
    <mergeCell ref="AT4:AW5"/>
    <mergeCell ref="D4:E4"/>
    <mergeCell ref="N4:Q5"/>
    <mergeCell ref="R4:U5"/>
    <mergeCell ref="V4:Y5"/>
    <mergeCell ref="Z4:AC5"/>
    <mergeCell ref="AD4:AG5"/>
    <mergeCell ref="AH4:AK5"/>
    <mergeCell ref="AL4:AO5"/>
    <mergeCell ref="AP4:AS5"/>
    <mergeCell ref="B7:C9"/>
    <mergeCell ref="J7:M7"/>
    <mergeCell ref="N7:Q7"/>
    <mergeCell ref="R7:U7"/>
    <mergeCell ref="V7:Y7"/>
    <mergeCell ref="BM4:BP4"/>
    <mergeCell ref="F4:M5"/>
    <mergeCell ref="F91:M92"/>
    <mergeCell ref="B79:C83"/>
    <mergeCell ref="B84:C88"/>
    <mergeCell ref="D92:E92"/>
    <mergeCell ref="V8:W8"/>
    <mergeCell ref="AT7:AW7"/>
    <mergeCell ref="D8:E8"/>
    <mergeCell ref="G8:H8"/>
    <mergeCell ref="J8:K8"/>
    <mergeCell ref="N8:O8"/>
    <mergeCell ref="R8:S8"/>
    <mergeCell ref="Z7:AC7"/>
    <mergeCell ref="Z8:AA8"/>
    <mergeCell ref="R91:U92"/>
  </mergeCells>
  <dataValidations count="2">
    <dataValidation type="list" allowBlank="1" showInputMessage="1" showErrorMessage="1" sqref="BN5" xr:uid="{00000000-0002-0000-0600-000000000000}">
      <formula1>Oils</formula1>
    </dataValidation>
    <dataValidation type="list" allowBlank="1" showInputMessage="1" showErrorMessage="1" sqref="E77" xr:uid="{00000000-0002-0000-0600-000001000000}">
      <formula1>Years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CZ135"/>
  <sheetViews>
    <sheetView showGridLines="0" topLeftCell="B1" zoomScaleNormal="100" workbookViewId="0">
      <pane xSplit="2" ySplit="9" topLeftCell="D10" activePane="bottomRight" state="frozen"/>
      <selection activeCell="B1" sqref="B1"/>
      <selection pane="topRight" activeCell="D1" sqref="D1"/>
      <selection pane="bottomLeft" activeCell="B10" sqref="B10"/>
      <selection pane="bottomRight" activeCell="D10" sqref="D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64" width="9.140625" style="2"/>
    <col min="65" max="65" width="14" style="2" customWidth="1"/>
    <col min="66"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88"/>
      <c r="G1" s="68" t="s">
        <v>143</v>
      </c>
      <c r="H1" s="288"/>
      <c r="I1" s="288"/>
      <c r="J1" s="288"/>
      <c r="K1" s="288"/>
      <c r="N1" s="288"/>
      <c r="O1" s="288"/>
      <c r="R1" s="288"/>
      <c r="S1" s="288"/>
      <c r="V1" s="288"/>
      <c r="W1" s="288"/>
      <c r="Z1" s="288"/>
      <c r="AA1" s="288"/>
      <c r="AD1" s="288"/>
      <c r="AE1" s="288"/>
      <c r="AH1" s="288"/>
      <c r="AI1" s="288"/>
      <c r="AL1" s="288"/>
      <c r="AM1" s="288"/>
      <c r="AP1" s="288"/>
      <c r="AQ1" s="288"/>
      <c r="AT1" s="288"/>
      <c r="AU1" s="288"/>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52</v>
      </c>
      <c r="D4" s="701"/>
      <c r="E4" s="703"/>
      <c r="F4" s="721" t="s">
        <v>144</v>
      </c>
      <c r="G4" s="727"/>
      <c r="H4" s="727"/>
      <c r="I4" s="727"/>
      <c r="J4" s="727"/>
      <c r="K4" s="727"/>
      <c r="L4" s="727"/>
      <c r="M4" s="727"/>
      <c r="N4" s="727"/>
      <c r="O4" s="727"/>
      <c r="P4" s="362"/>
      <c r="Q4" s="362"/>
      <c r="R4" s="714"/>
      <c r="S4" s="714"/>
      <c r="T4" s="715"/>
      <c r="U4" s="715"/>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c r="BM4" s="720" t="s">
        <v>140</v>
      </c>
      <c r="BN4" s="720"/>
      <c r="BO4" s="720"/>
      <c r="BP4" s="720"/>
    </row>
    <row r="5" spans="1:104" s="11" customFormat="1" ht="21" customHeight="1" thickBot="1" x14ac:dyDescent="0.25">
      <c r="A5" s="9"/>
      <c r="B5" s="80"/>
      <c r="C5" s="81" t="s">
        <v>35</v>
      </c>
      <c r="D5" s="704"/>
      <c r="E5" s="706"/>
      <c r="F5" s="721"/>
      <c r="G5" s="727"/>
      <c r="H5" s="727"/>
      <c r="I5" s="727"/>
      <c r="J5" s="727"/>
      <c r="K5" s="727"/>
      <c r="L5" s="727"/>
      <c r="M5" s="727"/>
      <c r="N5" s="727"/>
      <c r="O5" s="727"/>
      <c r="P5" s="362"/>
      <c r="Q5" s="362"/>
      <c r="R5" s="714"/>
      <c r="S5" s="714"/>
      <c r="T5" s="715"/>
      <c r="U5" s="715"/>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c r="BM5" s="181" t="s">
        <v>189</v>
      </c>
      <c r="BN5" s="726" t="s">
        <v>99</v>
      </c>
      <c r="BO5" s="726"/>
      <c r="BP5" s="726"/>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
        <v>145</v>
      </c>
      <c r="E7" s="113"/>
      <c r="F7" s="113"/>
      <c r="G7" s="113"/>
      <c r="H7" s="113"/>
      <c r="I7" s="113"/>
      <c r="J7" s="700" t="s">
        <v>165</v>
      </c>
      <c r="K7" s="700"/>
      <c r="L7" s="700"/>
      <c r="M7" s="700"/>
      <c r="N7" s="700" t="s">
        <v>146</v>
      </c>
      <c r="O7" s="700"/>
      <c r="P7" s="700"/>
      <c r="Q7" s="700"/>
      <c r="R7" s="700" t="s">
        <v>147</v>
      </c>
      <c r="S7" s="700"/>
      <c r="T7" s="700"/>
      <c r="U7" s="700"/>
      <c r="V7" s="700" t="s">
        <v>148</v>
      </c>
      <c r="W7" s="700"/>
      <c r="X7" s="700"/>
      <c r="Y7" s="700"/>
      <c r="Z7" s="700" t="s">
        <v>149</v>
      </c>
      <c r="AA7" s="700"/>
      <c r="AB7" s="700"/>
      <c r="AC7" s="700"/>
      <c r="AD7" s="700" t="s">
        <v>150</v>
      </c>
      <c r="AE7" s="700"/>
      <c r="AF7" s="700"/>
      <c r="AG7" s="700"/>
      <c r="AH7" s="700" t="s">
        <v>151</v>
      </c>
      <c r="AI7" s="700"/>
      <c r="AJ7" s="700"/>
      <c r="AK7" s="700"/>
      <c r="AL7" s="700" t="s">
        <v>152</v>
      </c>
      <c r="AM7" s="700"/>
      <c r="AN7" s="700"/>
      <c r="AO7" s="700"/>
      <c r="AP7" s="700" t="s">
        <v>153</v>
      </c>
      <c r="AQ7" s="700"/>
      <c r="AR7" s="700"/>
      <c r="AS7" s="700"/>
      <c r="AT7" s="700" t="s">
        <v>154</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04" t="s">
        <v>40</v>
      </c>
      <c r="E9" s="304" t="s">
        <v>14</v>
      </c>
      <c r="F9" s="304" t="s">
        <v>15</v>
      </c>
      <c r="G9" s="304" t="s">
        <v>42</v>
      </c>
      <c r="H9" s="304" t="s">
        <v>39</v>
      </c>
      <c r="I9" s="304" t="s">
        <v>48</v>
      </c>
      <c r="J9" s="304" t="s">
        <v>40</v>
      </c>
      <c r="K9" s="304" t="s">
        <v>14</v>
      </c>
      <c r="L9" s="304" t="s">
        <v>15</v>
      </c>
      <c r="M9" s="304" t="s">
        <v>42</v>
      </c>
      <c r="N9" s="304" t="s">
        <v>40</v>
      </c>
      <c r="O9" s="304" t="s">
        <v>14</v>
      </c>
      <c r="P9" s="304" t="s">
        <v>15</v>
      </c>
      <c r="Q9" s="304" t="s">
        <v>42</v>
      </c>
      <c r="R9" s="304" t="s">
        <v>40</v>
      </c>
      <c r="S9" s="304" t="s">
        <v>14</v>
      </c>
      <c r="T9" s="304" t="s">
        <v>15</v>
      </c>
      <c r="U9" s="304" t="s">
        <v>42</v>
      </c>
      <c r="V9" s="304" t="s">
        <v>40</v>
      </c>
      <c r="W9" s="304" t="s">
        <v>14</v>
      </c>
      <c r="X9" s="304" t="s">
        <v>15</v>
      </c>
      <c r="Y9" s="304" t="s">
        <v>42</v>
      </c>
      <c r="Z9" s="304" t="s">
        <v>40</v>
      </c>
      <c r="AA9" s="304" t="s">
        <v>14</v>
      </c>
      <c r="AB9" s="304" t="s">
        <v>15</v>
      </c>
      <c r="AC9" s="304" t="s">
        <v>42</v>
      </c>
      <c r="AD9" s="304" t="s">
        <v>40</v>
      </c>
      <c r="AE9" s="304" t="s">
        <v>14</v>
      </c>
      <c r="AF9" s="304" t="s">
        <v>15</v>
      </c>
      <c r="AG9" s="304" t="s">
        <v>42</v>
      </c>
      <c r="AH9" s="304" t="s">
        <v>40</v>
      </c>
      <c r="AI9" s="304" t="s">
        <v>14</v>
      </c>
      <c r="AJ9" s="304" t="s">
        <v>15</v>
      </c>
      <c r="AK9" s="304" t="s">
        <v>42</v>
      </c>
      <c r="AL9" s="304" t="s">
        <v>40</v>
      </c>
      <c r="AM9" s="304" t="s">
        <v>14</v>
      </c>
      <c r="AN9" s="304" t="s">
        <v>15</v>
      </c>
      <c r="AO9" s="304" t="s">
        <v>42</v>
      </c>
      <c r="AP9" s="304" t="s">
        <v>40</v>
      </c>
      <c r="AQ9" s="304" t="s">
        <v>14</v>
      </c>
      <c r="AR9" s="304" t="s">
        <v>15</v>
      </c>
      <c r="AS9" s="304" t="s">
        <v>42</v>
      </c>
      <c r="AT9" s="304" t="s">
        <v>40</v>
      </c>
      <c r="AU9" s="304" t="s">
        <v>14</v>
      </c>
      <c r="AV9" s="304" t="s">
        <v>15</v>
      </c>
      <c r="AW9" s="305" t="s">
        <v>42</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63">
        <f>J10+N10+R10+V10+Z10+AD10+AH10+AL10+AP10+AT10</f>
        <v>0</v>
      </c>
      <c r="E10" s="339">
        <f>D10*INDEX('Select Year'!Z$23:AE$23,,MATCH($BN$5,'Select Year'!Z$14:AE$14,0))</f>
        <v>0</v>
      </c>
      <c r="F10" s="364">
        <f>L10+P10+T10+X10+AB10+AF10+AJ10+AN10+AR10+AV10</f>
        <v>0</v>
      </c>
      <c r="G10" s="365" t="e">
        <f>F10/D10</f>
        <v>#DIV/0!</v>
      </c>
      <c r="H10" s="365" t="e">
        <f>F10/E10</f>
        <v>#DIV/0!</v>
      </c>
      <c r="I10" s="144" t="e">
        <f>E10*INDEX('Select Year'!AA$15:AC$19,MATCH('Marked Gasoil'!C10,'Select Year'!W$15:W$19,0),MATCH($BN$5,'Select Year'!AA$14:AC$14,0))</f>
        <v>#N/A</v>
      </c>
      <c r="J10" s="306"/>
      <c r="K10" s="339">
        <f>J10*INDEX('Select Year'!Z$23:AE$23,,MATCH($BN$5,'Select Year'!Z$14:AE$14,0))</f>
        <v>0</v>
      </c>
      <c r="L10" s="307"/>
      <c r="M10" s="290" t="e">
        <f>L10/J10</f>
        <v>#DIV/0!</v>
      </c>
      <c r="N10" s="306"/>
      <c r="O10" s="339">
        <f>N10*INDEX('Select Year'!Z$23:AE$23,,MATCH($BN$5,'Select Year'!Z$14:AE$14,0))</f>
        <v>0</v>
      </c>
      <c r="P10" s="307"/>
      <c r="Q10" s="290" t="e">
        <f>P10/N10</f>
        <v>#DIV/0!</v>
      </c>
      <c r="R10" s="306"/>
      <c r="S10" s="339">
        <f>R10*INDEX('Select Year'!Z$23:AE$23,,MATCH($BN$5,'Select Year'!Z$14:AE$14,0))</f>
        <v>0</v>
      </c>
      <c r="T10" s="307"/>
      <c r="U10" s="290" t="e">
        <f>T10/R10</f>
        <v>#DIV/0!</v>
      </c>
      <c r="V10" s="306"/>
      <c r="W10" s="339">
        <f>V10*INDEX('Select Year'!Z$23:AE$23,,MATCH($BN$5,'Select Year'!Z$14:AE$14,0))</f>
        <v>0</v>
      </c>
      <c r="X10" s="307"/>
      <c r="Y10" s="290" t="e">
        <f>X10/V10</f>
        <v>#DIV/0!</v>
      </c>
      <c r="Z10" s="306"/>
      <c r="AA10" s="339">
        <f>Z10*INDEX('Select Year'!Z$23:AE$23,,MATCH($BN$5,'Select Year'!Z$14:AE$14,0))</f>
        <v>0</v>
      </c>
      <c r="AB10" s="307"/>
      <c r="AC10" s="290" t="e">
        <f>AB10/Z10</f>
        <v>#DIV/0!</v>
      </c>
      <c r="AD10" s="306"/>
      <c r="AE10" s="339">
        <f>AD10*INDEX('Select Year'!Z$23:AE$23,,MATCH($BN$5,'Select Year'!Z$14:AE$14,0))</f>
        <v>0</v>
      </c>
      <c r="AF10" s="307"/>
      <c r="AG10" s="290" t="e">
        <f>AF10/AD10</f>
        <v>#DIV/0!</v>
      </c>
      <c r="AH10" s="306"/>
      <c r="AI10" s="339">
        <f>AH10*INDEX('Select Year'!Z$23:AE$23,,MATCH($BN$5,'Select Year'!Z$14:AE$14,0))</f>
        <v>0</v>
      </c>
      <c r="AJ10" s="307"/>
      <c r="AK10" s="290" t="e">
        <f>AJ10/AH10</f>
        <v>#DIV/0!</v>
      </c>
      <c r="AL10" s="306"/>
      <c r="AM10" s="339">
        <f>AL10*INDEX('Select Year'!Z$23:AE$23,,MATCH($BN$5,'Select Year'!Z$14:AE$14,0))</f>
        <v>0</v>
      </c>
      <c r="AN10" s="307"/>
      <c r="AO10" s="290" t="e">
        <f>AN10/AL10</f>
        <v>#DIV/0!</v>
      </c>
      <c r="AP10" s="306"/>
      <c r="AQ10" s="339">
        <f>AP10*INDEX('Select Year'!Z$23:AE$23,,MATCH($BN$5,'Select Year'!Z$14:AE$14,0))</f>
        <v>0</v>
      </c>
      <c r="AR10" s="307"/>
      <c r="AS10" s="290" t="e">
        <f>AR10/AP10</f>
        <v>#DIV/0!</v>
      </c>
      <c r="AT10" s="306"/>
      <c r="AU10" s="339">
        <f>AT10*INDEX('Select Year'!Z$23:AE$23,,MATCH($BN$5,'Select Year'!Z$14:AE$14,0))</f>
        <v>0</v>
      </c>
      <c r="AV10" s="307"/>
      <c r="AW10" s="346" t="e">
        <f>AV10/AT10</f>
        <v>#DIV/0!</v>
      </c>
      <c r="AX10" s="25"/>
      <c r="AY10" s="25"/>
      <c r="AZ10" s="12"/>
      <c r="BF10" s="12"/>
      <c r="BG10" s="12"/>
      <c r="BH10" s="12"/>
      <c r="BI10" s="12"/>
      <c r="BJ10" s="13"/>
      <c r="BK10" s="12"/>
      <c r="CM10" s="174">
        <f t="shared" ref="CM10:CM21" si="1">$E$77</f>
        <v>0</v>
      </c>
      <c r="CN10" s="174" t="str">
        <f>B10&amp;"-"&amp;C10</f>
        <v>Jan-0</v>
      </c>
      <c r="CO10" s="174" t="str">
        <f t="shared" ref="CO10:CO21" si="2">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66">
        <f t="shared" ref="D11:D69" si="3">J11+N11+R11+V11+Z11+AD11+AH11+AL11+AP11+AT11</f>
        <v>0</v>
      </c>
      <c r="E11" s="340">
        <f>D11*INDEX('Select Year'!Z$23:AE$23,,MATCH($BN$5,'Select Year'!Z$14:AE$14,0))</f>
        <v>0</v>
      </c>
      <c r="F11" s="354">
        <f t="shared" ref="F11:F69" si="4">L11+P11+T11+X11+AB11+AF11+AJ11+AN11+AR11+AV11</f>
        <v>0</v>
      </c>
      <c r="G11" s="351" t="e">
        <f t="shared" ref="G11:G69" si="5">F11/D11</f>
        <v>#DIV/0!</v>
      </c>
      <c r="H11" s="351" t="e">
        <f t="shared" ref="H11:H69" si="6">F11/E11</f>
        <v>#DIV/0!</v>
      </c>
      <c r="I11" s="47" t="e">
        <f>E11*INDEX('Select Year'!AA$15:AC$19,MATCH('Marked Gasoil'!C11,'Select Year'!W$15:W$19,0),MATCH($BN$5,'Select Year'!AA$14:AC$14,0))</f>
        <v>#N/A</v>
      </c>
      <c r="J11" s="70"/>
      <c r="K11" s="340">
        <f>J11*INDEX('Select Year'!Z$23:AE$23,,MATCH($BN$5,'Select Year'!Z$14:AE$14,0))</f>
        <v>0</v>
      </c>
      <c r="L11" s="289"/>
      <c r="M11" s="291" t="e">
        <f t="shared" ref="M11:M69" si="7">L11/J11</f>
        <v>#DIV/0!</v>
      </c>
      <c r="N11" s="70"/>
      <c r="O11" s="340">
        <f>N11*INDEX('Select Year'!Z$23:AE$23,,MATCH($BN$5,'Select Year'!Z$14:AE$14,0))</f>
        <v>0</v>
      </c>
      <c r="P11" s="289"/>
      <c r="Q11" s="291" t="e">
        <f t="shared" ref="Q11:Q69" si="8">P11/N11</f>
        <v>#DIV/0!</v>
      </c>
      <c r="R11" s="70"/>
      <c r="S11" s="340">
        <f>R11*INDEX('Select Year'!Z$23:AE$23,,MATCH($BN$5,'Select Year'!Z$14:AE$14,0))</f>
        <v>0</v>
      </c>
      <c r="T11" s="289"/>
      <c r="U11" s="291" t="e">
        <f t="shared" ref="U11:U69" si="9">T11/R11</f>
        <v>#DIV/0!</v>
      </c>
      <c r="V11" s="70"/>
      <c r="W11" s="340">
        <f>V11*INDEX('Select Year'!Z$23:AE$23,,MATCH($BN$5,'Select Year'!Z$14:AE$14,0))</f>
        <v>0</v>
      </c>
      <c r="X11" s="289"/>
      <c r="Y11" s="291" t="e">
        <f t="shared" ref="Y11:Y69" si="10">X11/V11</f>
        <v>#DIV/0!</v>
      </c>
      <c r="Z11" s="70"/>
      <c r="AA11" s="340">
        <f>Z11*INDEX('Select Year'!Z$23:AE$23,,MATCH($BN$5,'Select Year'!Z$14:AE$14,0))</f>
        <v>0</v>
      </c>
      <c r="AB11" s="289"/>
      <c r="AC11" s="291" t="e">
        <f t="shared" ref="AC11:AC69" si="11">AB11/Z11</f>
        <v>#DIV/0!</v>
      </c>
      <c r="AD11" s="70"/>
      <c r="AE11" s="340">
        <f>AD11*INDEX('Select Year'!Z$23:AE$23,,MATCH($BN$5,'Select Year'!Z$14:AE$14,0))</f>
        <v>0</v>
      </c>
      <c r="AF11" s="289"/>
      <c r="AG11" s="291" t="e">
        <f t="shared" ref="AG11:AG69" si="12">AF11/AD11</f>
        <v>#DIV/0!</v>
      </c>
      <c r="AH11" s="70"/>
      <c r="AI11" s="340">
        <f>AH11*INDEX('Select Year'!Z$23:AE$23,,MATCH($BN$5,'Select Year'!Z$14:AE$14,0))</f>
        <v>0</v>
      </c>
      <c r="AJ11" s="289"/>
      <c r="AK11" s="291" t="e">
        <f t="shared" ref="AK11:AK69" si="13">AJ11/AH11</f>
        <v>#DIV/0!</v>
      </c>
      <c r="AL11" s="70"/>
      <c r="AM11" s="340">
        <f>AL11*INDEX('Select Year'!Z$23:AE$23,,MATCH($BN$5,'Select Year'!Z$14:AE$14,0))</f>
        <v>0</v>
      </c>
      <c r="AN11" s="289"/>
      <c r="AO11" s="291" t="e">
        <f t="shared" ref="AO11:AO69" si="14">AN11/AL11</f>
        <v>#DIV/0!</v>
      </c>
      <c r="AP11" s="70"/>
      <c r="AQ11" s="340">
        <f>AP11*INDEX('Select Year'!Z$23:AE$23,,MATCH($BN$5,'Select Year'!Z$14:AE$14,0))</f>
        <v>0</v>
      </c>
      <c r="AR11" s="289"/>
      <c r="AS11" s="291" t="e">
        <f t="shared" ref="AS11:AS69" si="15">AR11/AP11</f>
        <v>#DIV/0!</v>
      </c>
      <c r="AT11" s="70"/>
      <c r="AU11" s="340">
        <f>AT11*INDEX('Select Year'!Z$23:AE$23,,MATCH($BN$5,'Select Year'!Z$14:AE$14,0))</f>
        <v>0</v>
      </c>
      <c r="AV11" s="289"/>
      <c r="AW11" s="347" t="e">
        <f t="shared" ref="AW11:AW69" si="16">AV11/AT11</f>
        <v>#DIV/0!</v>
      </c>
      <c r="AX11" s="25"/>
      <c r="AY11" s="25"/>
      <c r="AZ11" s="12"/>
      <c r="BF11" s="12"/>
      <c r="BG11" s="12"/>
      <c r="BH11" s="12"/>
      <c r="BI11" s="12"/>
      <c r="BJ11" s="13"/>
      <c r="BK11" s="12"/>
      <c r="CM11" s="174">
        <f t="shared" si="1"/>
        <v>0</v>
      </c>
      <c r="CN11" s="174" t="str">
        <f t="shared" ref="CN11:CN69" si="17">B11&amp;"-"&amp;C11</f>
        <v>Feb-0</v>
      </c>
      <c r="CO11" s="174" t="str">
        <f t="shared" si="2"/>
        <v>Feb-0</v>
      </c>
      <c r="CP11" s="174">
        <f t="shared" ref="CP11:CP21" si="18">INDEX(J$10:J$69,MATCH($CO11,$CN$10:$CN$69,),)</f>
        <v>0</v>
      </c>
      <c r="CQ11" s="174">
        <f t="shared" ref="CQ11:CQ21" si="19">INDEX(N$10:N$69,MATCH($CO11,$CN$10:$CN$69,),)</f>
        <v>0</v>
      </c>
      <c r="CR11" s="174">
        <f t="shared" ref="CR11:CR21" si="20">INDEX(R$10:R$69,MATCH($CO11,$CN$10:$CN$69,),)</f>
        <v>0</v>
      </c>
      <c r="CS11" s="174">
        <f t="shared" ref="CS11:CS21" si="21">INDEX(V$10:V$69,MATCH($CO11,$CN$10:$CN$69,),)</f>
        <v>0</v>
      </c>
      <c r="CT11" s="174">
        <f t="shared" ref="CT11:CT21" si="22">INDEX(Z$10:Z$69,MATCH($CO11,$CN$10:$CN$69,),)</f>
        <v>0</v>
      </c>
      <c r="CU11" s="174">
        <f t="shared" ref="CU11:CU21" si="23">INDEX(AD$10:AD$69,MATCH($CO11,$CN$10:$CN$69,),)</f>
        <v>0</v>
      </c>
      <c r="CV11" s="174">
        <f t="shared" ref="CV11:CV21" si="24">INDEX(AH$10:AH$69,MATCH($CO11,$CN$10:$CN$69,),)</f>
        <v>0</v>
      </c>
      <c r="CW11" s="174">
        <f t="shared" ref="CW11:CW21" si="25">INDEX(AL$10:AL$69,MATCH($CO11,$CN$10:$CN$69,),)</f>
        <v>0</v>
      </c>
      <c r="CX11" s="174">
        <f t="shared" ref="CX11:CX21" si="26">INDEX(AP$10:AP$69,MATCH($CO11,$CN$10:$CN$69,),)</f>
        <v>0</v>
      </c>
      <c r="CY11" s="174">
        <f t="shared" ref="CY11:CY21" si="27">INDEX(AT$10:AT$69,MATCH($CO11,$CN$10:$CN$69,),)</f>
        <v>0</v>
      </c>
      <c r="CZ11" s="176">
        <f t="shared" ref="CZ11:CZ20" si="28">INDEX(F$10:F$69,MATCH($CO11,$CN$10:$CN$69,),)</f>
        <v>0</v>
      </c>
    </row>
    <row r="12" spans="1:104" s="11" customFormat="1" ht="14.25" customHeight="1" x14ac:dyDescent="0.2">
      <c r="A12" s="345" t="str">
        <f>B12&amp;A4</f>
        <v>Mar</v>
      </c>
      <c r="B12" s="118" t="s">
        <v>2</v>
      </c>
      <c r="C12" s="63">
        <f t="shared" si="0"/>
        <v>0</v>
      </c>
      <c r="D12" s="366">
        <f t="shared" si="3"/>
        <v>0</v>
      </c>
      <c r="E12" s="340">
        <f>D12*INDEX('Select Year'!Z$23:AE$23,,MATCH($BN$5,'Select Year'!Z$14:AE$14,0))</f>
        <v>0</v>
      </c>
      <c r="F12" s="354">
        <f t="shared" si="4"/>
        <v>0</v>
      </c>
      <c r="G12" s="351" t="e">
        <f t="shared" si="5"/>
        <v>#DIV/0!</v>
      </c>
      <c r="H12" s="351" t="e">
        <f t="shared" si="6"/>
        <v>#DIV/0!</v>
      </c>
      <c r="I12" s="47" t="e">
        <f>E12*INDEX('Select Year'!AA$15:AC$19,MATCH('Marked Gasoil'!C12,'Select Year'!W$15:W$19,0),MATCH($BN$5,'Select Year'!AA$14:AC$14,0))</f>
        <v>#N/A</v>
      </c>
      <c r="J12" s="70"/>
      <c r="K12" s="340">
        <f>J12*INDEX('Select Year'!Z$23:AE$23,,MATCH($BN$5,'Select Year'!Z$14:AE$14,0))</f>
        <v>0</v>
      </c>
      <c r="L12" s="289"/>
      <c r="M12" s="291" t="e">
        <f t="shared" si="7"/>
        <v>#DIV/0!</v>
      </c>
      <c r="N12" s="70"/>
      <c r="O12" s="340">
        <f>N12*INDEX('Select Year'!Z$23:AE$23,,MATCH($BN$5,'Select Year'!Z$14:AE$14,0))</f>
        <v>0</v>
      </c>
      <c r="P12" s="289"/>
      <c r="Q12" s="291" t="e">
        <f t="shared" si="8"/>
        <v>#DIV/0!</v>
      </c>
      <c r="R12" s="70"/>
      <c r="S12" s="340">
        <f>R12*INDEX('Select Year'!Z$23:AE$23,,MATCH($BN$5,'Select Year'!Z$14:AE$14,0))</f>
        <v>0</v>
      </c>
      <c r="T12" s="289"/>
      <c r="U12" s="291" t="e">
        <f t="shared" si="9"/>
        <v>#DIV/0!</v>
      </c>
      <c r="V12" s="70"/>
      <c r="W12" s="340">
        <f>V12*INDEX('Select Year'!Z$23:AE$23,,MATCH($BN$5,'Select Year'!Z$14:AE$14,0))</f>
        <v>0</v>
      </c>
      <c r="X12" s="289"/>
      <c r="Y12" s="291" t="e">
        <f t="shared" si="10"/>
        <v>#DIV/0!</v>
      </c>
      <c r="Z12" s="70"/>
      <c r="AA12" s="340">
        <f>Z12*INDEX('Select Year'!Z$23:AE$23,,MATCH($BN$5,'Select Year'!Z$14:AE$14,0))</f>
        <v>0</v>
      </c>
      <c r="AB12" s="289"/>
      <c r="AC12" s="291" t="e">
        <f t="shared" si="11"/>
        <v>#DIV/0!</v>
      </c>
      <c r="AD12" s="70"/>
      <c r="AE12" s="340">
        <f>AD12*INDEX('Select Year'!Z$23:AE$23,,MATCH($BN$5,'Select Year'!Z$14:AE$14,0))</f>
        <v>0</v>
      </c>
      <c r="AF12" s="289"/>
      <c r="AG12" s="291" t="e">
        <f t="shared" si="12"/>
        <v>#DIV/0!</v>
      </c>
      <c r="AH12" s="70"/>
      <c r="AI12" s="340">
        <f>AH12*INDEX('Select Year'!Z$23:AE$23,,MATCH($BN$5,'Select Year'!Z$14:AE$14,0))</f>
        <v>0</v>
      </c>
      <c r="AJ12" s="289"/>
      <c r="AK12" s="291" t="e">
        <f t="shared" si="13"/>
        <v>#DIV/0!</v>
      </c>
      <c r="AL12" s="70"/>
      <c r="AM12" s="340">
        <f>AL12*INDEX('Select Year'!Z$23:AE$23,,MATCH($BN$5,'Select Year'!Z$14:AE$14,0))</f>
        <v>0</v>
      </c>
      <c r="AN12" s="289"/>
      <c r="AO12" s="291" t="e">
        <f t="shared" si="14"/>
        <v>#DIV/0!</v>
      </c>
      <c r="AP12" s="70"/>
      <c r="AQ12" s="340">
        <f>AP12*INDEX('Select Year'!Z$23:AE$23,,MATCH($BN$5,'Select Year'!Z$14:AE$14,0))</f>
        <v>0</v>
      </c>
      <c r="AR12" s="289"/>
      <c r="AS12" s="291" t="e">
        <f t="shared" si="15"/>
        <v>#DIV/0!</v>
      </c>
      <c r="AT12" s="70"/>
      <c r="AU12" s="340">
        <f>AT12*INDEX('Select Year'!Z$23:AE$23,,MATCH($BN$5,'Select Year'!Z$14:AE$14,0))</f>
        <v>0</v>
      </c>
      <c r="AV12" s="289"/>
      <c r="AW12" s="347" t="e">
        <f t="shared" si="16"/>
        <v>#DIV/0!</v>
      </c>
      <c r="AX12" s="25"/>
      <c r="AY12" s="25"/>
      <c r="AZ12" s="12"/>
      <c r="BF12" s="12"/>
      <c r="BG12" s="12"/>
      <c r="BH12" s="12"/>
      <c r="BI12" s="12"/>
      <c r="BJ12" s="13"/>
      <c r="BK12" s="12"/>
      <c r="CM12" s="174">
        <f t="shared" si="1"/>
        <v>0</v>
      </c>
      <c r="CN12" s="174" t="str">
        <f t="shared" si="17"/>
        <v>Mar-0</v>
      </c>
      <c r="CO12" s="174" t="str">
        <f t="shared" si="2"/>
        <v>Mar-0</v>
      </c>
      <c r="CP12" s="174">
        <f t="shared" si="18"/>
        <v>0</v>
      </c>
      <c r="CQ12" s="174">
        <f t="shared" si="19"/>
        <v>0</v>
      </c>
      <c r="CR12" s="174">
        <f t="shared" si="20"/>
        <v>0</v>
      </c>
      <c r="CS12" s="174">
        <f t="shared" si="21"/>
        <v>0</v>
      </c>
      <c r="CT12" s="174">
        <f t="shared" si="22"/>
        <v>0</v>
      </c>
      <c r="CU12" s="174">
        <f t="shared" si="23"/>
        <v>0</v>
      </c>
      <c r="CV12" s="174">
        <f t="shared" si="24"/>
        <v>0</v>
      </c>
      <c r="CW12" s="174">
        <f t="shared" si="25"/>
        <v>0</v>
      </c>
      <c r="CX12" s="174">
        <f t="shared" si="26"/>
        <v>0</v>
      </c>
      <c r="CY12" s="174">
        <f t="shared" si="27"/>
        <v>0</v>
      </c>
      <c r="CZ12" s="176">
        <f t="shared" si="28"/>
        <v>0</v>
      </c>
    </row>
    <row r="13" spans="1:104" s="11" customFormat="1" ht="14.25" customHeight="1" x14ac:dyDescent="0.2">
      <c r="A13" s="345" t="str">
        <f>B13&amp;A4</f>
        <v>Apr</v>
      </c>
      <c r="B13" s="118" t="s">
        <v>3</v>
      </c>
      <c r="C13" s="63">
        <f t="shared" si="0"/>
        <v>0</v>
      </c>
      <c r="D13" s="366">
        <f t="shared" si="3"/>
        <v>0</v>
      </c>
      <c r="E13" s="340">
        <f>D13*INDEX('Select Year'!Z$23:AE$23,,MATCH($BN$5,'Select Year'!Z$14:AE$14,0))</f>
        <v>0</v>
      </c>
      <c r="F13" s="354">
        <f t="shared" si="4"/>
        <v>0</v>
      </c>
      <c r="G13" s="351" t="e">
        <f t="shared" si="5"/>
        <v>#DIV/0!</v>
      </c>
      <c r="H13" s="351" t="e">
        <f t="shared" si="6"/>
        <v>#DIV/0!</v>
      </c>
      <c r="I13" s="47" t="e">
        <f>E13*INDEX('Select Year'!AA$15:AC$19,MATCH('Marked Gasoil'!C13,'Select Year'!W$15:W$19,0),MATCH($BN$5,'Select Year'!AA$14:AC$14,0))</f>
        <v>#N/A</v>
      </c>
      <c r="J13" s="70"/>
      <c r="K13" s="340">
        <f>J13*INDEX('Select Year'!Z$23:AE$23,,MATCH($BN$5,'Select Year'!Z$14:AE$14,0))</f>
        <v>0</v>
      </c>
      <c r="L13" s="289"/>
      <c r="M13" s="291" t="e">
        <f t="shared" si="7"/>
        <v>#DIV/0!</v>
      </c>
      <c r="N13" s="70"/>
      <c r="O13" s="340">
        <f>N13*INDEX('Select Year'!Z$23:AE$23,,MATCH($BN$5,'Select Year'!Z$14:AE$14,0))</f>
        <v>0</v>
      </c>
      <c r="P13" s="289"/>
      <c r="Q13" s="291" t="e">
        <f t="shared" si="8"/>
        <v>#DIV/0!</v>
      </c>
      <c r="R13" s="70"/>
      <c r="S13" s="340">
        <f>R13*INDEX('Select Year'!Z$23:AE$23,,MATCH($BN$5,'Select Year'!Z$14:AE$14,0))</f>
        <v>0</v>
      </c>
      <c r="T13" s="289"/>
      <c r="U13" s="291" t="e">
        <f t="shared" si="9"/>
        <v>#DIV/0!</v>
      </c>
      <c r="V13" s="70"/>
      <c r="W13" s="340">
        <f>V13*INDEX('Select Year'!Z$23:AE$23,,MATCH($BN$5,'Select Year'!Z$14:AE$14,0))</f>
        <v>0</v>
      </c>
      <c r="X13" s="289"/>
      <c r="Y13" s="291" t="e">
        <f t="shared" si="10"/>
        <v>#DIV/0!</v>
      </c>
      <c r="Z13" s="70"/>
      <c r="AA13" s="340">
        <f>Z13*INDEX('Select Year'!Z$23:AE$23,,MATCH($BN$5,'Select Year'!Z$14:AE$14,0))</f>
        <v>0</v>
      </c>
      <c r="AB13" s="289"/>
      <c r="AC13" s="291" t="e">
        <f t="shared" si="11"/>
        <v>#DIV/0!</v>
      </c>
      <c r="AD13" s="70"/>
      <c r="AE13" s="340">
        <f>AD13*INDEX('Select Year'!Z$23:AE$23,,MATCH($BN$5,'Select Year'!Z$14:AE$14,0))</f>
        <v>0</v>
      </c>
      <c r="AF13" s="289"/>
      <c r="AG13" s="291" t="e">
        <f t="shared" si="12"/>
        <v>#DIV/0!</v>
      </c>
      <c r="AH13" s="70"/>
      <c r="AI13" s="340">
        <f>AH13*INDEX('Select Year'!Z$23:AE$23,,MATCH($BN$5,'Select Year'!Z$14:AE$14,0))</f>
        <v>0</v>
      </c>
      <c r="AJ13" s="289"/>
      <c r="AK13" s="291" t="e">
        <f t="shared" si="13"/>
        <v>#DIV/0!</v>
      </c>
      <c r="AL13" s="70"/>
      <c r="AM13" s="340">
        <f>AL13*INDEX('Select Year'!Z$23:AE$23,,MATCH($BN$5,'Select Year'!Z$14:AE$14,0))</f>
        <v>0</v>
      </c>
      <c r="AN13" s="289"/>
      <c r="AO13" s="291" t="e">
        <f t="shared" si="14"/>
        <v>#DIV/0!</v>
      </c>
      <c r="AP13" s="70"/>
      <c r="AQ13" s="340">
        <f>AP13*INDEX('Select Year'!Z$23:AE$23,,MATCH($BN$5,'Select Year'!Z$14:AE$14,0))</f>
        <v>0</v>
      </c>
      <c r="AR13" s="289"/>
      <c r="AS13" s="291" t="e">
        <f t="shared" si="15"/>
        <v>#DIV/0!</v>
      </c>
      <c r="AT13" s="70"/>
      <c r="AU13" s="340">
        <f>AT13*INDEX('Select Year'!Z$23:AE$23,,MATCH($BN$5,'Select Year'!Z$14:AE$14,0))</f>
        <v>0</v>
      </c>
      <c r="AV13" s="289"/>
      <c r="AW13" s="347" t="e">
        <f t="shared" si="16"/>
        <v>#DIV/0!</v>
      </c>
      <c r="AX13" s="25"/>
      <c r="AY13" s="25"/>
      <c r="AZ13" s="12"/>
      <c r="BF13" s="12"/>
      <c r="BG13" s="12"/>
      <c r="BH13" s="12"/>
      <c r="BI13" s="12"/>
      <c r="BJ13" s="13"/>
      <c r="BK13" s="12"/>
      <c r="CM13" s="174">
        <f t="shared" si="1"/>
        <v>0</v>
      </c>
      <c r="CN13" s="174" t="str">
        <f t="shared" si="17"/>
        <v>Apr-0</v>
      </c>
      <c r="CO13" s="174" t="str">
        <f t="shared" si="2"/>
        <v>Apr-0</v>
      </c>
      <c r="CP13" s="174">
        <f t="shared" si="18"/>
        <v>0</v>
      </c>
      <c r="CQ13" s="174">
        <f t="shared" si="19"/>
        <v>0</v>
      </c>
      <c r="CR13" s="174">
        <f t="shared" si="20"/>
        <v>0</v>
      </c>
      <c r="CS13" s="174">
        <f t="shared" si="21"/>
        <v>0</v>
      </c>
      <c r="CT13" s="174">
        <f t="shared" si="22"/>
        <v>0</v>
      </c>
      <c r="CU13" s="174">
        <f t="shared" si="23"/>
        <v>0</v>
      </c>
      <c r="CV13" s="174">
        <f t="shared" si="24"/>
        <v>0</v>
      </c>
      <c r="CW13" s="174">
        <f t="shared" si="25"/>
        <v>0</v>
      </c>
      <c r="CX13" s="174">
        <f t="shared" si="26"/>
        <v>0</v>
      </c>
      <c r="CY13" s="174">
        <f t="shared" si="27"/>
        <v>0</v>
      </c>
      <c r="CZ13" s="176">
        <f t="shared" si="28"/>
        <v>0</v>
      </c>
    </row>
    <row r="14" spans="1:104" s="11" customFormat="1" ht="14.25" customHeight="1" x14ac:dyDescent="0.2">
      <c r="A14" s="345" t="str">
        <f>B14&amp;A4</f>
        <v>May</v>
      </c>
      <c r="B14" s="118" t="s">
        <v>4</v>
      </c>
      <c r="C14" s="63">
        <f t="shared" si="0"/>
        <v>0</v>
      </c>
      <c r="D14" s="366">
        <f t="shared" si="3"/>
        <v>0</v>
      </c>
      <c r="E14" s="340">
        <f>D14*INDEX('Select Year'!Z$23:AE$23,,MATCH($BN$5,'Select Year'!Z$14:AE$14,0))</f>
        <v>0</v>
      </c>
      <c r="F14" s="354">
        <f t="shared" si="4"/>
        <v>0</v>
      </c>
      <c r="G14" s="351" t="e">
        <f t="shared" si="5"/>
        <v>#DIV/0!</v>
      </c>
      <c r="H14" s="351" t="e">
        <f t="shared" si="6"/>
        <v>#DIV/0!</v>
      </c>
      <c r="I14" s="47" t="e">
        <f>E14*INDEX('Select Year'!AA$15:AC$19,MATCH('Marked Gasoil'!C14,'Select Year'!W$15:W$19,0),MATCH($BN$5,'Select Year'!AA$14:AC$14,0))</f>
        <v>#N/A</v>
      </c>
      <c r="J14" s="70"/>
      <c r="K14" s="340">
        <f>J14*INDEX('Select Year'!Z$23:AE$23,,MATCH($BN$5,'Select Year'!Z$14:AE$14,0))</f>
        <v>0</v>
      </c>
      <c r="L14" s="289"/>
      <c r="M14" s="291" t="e">
        <f t="shared" si="7"/>
        <v>#DIV/0!</v>
      </c>
      <c r="N14" s="70"/>
      <c r="O14" s="340">
        <f>N14*INDEX('Select Year'!Z$23:AE$23,,MATCH($BN$5,'Select Year'!Z$14:AE$14,0))</f>
        <v>0</v>
      </c>
      <c r="P14" s="289"/>
      <c r="Q14" s="291" t="e">
        <f t="shared" si="8"/>
        <v>#DIV/0!</v>
      </c>
      <c r="R14" s="70"/>
      <c r="S14" s="340">
        <f>R14*INDEX('Select Year'!Z$23:AE$23,,MATCH($BN$5,'Select Year'!Z$14:AE$14,0))</f>
        <v>0</v>
      </c>
      <c r="T14" s="289"/>
      <c r="U14" s="291" t="e">
        <f t="shared" si="9"/>
        <v>#DIV/0!</v>
      </c>
      <c r="V14" s="70"/>
      <c r="W14" s="340">
        <f>V14*INDEX('Select Year'!Z$23:AE$23,,MATCH($BN$5,'Select Year'!Z$14:AE$14,0))</f>
        <v>0</v>
      </c>
      <c r="X14" s="289"/>
      <c r="Y14" s="291" t="e">
        <f t="shared" si="10"/>
        <v>#DIV/0!</v>
      </c>
      <c r="Z14" s="70"/>
      <c r="AA14" s="340">
        <f>Z14*INDEX('Select Year'!Z$23:AE$23,,MATCH($BN$5,'Select Year'!Z$14:AE$14,0))</f>
        <v>0</v>
      </c>
      <c r="AB14" s="289"/>
      <c r="AC14" s="291" t="e">
        <f t="shared" si="11"/>
        <v>#DIV/0!</v>
      </c>
      <c r="AD14" s="70"/>
      <c r="AE14" s="340">
        <f>AD14*INDEX('Select Year'!Z$23:AE$23,,MATCH($BN$5,'Select Year'!Z$14:AE$14,0))</f>
        <v>0</v>
      </c>
      <c r="AF14" s="289"/>
      <c r="AG14" s="291" t="e">
        <f t="shared" si="12"/>
        <v>#DIV/0!</v>
      </c>
      <c r="AH14" s="70"/>
      <c r="AI14" s="340">
        <f>AH14*INDEX('Select Year'!Z$23:AE$23,,MATCH($BN$5,'Select Year'!Z$14:AE$14,0))</f>
        <v>0</v>
      </c>
      <c r="AJ14" s="289"/>
      <c r="AK14" s="291" t="e">
        <f t="shared" si="13"/>
        <v>#DIV/0!</v>
      </c>
      <c r="AL14" s="70"/>
      <c r="AM14" s="340">
        <f>AL14*INDEX('Select Year'!Z$23:AE$23,,MATCH($BN$5,'Select Year'!Z$14:AE$14,0))</f>
        <v>0</v>
      </c>
      <c r="AN14" s="289"/>
      <c r="AO14" s="291" t="e">
        <f t="shared" si="14"/>
        <v>#DIV/0!</v>
      </c>
      <c r="AP14" s="70"/>
      <c r="AQ14" s="340">
        <f>AP14*INDEX('Select Year'!Z$23:AE$23,,MATCH($BN$5,'Select Year'!Z$14:AE$14,0))</f>
        <v>0</v>
      </c>
      <c r="AR14" s="289"/>
      <c r="AS14" s="291" t="e">
        <f t="shared" si="15"/>
        <v>#DIV/0!</v>
      </c>
      <c r="AT14" s="70"/>
      <c r="AU14" s="340">
        <f>AT14*INDEX('Select Year'!Z$23:AE$23,,MATCH($BN$5,'Select Year'!Z$14:AE$14,0))</f>
        <v>0</v>
      </c>
      <c r="AV14" s="289"/>
      <c r="AW14" s="347" t="e">
        <f t="shared" si="16"/>
        <v>#DIV/0!</v>
      </c>
      <c r="AX14" s="25"/>
      <c r="AY14" s="25"/>
      <c r="AZ14" s="12"/>
      <c r="BF14" s="12"/>
      <c r="BG14" s="12"/>
      <c r="BH14" s="12"/>
      <c r="BI14" s="12"/>
      <c r="BJ14" s="13"/>
      <c r="BK14" s="12"/>
      <c r="CM14" s="174">
        <f t="shared" si="1"/>
        <v>0</v>
      </c>
      <c r="CN14" s="174" t="str">
        <f t="shared" si="17"/>
        <v>May-0</v>
      </c>
      <c r="CO14" s="174" t="str">
        <f t="shared" si="2"/>
        <v>May-0</v>
      </c>
      <c r="CP14" s="174">
        <f t="shared" si="18"/>
        <v>0</v>
      </c>
      <c r="CQ14" s="174">
        <f t="shared" si="19"/>
        <v>0</v>
      </c>
      <c r="CR14" s="174">
        <f t="shared" si="20"/>
        <v>0</v>
      </c>
      <c r="CS14" s="174">
        <f t="shared" si="21"/>
        <v>0</v>
      </c>
      <c r="CT14" s="174">
        <f t="shared" si="22"/>
        <v>0</v>
      </c>
      <c r="CU14" s="174">
        <f t="shared" si="23"/>
        <v>0</v>
      </c>
      <c r="CV14" s="174">
        <f t="shared" si="24"/>
        <v>0</v>
      </c>
      <c r="CW14" s="174">
        <f t="shared" si="25"/>
        <v>0</v>
      </c>
      <c r="CX14" s="174">
        <f t="shared" si="26"/>
        <v>0</v>
      </c>
      <c r="CY14" s="174">
        <f t="shared" si="27"/>
        <v>0</v>
      </c>
      <c r="CZ14" s="176">
        <f t="shared" si="28"/>
        <v>0</v>
      </c>
    </row>
    <row r="15" spans="1:104" s="11" customFormat="1" ht="14.25" customHeight="1" x14ac:dyDescent="0.2">
      <c r="A15" s="345" t="str">
        <f>B15&amp;A4</f>
        <v>Jun</v>
      </c>
      <c r="B15" s="118" t="s">
        <v>5</v>
      </c>
      <c r="C15" s="63">
        <f t="shared" si="0"/>
        <v>0</v>
      </c>
      <c r="D15" s="366">
        <f t="shared" si="3"/>
        <v>0</v>
      </c>
      <c r="E15" s="340">
        <f>D15*INDEX('Select Year'!Z$23:AE$23,,MATCH($BN$5,'Select Year'!Z$14:AE$14,0))</f>
        <v>0</v>
      </c>
      <c r="F15" s="354">
        <f t="shared" si="4"/>
        <v>0</v>
      </c>
      <c r="G15" s="351" t="e">
        <f t="shared" si="5"/>
        <v>#DIV/0!</v>
      </c>
      <c r="H15" s="351" t="e">
        <f t="shared" si="6"/>
        <v>#DIV/0!</v>
      </c>
      <c r="I15" s="47" t="e">
        <f>E15*INDEX('Select Year'!AA$15:AC$19,MATCH('Marked Gasoil'!C15,'Select Year'!W$15:W$19,0),MATCH($BN$5,'Select Year'!AA$14:AC$14,0))</f>
        <v>#N/A</v>
      </c>
      <c r="J15" s="70"/>
      <c r="K15" s="340">
        <f>J15*INDEX('Select Year'!Z$23:AE$23,,MATCH($BN$5,'Select Year'!Z$14:AE$14,0))</f>
        <v>0</v>
      </c>
      <c r="L15" s="289"/>
      <c r="M15" s="291" t="e">
        <f t="shared" si="7"/>
        <v>#DIV/0!</v>
      </c>
      <c r="N15" s="70"/>
      <c r="O15" s="340">
        <f>N15*INDEX('Select Year'!Z$23:AE$23,,MATCH($BN$5,'Select Year'!Z$14:AE$14,0))</f>
        <v>0</v>
      </c>
      <c r="P15" s="289"/>
      <c r="Q15" s="291" t="e">
        <f t="shared" si="8"/>
        <v>#DIV/0!</v>
      </c>
      <c r="R15" s="70"/>
      <c r="S15" s="340">
        <f>R15*INDEX('Select Year'!Z$23:AE$23,,MATCH($BN$5,'Select Year'!Z$14:AE$14,0))</f>
        <v>0</v>
      </c>
      <c r="T15" s="289"/>
      <c r="U15" s="291" t="e">
        <f t="shared" si="9"/>
        <v>#DIV/0!</v>
      </c>
      <c r="V15" s="70"/>
      <c r="W15" s="340">
        <f>V15*INDEX('Select Year'!Z$23:AE$23,,MATCH($BN$5,'Select Year'!Z$14:AE$14,0))</f>
        <v>0</v>
      </c>
      <c r="X15" s="289"/>
      <c r="Y15" s="291" t="e">
        <f t="shared" si="10"/>
        <v>#DIV/0!</v>
      </c>
      <c r="Z15" s="70"/>
      <c r="AA15" s="340">
        <f>Z15*INDEX('Select Year'!Z$23:AE$23,,MATCH($BN$5,'Select Year'!Z$14:AE$14,0))</f>
        <v>0</v>
      </c>
      <c r="AB15" s="289"/>
      <c r="AC15" s="291" t="e">
        <f t="shared" si="11"/>
        <v>#DIV/0!</v>
      </c>
      <c r="AD15" s="70"/>
      <c r="AE15" s="340">
        <f>AD15*INDEX('Select Year'!Z$23:AE$23,,MATCH($BN$5,'Select Year'!Z$14:AE$14,0))</f>
        <v>0</v>
      </c>
      <c r="AF15" s="289"/>
      <c r="AG15" s="291" t="e">
        <f t="shared" si="12"/>
        <v>#DIV/0!</v>
      </c>
      <c r="AH15" s="70"/>
      <c r="AI15" s="340">
        <f>AH15*INDEX('Select Year'!Z$23:AE$23,,MATCH($BN$5,'Select Year'!Z$14:AE$14,0))</f>
        <v>0</v>
      </c>
      <c r="AJ15" s="289"/>
      <c r="AK15" s="291" t="e">
        <f t="shared" si="13"/>
        <v>#DIV/0!</v>
      </c>
      <c r="AL15" s="70"/>
      <c r="AM15" s="340">
        <f>AL15*INDEX('Select Year'!Z$23:AE$23,,MATCH($BN$5,'Select Year'!Z$14:AE$14,0))</f>
        <v>0</v>
      </c>
      <c r="AN15" s="289"/>
      <c r="AO15" s="291" t="e">
        <f t="shared" si="14"/>
        <v>#DIV/0!</v>
      </c>
      <c r="AP15" s="70"/>
      <c r="AQ15" s="340">
        <f>AP15*INDEX('Select Year'!Z$23:AE$23,,MATCH($BN$5,'Select Year'!Z$14:AE$14,0))</f>
        <v>0</v>
      </c>
      <c r="AR15" s="289"/>
      <c r="AS15" s="291" t="e">
        <f t="shared" si="15"/>
        <v>#DIV/0!</v>
      </c>
      <c r="AT15" s="70"/>
      <c r="AU15" s="340">
        <f>AT15*INDEX('Select Year'!Z$23:AE$23,,MATCH($BN$5,'Select Year'!Z$14:AE$14,0))</f>
        <v>0</v>
      </c>
      <c r="AV15" s="289"/>
      <c r="AW15" s="347" t="e">
        <f t="shared" si="16"/>
        <v>#DIV/0!</v>
      </c>
      <c r="AX15" s="25"/>
      <c r="AY15" s="25"/>
      <c r="AZ15" s="12"/>
      <c r="BF15" s="12"/>
      <c r="BG15" s="12"/>
      <c r="BH15" s="12"/>
      <c r="BI15" s="12"/>
      <c r="BJ15" s="13"/>
      <c r="BK15" s="12"/>
      <c r="CM15" s="174">
        <f t="shared" si="1"/>
        <v>0</v>
      </c>
      <c r="CN15" s="174" t="str">
        <f t="shared" si="17"/>
        <v>Jun-0</v>
      </c>
      <c r="CO15" s="174" t="str">
        <f t="shared" si="2"/>
        <v>Jun-0</v>
      </c>
      <c r="CP15" s="174">
        <f t="shared" si="18"/>
        <v>0</v>
      </c>
      <c r="CQ15" s="174">
        <f t="shared" si="19"/>
        <v>0</v>
      </c>
      <c r="CR15" s="174">
        <f t="shared" si="20"/>
        <v>0</v>
      </c>
      <c r="CS15" s="174">
        <f t="shared" si="21"/>
        <v>0</v>
      </c>
      <c r="CT15" s="174">
        <f t="shared" si="22"/>
        <v>0</v>
      </c>
      <c r="CU15" s="174">
        <f t="shared" si="23"/>
        <v>0</v>
      </c>
      <c r="CV15" s="174">
        <f t="shared" si="24"/>
        <v>0</v>
      </c>
      <c r="CW15" s="174">
        <f t="shared" si="25"/>
        <v>0</v>
      </c>
      <c r="CX15" s="174">
        <f t="shared" si="26"/>
        <v>0</v>
      </c>
      <c r="CY15" s="174">
        <f t="shared" si="27"/>
        <v>0</v>
      </c>
      <c r="CZ15" s="176">
        <f t="shared" si="28"/>
        <v>0</v>
      </c>
    </row>
    <row r="16" spans="1:104" s="11" customFormat="1" ht="14.25" customHeight="1" x14ac:dyDescent="0.2">
      <c r="A16" s="345" t="str">
        <f>B16&amp;A4</f>
        <v>Jul</v>
      </c>
      <c r="B16" s="118" t="s">
        <v>6</v>
      </c>
      <c r="C16" s="63">
        <f t="shared" si="0"/>
        <v>0</v>
      </c>
      <c r="D16" s="366">
        <f t="shared" si="3"/>
        <v>0</v>
      </c>
      <c r="E16" s="340">
        <f>D16*INDEX('Select Year'!Z$23:AE$23,,MATCH($BN$5,'Select Year'!Z$14:AE$14,0))</f>
        <v>0</v>
      </c>
      <c r="F16" s="354">
        <f t="shared" si="4"/>
        <v>0</v>
      </c>
      <c r="G16" s="351" t="e">
        <f t="shared" si="5"/>
        <v>#DIV/0!</v>
      </c>
      <c r="H16" s="351" t="e">
        <f t="shared" si="6"/>
        <v>#DIV/0!</v>
      </c>
      <c r="I16" s="47" t="e">
        <f>E16*INDEX('Select Year'!AA$15:AC$19,MATCH('Marked Gasoil'!C16,'Select Year'!W$15:W$19,0),MATCH($BN$5,'Select Year'!AA$14:AC$14,0))</f>
        <v>#N/A</v>
      </c>
      <c r="J16" s="70"/>
      <c r="K16" s="340">
        <f>J16*INDEX('Select Year'!Z$23:AE$23,,MATCH($BN$5,'Select Year'!Z$14:AE$14,0))</f>
        <v>0</v>
      </c>
      <c r="L16" s="289"/>
      <c r="M16" s="291" t="e">
        <f t="shared" si="7"/>
        <v>#DIV/0!</v>
      </c>
      <c r="N16" s="70"/>
      <c r="O16" s="340">
        <f>N16*INDEX('Select Year'!Z$23:AE$23,,MATCH($BN$5,'Select Year'!Z$14:AE$14,0))</f>
        <v>0</v>
      </c>
      <c r="P16" s="289"/>
      <c r="Q16" s="291" t="e">
        <f t="shared" si="8"/>
        <v>#DIV/0!</v>
      </c>
      <c r="R16" s="70"/>
      <c r="S16" s="340">
        <f>R16*INDEX('Select Year'!Z$23:AE$23,,MATCH($BN$5,'Select Year'!Z$14:AE$14,0))</f>
        <v>0</v>
      </c>
      <c r="T16" s="289"/>
      <c r="U16" s="291" t="e">
        <f t="shared" si="9"/>
        <v>#DIV/0!</v>
      </c>
      <c r="V16" s="70"/>
      <c r="W16" s="340">
        <f>V16*INDEX('Select Year'!Z$23:AE$23,,MATCH($BN$5,'Select Year'!Z$14:AE$14,0))</f>
        <v>0</v>
      </c>
      <c r="X16" s="289"/>
      <c r="Y16" s="291" t="e">
        <f t="shared" si="10"/>
        <v>#DIV/0!</v>
      </c>
      <c r="Z16" s="70"/>
      <c r="AA16" s="340">
        <f>Z16*INDEX('Select Year'!Z$23:AE$23,,MATCH($BN$5,'Select Year'!Z$14:AE$14,0))</f>
        <v>0</v>
      </c>
      <c r="AB16" s="289"/>
      <c r="AC16" s="291" t="e">
        <f t="shared" si="11"/>
        <v>#DIV/0!</v>
      </c>
      <c r="AD16" s="70"/>
      <c r="AE16" s="340">
        <f>AD16*INDEX('Select Year'!Z$23:AE$23,,MATCH($BN$5,'Select Year'!Z$14:AE$14,0))</f>
        <v>0</v>
      </c>
      <c r="AF16" s="289"/>
      <c r="AG16" s="291" t="e">
        <f t="shared" si="12"/>
        <v>#DIV/0!</v>
      </c>
      <c r="AH16" s="70"/>
      <c r="AI16" s="340">
        <f>AH16*INDEX('Select Year'!Z$23:AE$23,,MATCH($BN$5,'Select Year'!Z$14:AE$14,0))</f>
        <v>0</v>
      </c>
      <c r="AJ16" s="289"/>
      <c r="AK16" s="291" t="e">
        <f t="shared" si="13"/>
        <v>#DIV/0!</v>
      </c>
      <c r="AL16" s="70"/>
      <c r="AM16" s="340">
        <f>AL16*INDEX('Select Year'!Z$23:AE$23,,MATCH($BN$5,'Select Year'!Z$14:AE$14,0))</f>
        <v>0</v>
      </c>
      <c r="AN16" s="289"/>
      <c r="AO16" s="291" t="e">
        <f t="shared" si="14"/>
        <v>#DIV/0!</v>
      </c>
      <c r="AP16" s="70"/>
      <c r="AQ16" s="340">
        <f>AP16*INDEX('Select Year'!Z$23:AE$23,,MATCH($BN$5,'Select Year'!Z$14:AE$14,0))</f>
        <v>0</v>
      </c>
      <c r="AR16" s="289"/>
      <c r="AS16" s="291" t="e">
        <f t="shared" si="15"/>
        <v>#DIV/0!</v>
      </c>
      <c r="AT16" s="70"/>
      <c r="AU16" s="340">
        <f>AT16*INDEX('Select Year'!Z$23:AE$23,,MATCH($BN$5,'Select Year'!Z$14:AE$14,0))</f>
        <v>0</v>
      </c>
      <c r="AV16" s="289"/>
      <c r="AW16" s="347" t="e">
        <f t="shared" si="16"/>
        <v>#DIV/0!</v>
      </c>
      <c r="AX16" s="25"/>
      <c r="AY16" s="25"/>
      <c r="AZ16" s="12"/>
      <c r="BF16" s="12"/>
      <c r="BG16" s="12"/>
      <c r="BH16" s="12"/>
      <c r="BI16" s="12"/>
      <c r="BJ16" s="13"/>
      <c r="BK16" s="12"/>
      <c r="CM16" s="174">
        <f t="shared" si="1"/>
        <v>0</v>
      </c>
      <c r="CN16" s="174" t="str">
        <f t="shared" si="17"/>
        <v>Jul-0</v>
      </c>
      <c r="CO16" s="174" t="str">
        <f t="shared" si="2"/>
        <v>Jul-0</v>
      </c>
      <c r="CP16" s="174">
        <f t="shared" si="18"/>
        <v>0</v>
      </c>
      <c r="CQ16" s="174">
        <f t="shared" si="19"/>
        <v>0</v>
      </c>
      <c r="CR16" s="174">
        <f t="shared" si="20"/>
        <v>0</v>
      </c>
      <c r="CS16" s="174">
        <f t="shared" si="21"/>
        <v>0</v>
      </c>
      <c r="CT16" s="174">
        <f t="shared" si="22"/>
        <v>0</v>
      </c>
      <c r="CU16" s="174">
        <f t="shared" si="23"/>
        <v>0</v>
      </c>
      <c r="CV16" s="174">
        <f t="shared" si="24"/>
        <v>0</v>
      </c>
      <c r="CW16" s="174">
        <f t="shared" si="25"/>
        <v>0</v>
      </c>
      <c r="CX16" s="174">
        <f t="shared" si="26"/>
        <v>0</v>
      </c>
      <c r="CY16" s="174">
        <f t="shared" si="27"/>
        <v>0</v>
      </c>
      <c r="CZ16" s="176">
        <f t="shared" si="28"/>
        <v>0</v>
      </c>
    </row>
    <row r="17" spans="1:104" s="11" customFormat="1" ht="14.25" customHeight="1" x14ac:dyDescent="0.2">
      <c r="A17" s="345" t="str">
        <f>B17&amp;A4</f>
        <v>Aug</v>
      </c>
      <c r="B17" s="118" t="s">
        <v>7</v>
      </c>
      <c r="C17" s="63">
        <f t="shared" si="0"/>
        <v>0</v>
      </c>
      <c r="D17" s="366">
        <f t="shared" si="3"/>
        <v>0</v>
      </c>
      <c r="E17" s="340">
        <f>D17*INDEX('Select Year'!Z$23:AE$23,,MATCH($BN$5,'Select Year'!Z$14:AE$14,0))</f>
        <v>0</v>
      </c>
      <c r="F17" s="354">
        <f t="shared" si="4"/>
        <v>0</v>
      </c>
      <c r="G17" s="351" t="e">
        <f t="shared" si="5"/>
        <v>#DIV/0!</v>
      </c>
      <c r="H17" s="351" t="e">
        <f t="shared" si="6"/>
        <v>#DIV/0!</v>
      </c>
      <c r="I17" s="47" t="e">
        <f>E17*INDEX('Select Year'!AA$15:AC$19,MATCH('Marked Gasoil'!C17,'Select Year'!W$15:W$19,0),MATCH($BN$5,'Select Year'!AA$14:AC$14,0))</f>
        <v>#N/A</v>
      </c>
      <c r="J17" s="70"/>
      <c r="K17" s="340">
        <f>J17*INDEX('Select Year'!Z$23:AE$23,,MATCH($BN$5,'Select Year'!Z$14:AE$14,0))</f>
        <v>0</v>
      </c>
      <c r="L17" s="289"/>
      <c r="M17" s="291" t="e">
        <f t="shared" si="7"/>
        <v>#DIV/0!</v>
      </c>
      <c r="N17" s="70"/>
      <c r="O17" s="340">
        <f>N17*INDEX('Select Year'!Z$23:AE$23,,MATCH($BN$5,'Select Year'!Z$14:AE$14,0))</f>
        <v>0</v>
      </c>
      <c r="P17" s="289"/>
      <c r="Q17" s="291" t="e">
        <f t="shared" si="8"/>
        <v>#DIV/0!</v>
      </c>
      <c r="R17" s="70"/>
      <c r="S17" s="340">
        <f>R17*INDEX('Select Year'!Z$23:AE$23,,MATCH($BN$5,'Select Year'!Z$14:AE$14,0))</f>
        <v>0</v>
      </c>
      <c r="T17" s="289"/>
      <c r="U17" s="291" t="e">
        <f t="shared" si="9"/>
        <v>#DIV/0!</v>
      </c>
      <c r="V17" s="70"/>
      <c r="W17" s="340">
        <f>V17*INDEX('Select Year'!Z$23:AE$23,,MATCH($BN$5,'Select Year'!Z$14:AE$14,0))</f>
        <v>0</v>
      </c>
      <c r="X17" s="289"/>
      <c r="Y17" s="291" t="e">
        <f t="shared" si="10"/>
        <v>#DIV/0!</v>
      </c>
      <c r="Z17" s="70"/>
      <c r="AA17" s="340">
        <f>Z17*INDEX('Select Year'!Z$23:AE$23,,MATCH($BN$5,'Select Year'!Z$14:AE$14,0))</f>
        <v>0</v>
      </c>
      <c r="AB17" s="289"/>
      <c r="AC17" s="291" t="e">
        <f t="shared" si="11"/>
        <v>#DIV/0!</v>
      </c>
      <c r="AD17" s="70"/>
      <c r="AE17" s="340">
        <f>AD17*INDEX('Select Year'!Z$23:AE$23,,MATCH($BN$5,'Select Year'!Z$14:AE$14,0))</f>
        <v>0</v>
      </c>
      <c r="AF17" s="289"/>
      <c r="AG17" s="291" t="e">
        <f t="shared" si="12"/>
        <v>#DIV/0!</v>
      </c>
      <c r="AH17" s="70"/>
      <c r="AI17" s="340">
        <f>AH17*INDEX('Select Year'!Z$23:AE$23,,MATCH($BN$5,'Select Year'!Z$14:AE$14,0))</f>
        <v>0</v>
      </c>
      <c r="AJ17" s="289"/>
      <c r="AK17" s="291" t="e">
        <f t="shared" si="13"/>
        <v>#DIV/0!</v>
      </c>
      <c r="AL17" s="70"/>
      <c r="AM17" s="340">
        <f>AL17*INDEX('Select Year'!Z$23:AE$23,,MATCH($BN$5,'Select Year'!Z$14:AE$14,0))</f>
        <v>0</v>
      </c>
      <c r="AN17" s="289"/>
      <c r="AO17" s="291" t="e">
        <f t="shared" si="14"/>
        <v>#DIV/0!</v>
      </c>
      <c r="AP17" s="70"/>
      <c r="AQ17" s="340">
        <f>AP17*INDEX('Select Year'!Z$23:AE$23,,MATCH($BN$5,'Select Year'!Z$14:AE$14,0))</f>
        <v>0</v>
      </c>
      <c r="AR17" s="289"/>
      <c r="AS17" s="291" t="e">
        <f t="shared" si="15"/>
        <v>#DIV/0!</v>
      </c>
      <c r="AT17" s="70"/>
      <c r="AU17" s="340">
        <f>AT17*INDEX('Select Year'!Z$23:AE$23,,MATCH($BN$5,'Select Year'!Z$14:AE$14,0))</f>
        <v>0</v>
      </c>
      <c r="AV17" s="289"/>
      <c r="AW17" s="347" t="e">
        <f t="shared" si="16"/>
        <v>#DIV/0!</v>
      </c>
      <c r="AX17" s="25"/>
      <c r="AY17" s="25"/>
      <c r="AZ17" s="12"/>
      <c r="BF17" s="12"/>
      <c r="BG17" s="12"/>
      <c r="BH17" s="12"/>
      <c r="BI17" s="12"/>
      <c r="BJ17" s="13"/>
      <c r="BK17" s="12"/>
      <c r="CM17" s="174">
        <f t="shared" si="1"/>
        <v>0</v>
      </c>
      <c r="CN17" s="174" t="str">
        <f t="shared" si="17"/>
        <v>Aug-0</v>
      </c>
      <c r="CO17" s="174" t="str">
        <f t="shared" si="2"/>
        <v>Aug-0</v>
      </c>
      <c r="CP17" s="174">
        <f t="shared" si="18"/>
        <v>0</v>
      </c>
      <c r="CQ17" s="174">
        <f t="shared" si="19"/>
        <v>0</v>
      </c>
      <c r="CR17" s="174">
        <f t="shared" si="20"/>
        <v>0</v>
      </c>
      <c r="CS17" s="174">
        <f t="shared" si="21"/>
        <v>0</v>
      </c>
      <c r="CT17" s="174">
        <f t="shared" si="22"/>
        <v>0</v>
      </c>
      <c r="CU17" s="174">
        <f t="shared" si="23"/>
        <v>0</v>
      </c>
      <c r="CV17" s="174">
        <f t="shared" si="24"/>
        <v>0</v>
      </c>
      <c r="CW17" s="174">
        <f t="shared" si="25"/>
        <v>0</v>
      </c>
      <c r="CX17" s="174">
        <f t="shared" si="26"/>
        <v>0</v>
      </c>
      <c r="CY17" s="174">
        <f t="shared" si="27"/>
        <v>0</v>
      </c>
      <c r="CZ17" s="176">
        <f t="shared" si="28"/>
        <v>0</v>
      </c>
    </row>
    <row r="18" spans="1:104" s="11" customFormat="1" ht="14.25" customHeight="1" x14ac:dyDescent="0.2">
      <c r="A18" s="345" t="str">
        <f>B18&amp;A4</f>
        <v>Sep</v>
      </c>
      <c r="B18" s="118" t="s">
        <v>8</v>
      </c>
      <c r="C18" s="63">
        <f t="shared" si="0"/>
        <v>0</v>
      </c>
      <c r="D18" s="366">
        <f t="shared" si="3"/>
        <v>0</v>
      </c>
      <c r="E18" s="340">
        <f>D18*INDEX('Select Year'!Z$23:AE$23,,MATCH($BN$5,'Select Year'!Z$14:AE$14,0))</f>
        <v>0</v>
      </c>
      <c r="F18" s="354">
        <f t="shared" si="4"/>
        <v>0</v>
      </c>
      <c r="G18" s="351" t="e">
        <f t="shared" si="5"/>
        <v>#DIV/0!</v>
      </c>
      <c r="H18" s="351" t="e">
        <f t="shared" si="6"/>
        <v>#DIV/0!</v>
      </c>
      <c r="I18" s="47" t="e">
        <f>E18*INDEX('Select Year'!AA$15:AC$19,MATCH('Marked Gasoil'!C18,'Select Year'!W$15:W$19,0),MATCH($BN$5,'Select Year'!AA$14:AC$14,0))</f>
        <v>#N/A</v>
      </c>
      <c r="J18" s="70"/>
      <c r="K18" s="340">
        <f>J18*INDEX('Select Year'!Z$23:AE$23,,MATCH($BN$5,'Select Year'!Z$14:AE$14,0))</f>
        <v>0</v>
      </c>
      <c r="L18" s="289"/>
      <c r="M18" s="291" t="e">
        <f t="shared" si="7"/>
        <v>#DIV/0!</v>
      </c>
      <c r="N18" s="70"/>
      <c r="O18" s="340">
        <f>N18*INDEX('Select Year'!Z$23:AE$23,,MATCH($BN$5,'Select Year'!Z$14:AE$14,0))</f>
        <v>0</v>
      </c>
      <c r="P18" s="289"/>
      <c r="Q18" s="291" t="e">
        <f t="shared" si="8"/>
        <v>#DIV/0!</v>
      </c>
      <c r="R18" s="70"/>
      <c r="S18" s="340">
        <f>R18*INDEX('Select Year'!Z$23:AE$23,,MATCH($BN$5,'Select Year'!Z$14:AE$14,0))</f>
        <v>0</v>
      </c>
      <c r="T18" s="289"/>
      <c r="U18" s="291" t="e">
        <f t="shared" si="9"/>
        <v>#DIV/0!</v>
      </c>
      <c r="V18" s="70"/>
      <c r="W18" s="340">
        <f>V18*INDEX('Select Year'!Z$23:AE$23,,MATCH($BN$5,'Select Year'!Z$14:AE$14,0))</f>
        <v>0</v>
      </c>
      <c r="X18" s="289"/>
      <c r="Y18" s="291" t="e">
        <f t="shared" si="10"/>
        <v>#DIV/0!</v>
      </c>
      <c r="Z18" s="70"/>
      <c r="AA18" s="340">
        <f>Z18*INDEX('Select Year'!Z$23:AE$23,,MATCH($BN$5,'Select Year'!Z$14:AE$14,0))</f>
        <v>0</v>
      </c>
      <c r="AB18" s="289"/>
      <c r="AC18" s="291" t="e">
        <f t="shared" si="11"/>
        <v>#DIV/0!</v>
      </c>
      <c r="AD18" s="70"/>
      <c r="AE18" s="340">
        <f>AD18*INDEX('Select Year'!Z$23:AE$23,,MATCH($BN$5,'Select Year'!Z$14:AE$14,0))</f>
        <v>0</v>
      </c>
      <c r="AF18" s="289"/>
      <c r="AG18" s="291" t="e">
        <f t="shared" si="12"/>
        <v>#DIV/0!</v>
      </c>
      <c r="AH18" s="70"/>
      <c r="AI18" s="340">
        <f>AH18*INDEX('Select Year'!Z$23:AE$23,,MATCH($BN$5,'Select Year'!Z$14:AE$14,0))</f>
        <v>0</v>
      </c>
      <c r="AJ18" s="289"/>
      <c r="AK18" s="291" t="e">
        <f t="shared" si="13"/>
        <v>#DIV/0!</v>
      </c>
      <c r="AL18" s="70"/>
      <c r="AM18" s="340">
        <f>AL18*INDEX('Select Year'!Z$23:AE$23,,MATCH($BN$5,'Select Year'!Z$14:AE$14,0))</f>
        <v>0</v>
      </c>
      <c r="AN18" s="289"/>
      <c r="AO18" s="291" t="e">
        <f t="shared" si="14"/>
        <v>#DIV/0!</v>
      </c>
      <c r="AP18" s="70"/>
      <c r="AQ18" s="340">
        <f>AP18*INDEX('Select Year'!Z$23:AE$23,,MATCH($BN$5,'Select Year'!Z$14:AE$14,0))</f>
        <v>0</v>
      </c>
      <c r="AR18" s="289"/>
      <c r="AS18" s="291" t="e">
        <f t="shared" si="15"/>
        <v>#DIV/0!</v>
      </c>
      <c r="AT18" s="70"/>
      <c r="AU18" s="340">
        <f>AT18*INDEX('Select Year'!Z$23:AE$23,,MATCH($BN$5,'Select Year'!Z$14:AE$14,0))</f>
        <v>0</v>
      </c>
      <c r="AV18" s="289"/>
      <c r="AW18" s="347" t="e">
        <f t="shared" si="16"/>
        <v>#DIV/0!</v>
      </c>
      <c r="AX18" s="25"/>
      <c r="AY18" s="25"/>
      <c r="AZ18" s="12"/>
      <c r="BF18" s="12"/>
      <c r="BG18" s="12"/>
      <c r="BH18" s="12"/>
      <c r="BI18" s="12"/>
      <c r="BJ18" s="13"/>
      <c r="BK18" s="12"/>
      <c r="CM18" s="174">
        <f t="shared" si="1"/>
        <v>0</v>
      </c>
      <c r="CN18" s="174" t="str">
        <f t="shared" si="17"/>
        <v>Sep-0</v>
      </c>
      <c r="CO18" s="174" t="str">
        <f t="shared" si="2"/>
        <v>Sep-0</v>
      </c>
      <c r="CP18" s="174">
        <f t="shared" si="18"/>
        <v>0</v>
      </c>
      <c r="CQ18" s="174">
        <f t="shared" si="19"/>
        <v>0</v>
      </c>
      <c r="CR18" s="174">
        <f t="shared" si="20"/>
        <v>0</v>
      </c>
      <c r="CS18" s="174">
        <f t="shared" si="21"/>
        <v>0</v>
      </c>
      <c r="CT18" s="174">
        <f t="shared" si="22"/>
        <v>0</v>
      </c>
      <c r="CU18" s="174">
        <f t="shared" si="23"/>
        <v>0</v>
      </c>
      <c r="CV18" s="174">
        <f t="shared" si="24"/>
        <v>0</v>
      </c>
      <c r="CW18" s="174">
        <f t="shared" si="25"/>
        <v>0</v>
      </c>
      <c r="CX18" s="174">
        <f t="shared" si="26"/>
        <v>0</v>
      </c>
      <c r="CY18" s="174">
        <f t="shared" si="27"/>
        <v>0</v>
      </c>
      <c r="CZ18" s="176">
        <f t="shared" si="28"/>
        <v>0</v>
      </c>
    </row>
    <row r="19" spans="1:104" s="11" customFormat="1" ht="14.25" customHeight="1" x14ac:dyDescent="0.2">
      <c r="A19" s="345" t="str">
        <f>B19&amp;A4</f>
        <v>Oct</v>
      </c>
      <c r="B19" s="118" t="s">
        <v>9</v>
      </c>
      <c r="C19" s="63">
        <f t="shared" si="0"/>
        <v>0</v>
      </c>
      <c r="D19" s="366">
        <f t="shared" si="3"/>
        <v>0</v>
      </c>
      <c r="E19" s="340">
        <f>D19*INDEX('Select Year'!Z$23:AE$23,,MATCH($BN$5,'Select Year'!Z$14:AE$14,0))</f>
        <v>0</v>
      </c>
      <c r="F19" s="354">
        <f t="shared" si="4"/>
        <v>0</v>
      </c>
      <c r="G19" s="351" t="e">
        <f t="shared" si="5"/>
        <v>#DIV/0!</v>
      </c>
      <c r="H19" s="351" t="e">
        <f t="shared" si="6"/>
        <v>#DIV/0!</v>
      </c>
      <c r="I19" s="47" t="e">
        <f>E19*INDEX('Select Year'!AA$15:AC$19,MATCH('Marked Gasoil'!C19,'Select Year'!W$15:W$19,0),MATCH($BN$5,'Select Year'!AA$14:AC$14,0))</f>
        <v>#N/A</v>
      </c>
      <c r="J19" s="70"/>
      <c r="K19" s="340">
        <f>J19*INDEX('Select Year'!Z$23:AE$23,,MATCH($BN$5,'Select Year'!Z$14:AE$14,0))</f>
        <v>0</v>
      </c>
      <c r="L19" s="289"/>
      <c r="M19" s="291" t="e">
        <f t="shared" si="7"/>
        <v>#DIV/0!</v>
      </c>
      <c r="N19" s="70"/>
      <c r="O19" s="340">
        <f>N19*INDEX('Select Year'!Z$23:AE$23,,MATCH($BN$5,'Select Year'!Z$14:AE$14,0))</f>
        <v>0</v>
      </c>
      <c r="P19" s="289"/>
      <c r="Q19" s="291" t="e">
        <f t="shared" si="8"/>
        <v>#DIV/0!</v>
      </c>
      <c r="R19" s="70"/>
      <c r="S19" s="340">
        <f>R19*INDEX('Select Year'!Z$23:AE$23,,MATCH($BN$5,'Select Year'!Z$14:AE$14,0))</f>
        <v>0</v>
      </c>
      <c r="T19" s="289"/>
      <c r="U19" s="291" t="e">
        <f t="shared" si="9"/>
        <v>#DIV/0!</v>
      </c>
      <c r="V19" s="70"/>
      <c r="W19" s="340">
        <f>V19*INDEX('Select Year'!Z$23:AE$23,,MATCH($BN$5,'Select Year'!Z$14:AE$14,0))</f>
        <v>0</v>
      </c>
      <c r="X19" s="289"/>
      <c r="Y19" s="291" t="e">
        <f t="shared" si="10"/>
        <v>#DIV/0!</v>
      </c>
      <c r="Z19" s="70"/>
      <c r="AA19" s="340">
        <f>Z19*INDEX('Select Year'!Z$23:AE$23,,MATCH($BN$5,'Select Year'!Z$14:AE$14,0))</f>
        <v>0</v>
      </c>
      <c r="AB19" s="289"/>
      <c r="AC19" s="291" t="e">
        <f t="shared" si="11"/>
        <v>#DIV/0!</v>
      </c>
      <c r="AD19" s="70"/>
      <c r="AE19" s="340">
        <f>AD19*INDEX('Select Year'!Z$23:AE$23,,MATCH($BN$5,'Select Year'!Z$14:AE$14,0))</f>
        <v>0</v>
      </c>
      <c r="AF19" s="289"/>
      <c r="AG19" s="291" t="e">
        <f t="shared" si="12"/>
        <v>#DIV/0!</v>
      </c>
      <c r="AH19" s="70"/>
      <c r="AI19" s="340">
        <f>AH19*INDEX('Select Year'!Z$23:AE$23,,MATCH($BN$5,'Select Year'!Z$14:AE$14,0))</f>
        <v>0</v>
      </c>
      <c r="AJ19" s="289"/>
      <c r="AK19" s="291" t="e">
        <f t="shared" si="13"/>
        <v>#DIV/0!</v>
      </c>
      <c r="AL19" s="70"/>
      <c r="AM19" s="340">
        <f>AL19*INDEX('Select Year'!Z$23:AE$23,,MATCH($BN$5,'Select Year'!Z$14:AE$14,0))</f>
        <v>0</v>
      </c>
      <c r="AN19" s="289"/>
      <c r="AO19" s="291" t="e">
        <f t="shared" si="14"/>
        <v>#DIV/0!</v>
      </c>
      <c r="AP19" s="70"/>
      <c r="AQ19" s="340">
        <f>AP19*INDEX('Select Year'!Z$23:AE$23,,MATCH($BN$5,'Select Year'!Z$14:AE$14,0))</f>
        <v>0</v>
      </c>
      <c r="AR19" s="289"/>
      <c r="AS19" s="291" t="e">
        <f t="shared" si="15"/>
        <v>#DIV/0!</v>
      </c>
      <c r="AT19" s="70"/>
      <c r="AU19" s="340">
        <f>AT19*INDEX('Select Year'!Z$23:AE$23,,MATCH($BN$5,'Select Year'!Z$14:AE$14,0))</f>
        <v>0</v>
      </c>
      <c r="AV19" s="289"/>
      <c r="AW19" s="347" t="e">
        <f t="shared" si="16"/>
        <v>#DIV/0!</v>
      </c>
      <c r="AX19" s="25"/>
      <c r="AY19" s="25"/>
      <c r="AZ19" s="12"/>
      <c r="BF19" s="12"/>
      <c r="BG19" s="12"/>
      <c r="BH19" s="12"/>
      <c r="BI19" s="12"/>
      <c r="BJ19" s="13"/>
      <c r="BK19" s="12"/>
      <c r="CM19" s="174">
        <f t="shared" si="1"/>
        <v>0</v>
      </c>
      <c r="CN19" s="174" t="str">
        <f t="shared" si="17"/>
        <v>Oct-0</v>
      </c>
      <c r="CO19" s="174" t="str">
        <f t="shared" si="2"/>
        <v>Oct-0</v>
      </c>
      <c r="CP19" s="174">
        <f t="shared" si="18"/>
        <v>0</v>
      </c>
      <c r="CQ19" s="174">
        <f t="shared" si="19"/>
        <v>0</v>
      </c>
      <c r="CR19" s="174">
        <f t="shared" si="20"/>
        <v>0</v>
      </c>
      <c r="CS19" s="174">
        <f t="shared" si="21"/>
        <v>0</v>
      </c>
      <c r="CT19" s="174">
        <f t="shared" si="22"/>
        <v>0</v>
      </c>
      <c r="CU19" s="174">
        <f t="shared" si="23"/>
        <v>0</v>
      </c>
      <c r="CV19" s="174">
        <f t="shared" si="24"/>
        <v>0</v>
      </c>
      <c r="CW19" s="174">
        <f t="shared" si="25"/>
        <v>0</v>
      </c>
      <c r="CX19" s="174">
        <f t="shared" si="26"/>
        <v>0</v>
      </c>
      <c r="CY19" s="174">
        <f t="shared" si="27"/>
        <v>0</v>
      </c>
      <c r="CZ19" s="176">
        <f t="shared" si="28"/>
        <v>0</v>
      </c>
    </row>
    <row r="20" spans="1:104" s="11" customFormat="1" ht="14.25" customHeight="1" x14ac:dyDescent="0.2">
      <c r="A20" s="345" t="str">
        <f>B20&amp;A4</f>
        <v>Nov</v>
      </c>
      <c r="B20" s="118" t="s">
        <v>10</v>
      </c>
      <c r="C20" s="63">
        <f t="shared" si="0"/>
        <v>0</v>
      </c>
      <c r="D20" s="366">
        <f t="shared" si="3"/>
        <v>0</v>
      </c>
      <c r="E20" s="340">
        <f>D20*INDEX('Select Year'!Z$23:AE$23,,MATCH($BN$5,'Select Year'!Z$14:AE$14,0))</f>
        <v>0</v>
      </c>
      <c r="F20" s="354">
        <f t="shared" si="4"/>
        <v>0</v>
      </c>
      <c r="G20" s="351" t="e">
        <f t="shared" si="5"/>
        <v>#DIV/0!</v>
      </c>
      <c r="H20" s="351" t="e">
        <f t="shared" si="6"/>
        <v>#DIV/0!</v>
      </c>
      <c r="I20" s="47" t="e">
        <f>E20*INDEX('Select Year'!AA$15:AC$19,MATCH('Marked Gasoil'!C20,'Select Year'!W$15:W$19,0),MATCH($BN$5,'Select Year'!AA$14:AC$14,0))</f>
        <v>#N/A</v>
      </c>
      <c r="J20" s="70"/>
      <c r="K20" s="340">
        <f>J20*INDEX('Select Year'!Z$23:AE$23,,MATCH($BN$5,'Select Year'!Z$14:AE$14,0))</f>
        <v>0</v>
      </c>
      <c r="L20" s="289"/>
      <c r="M20" s="291" t="e">
        <f t="shared" si="7"/>
        <v>#DIV/0!</v>
      </c>
      <c r="N20" s="70"/>
      <c r="O20" s="340">
        <f>N20*INDEX('Select Year'!Z$23:AE$23,,MATCH($BN$5,'Select Year'!Z$14:AE$14,0))</f>
        <v>0</v>
      </c>
      <c r="P20" s="289"/>
      <c r="Q20" s="291" t="e">
        <f t="shared" si="8"/>
        <v>#DIV/0!</v>
      </c>
      <c r="R20" s="70"/>
      <c r="S20" s="340">
        <f>R20*INDEX('Select Year'!Z$23:AE$23,,MATCH($BN$5,'Select Year'!Z$14:AE$14,0))</f>
        <v>0</v>
      </c>
      <c r="T20" s="289"/>
      <c r="U20" s="291" t="e">
        <f t="shared" si="9"/>
        <v>#DIV/0!</v>
      </c>
      <c r="V20" s="70"/>
      <c r="W20" s="340">
        <f>V20*INDEX('Select Year'!Z$23:AE$23,,MATCH($BN$5,'Select Year'!Z$14:AE$14,0))</f>
        <v>0</v>
      </c>
      <c r="X20" s="289"/>
      <c r="Y20" s="291" t="e">
        <f t="shared" si="10"/>
        <v>#DIV/0!</v>
      </c>
      <c r="Z20" s="70"/>
      <c r="AA20" s="340">
        <f>Z20*INDEX('Select Year'!Z$23:AE$23,,MATCH($BN$5,'Select Year'!Z$14:AE$14,0))</f>
        <v>0</v>
      </c>
      <c r="AB20" s="289"/>
      <c r="AC20" s="291" t="e">
        <f t="shared" si="11"/>
        <v>#DIV/0!</v>
      </c>
      <c r="AD20" s="70"/>
      <c r="AE20" s="340">
        <f>AD20*INDEX('Select Year'!Z$23:AE$23,,MATCH($BN$5,'Select Year'!Z$14:AE$14,0))</f>
        <v>0</v>
      </c>
      <c r="AF20" s="289"/>
      <c r="AG20" s="291" t="e">
        <f t="shared" si="12"/>
        <v>#DIV/0!</v>
      </c>
      <c r="AH20" s="70"/>
      <c r="AI20" s="340">
        <f>AH20*INDEX('Select Year'!Z$23:AE$23,,MATCH($BN$5,'Select Year'!Z$14:AE$14,0))</f>
        <v>0</v>
      </c>
      <c r="AJ20" s="289"/>
      <c r="AK20" s="291" t="e">
        <f t="shared" si="13"/>
        <v>#DIV/0!</v>
      </c>
      <c r="AL20" s="70"/>
      <c r="AM20" s="340">
        <f>AL20*INDEX('Select Year'!Z$23:AE$23,,MATCH($BN$5,'Select Year'!Z$14:AE$14,0))</f>
        <v>0</v>
      </c>
      <c r="AN20" s="289"/>
      <c r="AO20" s="291" t="e">
        <f t="shared" si="14"/>
        <v>#DIV/0!</v>
      </c>
      <c r="AP20" s="70"/>
      <c r="AQ20" s="340">
        <f>AP20*INDEX('Select Year'!Z$23:AE$23,,MATCH($BN$5,'Select Year'!Z$14:AE$14,0))</f>
        <v>0</v>
      </c>
      <c r="AR20" s="289"/>
      <c r="AS20" s="291" t="e">
        <f t="shared" si="15"/>
        <v>#DIV/0!</v>
      </c>
      <c r="AT20" s="70"/>
      <c r="AU20" s="340">
        <f>AT20*INDEX('Select Year'!Z$23:AE$23,,MATCH($BN$5,'Select Year'!Z$14:AE$14,0))</f>
        <v>0</v>
      </c>
      <c r="AV20" s="289"/>
      <c r="AW20" s="347" t="e">
        <f t="shared" si="16"/>
        <v>#DIV/0!</v>
      </c>
      <c r="AX20" s="25"/>
      <c r="AY20" s="25"/>
      <c r="AZ20" s="12"/>
      <c r="BF20" s="12"/>
      <c r="BG20" s="12"/>
      <c r="BH20" s="12"/>
      <c r="BI20" s="12"/>
      <c r="BJ20" s="13"/>
      <c r="BK20" s="12"/>
      <c r="CM20" s="174">
        <f t="shared" si="1"/>
        <v>0</v>
      </c>
      <c r="CN20" s="174" t="str">
        <f t="shared" si="17"/>
        <v>Nov-0</v>
      </c>
      <c r="CO20" s="174" t="str">
        <f t="shared" si="2"/>
        <v>Nov-0</v>
      </c>
      <c r="CP20" s="174">
        <f t="shared" si="18"/>
        <v>0</v>
      </c>
      <c r="CQ20" s="174">
        <f t="shared" si="19"/>
        <v>0</v>
      </c>
      <c r="CR20" s="174">
        <f t="shared" si="20"/>
        <v>0</v>
      </c>
      <c r="CS20" s="174">
        <f t="shared" si="21"/>
        <v>0</v>
      </c>
      <c r="CT20" s="174">
        <f t="shared" si="22"/>
        <v>0</v>
      </c>
      <c r="CU20" s="174">
        <f t="shared" si="23"/>
        <v>0</v>
      </c>
      <c r="CV20" s="174">
        <f t="shared" si="24"/>
        <v>0</v>
      </c>
      <c r="CW20" s="174">
        <f t="shared" si="25"/>
        <v>0</v>
      </c>
      <c r="CX20" s="174">
        <f t="shared" si="26"/>
        <v>0</v>
      </c>
      <c r="CY20" s="174">
        <f t="shared" si="27"/>
        <v>0</v>
      </c>
      <c r="CZ20" s="176">
        <f t="shared" si="28"/>
        <v>0</v>
      </c>
    </row>
    <row r="21" spans="1:104" s="11" customFormat="1" ht="14.25" customHeight="1" thickBot="1" x14ac:dyDescent="0.25">
      <c r="A21" s="345" t="str">
        <f>B21&amp;A4</f>
        <v>Dec</v>
      </c>
      <c r="B21" s="120" t="s">
        <v>11</v>
      </c>
      <c r="C21" s="137">
        <f t="shared" si="0"/>
        <v>0</v>
      </c>
      <c r="D21" s="367">
        <f t="shared" si="3"/>
        <v>0</v>
      </c>
      <c r="E21" s="343">
        <f>D21*INDEX('Select Year'!Z$23:AE$23,,MATCH($BN$5,'Select Year'!Z$14:AE$14,0))</f>
        <v>0</v>
      </c>
      <c r="F21" s="355">
        <f t="shared" si="4"/>
        <v>0</v>
      </c>
      <c r="G21" s="352" t="e">
        <f t="shared" si="5"/>
        <v>#DIV/0!</v>
      </c>
      <c r="H21" s="352" t="e">
        <f t="shared" si="6"/>
        <v>#DIV/0!</v>
      </c>
      <c r="I21" s="300" t="e">
        <f>E21*INDEX('Select Year'!AA$15:AC$19,MATCH('Marked Gasoil'!C21,'Select Year'!W$15:W$19,0),MATCH($BN$5,'Select Year'!AA$14:AC$14,0))</f>
        <v>#N/A</v>
      </c>
      <c r="J21" s="126"/>
      <c r="K21" s="343">
        <f>J21*INDEX('Select Year'!Z$23:AE$23,,MATCH($BN$5,'Select Year'!Z$14:AE$14,0))</f>
        <v>0</v>
      </c>
      <c r="L21" s="134"/>
      <c r="M21" s="292" t="e">
        <f t="shared" si="7"/>
        <v>#DIV/0!</v>
      </c>
      <c r="N21" s="126"/>
      <c r="O21" s="343">
        <f>N21*INDEX('Select Year'!Z$23:AE$23,,MATCH($BN$5,'Select Year'!Z$14:AE$14,0))</f>
        <v>0</v>
      </c>
      <c r="P21" s="134"/>
      <c r="Q21" s="292" t="e">
        <f t="shared" si="8"/>
        <v>#DIV/0!</v>
      </c>
      <c r="R21" s="126"/>
      <c r="S21" s="343">
        <f>R21*INDEX('Select Year'!Z$23:AE$23,,MATCH($BN$5,'Select Year'!Z$14:AE$14,0))</f>
        <v>0</v>
      </c>
      <c r="T21" s="134"/>
      <c r="U21" s="292" t="e">
        <f t="shared" si="9"/>
        <v>#DIV/0!</v>
      </c>
      <c r="V21" s="126"/>
      <c r="W21" s="343">
        <f>V21*INDEX('Select Year'!Z$23:AE$23,,MATCH($BN$5,'Select Year'!Z$14:AE$14,0))</f>
        <v>0</v>
      </c>
      <c r="X21" s="134"/>
      <c r="Y21" s="292" t="e">
        <f t="shared" si="10"/>
        <v>#DIV/0!</v>
      </c>
      <c r="Z21" s="126"/>
      <c r="AA21" s="343">
        <f>Z21*INDEX('Select Year'!Z$23:AE$23,,MATCH($BN$5,'Select Year'!Z$14:AE$14,0))</f>
        <v>0</v>
      </c>
      <c r="AB21" s="134"/>
      <c r="AC21" s="292" t="e">
        <f t="shared" si="11"/>
        <v>#DIV/0!</v>
      </c>
      <c r="AD21" s="126"/>
      <c r="AE21" s="343">
        <f>AD21*INDEX('Select Year'!Z$23:AE$23,,MATCH($BN$5,'Select Year'!Z$14:AE$14,0))</f>
        <v>0</v>
      </c>
      <c r="AF21" s="134"/>
      <c r="AG21" s="292" t="e">
        <f t="shared" si="12"/>
        <v>#DIV/0!</v>
      </c>
      <c r="AH21" s="126"/>
      <c r="AI21" s="343">
        <f>AH21*INDEX('Select Year'!Z$23:AE$23,,MATCH($BN$5,'Select Year'!Z$14:AE$14,0))</f>
        <v>0</v>
      </c>
      <c r="AJ21" s="134"/>
      <c r="AK21" s="292" t="e">
        <f t="shared" si="13"/>
        <v>#DIV/0!</v>
      </c>
      <c r="AL21" s="126"/>
      <c r="AM21" s="343">
        <f>AL21*INDEX('Select Year'!Z$23:AE$23,,MATCH($BN$5,'Select Year'!Z$14:AE$14,0))</f>
        <v>0</v>
      </c>
      <c r="AN21" s="134"/>
      <c r="AO21" s="292" t="e">
        <f t="shared" si="14"/>
        <v>#DIV/0!</v>
      </c>
      <c r="AP21" s="126"/>
      <c r="AQ21" s="343">
        <f>AP21*INDEX('Select Year'!Z$23:AE$23,,MATCH($BN$5,'Select Year'!Z$14:AE$14,0))</f>
        <v>0</v>
      </c>
      <c r="AR21" s="134"/>
      <c r="AS21" s="292" t="e">
        <f t="shared" si="15"/>
        <v>#DIV/0!</v>
      </c>
      <c r="AT21" s="126"/>
      <c r="AU21" s="343">
        <f>AT21*INDEX('Select Year'!Z$23:AE$23,,MATCH($BN$5,'Select Year'!Z$14:AE$14,0))</f>
        <v>0</v>
      </c>
      <c r="AV21" s="134"/>
      <c r="AW21" s="348" t="e">
        <f t="shared" si="16"/>
        <v>#DIV/0!</v>
      </c>
      <c r="AY21" s="12"/>
      <c r="AZ21" s="12"/>
      <c r="BF21" s="12"/>
      <c r="BG21" s="12"/>
      <c r="BH21" s="12"/>
      <c r="BI21" s="12"/>
      <c r="BJ21" s="13"/>
      <c r="BK21" s="12"/>
      <c r="CM21" s="177">
        <f t="shared" si="1"/>
        <v>0</v>
      </c>
      <c r="CN21" s="174" t="str">
        <f t="shared" si="17"/>
        <v>Dec-0</v>
      </c>
      <c r="CO21" s="174" t="str">
        <f t="shared" si="2"/>
        <v>Dec-0</v>
      </c>
      <c r="CP21" s="174">
        <f t="shared" si="18"/>
        <v>0</v>
      </c>
      <c r="CQ21" s="174">
        <f t="shared" si="19"/>
        <v>0</v>
      </c>
      <c r="CR21" s="174">
        <f t="shared" si="20"/>
        <v>0</v>
      </c>
      <c r="CS21" s="174">
        <f t="shared" si="21"/>
        <v>0</v>
      </c>
      <c r="CT21" s="174">
        <f t="shared" si="22"/>
        <v>0</v>
      </c>
      <c r="CU21" s="174">
        <f t="shared" si="23"/>
        <v>0</v>
      </c>
      <c r="CV21" s="174">
        <f t="shared" si="24"/>
        <v>0</v>
      </c>
      <c r="CW21" s="174">
        <f t="shared" si="25"/>
        <v>0</v>
      </c>
      <c r="CX21" s="174">
        <f t="shared" si="26"/>
        <v>0</v>
      </c>
      <c r="CY21" s="174">
        <f t="shared" si="27"/>
        <v>0</v>
      </c>
      <c r="CZ21" s="176">
        <f>INDEX(F$10:F$69,MATCH($CO21,$CN$10:$CN$69,),)</f>
        <v>0</v>
      </c>
    </row>
    <row r="22" spans="1:104" s="11" customFormat="1" ht="14.25" customHeight="1" x14ac:dyDescent="0.2">
      <c r="A22" s="345"/>
      <c r="B22" s="117" t="s">
        <v>0</v>
      </c>
      <c r="C22" s="63" t="str">
        <f t="shared" ref="C22:C33" si="29">Year2</f>
        <v/>
      </c>
      <c r="D22" s="363">
        <f t="shared" si="3"/>
        <v>0</v>
      </c>
      <c r="E22" s="339">
        <f>D22*INDEX('Select Year'!Z$23:AE$23,,MATCH($BN$5,'Select Year'!Z$14:AE$14,0))</f>
        <v>0</v>
      </c>
      <c r="F22" s="364">
        <f t="shared" si="4"/>
        <v>0</v>
      </c>
      <c r="G22" s="365" t="e">
        <f t="shared" si="5"/>
        <v>#DIV/0!</v>
      </c>
      <c r="H22" s="365" t="e">
        <f t="shared" si="6"/>
        <v>#DIV/0!</v>
      </c>
      <c r="I22" s="144" t="e">
        <f>E22*INDEX('Select Year'!AA$15:AC$19,MATCH('Marked Gasoil'!C22,'Select Year'!W$15:W$19,0),MATCH($BN$5,'Select Year'!AA$14:AC$14,0))</f>
        <v>#N/A</v>
      </c>
      <c r="J22" s="306"/>
      <c r="K22" s="339">
        <f>J22*INDEX('Select Year'!Z$23:AE$23,,MATCH($BN$5,'Select Year'!Z$14:AE$14,0))</f>
        <v>0</v>
      </c>
      <c r="L22" s="307"/>
      <c r="M22" s="290" t="e">
        <f t="shared" si="7"/>
        <v>#DIV/0!</v>
      </c>
      <c r="N22" s="306"/>
      <c r="O22" s="339">
        <f>N22*INDEX('Select Year'!Z$23:AE$23,,MATCH($BN$5,'Select Year'!Z$14:AE$14,0))</f>
        <v>0</v>
      </c>
      <c r="P22" s="307"/>
      <c r="Q22" s="290" t="e">
        <f t="shared" si="8"/>
        <v>#DIV/0!</v>
      </c>
      <c r="R22" s="306"/>
      <c r="S22" s="339">
        <f>R22*INDEX('Select Year'!Z$23:AE$23,,MATCH($BN$5,'Select Year'!Z$14:AE$14,0))</f>
        <v>0</v>
      </c>
      <c r="T22" s="307"/>
      <c r="U22" s="290" t="e">
        <f t="shared" si="9"/>
        <v>#DIV/0!</v>
      </c>
      <c r="V22" s="306"/>
      <c r="W22" s="339">
        <f>V22*INDEX('Select Year'!Z$23:AE$23,,MATCH($BN$5,'Select Year'!Z$14:AE$14,0))</f>
        <v>0</v>
      </c>
      <c r="X22" s="307"/>
      <c r="Y22" s="290" t="e">
        <f t="shared" si="10"/>
        <v>#DIV/0!</v>
      </c>
      <c r="Z22" s="306"/>
      <c r="AA22" s="339">
        <f>Z22*INDEX('Select Year'!Z$23:AE$23,,MATCH($BN$5,'Select Year'!Z$14:AE$14,0))</f>
        <v>0</v>
      </c>
      <c r="AB22" s="307"/>
      <c r="AC22" s="290" t="e">
        <f t="shared" si="11"/>
        <v>#DIV/0!</v>
      </c>
      <c r="AD22" s="306"/>
      <c r="AE22" s="339">
        <f>AD22*INDEX('Select Year'!Z$23:AE$23,,MATCH($BN$5,'Select Year'!Z$14:AE$14,0))</f>
        <v>0</v>
      </c>
      <c r="AF22" s="307"/>
      <c r="AG22" s="290" t="e">
        <f t="shared" si="12"/>
        <v>#DIV/0!</v>
      </c>
      <c r="AH22" s="306"/>
      <c r="AI22" s="339">
        <f>AH22*INDEX('Select Year'!Z$23:AE$23,,MATCH($BN$5,'Select Year'!Z$14:AE$14,0))</f>
        <v>0</v>
      </c>
      <c r="AJ22" s="307"/>
      <c r="AK22" s="290" t="e">
        <f t="shared" si="13"/>
        <v>#DIV/0!</v>
      </c>
      <c r="AL22" s="306"/>
      <c r="AM22" s="339">
        <f>AL22*INDEX('Select Year'!Z$23:AE$23,,MATCH($BN$5,'Select Year'!Z$14:AE$14,0))</f>
        <v>0</v>
      </c>
      <c r="AN22" s="307"/>
      <c r="AO22" s="290" t="e">
        <f t="shared" si="14"/>
        <v>#DIV/0!</v>
      </c>
      <c r="AP22" s="306"/>
      <c r="AQ22" s="339">
        <f>AP22*INDEX('Select Year'!Z$23:AE$23,,MATCH($BN$5,'Select Year'!Z$14:AE$14,0))</f>
        <v>0</v>
      </c>
      <c r="AR22" s="307"/>
      <c r="AS22" s="290" t="e">
        <f t="shared" si="15"/>
        <v>#DIV/0!</v>
      </c>
      <c r="AT22" s="306"/>
      <c r="AU22" s="339">
        <f>AT22*INDEX('Select Year'!Z$23:AE$23,,MATCH($BN$5,'Select Year'!Z$14:AE$14,0))</f>
        <v>0</v>
      </c>
      <c r="AV22" s="307"/>
      <c r="AW22" s="346" t="e">
        <f t="shared" si="16"/>
        <v>#DIV/0!</v>
      </c>
      <c r="AY22" s="12"/>
      <c r="AZ22" s="12"/>
      <c r="BF22" s="12"/>
      <c r="BG22" s="12"/>
      <c r="BH22" s="12"/>
      <c r="BI22" s="12"/>
      <c r="BJ22" s="13"/>
      <c r="BK22" s="12"/>
      <c r="CM22" s="177"/>
      <c r="CN22" s="174" t="str">
        <f t="shared" si="17"/>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29"/>
        <v/>
      </c>
      <c r="D23" s="366">
        <f t="shared" si="3"/>
        <v>0</v>
      </c>
      <c r="E23" s="340">
        <f>D23*INDEX('Select Year'!Z$23:AE$23,,MATCH($BN$5,'Select Year'!Z$14:AE$14,0))</f>
        <v>0</v>
      </c>
      <c r="F23" s="354">
        <f t="shared" si="4"/>
        <v>0</v>
      </c>
      <c r="G23" s="351" t="e">
        <f t="shared" si="5"/>
        <v>#DIV/0!</v>
      </c>
      <c r="H23" s="351" t="e">
        <f t="shared" si="6"/>
        <v>#DIV/0!</v>
      </c>
      <c r="I23" s="47" t="e">
        <f>E23*INDEX('Select Year'!AA$15:AC$19,MATCH('Marked Gasoil'!C23,'Select Year'!W$15:W$19,0),MATCH($BN$5,'Select Year'!AA$14:AC$14,0))</f>
        <v>#N/A</v>
      </c>
      <c r="J23" s="70"/>
      <c r="K23" s="340">
        <f>J23*INDEX('Select Year'!Z$23:AE$23,,MATCH($BN$5,'Select Year'!Z$14:AE$14,0))</f>
        <v>0</v>
      </c>
      <c r="L23" s="289"/>
      <c r="M23" s="291" t="e">
        <f t="shared" si="7"/>
        <v>#DIV/0!</v>
      </c>
      <c r="N23" s="70"/>
      <c r="O23" s="340">
        <f>N23*INDEX('Select Year'!Z$23:AE$23,,MATCH($BN$5,'Select Year'!Z$14:AE$14,0))</f>
        <v>0</v>
      </c>
      <c r="P23" s="289"/>
      <c r="Q23" s="291" t="e">
        <f t="shared" si="8"/>
        <v>#DIV/0!</v>
      </c>
      <c r="R23" s="70"/>
      <c r="S23" s="340">
        <f>R23*INDEX('Select Year'!Z$23:AE$23,,MATCH($BN$5,'Select Year'!Z$14:AE$14,0))</f>
        <v>0</v>
      </c>
      <c r="T23" s="289"/>
      <c r="U23" s="291" t="e">
        <f t="shared" si="9"/>
        <v>#DIV/0!</v>
      </c>
      <c r="V23" s="70"/>
      <c r="W23" s="340">
        <f>V23*INDEX('Select Year'!Z$23:AE$23,,MATCH($BN$5,'Select Year'!Z$14:AE$14,0))</f>
        <v>0</v>
      </c>
      <c r="X23" s="289"/>
      <c r="Y23" s="291" t="e">
        <f t="shared" si="10"/>
        <v>#DIV/0!</v>
      </c>
      <c r="Z23" s="70"/>
      <c r="AA23" s="340">
        <f>Z23*INDEX('Select Year'!Z$23:AE$23,,MATCH($BN$5,'Select Year'!Z$14:AE$14,0))</f>
        <v>0</v>
      </c>
      <c r="AB23" s="289"/>
      <c r="AC23" s="291" t="e">
        <f t="shared" si="11"/>
        <v>#DIV/0!</v>
      </c>
      <c r="AD23" s="70"/>
      <c r="AE23" s="340">
        <f>AD23*INDEX('Select Year'!Z$23:AE$23,,MATCH($BN$5,'Select Year'!Z$14:AE$14,0))</f>
        <v>0</v>
      </c>
      <c r="AF23" s="289"/>
      <c r="AG23" s="291" t="e">
        <f t="shared" si="12"/>
        <v>#DIV/0!</v>
      </c>
      <c r="AH23" s="70"/>
      <c r="AI23" s="340">
        <f>AH23*INDEX('Select Year'!Z$23:AE$23,,MATCH($BN$5,'Select Year'!Z$14:AE$14,0))</f>
        <v>0</v>
      </c>
      <c r="AJ23" s="289"/>
      <c r="AK23" s="291" t="e">
        <f t="shared" si="13"/>
        <v>#DIV/0!</v>
      </c>
      <c r="AL23" s="70"/>
      <c r="AM23" s="340">
        <f>AL23*INDEX('Select Year'!Z$23:AE$23,,MATCH($BN$5,'Select Year'!Z$14:AE$14,0))</f>
        <v>0</v>
      </c>
      <c r="AN23" s="289"/>
      <c r="AO23" s="291" t="e">
        <f t="shared" si="14"/>
        <v>#DIV/0!</v>
      </c>
      <c r="AP23" s="70"/>
      <c r="AQ23" s="340">
        <f>AP23*INDEX('Select Year'!Z$23:AE$23,,MATCH($BN$5,'Select Year'!Z$14:AE$14,0))</f>
        <v>0</v>
      </c>
      <c r="AR23" s="289"/>
      <c r="AS23" s="291" t="e">
        <f t="shared" si="15"/>
        <v>#DIV/0!</v>
      </c>
      <c r="AT23" s="70"/>
      <c r="AU23" s="340">
        <f>AT23*INDEX('Select Year'!Z$23:AE$23,,MATCH($BN$5,'Select Year'!Z$14:AE$14,0))</f>
        <v>0</v>
      </c>
      <c r="AV23" s="289"/>
      <c r="AW23" s="347" t="e">
        <f t="shared" si="16"/>
        <v>#DIV/0!</v>
      </c>
      <c r="AY23" s="12"/>
      <c r="AZ23" s="12"/>
      <c r="BF23" s="12"/>
      <c r="BG23" s="12"/>
      <c r="BH23" s="12"/>
      <c r="BI23" s="12"/>
      <c r="BJ23" s="13"/>
      <c r="BK23" s="12"/>
      <c r="CM23" s="177"/>
      <c r="CN23" s="174" t="str">
        <f t="shared" si="17"/>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29"/>
        <v/>
      </c>
      <c r="D24" s="366">
        <f t="shared" si="3"/>
        <v>0</v>
      </c>
      <c r="E24" s="340">
        <f>D24*INDEX('Select Year'!Z$23:AE$23,,MATCH($BN$5,'Select Year'!Z$14:AE$14,0))</f>
        <v>0</v>
      </c>
      <c r="F24" s="354">
        <f t="shared" si="4"/>
        <v>0</v>
      </c>
      <c r="G24" s="351" t="e">
        <f t="shared" si="5"/>
        <v>#DIV/0!</v>
      </c>
      <c r="H24" s="351" t="e">
        <f t="shared" si="6"/>
        <v>#DIV/0!</v>
      </c>
      <c r="I24" s="47" t="e">
        <f>E24*INDEX('Select Year'!AA$15:AC$19,MATCH('Marked Gasoil'!C24,'Select Year'!W$15:W$19,0),MATCH($BN$5,'Select Year'!AA$14:AC$14,0))</f>
        <v>#N/A</v>
      </c>
      <c r="J24" s="70"/>
      <c r="K24" s="340">
        <f>J24*INDEX('Select Year'!Z$23:AE$23,,MATCH($BN$5,'Select Year'!Z$14:AE$14,0))</f>
        <v>0</v>
      </c>
      <c r="L24" s="289"/>
      <c r="M24" s="291" t="e">
        <f t="shared" si="7"/>
        <v>#DIV/0!</v>
      </c>
      <c r="N24" s="70"/>
      <c r="O24" s="340">
        <f>N24*INDEX('Select Year'!Z$23:AE$23,,MATCH($BN$5,'Select Year'!Z$14:AE$14,0))</f>
        <v>0</v>
      </c>
      <c r="P24" s="289"/>
      <c r="Q24" s="291" t="e">
        <f t="shared" si="8"/>
        <v>#DIV/0!</v>
      </c>
      <c r="R24" s="70"/>
      <c r="S24" s="340">
        <f>R24*INDEX('Select Year'!Z$23:AE$23,,MATCH($BN$5,'Select Year'!Z$14:AE$14,0))</f>
        <v>0</v>
      </c>
      <c r="T24" s="289"/>
      <c r="U24" s="291" t="e">
        <f t="shared" si="9"/>
        <v>#DIV/0!</v>
      </c>
      <c r="V24" s="70"/>
      <c r="W24" s="340">
        <f>V24*INDEX('Select Year'!Z$23:AE$23,,MATCH($BN$5,'Select Year'!Z$14:AE$14,0))</f>
        <v>0</v>
      </c>
      <c r="X24" s="289"/>
      <c r="Y24" s="291" t="e">
        <f t="shared" si="10"/>
        <v>#DIV/0!</v>
      </c>
      <c r="Z24" s="70"/>
      <c r="AA24" s="340">
        <f>Z24*INDEX('Select Year'!Z$23:AE$23,,MATCH($BN$5,'Select Year'!Z$14:AE$14,0))</f>
        <v>0</v>
      </c>
      <c r="AB24" s="289"/>
      <c r="AC24" s="291" t="e">
        <f t="shared" si="11"/>
        <v>#DIV/0!</v>
      </c>
      <c r="AD24" s="70"/>
      <c r="AE24" s="340">
        <f>AD24*INDEX('Select Year'!Z$23:AE$23,,MATCH($BN$5,'Select Year'!Z$14:AE$14,0))</f>
        <v>0</v>
      </c>
      <c r="AF24" s="289"/>
      <c r="AG24" s="291" t="e">
        <f t="shared" si="12"/>
        <v>#DIV/0!</v>
      </c>
      <c r="AH24" s="70"/>
      <c r="AI24" s="340">
        <f>AH24*INDEX('Select Year'!Z$23:AE$23,,MATCH($BN$5,'Select Year'!Z$14:AE$14,0))</f>
        <v>0</v>
      </c>
      <c r="AJ24" s="289"/>
      <c r="AK24" s="291" t="e">
        <f t="shared" si="13"/>
        <v>#DIV/0!</v>
      </c>
      <c r="AL24" s="70"/>
      <c r="AM24" s="340">
        <f>AL24*INDEX('Select Year'!Z$23:AE$23,,MATCH($BN$5,'Select Year'!Z$14:AE$14,0))</f>
        <v>0</v>
      </c>
      <c r="AN24" s="289"/>
      <c r="AO24" s="291" t="e">
        <f t="shared" si="14"/>
        <v>#DIV/0!</v>
      </c>
      <c r="AP24" s="70"/>
      <c r="AQ24" s="340">
        <f>AP24*INDEX('Select Year'!Z$23:AE$23,,MATCH($BN$5,'Select Year'!Z$14:AE$14,0))</f>
        <v>0</v>
      </c>
      <c r="AR24" s="289"/>
      <c r="AS24" s="291" t="e">
        <f t="shared" si="15"/>
        <v>#DIV/0!</v>
      </c>
      <c r="AT24" s="70"/>
      <c r="AU24" s="340">
        <f>AT24*INDEX('Select Year'!Z$23:AE$23,,MATCH($BN$5,'Select Year'!Z$14:AE$14,0))</f>
        <v>0</v>
      </c>
      <c r="AV24" s="289"/>
      <c r="AW24" s="347" t="e">
        <f t="shared" si="16"/>
        <v>#DIV/0!</v>
      </c>
      <c r="AY24" s="12"/>
      <c r="AZ24" s="12"/>
      <c r="BF24" s="12"/>
      <c r="BG24" s="12"/>
      <c r="BH24" s="12"/>
      <c r="BI24" s="12"/>
      <c r="BJ24" s="13"/>
      <c r="BK24" s="12"/>
      <c r="CM24" s="177"/>
      <c r="CN24" s="174" t="str">
        <f t="shared" si="17"/>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29"/>
        <v/>
      </c>
      <c r="D25" s="366">
        <f t="shared" si="3"/>
        <v>0</v>
      </c>
      <c r="E25" s="340">
        <f>D25*INDEX('Select Year'!Z$23:AE$23,,MATCH($BN$5,'Select Year'!Z$14:AE$14,0))</f>
        <v>0</v>
      </c>
      <c r="F25" s="354">
        <f t="shared" si="4"/>
        <v>0</v>
      </c>
      <c r="G25" s="351" t="e">
        <f t="shared" si="5"/>
        <v>#DIV/0!</v>
      </c>
      <c r="H25" s="351" t="e">
        <f t="shared" si="6"/>
        <v>#DIV/0!</v>
      </c>
      <c r="I25" s="47" t="e">
        <f>E25*INDEX('Select Year'!AA$15:AC$19,MATCH('Marked Gasoil'!C25,'Select Year'!W$15:W$19,0),MATCH($BN$5,'Select Year'!AA$14:AC$14,0))</f>
        <v>#N/A</v>
      </c>
      <c r="J25" s="70"/>
      <c r="K25" s="340">
        <f>J25*INDEX('Select Year'!Z$23:AE$23,,MATCH($BN$5,'Select Year'!Z$14:AE$14,0))</f>
        <v>0</v>
      </c>
      <c r="L25" s="289"/>
      <c r="M25" s="291" t="e">
        <f t="shared" si="7"/>
        <v>#DIV/0!</v>
      </c>
      <c r="N25" s="70"/>
      <c r="O25" s="340">
        <f>N25*INDEX('Select Year'!Z$23:AE$23,,MATCH($BN$5,'Select Year'!Z$14:AE$14,0))</f>
        <v>0</v>
      </c>
      <c r="P25" s="289"/>
      <c r="Q25" s="291" t="e">
        <f t="shared" si="8"/>
        <v>#DIV/0!</v>
      </c>
      <c r="R25" s="70"/>
      <c r="S25" s="340">
        <f>R25*INDEX('Select Year'!Z$23:AE$23,,MATCH($BN$5,'Select Year'!Z$14:AE$14,0))</f>
        <v>0</v>
      </c>
      <c r="T25" s="289"/>
      <c r="U25" s="291" t="e">
        <f t="shared" si="9"/>
        <v>#DIV/0!</v>
      </c>
      <c r="V25" s="70"/>
      <c r="W25" s="340">
        <f>V25*INDEX('Select Year'!Z$23:AE$23,,MATCH($BN$5,'Select Year'!Z$14:AE$14,0))</f>
        <v>0</v>
      </c>
      <c r="X25" s="289"/>
      <c r="Y25" s="291" t="e">
        <f t="shared" si="10"/>
        <v>#DIV/0!</v>
      </c>
      <c r="Z25" s="70"/>
      <c r="AA25" s="340">
        <f>Z25*INDEX('Select Year'!Z$23:AE$23,,MATCH($BN$5,'Select Year'!Z$14:AE$14,0))</f>
        <v>0</v>
      </c>
      <c r="AB25" s="289"/>
      <c r="AC25" s="291" t="e">
        <f t="shared" si="11"/>
        <v>#DIV/0!</v>
      </c>
      <c r="AD25" s="70"/>
      <c r="AE25" s="340">
        <f>AD25*INDEX('Select Year'!Z$23:AE$23,,MATCH($BN$5,'Select Year'!Z$14:AE$14,0))</f>
        <v>0</v>
      </c>
      <c r="AF25" s="289"/>
      <c r="AG25" s="291" t="e">
        <f t="shared" si="12"/>
        <v>#DIV/0!</v>
      </c>
      <c r="AH25" s="70"/>
      <c r="AI25" s="340">
        <f>AH25*INDEX('Select Year'!Z$23:AE$23,,MATCH($BN$5,'Select Year'!Z$14:AE$14,0))</f>
        <v>0</v>
      </c>
      <c r="AJ25" s="289"/>
      <c r="AK25" s="291" t="e">
        <f t="shared" si="13"/>
        <v>#DIV/0!</v>
      </c>
      <c r="AL25" s="70"/>
      <c r="AM25" s="340">
        <f>AL25*INDEX('Select Year'!Z$23:AE$23,,MATCH($BN$5,'Select Year'!Z$14:AE$14,0))</f>
        <v>0</v>
      </c>
      <c r="AN25" s="289"/>
      <c r="AO25" s="291" t="e">
        <f t="shared" si="14"/>
        <v>#DIV/0!</v>
      </c>
      <c r="AP25" s="70"/>
      <c r="AQ25" s="340">
        <f>AP25*INDEX('Select Year'!Z$23:AE$23,,MATCH($BN$5,'Select Year'!Z$14:AE$14,0))</f>
        <v>0</v>
      </c>
      <c r="AR25" s="289"/>
      <c r="AS25" s="291" t="e">
        <f t="shared" si="15"/>
        <v>#DIV/0!</v>
      </c>
      <c r="AT25" s="70"/>
      <c r="AU25" s="340">
        <f>AT25*INDEX('Select Year'!Z$23:AE$23,,MATCH($BN$5,'Select Year'!Z$14:AE$14,0))</f>
        <v>0</v>
      </c>
      <c r="AV25" s="289"/>
      <c r="AW25" s="347" t="e">
        <f t="shared" si="16"/>
        <v>#DIV/0!</v>
      </c>
      <c r="AY25" s="12"/>
      <c r="AZ25" s="12"/>
      <c r="BF25" s="12"/>
      <c r="BG25" s="12"/>
      <c r="BH25" s="12"/>
      <c r="BI25" s="12"/>
      <c r="BJ25" s="13"/>
      <c r="BK25" s="12"/>
      <c r="CM25" s="177"/>
      <c r="CN25" s="174" t="str">
        <f t="shared" si="17"/>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29"/>
        <v/>
      </c>
      <c r="D26" s="366">
        <f t="shared" si="3"/>
        <v>0</v>
      </c>
      <c r="E26" s="340">
        <f>D26*INDEX('Select Year'!Z$23:AE$23,,MATCH($BN$5,'Select Year'!Z$14:AE$14,0))</f>
        <v>0</v>
      </c>
      <c r="F26" s="354">
        <f t="shared" si="4"/>
        <v>0</v>
      </c>
      <c r="G26" s="351" t="e">
        <f t="shared" si="5"/>
        <v>#DIV/0!</v>
      </c>
      <c r="H26" s="351" t="e">
        <f t="shared" si="6"/>
        <v>#DIV/0!</v>
      </c>
      <c r="I26" s="47" t="e">
        <f>E26*INDEX('Select Year'!AA$15:AC$19,MATCH('Marked Gasoil'!C26,'Select Year'!W$15:W$19,0),MATCH($BN$5,'Select Year'!AA$14:AC$14,0))</f>
        <v>#N/A</v>
      </c>
      <c r="J26" s="70"/>
      <c r="K26" s="340">
        <f>J26*INDEX('Select Year'!Z$23:AE$23,,MATCH($BN$5,'Select Year'!Z$14:AE$14,0))</f>
        <v>0</v>
      </c>
      <c r="L26" s="289"/>
      <c r="M26" s="291" t="e">
        <f t="shared" si="7"/>
        <v>#DIV/0!</v>
      </c>
      <c r="N26" s="70"/>
      <c r="O26" s="340">
        <f>N26*INDEX('Select Year'!Z$23:AE$23,,MATCH($BN$5,'Select Year'!Z$14:AE$14,0))</f>
        <v>0</v>
      </c>
      <c r="P26" s="289"/>
      <c r="Q26" s="291" t="e">
        <f t="shared" si="8"/>
        <v>#DIV/0!</v>
      </c>
      <c r="R26" s="70"/>
      <c r="S26" s="340">
        <f>R26*INDEX('Select Year'!Z$23:AE$23,,MATCH($BN$5,'Select Year'!Z$14:AE$14,0))</f>
        <v>0</v>
      </c>
      <c r="T26" s="289"/>
      <c r="U26" s="291" t="e">
        <f t="shared" si="9"/>
        <v>#DIV/0!</v>
      </c>
      <c r="V26" s="70"/>
      <c r="W26" s="340">
        <f>V26*INDEX('Select Year'!Z$23:AE$23,,MATCH($BN$5,'Select Year'!Z$14:AE$14,0))</f>
        <v>0</v>
      </c>
      <c r="X26" s="289"/>
      <c r="Y26" s="291" t="e">
        <f t="shared" si="10"/>
        <v>#DIV/0!</v>
      </c>
      <c r="Z26" s="70"/>
      <c r="AA26" s="340">
        <f>Z26*INDEX('Select Year'!Z$23:AE$23,,MATCH($BN$5,'Select Year'!Z$14:AE$14,0))</f>
        <v>0</v>
      </c>
      <c r="AB26" s="289"/>
      <c r="AC26" s="291" t="e">
        <f t="shared" si="11"/>
        <v>#DIV/0!</v>
      </c>
      <c r="AD26" s="70"/>
      <c r="AE26" s="340">
        <f>AD26*INDEX('Select Year'!Z$23:AE$23,,MATCH($BN$5,'Select Year'!Z$14:AE$14,0))</f>
        <v>0</v>
      </c>
      <c r="AF26" s="289"/>
      <c r="AG26" s="291" t="e">
        <f t="shared" si="12"/>
        <v>#DIV/0!</v>
      </c>
      <c r="AH26" s="70"/>
      <c r="AI26" s="340">
        <f>AH26*INDEX('Select Year'!Z$23:AE$23,,MATCH($BN$5,'Select Year'!Z$14:AE$14,0))</f>
        <v>0</v>
      </c>
      <c r="AJ26" s="289"/>
      <c r="AK26" s="291" t="e">
        <f t="shared" si="13"/>
        <v>#DIV/0!</v>
      </c>
      <c r="AL26" s="70"/>
      <c r="AM26" s="340">
        <f>AL26*INDEX('Select Year'!Z$23:AE$23,,MATCH($BN$5,'Select Year'!Z$14:AE$14,0))</f>
        <v>0</v>
      </c>
      <c r="AN26" s="289"/>
      <c r="AO26" s="291" t="e">
        <f t="shared" si="14"/>
        <v>#DIV/0!</v>
      </c>
      <c r="AP26" s="70"/>
      <c r="AQ26" s="340">
        <f>AP26*INDEX('Select Year'!Z$23:AE$23,,MATCH($BN$5,'Select Year'!Z$14:AE$14,0))</f>
        <v>0</v>
      </c>
      <c r="AR26" s="289"/>
      <c r="AS26" s="291" t="e">
        <f t="shared" si="15"/>
        <v>#DIV/0!</v>
      </c>
      <c r="AT26" s="70"/>
      <c r="AU26" s="340">
        <f>AT26*INDEX('Select Year'!Z$23:AE$23,,MATCH($BN$5,'Select Year'!Z$14:AE$14,0))</f>
        <v>0</v>
      </c>
      <c r="AV26" s="289"/>
      <c r="AW26" s="347" t="e">
        <f t="shared" si="16"/>
        <v>#DIV/0!</v>
      </c>
      <c r="AY26" s="12"/>
      <c r="AZ26" s="12"/>
      <c r="BF26" s="12"/>
      <c r="BG26" s="12"/>
      <c r="BH26" s="12"/>
      <c r="BI26" s="12"/>
      <c r="BJ26" s="13"/>
      <c r="BK26" s="12"/>
      <c r="CM26" s="177"/>
      <c r="CN26" s="174" t="str">
        <f t="shared" si="17"/>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29"/>
        <v/>
      </c>
      <c r="D27" s="366">
        <f t="shared" si="3"/>
        <v>0</v>
      </c>
      <c r="E27" s="340">
        <f>D27*INDEX('Select Year'!Z$23:AE$23,,MATCH($BN$5,'Select Year'!Z$14:AE$14,0))</f>
        <v>0</v>
      </c>
      <c r="F27" s="354">
        <f t="shared" si="4"/>
        <v>0</v>
      </c>
      <c r="G27" s="351" t="e">
        <f t="shared" si="5"/>
        <v>#DIV/0!</v>
      </c>
      <c r="H27" s="351" t="e">
        <f t="shared" si="6"/>
        <v>#DIV/0!</v>
      </c>
      <c r="I27" s="47" t="e">
        <f>E27*INDEX('Select Year'!AA$15:AC$19,MATCH('Marked Gasoil'!C27,'Select Year'!W$15:W$19,0),MATCH($BN$5,'Select Year'!AA$14:AC$14,0))</f>
        <v>#N/A</v>
      </c>
      <c r="J27" s="70"/>
      <c r="K27" s="340">
        <f>J27*INDEX('Select Year'!Z$23:AE$23,,MATCH($BN$5,'Select Year'!Z$14:AE$14,0))</f>
        <v>0</v>
      </c>
      <c r="L27" s="289"/>
      <c r="M27" s="291" t="e">
        <f t="shared" si="7"/>
        <v>#DIV/0!</v>
      </c>
      <c r="N27" s="70"/>
      <c r="O27" s="340">
        <f>N27*INDEX('Select Year'!Z$23:AE$23,,MATCH($BN$5,'Select Year'!Z$14:AE$14,0))</f>
        <v>0</v>
      </c>
      <c r="P27" s="289"/>
      <c r="Q27" s="291" t="e">
        <f t="shared" si="8"/>
        <v>#DIV/0!</v>
      </c>
      <c r="R27" s="70"/>
      <c r="S27" s="340">
        <f>R27*INDEX('Select Year'!Z$23:AE$23,,MATCH($BN$5,'Select Year'!Z$14:AE$14,0))</f>
        <v>0</v>
      </c>
      <c r="T27" s="289"/>
      <c r="U27" s="291" t="e">
        <f t="shared" si="9"/>
        <v>#DIV/0!</v>
      </c>
      <c r="V27" s="70"/>
      <c r="W27" s="340">
        <f>V27*INDEX('Select Year'!Z$23:AE$23,,MATCH($BN$5,'Select Year'!Z$14:AE$14,0))</f>
        <v>0</v>
      </c>
      <c r="X27" s="289"/>
      <c r="Y27" s="291" t="e">
        <f t="shared" si="10"/>
        <v>#DIV/0!</v>
      </c>
      <c r="Z27" s="70"/>
      <c r="AA27" s="340">
        <f>Z27*INDEX('Select Year'!Z$23:AE$23,,MATCH($BN$5,'Select Year'!Z$14:AE$14,0))</f>
        <v>0</v>
      </c>
      <c r="AB27" s="289"/>
      <c r="AC27" s="291" t="e">
        <f t="shared" si="11"/>
        <v>#DIV/0!</v>
      </c>
      <c r="AD27" s="70"/>
      <c r="AE27" s="340">
        <f>AD27*INDEX('Select Year'!Z$23:AE$23,,MATCH($BN$5,'Select Year'!Z$14:AE$14,0))</f>
        <v>0</v>
      </c>
      <c r="AF27" s="289"/>
      <c r="AG27" s="291" t="e">
        <f t="shared" si="12"/>
        <v>#DIV/0!</v>
      </c>
      <c r="AH27" s="70"/>
      <c r="AI27" s="340">
        <f>AH27*INDEX('Select Year'!Z$23:AE$23,,MATCH($BN$5,'Select Year'!Z$14:AE$14,0))</f>
        <v>0</v>
      </c>
      <c r="AJ27" s="289"/>
      <c r="AK27" s="291" t="e">
        <f t="shared" si="13"/>
        <v>#DIV/0!</v>
      </c>
      <c r="AL27" s="70"/>
      <c r="AM27" s="340">
        <f>AL27*INDEX('Select Year'!Z$23:AE$23,,MATCH($BN$5,'Select Year'!Z$14:AE$14,0))</f>
        <v>0</v>
      </c>
      <c r="AN27" s="289"/>
      <c r="AO27" s="291" t="e">
        <f t="shared" si="14"/>
        <v>#DIV/0!</v>
      </c>
      <c r="AP27" s="70"/>
      <c r="AQ27" s="340">
        <f>AP27*INDEX('Select Year'!Z$23:AE$23,,MATCH($BN$5,'Select Year'!Z$14:AE$14,0))</f>
        <v>0</v>
      </c>
      <c r="AR27" s="289"/>
      <c r="AS27" s="291" t="e">
        <f t="shared" si="15"/>
        <v>#DIV/0!</v>
      </c>
      <c r="AT27" s="70"/>
      <c r="AU27" s="340">
        <f>AT27*INDEX('Select Year'!Z$23:AE$23,,MATCH($BN$5,'Select Year'!Z$14:AE$14,0))</f>
        <v>0</v>
      </c>
      <c r="AV27" s="289"/>
      <c r="AW27" s="347" t="e">
        <f t="shared" si="16"/>
        <v>#DIV/0!</v>
      </c>
      <c r="AY27" s="12"/>
      <c r="AZ27" s="12"/>
      <c r="BF27" s="12"/>
      <c r="BG27" s="12"/>
      <c r="BH27" s="12"/>
      <c r="BI27" s="12"/>
      <c r="BJ27" s="13"/>
      <c r="BK27" s="12"/>
      <c r="CM27" s="177"/>
      <c r="CN27" s="174" t="str">
        <f t="shared" si="17"/>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29"/>
        <v/>
      </c>
      <c r="D28" s="366">
        <f t="shared" si="3"/>
        <v>0</v>
      </c>
      <c r="E28" s="340">
        <f>D28*INDEX('Select Year'!Z$23:AE$23,,MATCH($BN$5,'Select Year'!Z$14:AE$14,0))</f>
        <v>0</v>
      </c>
      <c r="F28" s="354">
        <f t="shared" si="4"/>
        <v>0</v>
      </c>
      <c r="G28" s="351" t="e">
        <f t="shared" si="5"/>
        <v>#DIV/0!</v>
      </c>
      <c r="H28" s="351" t="e">
        <f t="shared" si="6"/>
        <v>#DIV/0!</v>
      </c>
      <c r="I28" s="47" t="e">
        <f>E28*INDEX('Select Year'!AA$15:AC$19,MATCH('Marked Gasoil'!C28,'Select Year'!W$15:W$19,0),MATCH($BN$5,'Select Year'!AA$14:AC$14,0))</f>
        <v>#N/A</v>
      </c>
      <c r="J28" s="70"/>
      <c r="K28" s="340">
        <f>J28*INDEX('Select Year'!Z$23:AE$23,,MATCH($BN$5,'Select Year'!Z$14:AE$14,0))</f>
        <v>0</v>
      </c>
      <c r="L28" s="289"/>
      <c r="M28" s="291" t="e">
        <f t="shared" si="7"/>
        <v>#DIV/0!</v>
      </c>
      <c r="N28" s="70"/>
      <c r="O28" s="340">
        <f>N28*INDEX('Select Year'!Z$23:AE$23,,MATCH($BN$5,'Select Year'!Z$14:AE$14,0))</f>
        <v>0</v>
      </c>
      <c r="P28" s="289"/>
      <c r="Q28" s="291" t="e">
        <f t="shared" si="8"/>
        <v>#DIV/0!</v>
      </c>
      <c r="R28" s="70"/>
      <c r="S28" s="340">
        <f>R28*INDEX('Select Year'!Z$23:AE$23,,MATCH($BN$5,'Select Year'!Z$14:AE$14,0))</f>
        <v>0</v>
      </c>
      <c r="T28" s="289"/>
      <c r="U28" s="291" t="e">
        <f t="shared" si="9"/>
        <v>#DIV/0!</v>
      </c>
      <c r="V28" s="70"/>
      <c r="W28" s="340">
        <f>V28*INDEX('Select Year'!Z$23:AE$23,,MATCH($BN$5,'Select Year'!Z$14:AE$14,0))</f>
        <v>0</v>
      </c>
      <c r="X28" s="289"/>
      <c r="Y28" s="291" t="e">
        <f t="shared" si="10"/>
        <v>#DIV/0!</v>
      </c>
      <c r="Z28" s="70"/>
      <c r="AA28" s="340">
        <f>Z28*INDEX('Select Year'!Z$23:AE$23,,MATCH($BN$5,'Select Year'!Z$14:AE$14,0))</f>
        <v>0</v>
      </c>
      <c r="AB28" s="289"/>
      <c r="AC28" s="291" t="e">
        <f t="shared" si="11"/>
        <v>#DIV/0!</v>
      </c>
      <c r="AD28" s="70"/>
      <c r="AE28" s="340">
        <f>AD28*INDEX('Select Year'!Z$23:AE$23,,MATCH($BN$5,'Select Year'!Z$14:AE$14,0))</f>
        <v>0</v>
      </c>
      <c r="AF28" s="289"/>
      <c r="AG28" s="291" t="e">
        <f t="shared" si="12"/>
        <v>#DIV/0!</v>
      </c>
      <c r="AH28" s="70"/>
      <c r="AI28" s="340">
        <f>AH28*INDEX('Select Year'!Z$23:AE$23,,MATCH($BN$5,'Select Year'!Z$14:AE$14,0))</f>
        <v>0</v>
      </c>
      <c r="AJ28" s="289"/>
      <c r="AK28" s="291" t="e">
        <f t="shared" si="13"/>
        <v>#DIV/0!</v>
      </c>
      <c r="AL28" s="70"/>
      <c r="AM28" s="340">
        <f>AL28*INDEX('Select Year'!Z$23:AE$23,,MATCH($BN$5,'Select Year'!Z$14:AE$14,0))</f>
        <v>0</v>
      </c>
      <c r="AN28" s="289"/>
      <c r="AO28" s="291" t="e">
        <f t="shared" si="14"/>
        <v>#DIV/0!</v>
      </c>
      <c r="AP28" s="70"/>
      <c r="AQ28" s="340">
        <f>AP28*INDEX('Select Year'!Z$23:AE$23,,MATCH($BN$5,'Select Year'!Z$14:AE$14,0))</f>
        <v>0</v>
      </c>
      <c r="AR28" s="289"/>
      <c r="AS28" s="291" t="e">
        <f t="shared" si="15"/>
        <v>#DIV/0!</v>
      </c>
      <c r="AT28" s="70"/>
      <c r="AU28" s="340">
        <f>AT28*INDEX('Select Year'!Z$23:AE$23,,MATCH($BN$5,'Select Year'!Z$14:AE$14,0))</f>
        <v>0</v>
      </c>
      <c r="AV28" s="289"/>
      <c r="AW28" s="347" t="e">
        <f t="shared" si="16"/>
        <v>#DIV/0!</v>
      </c>
      <c r="AY28" s="12"/>
      <c r="AZ28" s="12"/>
      <c r="BF28" s="12"/>
      <c r="BG28" s="12"/>
      <c r="BH28" s="12"/>
      <c r="BI28" s="12"/>
      <c r="BJ28" s="13"/>
      <c r="BK28" s="12"/>
      <c r="CM28" s="177"/>
      <c r="CN28" s="174" t="str">
        <f t="shared" si="17"/>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29"/>
        <v/>
      </c>
      <c r="D29" s="366">
        <f t="shared" si="3"/>
        <v>0</v>
      </c>
      <c r="E29" s="340">
        <f>D29*INDEX('Select Year'!Z$23:AE$23,,MATCH($BN$5,'Select Year'!Z$14:AE$14,0))</f>
        <v>0</v>
      </c>
      <c r="F29" s="354">
        <f t="shared" si="4"/>
        <v>0</v>
      </c>
      <c r="G29" s="351" t="e">
        <f t="shared" si="5"/>
        <v>#DIV/0!</v>
      </c>
      <c r="H29" s="351" t="e">
        <f t="shared" si="6"/>
        <v>#DIV/0!</v>
      </c>
      <c r="I29" s="47" t="e">
        <f>E29*INDEX('Select Year'!AA$15:AC$19,MATCH('Marked Gasoil'!C29,'Select Year'!W$15:W$19,0),MATCH($BN$5,'Select Year'!AA$14:AC$14,0))</f>
        <v>#N/A</v>
      </c>
      <c r="J29" s="70"/>
      <c r="K29" s="340">
        <f>J29*INDEX('Select Year'!Z$23:AE$23,,MATCH($BN$5,'Select Year'!Z$14:AE$14,0))</f>
        <v>0</v>
      </c>
      <c r="L29" s="289"/>
      <c r="M29" s="291" t="e">
        <f t="shared" si="7"/>
        <v>#DIV/0!</v>
      </c>
      <c r="N29" s="70"/>
      <c r="O29" s="340">
        <f>N29*INDEX('Select Year'!Z$23:AE$23,,MATCH($BN$5,'Select Year'!Z$14:AE$14,0))</f>
        <v>0</v>
      </c>
      <c r="P29" s="289"/>
      <c r="Q29" s="291" t="e">
        <f t="shared" si="8"/>
        <v>#DIV/0!</v>
      </c>
      <c r="R29" s="70"/>
      <c r="S29" s="340">
        <f>R29*INDEX('Select Year'!Z$23:AE$23,,MATCH($BN$5,'Select Year'!Z$14:AE$14,0))</f>
        <v>0</v>
      </c>
      <c r="T29" s="289"/>
      <c r="U29" s="291" t="e">
        <f t="shared" si="9"/>
        <v>#DIV/0!</v>
      </c>
      <c r="V29" s="70"/>
      <c r="W29" s="340">
        <f>V29*INDEX('Select Year'!Z$23:AE$23,,MATCH($BN$5,'Select Year'!Z$14:AE$14,0))</f>
        <v>0</v>
      </c>
      <c r="X29" s="289"/>
      <c r="Y29" s="291" t="e">
        <f t="shared" si="10"/>
        <v>#DIV/0!</v>
      </c>
      <c r="Z29" s="70"/>
      <c r="AA29" s="340">
        <f>Z29*INDEX('Select Year'!Z$23:AE$23,,MATCH($BN$5,'Select Year'!Z$14:AE$14,0))</f>
        <v>0</v>
      </c>
      <c r="AB29" s="289"/>
      <c r="AC29" s="291" t="e">
        <f t="shared" si="11"/>
        <v>#DIV/0!</v>
      </c>
      <c r="AD29" s="70"/>
      <c r="AE29" s="340">
        <f>AD29*INDEX('Select Year'!Z$23:AE$23,,MATCH($BN$5,'Select Year'!Z$14:AE$14,0))</f>
        <v>0</v>
      </c>
      <c r="AF29" s="289"/>
      <c r="AG29" s="291" t="e">
        <f t="shared" si="12"/>
        <v>#DIV/0!</v>
      </c>
      <c r="AH29" s="70"/>
      <c r="AI29" s="340">
        <f>AH29*INDEX('Select Year'!Z$23:AE$23,,MATCH($BN$5,'Select Year'!Z$14:AE$14,0))</f>
        <v>0</v>
      </c>
      <c r="AJ29" s="289"/>
      <c r="AK29" s="291" t="e">
        <f t="shared" si="13"/>
        <v>#DIV/0!</v>
      </c>
      <c r="AL29" s="70"/>
      <c r="AM29" s="340">
        <f>AL29*INDEX('Select Year'!Z$23:AE$23,,MATCH($BN$5,'Select Year'!Z$14:AE$14,0))</f>
        <v>0</v>
      </c>
      <c r="AN29" s="289"/>
      <c r="AO29" s="291" t="e">
        <f t="shared" si="14"/>
        <v>#DIV/0!</v>
      </c>
      <c r="AP29" s="70"/>
      <c r="AQ29" s="340">
        <f>AP29*INDEX('Select Year'!Z$23:AE$23,,MATCH($BN$5,'Select Year'!Z$14:AE$14,0))</f>
        <v>0</v>
      </c>
      <c r="AR29" s="289"/>
      <c r="AS29" s="291" t="e">
        <f t="shared" si="15"/>
        <v>#DIV/0!</v>
      </c>
      <c r="AT29" s="70"/>
      <c r="AU29" s="340">
        <f>AT29*INDEX('Select Year'!Z$23:AE$23,,MATCH($BN$5,'Select Year'!Z$14:AE$14,0))</f>
        <v>0</v>
      </c>
      <c r="AV29" s="289"/>
      <c r="AW29" s="347" t="e">
        <f t="shared" si="16"/>
        <v>#DIV/0!</v>
      </c>
      <c r="AY29" s="12"/>
      <c r="AZ29" s="12"/>
      <c r="BF29" s="12"/>
      <c r="BG29" s="12"/>
      <c r="BH29" s="12"/>
      <c r="BI29" s="12"/>
      <c r="BJ29" s="13"/>
      <c r="BK29" s="12"/>
      <c r="CM29" s="177"/>
      <c r="CN29" s="174" t="str">
        <f t="shared" si="17"/>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29"/>
        <v/>
      </c>
      <c r="D30" s="366">
        <f t="shared" si="3"/>
        <v>0</v>
      </c>
      <c r="E30" s="340">
        <f>D30*INDEX('Select Year'!Z$23:AE$23,,MATCH($BN$5,'Select Year'!Z$14:AE$14,0))</f>
        <v>0</v>
      </c>
      <c r="F30" s="354">
        <f t="shared" si="4"/>
        <v>0</v>
      </c>
      <c r="G30" s="351" t="e">
        <f t="shared" si="5"/>
        <v>#DIV/0!</v>
      </c>
      <c r="H30" s="351" t="e">
        <f t="shared" si="6"/>
        <v>#DIV/0!</v>
      </c>
      <c r="I30" s="47" t="e">
        <f>E30*INDEX('Select Year'!AA$15:AC$19,MATCH('Marked Gasoil'!C30,'Select Year'!W$15:W$19,0),MATCH($BN$5,'Select Year'!AA$14:AC$14,0))</f>
        <v>#N/A</v>
      </c>
      <c r="J30" s="70"/>
      <c r="K30" s="340">
        <f>J30*INDEX('Select Year'!Z$23:AE$23,,MATCH($BN$5,'Select Year'!Z$14:AE$14,0))</f>
        <v>0</v>
      </c>
      <c r="L30" s="289"/>
      <c r="M30" s="291" t="e">
        <f t="shared" si="7"/>
        <v>#DIV/0!</v>
      </c>
      <c r="N30" s="70"/>
      <c r="O30" s="340">
        <f>N30*INDEX('Select Year'!Z$23:AE$23,,MATCH($BN$5,'Select Year'!Z$14:AE$14,0))</f>
        <v>0</v>
      </c>
      <c r="P30" s="289"/>
      <c r="Q30" s="291" t="e">
        <f t="shared" si="8"/>
        <v>#DIV/0!</v>
      </c>
      <c r="R30" s="70"/>
      <c r="S30" s="340">
        <f>R30*INDEX('Select Year'!Z$23:AE$23,,MATCH($BN$5,'Select Year'!Z$14:AE$14,0))</f>
        <v>0</v>
      </c>
      <c r="T30" s="289"/>
      <c r="U30" s="291" t="e">
        <f t="shared" si="9"/>
        <v>#DIV/0!</v>
      </c>
      <c r="V30" s="70"/>
      <c r="W30" s="340">
        <f>V30*INDEX('Select Year'!Z$23:AE$23,,MATCH($BN$5,'Select Year'!Z$14:AE$14,0))</f>
        <v>0</v>
      </c>
      <c r="X30" s="289"/>
      <c r="Y30" s="291" t="e">
        <f t="shared" si="10"/>
        <v>#DIV/0!</v>
      </c>
      <c r="Z30" s="70"/>
      <c r="AA30" s="340">
        <f>Z30*INDEX('Select Year'!Z$23:AE$23,,MATCH($BN$5,'Select Year'!Z$14:AE$14,0))</f>
        <v>0</v>
      </c>
      <c r="AB30" s="289"/>
      <c r="AC30" s="291" t="e">
        <f t="shared" si="11"/>
        <v>#DIV/0!</v>
      </c>
      <c r="AD30" s="70"/>
      <c r="AE30" s="340">
        <f>AD30*INDEX('Select Year'!Z$23:AE$23,,MATCH($BN$5,'Select Year'!Z$14:AE$14,0))</f>
        <v>0</v>
      </c>
      <c r="AF30" s="289"/>
      <c r="AG30" s="291" t="e">
        <f t="shared" si="12"/>
        <v>#DIV/0!</v>
      </c>
      <c r="AH30" s="70"/>
      <c r="AI30" s="340">
        <f>AH30*INDEX('Select Year'!Z$23:AE$23,,MATCH($BN$5,'Select Year'!Z$14:AE$14,0))</f>
        <v>0</v>
      </c>
      <c r="AJ30" s="289"/>
      <c r="AK30" s="291" t="e">
        <f t="shared" si="13"/>
        <v>#DIV/0!</v>
      </c>
      <c r="AL30" s="70"/>
      <c r="AM30" s="340">
        <f>AL30*INDEX('Select Year'!Z$23:AE$23,,MATCH($BN$5,'Select Year'!Z$14:AE$14,0))</f>
        <v>0</v>
      </c>
      <c r="AN30" s="289"/>
      <c r="AO30" s="291" t="e">
        <f t="shared" si="14"/>
        <v>#DIV/0!</v>
      </c>
      <c r="AP30" s="70"/>
      <c r="AQ30" s="340">
        <f>AP30*INDEX('Select Year'!Z$23:AE$23,,MATCH($BN$5,'Select Year'!Z$14:AE$14,0))</f>
        <v>0</v>
      </c>
      <c r="AR30" s="289"/>
      <c r="AS30" s="291" t="e">
        <f t="shared" si="15"/>
        <v>#DIV/0!</v>
      </c>
      <c r="AT30" s="70"/>
      <c r="AU30" s="340">
        <f>AT30*INDEX('Select Year'!Z$23:AE$23,,MATCH($BN$5,'Select Year'!Z$14:AE$14,0))</f>
        <v>0</v>
      </c>
      <c r="AV30" s="289"/>
      <c r="AW30" s="347" t="e">
        <f t="shared" si="16"/>
        <v>#DIV/0!</v>
      </c>
      <c r="AY30" s="12"/>
      <c r="AZ30" s="12"/>
      <c r="BF30" s="12"/>
      <c r="BG30" s="12"/>
      <c r="BH30" s="12"/>
      <c r="BI30" s="12"/>
      <c r="BJ30" s="13"/>
      <c r="BK30" s="12"/>
      <c r="CM30" s="177"/>
      <c r="CN30" s="174" t="str">
        <f t="shared" si="17"/>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29"/>
        <v/>
      </c>
      <c r="D31" s="366">
        <f t="shared" si="3"/>
        <v>0</v>
      </c>
      <c r="E31" s="340">
        <f>D31*INDEX('Select Year'!Z$23:AE$23,,MATCH($BN$5,'Select Year'!Z$14:AE$14,0))</f>
        <v>0</v>
      </c>
      <c r="F31" s="354">
        <f t="shared" si="4"/>
        <v>0</v>
      </c>
      <c r="G31" s="351" t="e">
        <f t="shared" si="5"/>
        <v>#DIV/0!</v>
      </c>
      <c r="H31" s="351" t="e">
        <f t="shared" si="6"/>
        <v>#DIV/0!</v>
      </c>
      <c r="I31" s="47" t="e">
        <f>E31*INDEX('Select Year'!AA$15:AC$19,MATCH('Marked Gasoil'!C31,'Select Year'!W$15:W$19,0),MATCH($BN$5,'Select Year'!AA$14:AC$14,0))</f>
        <v>#N/A</v>
      </c>
      <c r="J31" s="70"/>
      <c r="K31" s="340">
        <f>J31*INDEX('Select Year'!Z$23:AE$23,,MATCH($BN$5,'Select Year'!Z$14:AE$14,0))</f>
        <v>0</v>
      </c>
      <c r="L31" s="289"/>
      <c r="M31" s="291" t="e">
        <f t="shared" si="7"/>
        <v>#DIV/0!</v>
      </c>
      <c r="N31" s="70"/>
      <c r="O31" s="340">
        <f>N31*INDEX('Select Year'!Z$23:AE$23,,MATCH($BN$5,'Select Year'!Z$14:AE$14,0))</f>
        <v>0</v>
      </c>
      <c r="P31" s="289"/>
      <c r="Q31" s="291" t="e">
        <f t="shared" si="8"/>
        <v>#DIV/0!</v>
      </c>
      <c r="R31" s="70"/>
      <c r="S31" s="340">
        <f>R31*INDEX('Select Year'!Z$23:AE$23,,MATCH($BN$5,'Select Year'!Z$14:AE$14,0))</f>
        <v>0</v>
      </c>
      <c r="T31" s="289"/>
      <c r="U31" s="291" t="e">
        <f t="shared" si="9"/>
        <v>#DIV/0!</v>
      </c>
      <c r="V31" s="70"/>
      <c r="W31" s="340">
        <f>V31*INDEX('Select Year'!Z$23:AE$23,,MATCH($BN$5,'Select Year'!Z$14:AE$14,0))</f>
        <v>0</v>
      </c>
      <c r="X31" s="289"/>
      <c r="Y31" s="291" t="e">
        <f t="shared" si="10"/>
        <v>#DIV/0!</v>
      </c>
      <c r="Z31" s="70"/>
      <c r="AA31" s="340">
        <f>Z31*INDEX('Select Year'!Z$23:AE$23,,MATCH($BN$5,'Select Year'!Z$14:AE$14,0))</f>
        <v>0</v>
      </c>
      <c r="AB31" s="289"/>
      <c r="AC31" s="291" t="e">
        <f t="shared" si="11"/>
        <v>#DIV/0!</v>
      </c>
      <c r="AD31" s="70"/>
      <c r="AE31" s="340">
        <f>AD31*INDEX('Select Year'!Z$23:AE$23,,MATCH($BN$5,'Select Year'!Z$14:AE$14,0))</f>
        <v>0</v>
      </c>
      <c r="AF31" s="289"/>
      <c r="AG31" s="291" t="e">
        <f t="shared" si="12"/>
        <v>#DIV/0!</v>
      </c>
      <c r="AH31" s="70"/>
      <c r="AI31" s="340">
        <f>AH31*INDEX('Select Year'!Z$23:AE$23,,MATCH($BN$5,'Select Year'!Z$14:AE$14,0))</f>
        <v>0</v>
      </c>
      <c r="AJ31" s="289"/>
      <c r="AK31" s="291" t="e">
        <f t="shared" si="13"/>
        <v>#DIV/0!</v>
      </c>
      <c r="AL31" s="70"/>
      <c r="AM31" s="340">
        <f>AL31*INDEX('Select Year'!Z$23:AE$23,,MATCH($BN$5,'Select Year'!Z$14:AE$14,0))</f>
        <v>0</v>
      </c>
      <c r="AN31" s="289"/>
      <c r="AO31" s="291" t="e">
        <f t="shared" si="14"/>
        <v>#DIV/0!</v>
      </c>
      <c r="AP31" s="70"/>
      <c r="AQ31" s="340">
        <f>AP31*INDEX('Select Year'!Z$23:AE$23,,MATCH($BN$5,'Select Year'!Z$14:AE$14,0))</f>
        <v>0</v>
      </c>
      <c r="AR31" s="289"/>
      <c r="AS31" s="291" t="e">
        <f t="shared" si="15"/>
        <v>#DIV/0!</v>
      </c>
      <c r="AT31" s="70"/>
      <c r="AU31" s="340">
        <f>AT31*INDEX('Select Year'!Z$23:AE$23,,MATCH($BN$5,'Select Year'!Z$14:AE$14,0))</f>
        <v>0</v>
      </c>
      <c r="AV31" s="289"/>
      <c r="AW31" s="347" t="e">
        <f t="shared" si="16"/>
        <v>#DIV/0!</v>
      </c>
      <c r="AY31" s="12"/>
      <c r="AZ31" s="12"/>
      <c r="BF31" s="12"/>
      <c r="BG31" s="12"/>
      <c r="BH31" s="12"/>
      <c r="BI31" s="12"/>
      <c r="BJ31" s="13"/>
      <c r="BK31" s="12"/>
      <c r="CM31" s="177"/>
      <c r="CN31" s="174" t="str">
        <f t="shared" si="17"/>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29"/>
        <v/>
      </c>
      <c r="D32" s="366">
        <f t="shared" si="3"/>
        <v>0</v>
      </c>
      <c r="E32" s="340">
        <f>D32*INDEX('Select Year'!Z$23:AE$23,,MATCH($BN$5,'Select Year'!Z$14:AE$14,0))</f>
        <v>0</v>
      </c>
      <c r="F32" s="354">
        <f t="shared" si="4"/>
        <v>0</v>
      </c>
      <c r="G32" s="351" t="e">
        <f t="shared" si="5"/>
        <v>#DIV/0!</v>
      </c>
      <c r="H32" s="351" t="e">
        <f t="shared" si="6"/>
        <v>#DIV/0!</v>
      </c>
      <c r="I32" s="47" t="e">
        <f>E32*INDEX('Select Year'!AA$15:AC$19,MATCH('Marked Gasoil'!C32,'Select Year'!W$15:W$19,0),MATCH($BN$5,'Select Year'!AA$14:AC$14,0))</f>
        <v>#N/A</v>
      </c>
      <c r="J32" s="70"/>
      <c r="K32" s="340">
        <f>J32*INDEX('Select Year'!Z$23:AE$23,,MATCH($BN$5,'Select Year'!Z$14:AE$14,0))</f>
        <v>0</v>
      </c>
      <c r="L32" s="289"/>
      <c r="M32" s="291" t="e">
        <f t="shared" si="7"/>
        <v>#DIV/0!</v>
      </c>
      <c r="N32" s="70"/>
      <c r="O32" s="340">
        <f>N32*INDEX('Select Year'!Z$23:AE$23,,MATCH($BN$5,'Select Year'!Z$14:AE$14,0))</f>
        <v>0</v>
      </c>
      <c r="P32" s="289"/>
      <c r="Q32" s="291" t="e">
        <f t="shared" si="8"/>
        <v>#DIV/0!</v>
      </c>
      <c r="R32" s="70"/>
      <c r="S32" s="340">
        <f>R32*INDEX('Select Year'!Z$23:AE$23,,MATCH($BN$5,'Select Year'!Z$14:AE$14,0))</f>
        <v>0</v>
      </c>
      <c r="T32" s="289"/>
      <c r="U32" s="291" t="e">
        <f t="shared" si="9"/>
        <v>#DIV/0!</v>
      </c>
      <c r="V32" s="70"/>
      <c r="W32" s="340">
        <f>V32*INDEX('Select Year'!Z$23:AE$23,,MATCH($BN$5,'Select Year'!Z$14:AE$14,0))</f>
        <v>0</v>
      </c>
      <c r="X32" s="289"/>
      <c r="Y32" s="291" t="e">
        <f t="shared" si="10"/>
        <v>#DIV/0!</v>
      </c>
      <c r="Z32" s="70"/>
      <c r="AA32" s="340">
        <f>Z32*INDEX('Select Year'!Z$23:AE$23,,MATCH($BN$5,'Select Year'!Z$14:AE$14,0))</f>
        <v>0</v>
      </c>
      <c r="AB32" s="289"/>
      <c r="AC32" s="291" t="e">
        <f t="shared" si="11"/>
        <v>#DIV/0!</v>
      </c>
      <c r="AD32" s="70"/>
      <c r="AE32" s="340">
        <f>AD32*INDEX('Select Year'!Z$23:AE$23,,MATCH($BN$5,'Select Year'!Z$14:AE$14,0))</f>
        <v>0</v>
      </c>
      <c r="AF32" s="289"/>
      <c r="AG32" s="291" t="e">
        <f t="shared" si="12"/>
        <v>#DIV/0!</v>
      </c>
      <c r="AH32" s="70"/>
      <c r="AI32" s="340">
        <f>AH32*INDEX('Select Year'!Z$23:AE$23,,MATCH($BN$5,'Select Year'!Z$14:AE$14,0))</f>
        <v>0</v>
      </c>
      <c r="AJ32" s="289"/>
      <c r="AK32" s="291" t="e">
        <f t="shared" si="13"/>
        <v>#DIV/0!</v>
      </c>
      <c r="AL32" s="70"/>
      <c r="AM32" s="340">
        <f>AL32*INDEX('Select Year'!Z$23:AE$23,,MATCH($BN$5,'Select Year'!Z$14:AE$14,0))</f>
        <v>0</v>
      </c>
      <c r="AN32" s="289"/>
      <c r="AO32" s="291" t="e">
        <f t="shared" si="14"/>
        <v>#DIV/0!</v>
      </c>
      <c r="AP32" s="70"/>
      <c r="AQ32" s="340">
        <f>AP32*INDEX('Select Year'!Z$23:AE$23,,MATCH($BN$5,'Select Year'!Z$14:AE$14,0))</f>
        <v>0</v>
      </c>
      <c r="AR32" s="289"/>
      <c r="AS32" s="291" t="e">
        <f t="shared" si="15"/>
        <v>#DIV/0!</v>
      </c>
      <c r="AT32" s="70"/>
      <c r="AU32" s="340">
        <f>AT32*INDEX('Select Year'!Z$23:AE$23,,MATCH($BN$5,'Select Year'!Z$14:AE$14,0))</f>
        <v>0</v>
      </c>
      <c r="AV32" s="289"/>
      <c r="AW32" s="347" t="e">
        <f t="shared" si="16"/>
        <v>#DIV/0!</v>
      </c>
      <c r="AY32" s="12"/>
      <c r="AZ32" s="12"/>
      <c r="BF32" s="12"/>
      <c r="BG32" s="12"/>
      <c r="BH32" s="12"/>
      <c r="BI32" s="12"/>
      <c r="BJ32" s="13"/>
      <c r="BK32" s="12"/>
      <c r="CM32" s="177"/>
      <c r="CN32" s="174" t="str">
        <f t="shared" si="17"/>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137" t="str">
        <f t="shared" si="29"/>
        <v/>
      </c>
      <c r="D33" s="367">
        <f t="shared" si="3"/>
        <v>0</v>
      </c>
      <c r="E33" s="343">
        <f>D33*INDEX('Select Year'!Z$23:AE$23,,MATCH($BN$5,'Select Year'!Z$14:AE$14,0))</f>
        <v>0</v>
      </c>
      <c r="F33" s="355">
        <f t="shared" si="4"/>
        <v>0</v>
      </c>
      <c r="G33" s="352" t="e">
        <f t="shared" si="5"/>
        <v>#DIV/0!</v>
      </c>
      <c r="H33" s="352" t="e">
        <f t="shared" si="6"/>
        <v>#DIV/0!</v>
      </c>
      <c r="I33" s="300" t="e">
        <f>E33*INDEX('Select Year'!AA$15:AC$19,MATCH('Marked Gasoil'!C33,'Select Year'!W$15:W$19,0),MATCH($BN$5,'Select Year'!AA$14:AC$14,0))</f>
        <v>#N/A</v>
      </c>
      <c r="J33" s="126"/>
      <c r="K33" s="343">
        <f>J33*INDEX('Select Year'!Z$23:AE$23,,MATCH($BN$5,'Select Year'!Z$14:AE$14,0))</f>
        <v>0</v>
      </c>
      <c r="L33" s="134"/>
      <c r="M33" s="292" t="e">
        <f t="shared" si="7"/>
        <v>#DIV/0!</v>
      </c>
      <c r="N33" s="126"/>
      <c r="O33" s="343">
        <f>N33*INDEX('Select Year'!Z$23:AE$23,,MATCH($BN$5,'Select Year'!Z$14:AE$14,0))</f>
        <v>0</v>
      </c>
      <c r="P33" s="134"/>
      <c r="Q33" s="292" t="e">
        <f t="shared" si="8"/>
        <v>#DIV/0!</v>
      </c>
      <c r="R33" s="126"/>
      <c r="S33" s="343">
        <f>R33*INDEX('Select Year'!Z$23:AE$23,,MATCH($BN$5,'Select Year'!Z$14:AE$14,0))</f>
        <v>0</v>
      </c>
      <c r="T33" s="134"/>
      <c r="U33" s="292" t="e">
        <f t="shared" si="9"/>
        <v>#DIV/0!</v>
      </c>
      <c r="V33" s="126"/>
      <c r="W33" s="343">
        <f>V33*INDEX('Select Year'!Z$23:AE$23,,MATCH($BN$5,'Select Year'!Z$14:AE$14,0))</f>
        <v>0</v>
      </c>
      <c r="X33" s="134"/>
      <c r="Y33" s="292" t="e">
        <f t="shared" si="10"/>
        <v>#DIV/0!</v>
      </c>
      <c r="Z33" s="126"/>
      <c r="AA33" s="343">
        <f>Z33*INDEX('Select Year'!Z$23:AE$23,,MATCH($BN$5,'Select Year'!Z$14:AE$14,0))</f>
        <v>0</v>
      </c>
      <c r="AB33" s="134"/>
      <c r="AC33" s="292" t="e">
        <f t="shared" si="11"/>
        <v>#DIV/0!</v>
      </c>
      <c r="AD33" s="126"/>
      <c r="AE33" s="343">
        <f>AD33*INDEX('Select Year'!Z$23:AE$23,,MATCH($BN$5,'Select Year'!Z$14:AE$14,0))</f>
        <v>0</v>
      </c>
      <c r="AF33" s="134"/>
      <c r="AG33" s="292" t="e">
        <f t="shared" si="12"/>
        <v>#DIV/0!</v>
      </c>
      <c r="AH33" s="126"/>
      <c r="AI33" s="343">
        <f>AH33*INDEX('Select Year'!Z$23:AE$23,,MATCH($BN$5,'Select Year'!Z$14:AE$14,0))</f>
        <v>0</v>
      </c>
      <c r="AJ33" s="134"/>
      <c r="AK33" s="292" t="e">
        <f t="shared" si="13"/>
        <v>#DIV/0!</v>
      </c>
      <c r="AL33" s="126"/>
      <c r="AM33" s="343">
        <f>AL33*INDEX('Select Year'!Z$23:AE$23,,MATCH($BN$5,'Select Year'!Z$14:AE$14,0))</f>
        <v>0</v>
      </c>
      <c r="AN33" s="134"/>
      <c r="AO33" s="292" t="e">
        <f t="shared" si="14"/>
        <v>#DIV/0!</v>
      </c>
      <c r="AP33" s="126"/>
      <c r="AQ33" s="343">
        <f>AP33*INDEX('Select Year'!Z$23:AE$23,,MATCH($BN$5,'Select Year'!Z$14:AE$14,0))</f>
        <v>0</v>
      </c>
      <c r="AR33" s="134"/>
      <c r="AS33" s="292" t="e">
        <f t="shared" si="15"/>
        <v>#DIV/0!</v>
      </c>
      <c r="AT33" s="126"/>
      <c r="AU33" s="343">
        <f>AT33*INDEX('Select Year'!Z$23:AE$23,,MATCH($BN$5,'Select Year'!Z$14:AE$14,0))</f>
        <v>0</v>
      </c>
      <c r="AV33" s="134"/>
      <c r="AW33" s="348" t="e">
        <f t="shared" si="16"/>
        <v>#DIV/0!</v>
      </c>
      <c r="AY33" s="12"/>
      <c r="AZ33" s="12"/>
      <c r="BF33" s="12"/>
      <c r="BG33" s="12"/>
      <c r="BH33" s="12"/>
      <c r="BI33" s="12"/>
      <c r="BJ33" s="13"/>
      <c r="BK33" s="12"/>
      <c r="CM33" s="177"/>
      <c r="CN33" s="174" t="str">
        <f t="shared" si="17"/>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30">Year3</f>
        <v/>
      </c>
      <c r="D34" s="363">
        <f t="shared" si="3"/>
        <v>0</v>
      </c>
      <c r="E34" s="339">
        <f>D34*INDEX('Select Year'!Z$23:AE$23,,MATCH($BN$5,'Select Year'!Z$14:AE$14,0))</f>
        <v>0</v>
      </c>
      <c r="F34" s="364">
        <f t="shared" si="4"/>
        <v>0</v>
      </c>
      <c r="G34" s="365" t="e">
        <f t="shared" si="5"/>
        <v>#DIV/0!</v>
      </c>
      <c r="H34" s="365" t="e">
        <f t="shared" si="6"/>
        <v>#DIV/0!</v>
      </c>
      <c r="I34" s="144" t="e">
        <f>E34*INDEX('Select Year'!AA$15:AC$19,MATCH('Marked Gasoil'!C34,'Select Year'!W$15:W$19,0),MATCH($BN$5,'Select Year'!AA$14:AC$14,0))</f>
        <v>#N/A</v>
      </c>
      <c r="J34" s="306"/>
      <c r="K34" s="339">
        <f>J34*INDEX('Select Year'!Z$23:AE$23,,MATCH($BN$5,'Select Year'!Z$14:AE$14,0))</f>
        <v>0</v>
      </c>
      <c r="L34" s="307"/>
      <c r="M34" s="290" t="e">
        <f t="shared" si="7"/>
        <v>#DIV/0!</v>
      </c>
      <c r="N34" s="306"/>
      <c r="O34" s="339">
        <f>N34*INDEX('Select Year'!Z$23:AE$23,,MATCH($BN$5,'Select Year'!Z$14:AE$14,0))</f>
        <v>0</v>
      </c>
      <c r="P34" s="307"/>
      <c r="Q34" s="290" t="e">
        <f t="shared" si="8"/>
        <v>#DIV/0!</v>
      </c>
      <c r="R34" s="306"/>
      <c r="S34" s="339">
        <f>R34*INDEX('Select Year'!Z$23:AE$23,,MATCH($BN$5,'Select Year'!Z$14:AE$14,0))</f>
        <v>0</v>
      </c>
      <c r="T34" s="307"/>
      <c r="U34" s="290" t="e">
        <f t="shared" si="9"/>
        <v>#DIV/0!</v>
      </c>
      <c r="V34" s="306"/>
      <c r="W34" s="339">
        <f>V34*INDEX('Select Year'!Z$23:AE$23,,MATCH($BN$5,'Select Year'!Z$14:AE$14,0))</f>
        <v>0</v>
      </c>
      <c r="X34" s="307"/>
      <c r="Y34" s="290" t="e">
        <f t="shared" si="10"/>
        <v>#DIV/0!</v>
      </c>
      <c r="Z34" s="306"/>
      <c r="AA34" s="339">
        <f>Z34*INDEX('Select Year'!Z$23:AE$23,,MATCH($BN$5,'Select Year'!Z$14:AE$14,0))</f>
        <v>0</v>
      </c>
      <c r="AB34" s="307"/>
      <c r="AC34" s="290" t="e">
        <f t="shared" si="11"/>
        <v>#DIV/0!</v>
      </c>
      <c r="AD34" s="306"/>
      <c r="AE34" s="339">
        <f>AD34*INDEX('Select Year'!Z$23:AE$23,,MATCH($BN$5,'Select Year'!Z$14:AE$14,0))</f>
        <v>0</v>
      </c>
      <c r="AF34" s="307"/>
      <c r="AG34" s="290" t="e">
        <f t="shared" si="12"/>
        <v>#DIV/0!</v>
      </c>
      <c r="AH34" s="306"/>
      <c r="AI34" s="339">
        <f>AH34*INDEX('Select Year'!Z$23:AE$23,,MATCH($BN$5,'Select Year'!Z$14:AE$14,0))</f>
        <v>0</v>
      </c>
      <c r="AJ34" s="307"/>
      <c r="AK34" s="290" t="e">
        <f t="shared" si="13"/>
        <v>#DIV/0!</v>
      </c>
      <c r="AL34" s="306"/>
      <c r="AM34" s="339">
        <f>AL34*INDEX('Select Year'!Z$23:AE$23,,MATCH($BN$5,'Select Year'!Z$14:AE$14,0))</f>
        <v>0</v>
      </c>
      <c r="AN34" s="307"/>
      <c r="AO34" s="290" t="e">
        <f t="shared" si="14"/>
        <v>#DIV/0!</v>
      </c>
      <c r="AP34" s="306"/>
      <c r="AQ34" s="339">
        <f>AP34*INDEX('Select Year'!Z$23:AE$23,,MATCH($BN$5,'Select Year'!Z$14:AE$14,0))</f>
        <v>0</v>
      </c>
      <c r="AR34" s="307"/>
      <c r="AS34" s="290" t="e">
        <f t="shared" si="15"/>
        <v>#DIV/0!</v>
      </c>
      <c r="AT34" s="306"/>
      <c r="AU34" s="339">
        <f>AT34*INDEX('Select Year'!Z$23:AE$23,,MATCH($BN$5,'Select Year'!Z$14:AE$14,0))</f>
        <v>0</v>
      </c>
      <c r="AV34" s="307"/>
      <c r="AW34" s="346" t="e">
        <f t="shared" si="16"/>
        <v>#DIV/0!</v>
      </c>
      <c r="AY34" s="12"/>
      <c r="AZ34" s="12"/>
      <c r="BF34" s="12"/>
      <c r="BG34" s="12"/>
      <c r="BH34" s="12"/>
      <c r="BI34" s="12"/>
      <c r="BJ34" s="13"/>
      <c r="BK34" s="12"/>
      <c r="CM34" s="177"/>
      <c r="CN34" s="174" t="str">
        <f t="shared" si="17"/>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30"/>
        <v/>
      </c>
      <c r="D35" s="366">
        <f t="shared" si="3"/>
        <v>0</v>
      </c>
      <c r="E35" s="340">
        <f>D35*INDEX('Select Year'!Z$23:AE$23,,MATCH($BN$5,'Select Year'!Z$14:AE$14,0))</f>
        <v>0</v>
      </c>
      <c r="F35" s="354">
        <f t="shared" si="4"/>
        <v>0</v>
      </c>
      <c r="G35" s="351" t="e">
        <f t="shared" si="5"/>
        <v>#DIV/0!</v>
      </c>
      <c r="H35" s="351" t="e">
        <f t="shared" si="6"/>
        <v>#DIV/0!</v>
      </c>
      <c r="I35" s="47" t="e">
        <f>E35*INDEX('Select Year'!AA$15:AC$19,MATCH('Marked Gasoil'!C35,'Select Year'!W$15:W$19,0),MATCH($BN$5,'Select Year'!AA$14:AC$14,0))</f>
        <v>#N/A</v>
      </c>
      <c r="J35" s="70"/>
      <c r="K35" s="340">
        <f>J35*INDEX('Select Year'!Z$23:AE$23,,MATCH($BN$5,'Select Year'!Z$14:AE$14,0))</f>
        <v>0</v>
      </c>
      <c r="L35" s="289"/>
      <c r="M35" s="291" t="e">
        <f t="shared" si="7"/>
        <v>#DIV/0!</v>
      </c>
      <c r="N35" s="70"/>
      <c r="O35" s="340">
        <f>N35*INDEX('Select Year'!Z$23:AE$23,,MATCH($BN$5,'Select Year'!Z$14:AE$14,0))</f>
        <v>0</v>
      </c>
      <c r="P35" s="289"/>
      <c r="Q35" s="291" t="e">
        <f t="shared" si="8"/>
        <v>#DIV/0!</v>
      </c>
      <c r="R35" s="70"/>
      <c r="S35" s="340">
        <f>R35*INDEX('Select Year'!Z$23:AE$23,,MATCH($BN$5,'Select Year'!Z$14:AE$14,0))</f>
        <v>0</v>
      </c>
      <c r="T35" s="289"/>
      <c r="U35" s="291" t="e">
        <f t="shared" si="9"/>
        <v>#DIV/0!</v>
      </c>
      <c r="V35" s="70"/>
      <c r="W35" s="340">
        <f>V35*INDEX('Select Year'!Z$23:AE$23,,MATCH($BN$5,'Select Year'!Z$14:AE$14,0))</f>
        <v>0</v>
      </c>
      <c r="X35" s="289"/>
      <c r="Y35" s="291" t="e">
        <f t="shared" si="10"/>
        <v>#DIV/0!</v>
      </c>
      <c r="Z35" s="70"/>
      <c r="AA35" s="340">
        <f>Z35*INDEX('Select Year'!Z$23:AE$23,,MATCH($BN$5,'Select Year'!Z$14:AE$14,0))</f>
        <v>0</v>
      </c>
      <c r="AB35" s="289"/>
      <c r="AC35" s="291" t="e">
        <f t="shared" si="11"/>
        <v>#DIV/0!</v>
      </c>
      <c r="AD35" s="70"/>
      <c r="AE35" s="340">
        <f>AD35*INDEX('Select Year'!Z$23:AE$23,,MATCH($BN$5,'Select Year'!Z$14:AE$14,0))</f>
        <v>0</v>
      </c>
      <c r="AF35" s="289"/>
      <c r="AG35" s="291" t="e">
        <f t="shared" si="12"/>
        <v>#DIV/0!</v>
      </c>
      <c r="AH35" s="70"/>
      <c r="AI35" s="340">
        <f>AH35*INDEX('Select Year'!Z$23:AE$23,,MATCH($BN$5,'Select Year'!Z$14:AE$14,0))</f>
        <v>0</v>
      </c>
      <c r="AJ35" s="289"/>
      <c r="AK35" s="291" t="e">
        <f t="shared" si="13"/>
        <v>#DIV/0!</v>
      </c>
      <c r="AL35" s="70"/>
      <c r="AM35" s="340">
        <f>AL35*INDEX('Select Year'!Z$23:AE$23,,MATCH($BN$5,'Select Year'!Z$14:AE$14,0))</f>
        <v>0</v>
      </c>
      <c r="AN35" s="289"/>
      <c r="AO35" s="291" t="e">
        <f t="shared" si="14"/>
        <v>#DIV/0!</v>
      </c>
      <c r="AP35" s="70"/>
      <c r="AQ35" s="340">
        <f>AP35*INDEX('Select Year'!Z$23:AE$23,,MATCH($BN$5,'Select Year'!Z$14:AE$14,0))</f>
        <v>0</v>
      </c>
      <c r="AR35" s="289"/>
      <c r="AS35" s="291" t="e">
        <f t="shared" si="15"/>
        <v>#DIV/0!</v>
      </c>
      <c r="AT35" s="70"/>
      <c r="AU35" s="340">
        <f>AT35*INDEX('Select Year'!Z$23:AE$23,,MATCH($BN$5,'Select Year'!Z$14:AE$14,0))</f>
        <v>0</v>
      </c>
      <c r="AV35" s="289"/>
      <c r="AW35" s="347" t="e">
        <f t="shared" si="16"/>
        <v>#DIV/0!</v>
      </c>
      <c r="AY35" s="12"/>
      <c r="AZ35" s="12"/>
      <c r="BF35" s="12"/>
      <c r="BG35" s="12"/>
      <c r="BH35" s="12"/>
      <c r="BI35" s="12"/>
      <c r="BJ35" s="13"/>
      <c r="BK35" s="12"/>
      <c r="CM35" s="177"/>
      <c r="CN35" s="174" t="str">
        <f t="shared" si="17"/>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30"/>
        <v/>
      </c>
      <c r="D36" s="366">
        <f t="shared" si="3"/>
        <v>0</v>
      </c>
      <c r="E36" s="340">
        <f>D36*INDEX('Select Year'!Z$23:AE$23,,MATCH($BN$5,'Select Year'!Z$14:AE$14,0))</f>
        <v>0</v>
      </c>
      <c r="F36" s="354">
        <f t="shared" si="4"/>
        <v>0</v>
      </c>
      <c r="G36" s="351" t="e">
        <f t="shared" si="5"/>
        <v>#DIV/0!</v>
      </c>
      <c r="H36" s="351" t="e">
        <f t="shared" si="6"/>
        <v>#DIV/0!</v>
      </c>
      <c r="I36" s="47" t="e">
        <f>E36*INDEX('Select Year'!AA$15:AC$19,MATCH('Marked Gasoil'!C36,'Select Year'!W$15:W$19,0),MATCH($BN$5,'Select Year'!AA$14:AC$14,0))</f>
        <v>#N/A</v>
      </c>
      <c r="J36" s="70"/>
      <c r="K36" s="340">
        <f>J36*INDEX('Select Year'!Z$23:AE$23,,MATCH($BN$5,'Select Year'!Z$14:AE$14,0))</f>
        <v>0</v>
      </c>
      <c r="L36" s="289"/>
      <c r="M36" s="291" t="e">
        <f t="shared" si="7"/>
        <v>#DIV/0!</v>
      </c>
      <c r="N36" s="70"/>
      <c r="O36" s="340">
        <f>N36*INDEX('Select Year'!Z$23:AE$23,,MATCH($BN$5,'Select Year'!Z$14:AE$14,0))</f>
        <v>0</v>
      </c>
      <c r="P36" s="289"/>
      <c r="Q36" s="291" t="e">
        <f t="shared" si="8"/>
        <v>#DIV/0!</v>
      </c>
      <c r="R36" s="70"/>
      <c r="S36" s="340">
        <f>R36*INDEX('Select Year'!Z$23:AE$23,,MATCH($BN$5,'Select Year'!Z$14:AE$14,0))</f>
        <v>0</v>
      </c>
      <c r="T36" s="289"/>
      <c r="U36" s="291" t="e">
        <f t="shared" si="9"/>
        <v>#DIV/0!</v>
      </c>
      <c r="V36" s="70"/>
      <c r="W36" s="340">
        <f>V36*INDEX('Select Year'!Z$23:AE$23,,MATCH($BN$5,'Select Year'!Z$14:AE$14,0))</f>
        <v>0</v>
      </c>
      <c r="X36" s="289"/>
      <c r="Y36" s="291" t="e">
        <f t="shared" si="10"/>
        <v>#DIV/0!</v>
      </c>
      <c r="Z36" s="70"/>
      <c r="AA36" s="340">
        <f>Z36*INDEX('Select Year'!Z$23:AE$23,,MATCH($BN$5,'Select Year'!Z$14:AE$14,0))</f>
        <v>0</v>
      </c>
      <c r="AB36" s="289"/>
      <c r="AC36" s="291" t="e">
        <f t="shared" si="11"/>
        <v>#DIV/0!</v>
      </c>
      <c r="AD36" s="70"/>
      <c r="AE36" s="340">
        <f>AD36*INDEX('Select Year'!Z$23:AE$23,,MATCH($BN$5,'Select Year'!Z$14:AE$14,0))</f>
        <v>0</v>
      </c>
      <c r="AF36" s="289"/>
      <c r="AG36" s="291" t="e">
        <f t="shared" si="12"/>
        <v>#DIV/0!</v>
      </c>
      <c r="AH36" s="70"/>
      <c r="AI36" s="340">
        <f>AH36*INDEX('Select Year'!Z$23:AE$23,,MATCH($BN$5,'Select Year'!Z$14:AE$14,0))</f>
        <v>0</v>
      </c>
      <c r="AJ36" s="289"/>
      <c r="AK36" s="291" t="e">
        <f t="shared" si="13"/>
        <v>#DIV/0!</v>
      </c>
      <c r="AL36" s="70"/>
      <c r="AM36" s="340">
        <f>AL36*INDEX('Select Year'!Z$23:AE$23,,MATCH($BN$5,'Select Year'!Z$14:AE$14,0))</f>
        <v>0</v>
      </c>
      <c r="AN36" s="289"/>
      <c r="AO36" s="291" t="e">
        <f t="shared" si="14"/>
        <v>#DIV/0!</v>
      </c>
      <c r="AP36" s="70"/>
      <c r="AQ36" s="340">
        <f>AP36*INDEX('Select Year'!Z$23:AE$23,,MATCH($BN$5,'Select Year'!Z$14:AE$14,0))</f>
        <v>0</v>
      </c>
      <c r="AR36" s="289"/>
      <c r="AS36" s="291" t="e">
        <f t="shared" si="15"/>
        <v>#DIV/0!</v>
      </c>
      <c r="AT36" s="70"/>
      <c r="AU36" s="340">
        <f>AT36*INDEX('Select Year'!Z$23:AE$23,,MATCH($BN$5,'Select Year'!Z$14:AE$14,0))</f>
        <v>0</v>
      </c>
      <c r="AV36" s="289"/>
      <c r="AW36" s="347" t="e">
        <f t="shared" si="16"/>
        <v>#DIV/0!</v>
      </c>
      <c r="AY36" s="12"/>
      <c r="AZ36" s="12"/>
      <c r="BF36" s="12"/>
      <c r="BG36" s="12"/>
      <c r="BH36" s="12"/>
      <c r="BI36" s="12"/>
      <c r="BJ36" s="13"/>
      <c r="BK36" s="12"/>
      <c r="CM36" s="177"/>
      <c r="CN36" s="174" t="str">
        <f t="shared" si="17"/>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30"/>
        <v/>
      </c>
      <c r="D37" s="366">
        <f t="shared" si="3"/>
        <v>0</v>
      </c>
      <c r="E37" s="340">
        <f>D37*INDEX('Select Year'!Z$23:AE$23,,MATCH($BN$5,'Select Year'!Z$14:AE$14,0))</f>
        <v>0</v>
      </c>
      <c r="F37" s="354">
        <f t="shared" si="4"/>
        <v>0</v>
      </c>
      <c r="G37" s="351" t="e">
        <f t="shared" si="5"/>
        <v>#DIV/0!</v>
      </c>
      <c r="H37" s="351" t="e">
        <f t="shared" si="6"/>
        <v>#DIV/0!</v>
      </c>
      <c r="I37" s="47" t="e">
        <f>E37*INDEX('Select Year'!AA$15:AC$19,MATCH('Marked Gasoil'!C37,'Select Year'!W$15:W$19,0),MATCH($BN$5,'Select Year'!AA$14:AC$14,0))</f>
        <v>#N/A</v>
      </c>
      <c r="J37" s="70"/>
      <c r="K37" s="340">
        <f>J37*INDEX('Select Year'!Z$23:AE$23,,MATCH($BN$5,'Select Year'!Z$14:AE$14,0))</f>
        <v>0</v>
      </c>
      <c r="L37" s="289"/>
      <c r="M37" s="291" t="e">
        <f t="shared" si="7"/>
        <v>#DIV/0!</v>
      </c>
      <c r="N37" s="70"/>
      <c r="O37" s="340">
        <f>N37*INDEX('Select Year'!Z$23:AE$23,,MATCH($BN$5,'Select Year'!Z$14:AE$14,0))</f>
        <v>0</v>
      </c>
      <c r="P37" s="289"/>
      <c r="Q37" s="291" t="e">
        <f t="shared" si="8"/>
        <v>#DIV/0!</v>
      </c>
      <c r="R37" s="70"/>
      <c r="S37" s="340">
        <f>R37*INDEX('Select Year'!Z$23:AE$23,,MATCH($BN$5,'Select Year'!Z$14:AE$14,0))</f>
        <v>0</v>
      </c>
      <c r="T37" s="289"/>
      <c r="U37" s="291" t="e">
        <f t="shared" si="9"/>
        <v>#DIV/0!</v>
      </c>
      <c r="V37" s="70"/>
      <c r="W37" s="340">
        <f>V37*INDEX('Select Year'!Z$23:AE$23,,MATCH($BN$5,'Select Year'!Z$14:AE$14,0))</f>
        <v>0</v>
      </c>
      <c r="X37" s="289"/>
      <c r="Y37" s="291" t="e">
        <f t="shared" si="10"/>
        <v>#DIV/0!</v>
      </c>
      <c r="Z37" s="70"/>
      <c r="AA37" s="340">
        <f>Z37*INDEX('Select Year'!Z$23:AE$23,,MATCH($BN$5,'Select Year'!Z$14:AE$14,0))</f>
        <v>0</v>
      </c>
      <c r="AB37" s="289"/>
      <c r="AC37" s="291" t="e">
        <f t="shared" si="11"/>
        <v>#DIV/0!</v>
      </c>
      <c r="AD37" s="70"/>
      <c r="AE37" s="340">
        <f>AD37*INDEX('Select Year'!Z$23:AE$23,,MATCH($BN$5,'Select Year'!Z$14:AE$14,0))</f>
        <v>0</v>
      </c>
      <c r="AF37" s="289"/>
      <c r="AG37" s="291" t="e">
        <f t="shared" si="12"/>
        <v>#DIV/0!</v>
      </c>
      <c r="AH37" s="70"/>
      <c r="AI37" s="340">
        <f>AH37*INDEX('Select Year'!Z$23:AE$23,,MATCH($BN$5,'Select Year'!Z$14:AE$14,0))</f>
        <v>0</v>
      </c>
      <c r="AJ37" s="289"/>
      <c r="AK37" s="291" t="e">
        <f t="shared" si="13"/>
        <v>#DIV/0!</v>
      </c>
      <c r="AL37" s="70"/>
      <c r="AM37" s="340">
        <f>AL37*INDEX('Select Year'!Z$23:AE$23,,MATCH($BN$5,'Select Year'!Z$14:AE$14,0))</f>
        <v>0</v>
      </c>
      <c r="AN37" s="289"/>
      <c r="AO37" s="291" t="e">
        <f t="shared" si="14"/>
        <v>#DIV/0!</v>
      </c>
      <c r="AP37" s="70"/>
      <c r="AQ37" s="340">
        <f>AP37*INDEX('Select Year'!Z$23:AE$23,,MATCH($BN$5,'Select Year'!Z$14:AE$14,0))</f>
        <v>0</v>
      </c>
      <c r="AR37" s="289"/>
      <c r="AS37" s="291" t="e">
        <f t="shared" si="15"/>
        <v>#DIV/0!</v>
      </c>
      <c r="AT37" s="70"/>
      <c r="AU37" s="340">
        <f>AT37*INDEX('Select Year'!Z$23:AE$23,,MATCH($BN$5,'Select Year'!Z$14:AE$14,0))</f>
        <v>0</v>
      </c>
      <c r="AV37" s="289"/>
      <c r="AW37" s="347" t="e">
        <f t="shared" si="16"/>
        <v>#DIV/0!</v>
      </c>
      <c r="AY37" s="12"/>
      <c r="AZ37" s="12"/>
      <c r="BF37" s="12"/>
      <c r="BG37" s="12"/>
      <c r="BH37" s="12"/>
      <c r="BI37" s="12"/>
      <c r="BJ37" s="13"/>
      <c r="BK37" s="12"/>
      <c r="CM37" s="177"/>
      <c r="CN37" s="174" t="str">
        <f t="shared" si="17"/>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30"/>
        <v/>
      </c>
      <c r="D38" s="366">
        <f t="shared" si="3"/>
        <v>0</v>
      </c>
      <c r="E38" s="340">
        <f>D38*INDEX('Select Year'!Z$23:AE$23,,MATCH($BN$5,'Select Year'!Z$14:AE$14,0))</f>
        <v>0</v>
      </c>
      <c r="F38" s="354">
        <f t="shared" si="4"/>
        <v>0</v>
      </c>
      <c r="G38" s="351" t="e">
        <f t="shared" si="5"/>
        <v>#DIV/0!</v>
      </c>
      <c r="H38" s="351" t="e">
        <f t="shared" si="6"/>
        <v>#DIV/0!</v>
      </c>
      <c r="I38" s="47" t="e">
        <f>E38*INDEX('Select Year'!AA$15:AC$19,MATCH('Marked Gasoil'!C38,'Select Year'!W$15:W$19,0),MATCH($BN$5,'Select Year'!AA$14:AC$14,0))</f>
        <v>#N/A</v>
      </c>
      <c r="J38" s="70"/>
      <c r="K38" s="340">
        <f>J38*INDEX('Select Year'!Z$23:AE$23,,MATCH($BN$5,'Select Year'!Z$14:AE$14,0))</f>
        <v>0</v>
      </c>
      <c r="L38" s="289"/>
      <c r="M38" s="291" t="e">
        <f t="shared" si="7"/>
        <v>#DIV/0!</v>
      </c>
      <c r="N38" s="70"/>
      <c r="O38" s="340">
        <f>N38*INDEX('Select Year'!Z$23:AE$23,,MATCH($BN$5,'Select Year'!Z$14:AE$14,0))</f>
        <v>0</v>
      </c>
      <c r="P38" s="289"/>
      <c r="Q38" s="291" t="e">
        <f t="shared" si="8"/>
        <v>#DIV/0!</v>
      </c>
      <c r="R38" s="70"/>
      <c r="S38" s="340">
        <f>R38*INDEX('Select Year'!Z$23:AE$23,,MATCH($BN$5,'Select Year'!Z$14:AE$14,0))</f>
        <v>0</v>
      </c>
      <c r="T38" s="289"/>
      <c r="U38" s="291" t="e">
        <f t="shared" si="9"/>
        <v>#DIV/0!</v>
      </c>
      <c r="V38" s="70"/>
      <c r="W38" s="340">
        <f>V38*INDEX('Select Year'!Z$23:AE$23,,MATCH($BN$5,'Select Year'!Z$14:AE$14,0))</f>
        <v>0</v>
      </c>
      <c r="X38" s="289"/>
      <c r="Y38" s="291" t="e">
        <f t="shared" si="10"/>
        <v>#DIV/0!</v>
      </c>
      <c r="Z38" s="70"/>
      <c r="AA38" s="340">
        <f>Z38*INDEX('Select Year'!Z$23:AE$23,,MATCH($BN$5,'Select Year'!Z$14:AE$14,0))</f>
        <v>0</v>
      </c>
      <c r="AB38" s="289"/>
      <c r="AC38" s="291" t="e">
        <f t="shared" si="11"/>
        <v>#DIV/0!</v>
      </c>
      <c r="AD38" s="70"/>
      <c r="AE38" s="340">
        <f>AD38*INDEX('Select Year'!Z$23:AE$23,,MATCH($BN$5,'Select Year'!Z$14:AE$14,0))</f>
        <v>0</v>
      </c>
      <c r="AF38" s="289"/>
      <c r="AG38" s="291" t="e">
        <f t="shared" si="12"/>
        <v>#DIV/0!</v>
      </c>
      <c r="AH38" s="70"/>
      <c r="AI38" s="340">
        <f>AH38*INDEX('Select Year'!Z$23:AE$23,,MATCH($BN$5,'Select Year'!Z$14:AE$14,0))</f>
        <v>0</v>
      </c>
      <c r="AJ38" s="289"/>
      <c r="AK38" s="291" t="e">
        <f t="shared" si="13"/>
        <v>#DIV/0!</v>
      </c>
      <c r="AL38" s="70"/>
      <c r="AM38" s="340">
        <f>AL38*INDEX('Select Year'!Z$23:AE$23,,MATCH($BN$5,'Select Year'!Z$14:AE$14,0))</f>
        <v>0</v>
      </c>
      <c r="AN38" s="289"/>
      <c r="AO38" s="291" t="e">
        <f t="shared" si="14"/>
        <v>#DIV/0!</v>
      </c>
      <c r="AP38" s="70"/>
      <c r="AQ38" s="340">
        <f>AP38*INDEX('Select Year'!Z$23:AE$23,,MATCH($BN$5,'Select Year'!Z$14:AE$14,0))</f>
        <v>0</v>
      </c>
      <c r="AR38" s="289"/>
      <c r="AS38" s="291" t="e">
        <f t="shared" si="15"/>
        <v>#DIV/0!</v>
      </c>
      <c r="AT38" s="70"/>
      <c r="AU38" s="340">
        <f>AT38*INDEX('Select Year'!Z$23:AE$23,,MATCH($BN$5,'Select Year'!Z$14:AE$14,0))</f>
        <v>0</v>
      </c>
      <c r="AV38" s="289"/>
      <c r="AW38" s="347" t="e">
        <f t="shared" si="16"/>
        <v>#DIV/0!</v>
      </c>
      <c r="AY38" s="12"/>
      <c r="AZ38" s="12"/>
      <c r="BF38" s="12"/>
      <c r="BG38" s="12"/>
      <c r="BH38" s="12"/>
      <c r="BI38" s="12"/>
      <c r="BJ38" s="13"/>
      <c r="BK38" s="12"/>
      <c r="CM38" s="177"/>
      <c r="CN38" s="174" t="str">
        <f t="shared" si="17"/>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30"/>
        <v/>
      </c>
      <c r="D39" s="366">
        <f t="shared" si="3"/>
        <v>0</v>
      </c>
      <c r="E39" s="340">
        <f>D39*INDEX('Select Year'!Z$23:AE$23,,MATCH($BN$5,'Select Year'!Z$14:AE$14,0))</f>
        <v>0</v>
      </c>
      <c r="F39" s="354">
        <f t="shared" si="4"/>
        <v>0</v>
      </c>
      <c r="G39" s="351" t="e">
        <f t="shared" si="5"/>
        <v>#DIV/0!</v>
      </c>
      <c r="H39" s="351" t="e">
        <f t="shared" si="6"/>
        <v>#DIV/0!</v>
      </c>
      <c r="I39" s="47" t="e">
        <f>E39*INDEX('Select Year'!AA$15:AC$19,MATCH('Marked Gasoil'!C39,'Select Year'!W$15:W$19,0),MATCH($BN$5,'Select Year'!AA$14:AC$14,0))</f>
        <v>#N/A</v>
      </c>
      <c r="J39" s="70"/>
      <c r="K39" s="340">
        <f>J39*INDEX('Select Year'!Z$23:AE$23,,MATCH($BN$5,'Select Year'!Z$14:AE$14,0))</f>
        <v>0</v>
      </c>
      <c r="L39" s="289"/>
      <c r="M39" s="291" t="e">
        <f t="shared" si="7"/>
        <v>#DIV/0!</v>
      </c>
      <c r="N39" s="70"/>
      <c r="O39" s="340">
        <f>N39*INDEX('Select Year'!Z$23:AE$23,,MATCH($BN$5,'Select Year'!Z$14:AE$14,0))</f>
        <v>0</v>
      </c>
      <c r="P39" s="289"/>
      <c r="Q39" s="291" t="e">
        <f t="shared" si="8"/>
        <v>#DIV/0!</v>
      </c>
      <c r="R39" s="70"/>
      <c r="S39" s="340">
        <f>R39*INDEX('Select Year'!Z$23:AE$23,,MATCH($BN$5,'Select Year'!Z$14:AE$14,0))</f>
        <v>0</v>
      </c>
      <c r="T39" s="289"/>
      <c r="U39" s="291" t="e">
        <f t="shared" si="9"/>
        <v>#DIV/0!</v>
      </c>
      <c r="V39" s="70"/>
      <c r="W39" s="340">
        <f>V39*INDEX('Select Year'!Z$23:AE$23,,MATCH($BN$5,'Select Year'!Z$14:AE$14,0))</f>
        <v>0</v>
      </c>
      <c r="X39" s="289"/>
      <c r="Y39" s="291" t="e">
        <f t="shared" si="10"/>
        <v>#DIV/0!</v>
      </c>
      <c r="Z39" s="70"/>
      <c r="AA39" s="340">
        <f>Z39*INDEX('Select Year'!Z$23:AE$23,,MATCH($BN$5,'Select Year'!Z$14:AE$14,0))</f>
        <v>0</v>
      </c>
      <c r="AB39" s="289"/>
      <c r="AC39" s="291" t="e">
        <f t="shared" si="11"/>
        <v>#DIV/0!</v>
      </c>
      <c r="AD39" s="70"/>
      <c r="AE39" s="340">
        <f>AD39*INDEX('Select Year'!Z$23:AE$23,,MATCH($BN$5,'Select Year'!Z$14:AE$14,0))</f>
        <v>0</v>
      </c>
      <c r="AF39" s="289"/>
      <c r="AG39" s="291" t="e">
        <f t="shared" si="12"/>
        <v>#DIV/0!</v>
      </c>
      <c r="AH39" s="70"/>
      <c r="AI39" s="340">
        <f>AH39*INDEX('Select Year'!Z$23:AE$23,,MATCH($BN$5,'Select Year'!Z$14:AE$14,0))</f>
        <v>0</v>
      </c>
      <c r="AJ39" s="289"/>
      <c r="AK39" s="291" t="e">
        <f t="shared" si="13"/>
        <v>#DIV/0!</v>
      </c>
      <c r="AL39" s="70"/>
      <c r="AM39" s="340">
        <f>AL39*INDEX('Select Year'!Z$23:AE$23,,MATCH($BN$5,'Select Year'!Z$14:AE$14,0))</f>
        <v>0</v>
      </c>
      <c r="AN39" s="289"/>
      <c r="AO39" s="291" t="e">
        <f t="shared" si="14"/>
        <v>#DIV/0!</v>
      </c>
      <c r="AP39" s="70"/>
      <c r="AQ39" s="340">
        <f>AP39*INDEX('Select Year'!Z$23:AE$23,,MATCH($BN$5,'Select Year'!Z$14:AE$14,0))</f>
        <v>0</v>
      </c>
      <c r="AR39" s="289"/>
      <c r="AS39" s="291" t="e">
        <f t="shared" si="15"/>
        <v>#DIV/0!</v>
      </c>
      <c r="AT39" s="70"/>
      <c r="AU39" s="340">
        <f>AT39*INDEX('Select Year'!Z$23:AE$23,,MATCH($BN$5,'Select Year'!Z$14:AE$14,0))</f>
        <v>0</v>
      </c>
      <c r="AV39" s="289"/>
      <c r="AW39" s="347" t="e">
        <f t="shared" si="16"/>
        <v>#DIV/0!</v>
      </c>
      <c r="AY39" s="12"/>
      <c r="AZ39" s="12"/>
      <c r="BF39" s="12"/>
      <c r="BG39" s="12"/>
      <c r="BH39" s="12"/>
      <c r="BI39" s="12"/>
      <c r="BJ39" s="13"/>
      <c r="BK39" s="12"/>
      <c r="CM39" s="177"/>
      <c r="CN39" s="174" t="str">
        <f t="shared" si="17"/>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30"/>
        <v/>
      </c>
      <c r="D40" s="366">
        <f t="shared" si="3"/>
        <v>0</v>
      </c>
      <c r="E40" s="340">
        <f>D40*INDEX('Select Year'!Z$23:AE$23,,MATCH($BN$5,'Select Year'!Z$14:AE$14,0))</f>
        <v>0</v>
      </c>
      <c r="F40" s="354">
        <f t="shared" si="4"/>
        <v>0</v>
      </c>
      <c r="G40" s="351" t="e">
        <f t="shared" si="5"/>
        <v>#DIV/0!</v>
      </c>
      <c r="H40" s="351" t="e">
        <f t="shared" si="6"/>
        <v>#DIV/0!</v>
      </c>
      <c r="I40" s="47" t="e">
        <f>E40*INDEX('Select Year'!AA$15:AC$19,MATCH('Marked Gasoil'!C40,'Select Year'!W$15:W$19,0),MATCH($BN$5,'Select Year'!AA$14:AC$14,0))</f>
        <v>#N/A</v>
      </c>
      <c r="J40" s="70"/>
      <c r="K40" s="340">
        <f>J40*INDEX('Select Year'!Z$23:AE$23,,MATCH($BN$5,'Select Year'!Z$14:AE$14,0))</f>
        <v>0</v>
      </c>
      <c r="L40" s="289"/>
      <c r="M40" s="291" t="e">
        <f t="shared" si="7"/>
        <v>#DIV/0!</v>
      </c>
      <c r="N40" s="70"/>
      <c r="O40" s="340">
        <f>N40*INDEX('Select Year'!Z$23:AE$23,,MATCH($BN$5,'Select Year'!Z$14:AE$14,0))</f>
        <v>0</v>
      </c>
      <c r="P40" s="289"/>
      <c r="Q40" s="291" t="e">
        <f t="shared" si="8"/>
        <v>#DIV/0!</v>
      </c>
      <c r="R40" s="70"/>
      <c r="S40" s="340">
        <f>R40*INDEX('Select Year'!Z$23:AE$23,,MATCH($BN$5,'Select Year'!Z$14:AE$14,0))</f>
        <v>0</v>
      </c>
      <c r="T40" s="289"/>
      <c r="U40" s="291" t="e">
        <f t="shared" si="9"/>
        <v>#DIV/0!</v>
      </c>
      <c r="V40" s="70"/>
      <c r="W40" s="340">
        <f>V40*INDEX('Select Year'!Z$23:AE$23,,MATCH($BN$5,'Select Year'!Z$14:AE$14,0))</f>
        <v>0</v>
      </c>
      <c r="X40" s="289"/>
      <c r="Y40" s="291" t="e">
        <f t="shared" si="10"/>
        <v>#DIV/0!</v>
      </c>
      <c r="Z40" s="70"/>
      <c r="AA40" s="340">
        <f>Z40*INDEX('Select Year'!Z$23:AE$23,,MATCH($BN$5,'Select Year'!Z$14:AE$14,0))</f>
        <v>0</v>
      </c>
      <c r="AB40" s="289"/>
      <c r="AC40" s="291" t="e">
        <f t="shared" si="11"/>
        <v>#DIV/0!</v>
      </c>
      <c r="AD40" s="70"/>
      <c r="AE40" s="340">
        <f>AD40*INDEX('Select Year'!Z$23:AE$23,,MATCH($BN$5,'Select Year'!Z$14:AE$14,0))</f>
        <v>0</v>
      </c>
      <c r="AF40" s="289"/>
      <c r="AG40" s="291" t="e">
        <f t="shared" si="12"/>
        <v>#DIV/0!</v>
      </c>
      <c r="AH40" s="70"/>
      <c r="AI40" s="340">
        <f>AH40*INDEX('Select Year'!Z$23:AE$23,,MATCH($BN$5,'Select Year'!Z$14:AE$14,0))</f>
        <v>0</v>
      </c>
      <c r="AJ40" s="289"/>
      <c r="AK40" s="291" t="e">
        <f t="shared" si="13"/>
        <v>#DIV/0!</v>
      </c>
      <c r="AL40" s="70"/>
      <c r="AM40" s="340">
        <f>AL40*INDEX('Select Year'!Z$23:AE$23,,MATCH($BN$5,'Select Year'!Z$14:AE$14,0))</f>
        <v>0</v>
      </c>
      <c r="AN40" s="289"/>
      <c r="AO40" s="291" t="e">
        <f t="shared" si="14"/>
        <v>#DIV/0!</v>
      </c>
      <c r="AP40" s="70"/>
      <c r="AQ40" s="340">
        <f>AP40*INDEX('Select Year'!Z$23:AE$23,,MATCH($BN$5,'Select Year'!Z$14:AE$14,0))</f>
        <v>0</v>
      </c>
      <c r="AR40" s="289"/>
      <c r="AS40" s="291" t="e">
        <f t="shared" si="15"/>
        <v>#DIV/0!</v>
      </c>
      <c r="AT40" s="70"/>
      <c r="AU40" s="340">
        <f>AT40*INDEX('Select Year'!Z$23:AE$23,,MATCH($BN$5,'Select Year'!Z$14:AE$14,0))</f>
        <v>0</v>
      </c>
      <c r="AV40" s="289"/>
      <c r="AW40" s="347" t="e">
        <f t="shared" si="16"/>
        <v>#DIV/0!</v>
      </c>
      <c r="AY40" s="12"/>
      <c r="AZ40" s="12"/>
      <c r="BF40" s="12"/>
      <c r="BG40" s="12"/>
      <c r="BH40" s="12"/>
      <c r="BI40" s="12"/>
      <c r="BJ40" s="13"/>
      <c r="BK40" s="12"/>
      <c r="CM40" s="177"/>
      <c r="CN40" s="174" t="str">
        <f t="shared" si="17"/>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30"/>
        <v/>
      </c>
      <c r="D41" s="366">
        <f t="shared" si="3"/>
        <v>0</v>
      </c>
      <c r="E41" s="340">
        <f>D41*INDEX('Select Year'!Z$23:AE$23,,MATCH($BN$5,'Select Year'!Z$14:AE$14,0))</f>
        <v>0</v>
      </c>
      <c r="F41" s="354">
        <f t="shared" si="4"/>
        <v>0</v>
      </c>
      <c r="G41" s="351" t="e">
        <f t="shared" si="5"/>
        <v>#DIV/0!</v>
      </c>
      <c r="H41" s="351" t="e">
        <f t="shared" si="6"/>
        <v>#DIV/0!</v>
      </c>
      <c r="I41" s="47" t="e">
        <f>E41*INDEX('Select Year'!AA$15:AC$19,MATCH('Marked Gasoil'!C41,'Select Year'!W$15:W$19,0),MATCH($BN$5,'Select Year'!AA$14:AC$14,0))</f>
        <v>#N/A</v>
      </c>
      <c r="J41" s="70"/>
      <c r="K41" s="340">
        <f>J41*INDEX('Select Year'!Z$23:AE$23,,MATCH($BN$5,'Select Year'!Z$14:AE$14,0))</f>
        <v>0</v>
      </c>
      <c r="L41" s="289"/>
      <c r="M41" s="291" t="e">
        <f t="shared" si="7"/>
        <v>#DIV/0!</v>
      </c>
      <c r="N41" s="70"/>
      <c r="O41" s="340">
        <f>N41*INDEX('Select Year'!Z$23:AE$23,,MATCH($BN$5,'Select Year'!Z$14:AE$14,0))</f>
        <v>0</v>
      </c>
      <c r="P41" s="289"/>
      <c r="Q41" s="291" t="e">
        <f t="shared" si="8"/>
        <v>#DIV/0!</v>
      </c>
      <c r="R41" s="70"/>
      <c r="S41" s="340">
        <f>R41*INDEX('Select Year'!Z$23:AE$23,,MATCH($BN$5,'Select Year'!Z$14:AE$14,0))</f>
        <v>0</v>
      </c>
      <c r="T41" s="289"/>
      <c r="U41" s="291" t="e">
        <f t="shared" si="9"/>
        <v>#DIV/0!</v>
      </c>
      <c r="V41" s="70"/>
      <c r="W41" s="340">
        <f>V41*INDEX('Select Year'!Z$23:AE$23,,MATCH($BN$5,'Select Year'!Z$14:AE$14,0))</f>
        <v>0</v>
      </c>
      <c r="X41" s="289"/>
      <c r="Y41" s="291" t="e">
        <f t="shared" si="10"/>
        <v>#DIV/0!</v>
      </c>
      <c r="Z41" s="70"/>
      <c r="AA41" s="340">
        <f>Z41*INDEX('Select Year'!Z$23:AE$23,,MATCH($BN$5,'Select Year'!Z$14:AE$14,0))</f>
        <v>0</v>
      </c>
      <c r="AB41" s="289"/>
      <c r="AC41" s="291" t="e">
        <f t="shared" si="11"/>
        <v>#DIV/0!</v>
      </c>
      <c r="AD41" s="70"/>
      <c r="AE41" s="340">
        <f>AD41*INDEX('Select Year'!Z$23:AE$23,,MATCH($BN$5,'Select Year'!Z$14:AE$14,0))</f>
        <v>0</v>
      </c>
      <c r="AF41" s="289"/>
      <c r="AG41" s="291" t="e">
        <f t="shared" si="12"/>
        <v>#DIV/0!</v>
      </c>
      <c r="AH41" s="70"/>
      <c r="AI41" s="340">
        <f>AH41*INDEX('Select Year'!Z$23:AE$23,,MATCH($BN$5,'Select Year'!Z$14:AE$14,0))</f>
        <v>0</v>
      </c>
      <c r="AJ41" s="289"/>
      <c r="AK41" s="291" t="e">
        <f t="shared" si="13"/>
        <v>#DIV/0!</v>
      </c>
      <c r="AL41" s="70"/>
      <c r="AM41" s="340">
        <f>AL41*INDEX('Select Year'!Z$23:AE$23,,MATCH($BN$5,'Select Year'!Z$14:AE$14,0))</f>
        <v>0</v>
      </c>
      <c r="AN41" s="289"/>
      <c r="AO41" s="291" t="e">
        <f t="shared" si="14"/>
        <v>#DIV/0!</v>
      </c>
      <c r="AP41" s="70"/>
      <c r="AQ41" s="340">
        <f>AP41*INDEX('Select Year'!Z$23:AE$23,,MATCH($BN$5,'Select Year'!Z$14:AE$14,0))</f>
        <v>0</v>
      </c>
      <c r="AR41" s="289"/>
      <c r="AS41" s="291" t="e">
        <f t="shared" si="15"/>
        <v>#DIV/0!</v>
      </c>
      <c r="AT41" s="70"/>
      <c r="AU41" s="340">
        <f>AT41*INDEX('Select Year'!Z$23:AE$23,,MATCH($BN$5,'Select Year'!Z$14:AE$14,0))</f>
        <v>0</v>
      </c>
      <c r="AV41" s="289"/>
      <c r="AW41" s="347" t="e">
        <f t="shared" si="16"/>
        <v>#DIV/0!</v>
      </c>
      <c r="AY41" s="12"/>
      <c r="AZ41" s="12"/>
      <c r="BF41" s="12"/>
      <c r="BG41" s="12"/>
      <c r="BH41" s="12"/>
      <c r="BI41" s="12"/>
      <c r="BJ41" s="13"/>
      <c r="BK41" s="12"/>
      <c r="CM41" s="177"/>
      <c r="CN41" s="174" t="str">
        <f t="shared" si="17"/>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30"/>
        <v/>
      </c>
      <c r="D42" s="366">
        <f t="shared" si="3"/>
        <v>0</v>
      </c>
      <c r="E42" s="340">
        <f>D42*INDEX('Select Year'!Z$23:AE$23,,MATCH($BN$5,'Select Year'!Z$14:AE$14,0))</f>
        <v>0</v>
      </c>
      <c r="F42" s="354">
        <f t="shared" si="4"/>
        <v>0</v>
      </c>
      <c r="G42" s="351" t="e">
        <f t="shared" si="5"/>
        <v>#DIV/0!</v>
      </c>
      <c r="H42" s="351" t="e">
        <f t="shared" si="6"/>
        <v>#DIV/0!</v>
      </c>
      <c r="I42" s="47" t="e">
        <f>E42*INDEX('Select Year'!AA$15:AC$19,MATCH('Marked Gasoil'!C42,'Select Year'!W$15:W$19,0),MATCH($BN$5,'Select Year'!AA$14:AC$14,0))</f>
        <v>#N/A</v>
      </c>
      <c r="J42" s="70"/>
      <c r="K42" s="340">
        <f>J42*INDEX('Select Year'!Z$23:AE$23,,MATCH($BN$5,'Select Year'!Z$14:AE$14,0))</f>
        <v>0</v>
      </c>
      <c r="L42" s="289"/>
      <c r="M42" s="291" t="e">
        <f t="shared" si="7"/>
        <v>#DIV/0!</v>
      </c>
      <c r="N42" s="70"/>
      <c r="O42" s="340">
        <f>N42*INDEX('Select Year'!Z$23:AE$23,,MATCH($BN$5,'Select Year'!Z$14:AE$14,0))</f>
        <v>0</v>
      </c>
      <c r="P42" s="289"/>
      <c r="Q42" s="291" t="e">
        <f t="shared" si="8"/>
        <v>#DIV/0!</v>
      </c>
      <c r="R42" s="70"/>
      <c r="S42" s="340">
        <f>R42*INDEX('Select Year'!Z$23:AE$23,,MATCH($BN$5,'Select Year'!Z$14:AE$14,0))</f>
        <v>0</v>
      </c>
      <c r="T42" s="289"/>
      <c r="U42" s="291" t="e">
        <f t="shared" si="9"/>
        <v>#DIV/0!</v>
      </c>
      <c r="V42" s="70"/>
      <c r="W42" s="340">
        <f>V42*INDEX('Select Year'!Z$23:AE$23,,MATCH($BN$5,'Select Year'!Z$14:AE$14,0))</f>
        <v>0</v>
      </c>
      <c r="X42" s="289"/>
      <c r="Y42" s="291" t="e">
        <f t="shared" si="10"/>
        <v>#DIV/0!</v>
      </c>
      <c r="Z42" s="70"/>
      <c r="AA42" s="340">
        <f>Z42*INDEX('Select Year'!Z$23:AE$23,,MATCH($BN$5,'Select Year'!Z$14:AE$14,0))</f>
        <v>0</v>
      </c>
      <c r="AB42" s="289"/>
      <c r="AC42" s="291" t="e">
        <f t="shared" si="11"/>
        <v>#DIV/0!</v>
      </c>
      <c r="AD42" s="70"/>
      <c r="AE42" s="340">
        <f>AD42*INDEX('Select Year'!Z$23:AE$23,,MATCH($BN$5,'Select Year'!Z$14:AE$14,0))</f>
        <v>0</v>
      </c>
      <c r="AF42" s="289"/>
      <c r="AG42" s="291" t="e">
        <f t="shared" si="12"/>
        <v>#DIV/0!</v>
      </c>
      <c r="AH42" s="70"/>
      <c r="AI42" s="340">
        <f>AH42*INDEX('Select Year'!Z$23:AE$23,,MATCH($BN$5,'Select Year'!Z$14:AE$14,0))</f>
        <v>0</v>
      </c>
      <c r="AJ42" s="289"/>
      <c r="AK42" s="291" t="e">
        <f t="shared" si="13"/>
        <v>#DIV/0!</v>
      </c>
      <c r="AL42" s="70"/>
      <c r="AM42" s="340">
        <f>AL42*INDEX('Select Year'!Z$23:AE$23,,MATCH($BN$5,'Select Year'!Z$14:AE$14,0))</f>
        <v>0</v>
      </c>
      <c r="AN42" s="289"/>
      <c r="AO42" s="291" t="e">
        <f t="shared" si="14"/>
        <v>#DIV/0!</v>
      </c>
      <c r="AP42" s="70"/>
      <c r="AQ42" s="340">
        <f>AP42*INDEX('Select Year'!Z$23:AE$23,,MATCH($BN$5,'Select Year'!Z$14:AE$14,0))</f>
        <v>0</v>
      </c>
      <c r="AR42" s="289"/>
      <c r="AS42" s="291" t="e">
        <f t="shared" si="15"/>
        <v>#DIV/0!</v>
      </c>
      <c r="AT42" s="70"/>
      <c r="AU42" s="340">
        <f>AT42*INDEX('Select Year'!Z$23:AE$23,,MATCH($BN$5,'Select Year'!Z$14:AE$14,0))</f>
        <v>0</v>
      </c>
      <c r="AV42" s="289"/>
      <c r="AW42" s="347" t="e">
        <f t="shared" si="16"/>
        <v>#DIV/0!</v>
      </c>
      <c r="AY42" s="12"/>
      <c r="AZ42" s="12"/>
      <c r="BF42" s="12"/>
      <c r="BG42" s="12"/>
      <c r="BH42" s="12"/>
      <c r="BI42" s="12"/>
      <c r="BJ42" s="13"/>
      <c r="BK42" s="12"/>
      <c r="CM42" s="177"/>
      <c r="CN42" s="174" t="str">
        <f t="shared" si="17"/>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30"/>
        <v/>
      </c>
      <c r="D43" s="366">
        <f t="shared" si="3"/>
        <v>0</v>
      </c>
      <c r="E43" s="340">
        <f>D43*INDEX('Select Year'!Z$23:AE$23,,MATCH($BN$5,'Select Year'!Z$14:AE$14,0))</f>
        <v>0</v>
      </c>
      <c r="F43" s="354">
        <f t="shared" si="4"/>
        <v>0</v>
      </c>
      <c r="G43" s="351" t="e">
        <f t="shared" si="5"/>
        <v>#DIV/0!</v>
      </c>
      <c r="H43" s="351" t="e">
        <f t="shared" si="6"/>
        <v>#DIV/0!</v>
      </c>
      <c r="I43" s="47" t="e">
        <f>E43*INDEX('Select Year'!AA$15:AC$19,MATCH('Marked Gasoil'!C43,'Select Year'!W$15:W$19,0),MATCH($BN$5,'Select Year'!AA$14:AC$14,0))</f>
        <v>#N/A</v>
      </c>
      <c r="J43" s="70"/>
      <c r="K43" s="340">
        <f>J43*INDEX('Select Year'!Z$23:AE$23,,MATCH($BN$5,'Select Year'!Z$14:AE$14,0))</f>
        <v>0</v>
      </c>
      <c r="L43" s="289"/>
      <c r="M43" s="291" t="e">
        <f t="shared" si="7"/>
        <v>#DIV/0!</v>
      </c>
      <c r="N43" s="70"/>
      <c r="O43" s="340">
        <f>N43*INDEX('Select Year'!Z$23:AE$23,,MATCH($BN$5,'Select Year'!Z$14:AE$14,0))</f>
        <v>0</v>
      </c>
      <c r="P43" s="289"/>
      <c r="Q43" s="291" t="e">
        <f t="shared" si="8"/>
        <v>#DIV/0!</v>
      </c>
      <c r="R43" s="70"/>
      <c r="S43" s="340">
        <f>R43*INDEX('Select Year'!Z$23:AE$23,,MATCH($BN$5,'Select Year'!Z$14:AE$14,0))</f>
        <v>0</v>
      </c>
      <c r="T43" s="289"/>
      <c r="U43" s="291" t="e">
        <f t="shared" si="9"/>
        <v>#DIV/0!</v>
      </c>
      <c r="V43" s="70"/>
      <c r="W43" s="340">
        <f>V43*INDEX('Select Year'!Z$23:AE$23,,MATCH($BN$5,'Select Year'!Z$14:AE$14,0))</f>
        <v>0</v>
      </c>
      <c r="X43" s="289"/>
      <c r="Y43" s="291" t="e">
        <f t="shared" si="10"/>
        <v>#DIV/0!</v>
      </c>
      <c r="Z43" s="70"/>
      <c r="AA43" s="340">
        <f>Z43*INDEX('Select Year'!Z$23:AE$23,,MATCH($BN$5,'Select Year'!Z$14:AE$14,0))</f>
        <v>0</v>
      </c>
      <c r="AB43" s="289"/>
      <c r="AC43" s="291" t="e">
        <f t="shared" si="11"/>
        <v>#DIV/0!</v>
      </c>
      <c r="AD43" s="70"/>
      <c r="AE43" s="340">
        <f>AD43*INDEX('Select Year'!Z$23:AE$23,,MATCH($BN$5,'Select Year'!Z$14:AE$14,0))</f>
        <v>0</v>
      </c>
      <c r="AF43" s="289"/>
      <c r="AG43" s="291" t="e">
        <f t="shared" si="12"/>
        <v>#DIV/0!</v>
      </c>
      <c r="AH43" s="70"/>
      <c r="AI43" s="340">
        <f>AH43*INDEX('Select Year'!Z$23:AE$23,,MATCH($BN$5,'Select Year'!Z$14:AE$14,0))</f>
        <v>0</v>
      </c>
      <c r="AJ43" s="289"/>
      <c r="AK43" s="291" t="e">
        <f t="shared" si="13"/>
        <v>#DIV/0!</v>
      </c>
      <c r="AL43" s="70"/>
      <c r="AM43" s="340">
        <f>AL43*INDEX('Select Year'!Z$23:AE$23,,MATCH($BN$5,'Select Year'!Z$14:AE$14,0))</f>
        <v>0</v>
      </c>
      <c r="AN43" s="289"/>
      <c r="AO43" s="291" t="e">
        <f t="shared" si="14"/>
        <v>#DIV/0!</v>
      </c>
      <c r="AP43" s="70"/>
      <c r="AQ43" s="340">
        <f>AP43*INDEX('Select Year'!Z$23:AE$23,,MATCH($BN$5,'Select Year'!Z$14:AE$14,0))</f>
        <v>0</v>
      </c>
      <c r="AR43" s="289"/>
      <c r="AS43" s="291" t="e">
        <f t="shared" si="15"/>
        <v>#DIV/0!</v>
      </c>
      <c r="AT43" s="70"/>
      <c r="AU43" s="340">
        <f>AT43*INDEX('Select Year'!Z$23:AE$23,,MATCH($BN$5,'Select Year'!Z$14:AE$14,0))</f>
        <v>0</v>
      </c>
      <c r="AV43" s="289"/>
      <c r="AW43" s="347" t="e">
        <f t="shared" si="16"/>
        <v>#DIV/0!</v>
      </c>
      <c r="AY43" s="12"/>
      <c r="AZ43" s="12"/>
      <c r="BF43" s="12"/>
      <c r="BG43" s="12"/>
      <c r="BH43" s="12"/>
      <c r="BI43" s="12"/>
      <c r="BJ43" s="13"/>
      <c r="BK43" s="12"/>
      <c r="CM43" s="177"/>
      <c r="CN43" s="174" t="str">
        <f t="shared" si="17"/>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30"/>
        <v/>
      </c>
      <c r="D44" s="366">
        <f t="shared" si="3"/>
        <v>0</v>
      </c>
      <c r="E44" s="340">
        <f>D44*INDEX('Select Year'!Z$23:AE$23,,MATCH($BN$5,'Select Year'!Z$14:AE$14,0))</f>
        <v>0</v>
      </c>
      <c r="F44" s="354">
        <f t="shared" si="4"/>
        <v>0</v>
      </c>
      <c r="G44" s="351" t="e">
        <f t="shared" si="5"/>
        <v>#DIV/0!</v>
      </c>
      <c r="H44" s="351" t="e">
        <f t="shared" si="6"/>
        <v>#DIV/0!</v>
      </c>
      <c r="I44" s="47" t="e">
        <f>E44*INDEX('Select Year'!AA$15:AC$19,MATCH('Marked Gasoil'!C44,'Select Year'!W$15:W$19,0),MATCH($BN$5,'Select Year'!AA$14:AC$14,0))</f>
        <v>#N/A</v>
      </c>
      <c r="J44" s="70"/>
      <c r="K44" s="340">
        <f>J44*INDEX('Select Year'!Z$23:AE$23,,MATCH($BN$5,'Select Year'!Z$14:AE$14,0))</f>
        <v>0</v>
      </c>
      <c r="L44" s="289"/>
      <c r="M44" s="291" t="e">
        <f t="shared" si="7"/>
        <v>#DIV/0!</v>
      </c>
      <c r="N44" s="70"/>
      <c r="O44" s="340">
        <f>N44*INDEX('Select Year'!Z$23:AE$23,,MATCH($BN$5,'Select Year'!Z$14:AE$14,0))</f>
        <v>0</v>
      </c>
      <c r="P44" s="289"/>
      <c r="Q44" s="291" t="e">
        <f t="shared" si="8"/>
        <v>#DIV/0!</v>
      </c>
      <c r="R44" s="70"/>
      <c r="S44" s="340">
        <f>R44*INDEX('Select Year'!Z$23:AE$23,,MATCH($BN$5,'Select Year'!Z$14:AE$14,0))</f>
        <v>0</v>
      </c>
      <c r="T44" s="289"/>
      <c r="U44" s="291" t="e">
        <f t="shared" si="9"/>
        <v>#DIV/0!</v>
      </c>
      <c r="V44" s="70"/>
      <c r="W44" s="340">
        <f>V44*INDEX('Select Year'!Z$23:AE$23,,MATCH($BN$5,'Select Year'!Z$14:AE$14,0))</f>
        <v>0</v>
      </c>
      <c r="X44" s="289"/>
      <c r="Y44" s="291" t="e">
        <f t="shared" si="10"/>
        <v>#DIV/0!</v>
      </c>
      <c r="Z44" s="70"/>
      <c r="AA44" s="340">
        <f>Z44*INDEX('Select Year'!Z$23:AE$23,,MATCH($BN$5,'Select Year'!Z$14:AE$14,0))</f>
        <v>0</v>
      </c>
      <c r="AB44" s="289"/>
      <c r="AC44" s="291" t="e">
        <f t="shared" si="11"/>
        <v>#DIV/0!</v>
      </c>
      <c r="AD44" s="70"/>
      <c r="AE44" s="340">
        <f>AD44*INDEX('Select Year'!Z$23:AE$23,,MATCH($BN$5,'Select Year'!Z$14:AE$14,0))</f>
        <v>0</v>
      </c>
      <c r="AF44" s="289"/>
      <c r="AG44" s="291" t="e">
        <f t="shared" si="12"/>
        <v>#DIV/0!</v>
      </c>
      <c r="AH44" s="70"/>
      <c r="AI44" s="340">
        <f>AH44*INDEX('Select Year'!Z$23:AE$23,,MATCH($BN$5,'Select Year'!Z$14:AE$14,0))</f>
        <v>0</v>
      </c>
      <c r="AJ44" s="289"/>
      <c r="AK44" s="291" t="e">
        <f t="shared" si="13"/>
        <v>#DIV/0!</v>
      </c>
      <c r="AL44" s="70"/>
      <c r="AM44" s="340">
        <f>AL44*INDEX('Select Year'!Z$23:AE$23,,MATCH($BN$5,'Select Year'!Z$14:AE$14,0))</f>
        <v>0</v>
      </c>
      <c r="AN44" s="289"/>
      <c r="AO44" s="291" t="e">
        <f t="shared" si="14"/>
        <v>#DIV/0!</v>
      </c>
      <c r="AP44" s="70"/>
      <c r="AQ44" s="340">
        <f>AP44*INDEX('Select Year'!Z$23:AE$23,,MATCH($BN$5,'Select Year'!Z$14:AE$14,0))</f>
        <v>0</v>
      </c>
      <c r="AR44" s="289"/>
      <c r="AS44" s="291" t="e">
        <f t="shared" si="15"/>
        <v>#DIV/0!</v>
      </c>
      <c r="AT44" s="70"/>
      <c r="AU44" s="340">
        <f>AT44*INDEX('Select Year'!Z$23:AE$23,,MATCH($BN$5,'Select Year'!Z$14:AE$14,0))</f>
        <v>0</v>
      </c>
      <c r="AV44" s="289"/>
      <c r="AW44" s="347" t="e">
        <f t="shared" si="16"/>
        <v>#DIV/0!</v>
      </c>
      <c r="AY44" s="12"/>
      <c r="AZ44" s="12"/>
      <c r="BF44" s="12"/>
      <c r="BG44" s="12"/>
      <c r="BH44" s="12"/>
      <c r="BI44" s="12"/>
      <c r="BJ44" s="13"/>
      <c r="BK44" s="12"/>
      <c r="CM44" s="177"/>
      <c r="CN44" s="174" t="str">
        <f t="shared" si="17"/>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30"/>
        <v/>
      </c>
      <c r="D45" s="367">
        <f t="shared" si="3"/>
        <v>0</v>
      </c>
      <c r="E45" s="343">
        <f>D45*INDEX('Select Year'!Z$23:AE$23,,MATCH($BN$5,'Select Year'!Z$14:AE$14,0))</f>
        <v>0</v>
      </c>
      <c r="F45" s="355">
        <f t="shared" si="4"/>
        <v>0</v>
      </c>
      <c r="G45" s="352" t="e">
        <f t="shared" si="5"/>
        <v>#DIV/0!</v>
      </c>
      <c r="H45" s="352" t="e">
        <f t="shared" si="6"/>
        <v>#DIV/0!</v>
      </c>
      <c r="I45" s="300" t="e">
        <f>E45*INDEX('Select Year'!AA$15:AC$19,MATCH('Marked Gasoil'!C45,'Select Year'!W$15:W$19,0),MATCH($BN$5,'Select Year'!AA$14:AC$14,0))</f>
        <v>#N/A</v>
      </c>
      <c r="J45" s="126"/>
      <c r="K45" s="343">
        <f>J45*INDEX('Select Year'!Z$23:AE$23,,MATCH($BN$5,'Select Year'!Z$14:AE$14,0))</f>
        <v>0</v>
      </c>
      <c r="L45" s="134"/>
      <c r="M45" s="292" t="e">
        <f t="shared" si="7"/>
        <v>#DIV/0!</v>
      </c>
      <c r="N45" s="126"/>
      <c r="O45" s="343">
        <f>N45*INDEX('Select Year'!Z$23:AE$23,,MATCH($BN$5,'Select Year'!Z$14:AE$14,0))</f>
        <v>0</v>
      </c>
      <c r="P45" s="134"/>
      <c r="Q45" s="292" t="e">
        <f t="shared" si="8"/>
        <v>#DIV/0!</v>
      </c>
      <c r="R45" s="126"/>
      <c r="S45" s="343">
        <f>R45*INDEX('Select Year'!Z$23:AE$23,,MATCH($BN$5,'Select Year'!Z$14:AE$14,0))</f>
        <v>0</v>
      </c>
      <c r="T45" s="134"/>
      <c r="U45" s="292" t="e">
        <f t="shared" si="9"/>
        <v>#DIV/0!</v>
      </c>
      <c r="V45" s="126"/>
      <c r="W45" s="343">
        <f>V45*INDEX('Select Year'!Z$23:AE$23,,MATCH($BN$5,'Select Year'!Z$14:AE$14,0))</f>
        <v>0</v>
      </c>
      <c r="X45" s="134"/>
      <c r="Y45" s="292" t="e">
        <f t="shared" si="10"/>
        <v>#DIV/0!</v>
      </c>
      <c r="Z45" s="126"/>
      <c r="AA45" s="343">
        <f>Z45*INDEX('Select Year'!Z$23:AE$23,,MATCH($BN$5,'Select Year'!Z$14:AE$14,0))</f>
        <v>0</v>
      </c>
      <c r="AB45" s="134"/>
      <c r="AC45" s="292" t="e">
        <f t="shared" si="11"/>
        <v>#DIV/0!</v>
      </c>
      <c r="AD45" s="126"/>
      <c r="AE45" s="343">
        <f>AD45*INDEX('Select Year'!Z$23:AE$23,,MATCH($BN$5,'Select Year'!Z$14:AE$14,0))</f>
        <v>0</v>
      </c>
      <c r="AF45" s="134"/>
      <c r="AG45" s="292" t="e">
        <f t="shared" si="12"/>
        <v>#DIV/0!</v>
      </c>
      <c r="AH45" s="126"/>
      <c r="AI45" s="343">
        <f>AH45*INDEX('Select Year'!Z$23:AE$23,,MATCH($BN$5,'Select Year'!Z$14:AE$14,0))</f>
        <v>0</v>
      </c>
      <c r="AJ45" s="134"/>
      <c r="AK45" s="292" t="e">
        <f t="shared" si="13"/>
        <v>#DIV/0!</v>
      </c>
      <c r="AL45" s="126"/>
      <c r="AM45" s="343">
        <f>AL45*INDEX('Select Year'!Z$23:AE$23,,MATCH($BN$5,'Select Year'!Z$14:AE$14,0))</f>
        <v>0</v>
      </c>
      <c r="AN45" s="134"/>
      <c r="AO45" s="292" t="e">
        <f t="shared" si="14"/>
        <v>#DIV/0!</v>
      </c>
      <c r="AP45" s="126"/>
      <c r="AQ45" s="343">
        <f>AP45*INDEX('Select Year'!Z$23:AE$23,,MATCH($BN$5,'Select Year'!Z$14:AE$14,0))</f>
        <v>0</v>
      </c>
      <c r="AR45" s="134"/>
      <c r="AS45" s="292" t="e">
        <f t="shared" si="15"/>
        <v>#DIV/0!</v>
      </c>
      <c r="AT45" s="126"/>
      <c r="AU45" s="343">
        <f>AT45*INDEX('Select Year'!Z$23:AE$23,,MATCH($BN$5,'Select Year'!Z$14:AE$14,0))</f>
        <v>0</v>
      </c>
      <c r="AV45" s="134"/>
      <c r="AW45" s="348" t="e">
        <f t="shared" si="16"/>
        <v>#DIV/0!</v>
      </c>
      <c r="AY45" s="12"/>
      <c r="AZ45" s="12"/>
      <c r="BF45" s="12"/>
      <c r="BG45" s="12"/>
      <c r="BH45" s="12"/>
      <c r="BI45" s="12"/>
      <c r="BJ45" s="13"/>
      <c r="BK45" s="12"/>
      <c r="CM45" s="177"/>
      <c r="CN45" s="174" t="str">
        <f t="shared" si="17"/>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31">Year4</f>
        <v/>
      </c>
      <c r="D46" s="363">
        <f t="shared" si="3"/>
        <v>0</v>
      </c>
      <c r="E46" s="339">
        <f>D46*INDEX('Select Year'!Z$23:AE$23,,MATCH($BN$5,'Select Year'!Z$14:AE$14,0))</f>
        <v>0</v>
      </c>
      <c r="F46" s="364">
        <f t="shared" si="4"/>
        <v>0</v>
      </c>
      <c r="G46" s="365" t="e">
        <f t="shared" si="5"/>
        <v>#DIV/0!</v>
      </c>
      <c r="H46" s="365" t="e">
        <f t="shared" si="6"/>
        <v>#DIV/0!</v>
      </c>
      <c r="I46" s="144" t="e">
        <f>E46*INDEX('Select Year'!AA$15:AC$19,MATCH('Marked Gasoil'!C46,'Select Year'!W$15:W$19,0),MATCH($BN$5,'Select Year'!AA$14:AC$14,0))</f>
        <v>#N/A</v>
      </c>
      <c r="J46" s="306"/>
      <c r="K46" s="339">
        <f>J46*INDEX('Select Year'!Z$23:AE$23,,MATCH($BN$5,'Select Year'!Z$14:AE$14,0))</f>
        <v>0</v>
      </c>
      <c r="L46" s="307"/>
      <c r="M46" s="290" t="e">
        <f t="shared" si="7"/>
        <v>#DIV/0!</v>
      </c>
      <c r="N46" s="306"/>
      <c r="O46" s="339">
        <f>N46*INDEX('Select Year'!Z$23:AE$23,,MATCH($BN$5,'Select Year'!Z$14:AE$14,0))</f>
        <v>0</v>
      </c>
      <c r="P46" s="307"/>
      <c r="Q46" s="290" t="e">
        <f t="shared" si="8"/>
        <v>#DIV/0!</v>
      </c>
      <c r="R46" s="306"/>
      <c r="S46" s="339">
        <f>R46*INDEX('Select Year'!Z$23:AE$23,,MATCH($BN$5,'Select Year'!Z$14:AE$14,0))</f>
        <v>0</v>
      </c>
      <c r="T46" s="307"/>
      <c r="U46" s="290" t="e">
        <f t="shared" si="9"/>
        <v>#DIV/0!</v>
      </c>
      <c r="V46" s="306"/>
      <c r="W46" s="339">
        <f>V46*INDEX('Select Year'!Z$23:AE$23,,MATCH($BN$5,'Select Year'!Z$14:AE$14,0))</f>
        <v>0</v>
      </c>
      <c r="X46" s="307"/>
      <c r="Y46" s="290" t="e">
        <f t="shared" si="10"/>
        <v>#DIV/0!</v>
      </c>
      <c r="Z46" s="306"/>
      <c r="AA46" s="339">
        <f>Z46*INDEX('Select Year'!Z$23:AE$23,,MATCH($BN$5,'Select Year'!Z$14:AE$14,0))</f>
        <v>0</v>
      </c>
      <c r="AB46" s="307"/>
      <c r="AC46" s="290" t="e">
        <f t="shared" si="11"/>
        <v>#DIV/0!</v>
      </c>
      <c r="AD46" s="306"/>
      <c r="AE46" s="339">
        <f>AD46*INDEX('Select Year'!Z$23:AE$23,,MATCH($BN$5,'Select Year'!Z$14:AE$14,0))</f>
        <v>0</v>
      </c>
      <c r="AF46" s="307"/>
      <c r="AG46" s="290" t="e">
        <f t="shared" si="12"/>
        <v>#DIV/0!</v>
      </c>
      <c r="AH46" s="306"/>
      <c r="AI46" s="339">
        <f>AH46*INDEX('Select Year'!Z$23:AE$23,,MATCH($BN$5,'Select Year'!Z$14:AE$14,0))</f>
        <v>0</v>
      </c>
      <c r="AJ46" s="307"/>
      <c r="AK46" s="290" t="e">
        <f t="shared" si="13"/>
        <v>#DIV/0!</v>
      </c>
      <c r="AL46" s="306"/>
      <c r="AM46" s="339">
        <f>AL46*INDEX('Select Year'!Z$23:AE$23,,MATCH($BN$5,'Select Year'!Z$14:AE$14,0))</f>
        <v>0</v>
      </c>
      <c r="AN46" s="307"/>
      <c r="AO46" s="290" t="e">
        <f t="shared" si="14"/>
        <v>#DIV/0!</v>
      </c>
      <c r="AP46" s="306"/>
      <c r="AQ46" s="339">
        <f>AP46*INDEX('Select Year'!Z$23:AE$23,,MATCH($BN$5,'Select Year'!Z$14:AE$14,0))</f>
        <v>0</v>
      </c>
      <c r="AR46" s="307"/>
      <c r="AS46" s="290" t="e">
        <f t="shared" si="15"/>
        <v>#DIV/0!</v>
      </c>
      <c r="AT46" s="306"/>
      <c r="AU46" s="339">
        <f>AT46*INDEX('Select Year'!Z$23:AE$23,,MATCH($BN$5,'Select Year'!Z$14:AE$14,0))</f>
        <v>0</v>
      </c>
      <c r="AV46" s="307"/>
      <c r="AW46" s="346" t="e">
        <f t="shared" si="16"/>
        <v>#DIV/0!</v>
      </c>
      <c r="AY46" s="12"/>
      <c r="AZ46" s="12"/>
      <c r="BF46" s="12"/>
      <c r="BG46" s="12"/>
      <c r="BH46" s="12"/>
      <c r="BI46" s="12"/>
      <c r="BJ46" s="13"/>
      <c r="BK46" s="12"/>
      <c r="CM46" s="177"/>
      <c r="CN46" s="174" t="str">
        <f t="shared" si="17"/>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31"/>
        <v/>
      </c>
      <c r="D47" s="366">
        <f t="shared" si="3"/>
        <v>0</v>
      </c>
      <c r="E47" s="340">
        <f>D47*INDEX('Select Year'!Z$23:AE$23,,MATCH($BN$5,'Select Year'!Z$14:AE$14,0))</f>
        <v>0</v>
      </c>
      <c r="F47" s="354">
        <f t="shared" si="4"/>
        <v>0</v>
      </c>
      <c r="G47" s="351" t="e">
        <f t="shared" si="5"/>
        <v>#DIV/0!</v>
      </c>
      <c r="H47" s="351" t="e">
        <f t="shared" si="6"/>
        <v>#DIV/0!</v>
      </c>
      <c r="I47" s="47" t="e">
        <f>E47*INDEX('Select Year'!AA$15:AC$19,MATCH('Marked Gasoil'!C47,'Select Year'!W$15:W$19,0),MATCH($BN$5,'Select Year'!AA$14:AC$14,0))</f>
        <v>#N/A</v>
      </c>
      <c r="J47" s="70"/>
      <c r="K47" s="340">
        <f>J47*INDEX('Select Year'!Z$23:AE$23,,MATCH($BN$5,'Select Year'!Z$14:AE$14,0))</f>
        <v>0</v>
      </c>
      <c r="L47" s="289"/>
      <c r="M47" s="291" t="e">
        <f t="shared" si="7"/>
        <v>#DIV/0!</v>
      </c>
      <c r="N47" s="70"/>
      <c r="O47" s="340">
        <f>N47*INDEX('Select Year'!Z$23:AE$23,,MATCH($BN$5,'Select Year'!Z$14:AE$14,0))</f>
        <v>0</v>
      </c>
      <c r="P47" s="289"/>
      <c r="Q47" s="291" t="e">
        <f t="shared" si="8"/>
        <v>#DIV/0!</v>
      </c>
      <c r="R47" s="70"/>
      <c r="S47" s="340">
        <f>R47*INDEX('Select Year'!Z$23:AE$23,,MATCH($BN$5,'Select Year'!Z$14:AE$14,0))</f>
        <v>0</v>
      </c>
      <c r="T47" s="289"/>
      <c r="U47" s="291" t="e">
        <f t="shared" si="9"/>
        <v>#DIV/0!</v>
      </c>
      <c r="V47" s="70"/>
      <c r="W47" s="340">
        <f>V47*INDEX('Select Year'!Z$23:AE$23,,MATCH($BN$5,'Select Year'!Z$14:AE$14,0))</f>
        <v>0</v>
      </c>
      <c r="X47" s="289"/>
      <c r="Y47" s="291" t="e">
        <f t="shared" si="10"/>
        <v>#DIV/0!</v>
      </c>
      <c r="Z47" s="70"/>
      <c r="AA47" s="340">
        <f>Z47*INDEX('Select Year'!Z$23:AE$23,,MATCH($BN$5,'Select Year'!Z$14:AE$14,0))</f>
        <v>0</v>
      </c>
      <c r="AB47" s="289"/>
      <c r="AC47" s="291" t="e">
        <f t="shared" si="11"/>
        <v>#DIV/0!</v>
      </c>
      <c r="AD47" s="70"/>
      <c r="AE47" s="340">
        <f>AD47*INDEX('Select Year'!Z$23:AE$23,,MATCH($BN$5,'Select Year'!Z$14:AE$14,0))</f>
        <v>0</v>
      </c>
      <c r="AF47" s="289"/>
      <c r="AG47" s="291" t="e">
        <f t="shared" si="12"/>
        <v>#DIV/0!</v>
      </c>
      <c r="AH47" s="70"/>
      <c r="AI47" s="340">
        <f>AH47*INDEX('Select Year'!Z$23:AE$23,,MATCH($BN$5,'Select Year'!Z$14:AE$14,0))</f>
        <v>0</v>
      </c>
      <c r="AJ47" s="289"/>
      <c r="AK47" s="291" t="e">
        <f t="shared" si="13"/>
        <v>#DIV/0!</v>
      </c>
      <c r="AL47" s="70"/>
      <c r="AM47" s="340">
        <f>AL47*INDEX('Select Year'!Z$23:AE$23,,MATCH($BN$5,'Select Year'!Z$14:AE$14,0))</f>
        <v>0</v>
      </c>
      <c r="AN47" s="289"/>
      <c r="AO47" s="291" t="e">
        <f t="shared" si="14"/>
        <v>#DIV/0!</v>
      </c>
      <c r="AP47" s="70"/>
      <c r="AQ47" s="340">
        <f>AP47*INDEX('Select Year'!Z$23:AE$23,,MATCH($BN$5,'Select Year'!Z$14:AE$14,0))</f>
        <v>0</v>
      </c>
      <c r="AR47" s="289"/>
      <c r="AS47" s="291" t="e">
        <f t="shared" si="15"/>
        <v>#DIV/0!</v>
      </c>
      <c r="AT47" s="70"/>
      <c r="AU47" s="340">
        <f>AT47*INDEX('Select Year'!Z$23:AE$23,,MATCH($BN$5,'Select Year'!Z$14:AE$14,0))</f>
        <v>0</v>
      </c>
      <c r="AV47" s="289"/>
      <c r="AW47" s="347" t="e">
        <f t="shared" si="16"/>
        <v>#DIV/0!</v>
      </c>
      <c r="AY47" s="12"/>
      <c r="AZ47" s="12"/>
      <c r="BF47" s="12"/>
      <c r="BG47" s="12"/>
      <c r="BH47" s="12"/>
      <c r="BI47" s="12"/>
      <c r="BJ47" s="13"/>
      <c r="BK47" s="12"/>
      <c r="CM47" s="177"/>
      <c r="CN47" s="174" t="str">
        <f t="shared" si="17"/>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31"/>
        <v/>
      </c>
      <c r="D48" s="366">
        <f t="shared" si="3"/>
        <v>0</v>
      </c>
      <c r="E48" s="340">
        <f>D48*INDEX('Select Year'!Z$23:AE$23,,MATCH($BN$5,'Select Year'!Z$14:AE$14,0))</f>
        <v>0</v>
      </c>
      <c r="F48" s="354">
        <f t="shared" si="4"/>
        <v>0</v>
      </c>
      <c r="G48" s="351" t="e">
        <f t="shared" si="5"/>
        <v>#DIV/0!</v>
      </c>
      <c r="H48" s="351" t="e">
        <f t="shared" si="6"/>
        <v>#DIV/0!</v>
      </c>
      <c r="I48" s="47" t="e">
        <f>E48*INDEX('Select Year'!AA$15:AC$19,MATCH('Marked Gasoil'!C48,'Select Year'!W$15:W$19,0),MATCH($BN$5,'Select Year'!AA$14:AC$14,0))</f>
        <v>#N/A</v>
      </c>
      <c r="J48" s="70"/>
      <c r="K48" s="340">
        <f>J48*INDEX('Select Year'!Z$23:AE$23,,MATCH($BN$5,'Select Year'!Z$14:AE$14,0))</f>
        <v>0</v>
      </c>
      <c r="L48" s="289"/>
      <c r="M48" s="291" t="e">
        <f t="shared" si="7"/>
        <v>#DIV/0!</v>
      </c>
      <c r="N48" s="70"/>
      <c r="O48" s="340">
        <f>N48*INDEX('Select Year'!Z$23:AE$23,,MATCH($BN$5,'Select Year'!Z$14:AE$14,0))</f>
        <v>0</v>
      </c>
      <c r="P48" s="289"/>
      <c r="Q48" s="291" t="e">
        <f t="shared" si="8"/>
        <v>#DIV/0!</v>
      </c>
      <c r="R48" s="70"/>
      <c r="S48" s="340">
        <f>R48*INDEX('Select Year'!Z$23:AE$23,,MATCH($BN$5,'Select Year'!Z$14:AE$14,0))</f>
        <v>0</v>
      </c>
      <c r="T48" s="289"/>
      <c r="U48" s="291" t="e">
        <f t="shared" si="9"/>
        <v>#DIV/0!</v>
      </c>
      <c r="V48" s="70"/>
      <c r="W48" s="340">
        <f>V48*INDEX('Select Year'!Z$23:AE$23,,MATCH($BN$5,'Select Year'!Z$14:AE$14,0))</f>
        <v>0</v>
      </c>
      <c r="X48" s="289"/>
      <c r="Y48" s="291" t="e">
        <f t="shared" si="10"/>
        <v>#DIV/0!</v>
      </c>
      <c r="Z48" s="70"/>
      <c r="AA48" s="340">
        <f>Z48*INDEX('Select Year'!Z$23:AE$23,,MATCH($BN$5,'Select Year'!Z$14:AE$14,0))</f>
        <v>0</v>
      </c>
      <c r="AB48" s="289"/>
      <c r="AC48" s="291" t="e">
        <f t="shared" si="11"/>
        <v>#DIV/0!</v>
      </c>
      <c r="AD48" s="70"/>
      <c r="AE48" s="340">
        <f>AD48*INDEX('Select Year'!Z$23:AE$23,,MATCH($BN$5,'Select Year'!Z$14:AE$14,0))</f>
        <v>0</v>
      </c>
      <c r="AF48" s="289"/>
      <c r="AG48" s="291" t="e">
        <f t="shared" si="12"/>
        <v>#DIV/0!</v>
      </c>
      <c r="AH48" s="70"/>
      <c r="AI48" s="340">
        <f>AH48*INDEX('Select Year'!Z$23:AE$23,,MATCH($BN$5,'Select Year'!Z$14:AE$14,0))</f>
        <v>0</v>
      </c>
      <c r="AJ48" s="289"/>
      <c r="AK48" s="291" t="e">
        <f t="shared" si="13"/>
        <v>#DIV/0!</v>
      </c>
      <c r="AL48" s="70"/>
      <c r="AM48" s="340">
        <f>AL48*INDEX('Select Year'!Z$23:AE$23,,MATCH($BN$5,'Select Year'!Z$14:AE$14,0))</f>
        <v>0</v>
      </c>
      <c r="AN48" s="289"/>
      <c r="AO48" s="291" t="e">
        <f t="shared" si="14"/>
        <v>#DIV/0!</v>
      </c>
      <c r="AP48" s="70"/>
      <c r="AQ48" s="340">
        <f>AP48*INDEX('Select Year'!Z$23:AE$23,,MATCH($BN$5,'Select Year'!Z$14:AE$14,0))</f>
        <v>0</v>
      </c>
      <c r="AR48" s="289"/>
      <c r="AS48" s="291" t="e">
        <f t="shared" si="15"/>
        <v>#DIV/0!</v>
      </c>
      <c r="AT48" s="70"/>
      <c r="AU48" s="340">
        <f>AT48*INDEX('Select Year'!Z$23:AE$23,,MATCH($BN$5,'Select Year'!Z$14:AE$14,0))</f>
        <v>0</v>
      </c>
      <c r="AV48" s="289"/>
      <c r="AW48" s="347" t="e">
        <f t="shared" si="16"/>
        <v>#DIV/0!</v>
      </c>
      <c r="AY48" s="12"/>
      <c r="AZ48" s="12"/>
      <c r="BF48" s="12"/>
      <c r="BG48" s="12"/>
      <c r="BH48" s="12"/>
      <c r="BI48" s="12"/>
      <c r="BJ48" s="13"/>
      <c r="BK48" s="12"/>
      <c r="CM48" s="177"/>
      <c r="CN48" s="174" t="str">
        <f t="shared" si="17"/>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31"/>
        <v/>
      </c>
      <c r="D49" s="366">
        <f t="shared" si="3"/>
        <v>0</v>
      </c>
      <c r="E49" s="340">
        <f>D49*INDEX('Select Year'!Z$23:AE$23,,MATCH($BN$5,'Select Year'!Z$14:AE$14,0))</f>
        <v>0</v>
      </c>
      <c r="F49" s="354">
        <f t="shared" si="4"/>
        <v>0</v>
      </c>
      <c r="G49" s="351" t="e">
        <f t="shared" si="5"/>
        <v>#DIV/0!</v>
      </c>
      <c r="H49" s="351" t="e">
        <f t="shared" si="6"/>
        <v>#DIV/0!</v>
      </c>
      <c r="I49" s="47" t="e">
        <f>E49*INDEX('Select Year'!AA$15:AC$19,MATCH('Marked Gasoil'!C49,'Select Year'!W$15:W$19,0),MATCH($BN$5,'Select Year'!AA$14:AC$14,0))</f>
        <v>#N/A</v>
      </c>
      <c r="J49" s="70"/>
      <c r="K49" s="340">
        <f>J49*INDEX('Select Year'!Z$23:AE$23,,MATCH($BN$5,'Select Year'!Z$14:AE$14,0))</f>
        <v>0</v>
      </c>
      <c r="L49" s="289"/>
      <c r="M49" s="291" t="e">
        <f t="shared" si="7"/>
        <v>#DIV/0!</v>
      </c>
      <c r="N49" s="70"/>
      <c r="O49" s="340">
        <f>N49*INDEX('Select Year'!Z$23:AE$23,,MATCH($BN$5,'Select Year'!Z$14:AE$14,0))</f>
        <v>0</v>
      </c>
      <c r="P49" s="289"/>
      <c r="Q49" s="291" t="e">
        <f t="shared" si="8"/>
        <v>#DIV/0!</v>
      </c>
      <c r="R49" s="70"/>
      <c r="S49" s="340">
        <f>R49*INDEX('Select Year'!Z$23:AE$23,,MATCH($BN$5,'Select Year'!Z$14:AE$14,0))</f>
        <v>0</v>
      </c>
      <c r="T49" s="289"/>
      <c r="U49" s="291" t="e">
        <f t="shared" si="9"/>
        <v>#DIV/0!</v>
      </c>
      <c r="V49" s="70"/>
      <c r="W49" s="340">
        <f>V49*INDEX('Select Year'!Z$23:AE$23,,MATCH($BN$5,'Select Year'!Z$14:AE$14,0))</f>
        <v>0</v>
      </c>
      <c r="X49" s="289"/>
      <c r="Y49" s="291" t="e">
        <f t="shared" si="10"/>
        <v>#DIV/0!</v>
      </c>
      <c r="Z49" s="70"/>
      <c r="AA49" s="340">
        <f>Z49*INDEX('Select Year'!Z$23:AE$23,,MATCH($BN$5,'Select Year'!Z$14:AE$14,0))</f>
        <v>0</v>
      </c>
      <c r="AB49" s="289"/>
      <c r="AC49" s="291" t="e">
        <f t="shared" si="11"/>
        <v>#DIV/0!</v>
      </c>
      <c r="AD49" s="70"/>
      <c r="AE49" s="340">
        <f>AD49*INDEX('Select Year'!Z$23:AE$23,,MATCH($BN$5,'Select Year'!Z$14:AE$14,0))</f>
        <v>0</v>
      </c>
      <c r="AF49" s="289"/>
      <c r="AG49" s="291" t="e">
        <f t="shared" si="12"/>
        <v>#DIV/0!</v>
      </c>
      <c r="AH49" s="70"/>
      <c r="AI49" s="340">
        <f>AH49*INDEX('Select Year'!Z$23:AE$23,,MATCH($BN$5,'Select Year'!Z$14:AE$14,0))</f>
        <v>0</v>
      </c>
      <c r="AJ49" s="289"/>
      <c r="AK49" s="291" t="e">
        <f t="shared" si="13"/>
        <v>#DIV/0!</v>
      </c>
      <c r="AL49" s="70"/>
      <c r="AM49" s="340">
        <f>AL49*INDEX('Select Year'!Z$23:AE$23,,MATCH($BN$5,'Select Year'!Z$14:AE$14,0))</f>
        <v>0</v>
      </c>
      <c r="AN49" s="289"/>
      <c r="AO49" s="291" t="e">
        <f t="shared" si="14"/>
        <v>#DIV/0!</v>
      </c>
      <c r="AP49" s="70"/>
      <c r="AQ49" s="340">
        <f>AP49*INDEX('Select Year'!Z$23:AE$23,,MATCH($BN$5,'Select Year'!Z$14:AE$14,0))</f>
        <v>0</v>
      </c>
      <c r="AR49" s="289"/>
      <c r="AS49" s="291" t="e">
        <f t="shared" si="15"/>
        <v>#DIV/0!</v>
      </c>
      <c r="AT49" s="70"/>
      <c r="AU49" s="340">
        <f>AT49*INDEX('Select Year'!Z$23:AE$23,,MATCH($BN$5,'Select Year'!Z$14:AE$14,0))</f>
        <v>0</v>
      </c>
      <c r="AV49" s="289"/>
      <c r="AW49" s="347" t="e">
        <f t="shared" si="16"/>
        <v>#DIV/0!</v>
      </c>
      <c r="AY49" s="12"/>
      <c r="AZ49" s="12"/>
      <c r="BF49" s="12"/>
      <c r="BG49" s="12"/>
      <c r="BH49" s="12"/>
      <c r="BI49" s="12"/>
      <c r="BJ49" s="13"/>
      <c r="BK49" s="12"/>
      <c r="CM49" s="177"/>
      <c r="CN49" s="174" t="str">
        <f t="shared" si="17"/>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31"/>
        <v/>
      </c>
      <c r="D50" s="366">
        <f t="shared" si="3"/>
        <v>0</v>
      </c>
      <c r="E50" s="340">
        <f>D50*INDEX('Select Year'!Z$23:AE$23,,MATCH($BN$5,'Select Year'!Z$14:AE$14,0))</f>
        <v>0</v>
      </c>
      <c r="F50" s="354">
        <f t="shared" si="4"/>
        <v>0</v>
      </c>
      <c r="G50" s="351" t="e">
        <f t="shared" si="5"/>
        <v>#DIV/0!</v>
      </c>
      <c r="H50" s="351" t="e">
        <f t="shared" si="6"/>
        <v>#DIV/0!</v>
      </c>
      <c r="I50" s="47" t="e">
        <f>E50*INDEX('Select Year'!AA$15:AC$19,MATCH('Marked Gasoil'!C50,'Select Year'!W$15:W$19,0),MATCH($BN$5,'Select Year'!AA$14:AC$14,0))</f>
        <v>#N/A</v>
      </c>
      <c r="J50" s="70"/>
      <c r="K50" s="340">
        <f>J50*INDEX('Select Year'!Z$23:AE$23,,MATCH($BN$5,'Select Year'!Z$14:AE$14,0))</f>
        <v>0</v>
      </c>
      <c r="L50" s="289"/>
      <c r="M50" s="291" t="e">
        <f t="shared" si="7"/>
        <v>#DIV/0!</v>
      </c>
      <c r="N50" s="70"/>
      <c r="O50" s="340">
        <f>N50*INDEX('Select Year'!Z$23:AE$23,,MATCH($BN$5,'Select Year'!Z$14:AE$14,0))</f>
        <v>0</v>
      </c>
      <c r="P50" s="289"/>
      <c r="Q50" s="291" t="e">
        <f t="shared" si="8"/>
        <v>#DIV/0!</v>
      </c>
      <c r="R50" s="70"/>
      <c r="S50" s="340">
        <f>R50*INDEX('Select Year'!Z$23:AE$23,,MATCH($BN$5,'Select Year'!Z$14:AE$14,0))</f>
        <v>0</v>
      </c>
      <c r="T50" s="289"/>
      <c r="U50" s="291" t="e">
        <f t="shared" si="9"/>
        <v>#DIV/0!</v>
      </c>
      <c r="V50" s="70"/>
      <c r="W50" s="340">
        <f>V50*INDEX('Select Year'!Z$23:AE$23,,MATCH($BN$5,'Select Year'!Z$14:AE$14,0))</f>
        <v>0</v>
      </c>
      <c r="X50" s="289"/>
      <c r="Y50" s="291" t="e">
        <f t="shared" si="10"/>
        <v>#DIV/0!</v>
      </c>
      <c r="Z50" s="70"/>
      <c r="AA50" s="340">
        <f>Z50*INDEX('Select Year'!Z$23:AE$23,,MATCH($BN$5,'Select Year'!Z$14:AE$14,0))</f>
        <v>0</v>
      </c>
      <c r="AB50" s="289"/>
      <c r="AC50" s="291" t="e">
        <f t="shared" si="11"/>
        <v>#DIV/0!</v>
      </c>
      <c r="AD50" s="70"/>
      <c r="AE50" s="340">
        <f>AD50*INDEX('Select Year'!Z$23:AE$23,,MATCH($BN$5,'Select Year'!Z$14:AE$14,0))</f>
        <v>0</v>
      </c>
      <c r="AF50" s="289"/>
      <c r="AG50" s="291" t="e">
        <f t="shared" si="12"/>
        <v>#DIV/0!</v>
      </c>
      <c r="AH50" s="70"/>
      <c r="AI50" s="340">
        <f>AH50*INDEX('Select Year'!Z$23:AE$23,,MATCH($BN$5,'Select Year'!Z$14:AE$14,0))</f>
        <v>0</v>
      </c>
      <c r="AJ50" s="289"/>
      <c r="AK50" s="291" t="e">
        <f t="shared" si="13"/>
        <v>#DIV/0!</v>
      </c>
      <c r="AL50" s="70"/>
      <c r="AM50" s="340">
        <f>AL50*INDEX('Select Year'!Z$23:AE$23,,MATCH($BN$5,'Select Year'!Z$14:AE$14,0))</f>
        <v>0</v>
      </c>
      <c r="AN50" s="289"/>
      <c r="AO50" s="291" t="e">
        <f t="shared" si="14"/>
        <v>#DIV/0!</v>
      </c>
      <c r="AP50" s="70"/>
      <c r="AQ50" s="340">
        <f>AP50*INDEX('Select Year'!Z$23:AE$23,,MATCH($BN$5,'Select Year'!Z$14:AE$14,0))</f>
        <v>0</v>
      </c>
      <c r="AR50" s="289"/>
      <c r="AS50" s="291" t="e">
        <f t="shared" si="15"/>
        <v>#DIV/0!</v>
      </c>
      <c r="AT50" s="70"/>
      <c r="AU50" s="340">
        <f>AT50*INDEX('Select Year'!Z$23:AE$23,,MATCH($BN$5,'Select Year'!Z$14:AE$14,0))</f>
        <v>0</v>
      </c>
      <c r="AV50" s="289"/>
      <c r="AW50" s="347" t="e">
        <f t="shared" si="16"/>
        <v>#DIV/0!</v>
      </c>
      <c r="AY50" s="12"/>
      <c r="AZ50" s="12"/>
      <c r="BF50" s="12"/>
      <c r="BG50" s="12"/>
      <c r="BH50" s="12"/>
      <c r="BI50" s="12"/>
      <c r="BJ50" s="13"/>
      <c r="BK50" s="12"/>
      <c r="CM50" s="177"/>
      <c r="CN50" s="174" t="str">
        <f t="shared" si="17"/>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31"/>
        <v/>
      </c>
      <c r="D51" s="366">
        <f t="shared" si="3"/>
        <v>0</v>
      </c>
      <c r="E51" s="340">
        <f>D51*INDEX('Select Year'!Z$23:AE$23,,MATCH($BN$5,'Select Year'!Z$14:AE$14,0))</f>
        <v>0</v>
      </c>
      <c r="F51" s="354">
        <f t="shared" si="4"/>
        <v>0</v>
      </c>
      <c r="G51" s="351" t="e">
        <f t="shared" si="5"/>
        <v>#DIV/0!</v>
      </c>
      <c r="H51" s="351" t="e">
        <f t="shared" si="6"/>
        <v>#DIV/0!</v>
      </c>
      <c r="I51" s="47" t="e">
        <f>E51*INDEX('Select Year'!AA$15:AC$19,MATCH('Marked Gasoil'!C51,'Select Year'!W$15:W$19,0),MATCH($BN$5,'Select Year'!AA$14:AC$14,0))</f>
        <v>#N/A</v>
      </c>
      <c r="J51" s="70"/>
      <c r="K51" s="340">
        <f>J51*INDEX('Select Year'!Z$23:AE$23,,MATCH($BN$5,'Select Year'!Z$14:AE$14,0))</f>
        <v>0</v>
      </c>
      <c r="L51" s="289"/>
      <c r="M51" s="291" t="e">
        <f t="shared" si="7"/>
        <v>#DIV/0!</v>
      </c>
      <c r="N51" s="70"/>
      <c r="O51" s="340">
        <f>N51*INDEX('Select Year'!Z$23:AE$23,,MATCH($BN$5,'Select Year'!Z$14:AE$14,0))</f>
        <v>0</v>
      </c>
      <c r="P51" s="289"/>
      <c r="Q51" s="291" t="e">
        <f t="shared" si="8"/>
        <v>#DIV/0!</v>
      </c>
      <c r="R51" s="70"/>
      <c r="S51" s="340">
        <f>R51*INDEX('Select Year'!Z$23:AE$23,,MATCH($BN$5,'Select Year'!Z$14:AE$14,0))</f>
        <v>0</v>
      </c>
      <c r="T51" s="289"/>
      <c r="U51" s="291" t="e">
        <f t="shared" si="9"/>
        <v>#DIV/0!</v>
      </c>
      <c r="V51" s="70"/>
      <c r="W51" s="340">
        <f>V51*INDEX('Select Year'!Z$23:AE$23,,MATCH($BN$5,'Select Year'!Z$14:AE$14,0))</f>
        <v>0</v>
      </c>
      <c r="X51" s="289"/>
      <c r="Y51" s="291" t="e">
        <f t="shared" si="10"/>
        <v>#DIV/0!</v>
      </c>
      <c r="Z51" s="70"/>
      <c r="AA51" s="340">
        <f>Z51*INDEX('Select Year'!Z$23:AE$23,,MATCH($BN$5,'Select Year'!Z$14:AE$14,0))</f>
        <v>0</v>
      </c>
      <c r="AB51" s="289"/>
      <c r="AC51" s="291" t="e">
        <f t="shared" si="11"/>
        <v>#DIV/0!</v>
      </c>
      <c r="AD51" s="70"/>
      <c r="AE51" s="340">
        <f>AD51*INDEX('Select Year'!Z$23:AE$23,,MATCH($BN$5,'Select Year'!Z$14:AE$14,0))</f>
        <v>0</v>
      </c>
      <c r="AF51" s="289"/>
      <c r="AG51" s="291" t="e">
        <f t="shared" si="12"/>
        <v>#DIV/0!</v>
      </c>
      <c r="AH51" s="70"/>
      <c r="AI51" s="340">
        <f>AH51*INDEX('Select Year'!Z$23:AE$23,,MATCH($BN$5,'Select Year'!Z$14:AE$14,0))</f>
        <v>0</v>
      </c>
      <c r="AJ51" s="289"/>
      <c r="AK51" s="291" t="e">
        <f t="shared" si="13"/>
        <v>#DIV/0!</v>
      </c>
      <c r="AL51" s="70"/>
      <c r="AM51" s="340">
        <f>AL51*INDEX('Select Year'!Z$23:AE$23,,MATCH($BN$5,'Select Year'!Z$14:AE$14,0))</f>
        <v>0</v>
      </c>
      <c r="AN51" s="289"/>
      <c r="AO51" s="291" t="e">
        <f t="shared" si="14"/>
        <v>#DIV/0!</v>
      </c>
      <c r="AP51" s="70"/>
      <c r="AQ51" s="340">
        <f>AP51*INDEX('Select Year'!Z$23:AE$23,,MATCH($BN$5,'Select Year'!Z$14:AE$14,0))</f>
        <v>0</v>
      </c>
      <c r="AR51" s="289"/>
      <c r="AS51" s="291" t="e">
        <f t="shared" si="15"/>
        <v>#DIV/0!</v>
      </c>
      <c r="AT51" s="70"/>
      <c r="AU51" s="340">
        <f>AT51*INDEX('Select Year'!Z$23:AE$23,,MATCH($BN$5,'Select Year'!Z$14:AE$14,0))</f>
        <v>0</v>
      </c>
      <c r="AV51" s="289"/>
      <c r="AW51" s="347" t="e">
        <f t="shared" si="16"/>
        <v>#DIV/0!</v>
      </c>
      <c r="AY51" s="12"/>
      <c r="AZ51" s="12"/>
      <c r="BF51" s="12"/>
      <c r="BG51" s="12"/>
      <c r="BH51" s="12"/>
      <c r="BI51" s="12"/>
      <c r="BJ51" s="13"/>
      <c r="BK51" s="12"/>
      <c r="CM51" s="177"/>
      <c r="CN51" s="174" t="str">
        <f t="shared" si="17"/>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31"/>
        <v/>
      </c>
      <c r="D52" s="366">
        <f t="shared" si="3"/>
        <v>0</v>
      </c>
      <c r="E52" s="340">
        <f>D52*INDEX('Select Year'!Z$23:AE$23,,MATCH($BN$5,'Select Year'!Z$14:AE$14,0))</f>
        <v>0</v>
      </c>
      <c r="F52" s="354">
        <f t="shared" si="4"/>
        <v>0</v>
      </c>
      <c r="G52" s="351" t="e">
        <f t="shared" si="5"/>
        <v>#DIV/0!</v>
      </c>
      <c r="H52" s="351" t="e">
        <f t="shared" si="6"/>
        <v>#DIV/0!</v>
      </c>
      <c r="I52" s="47" t="e">
        <f>E52*INDEX('Select Year'!AA$15:AC$19,MATCH('Marked Gasoil'!C52,'Select Year'!W$15:W$19,0),MATCH($BN$5,'Select Year'!AA$14:AC$14,0))</f>
        <v>#N/A</v>
      </c>
      <c r="J52" s="70"/>
      <c r="K52" s="340">
        <f>J52*INDEX('Select Year'!Z$23:AE$23,,MATCH($BN$5,'Select Year'!Z$14:AE$14,0))</f>
        <v>0</v>
      </c>
      <c r="L52" s="289"/>
      <c r="M52" s="291" t="e">
        <f t="shared" si="7"/>
        <v>#DIV/0!</v>
      </c>
      <c r="N52" s="70"/>
      <c r="O52" s="340">
        <f>N52*INDEX('Select Year'!Z$23:AE$23,,MATCH($BN$5,'Select Year'!Z$14:AE$14,0))</f>
        <v>0</v>
      </c>
      <c r="P52" s="289"/>
      <c r="Q52" s="291" t="e">
        <f t="shared" si="8"/>
        <v>#DIV/0!</v>
      </c>
      <c r="R52" s="70"/>
      <c r="S52" s="340">
        <f>R52*INDEX('Select Year'!Z$23:AE$23,,MATCH($BN$5,'Select Year'!Z$14:AE$14,0))</f>
        <v>0</v>
      </c>
      <c r="T52" s="289"/>
      <c r="U52" s="291" t="e">
        <f t="shared" si="9"/>
        <v>#DIV/0!</v>
      </c>
      <c r="V52" s="70"/>
      <c r="W52" s="340">
        <f>V52*INDEX('Select Year'!Z$23:AE$23,,MATCH($BN$5,'Select Year'!Z$14:AE$14,0))</f>
        <v>0</v>
      </c>
      <c r="X52" s="289"/>
      <c r="Y52" s="291" t="e">
        <f t="shared" si="10"/>
        <v>#DIV/0!</v>
      </c>
      <c r="Z52" s="70"/>
      <c r="AA52" s="340">
        <f>Z52*INDEX('Select Year'!Z$23:AE$23,,MATCH($BN$5,'Select Year'!Z$14:AE$14,0))</f>
        <v>0</v>
      </c>
      <c r="AB52" s="289"/>
      <c r="AC52" s="291" t="e">
        <f t="shared" si="11"/>
        <v>#DIV/0!</v>
      </c>
      <c r="AD52" s="70"/>
      <c r="AE52" s="340">
        <f>AD52*INDEX('Select Year'!Z$23:AE$23,,MATCH($BN$5,'Select Year'!Z$14:AE$14,0))</f>
        <v>0</v>
      </c>
      <c r="AF52" s="289"/>
      <c r="AG52" s="291" t="e">
        <f t="shared" si="12"/>
        <v>#DIV/0!</v>
      </c>
      <c r="AH52" s="70"/>
      <c r="AI52" s="340">
        <f>AH52*INDEX('Select Year'!Z$23:AE$23,,MATCH($BN$5,'Select Year'!Z$14:AE$14,0))</f>
        <v>0</v>
      </c>
      <c r="AJ52" s="289"/>
      <c r="AK52" s="291" t="e">
        <f t="shared" si="13"/>
        <v>#DIV/0!</v>
      </c>
      <c r="AL52" s="70"/>
      <c r="AM52" s="340">
        <f>AL52*INDEX('Select Year'!Z$23:AE$23,,MATCH($BN$5,'Select Year'!Z$14:AE$14,0))</f>
        <v>0</v>
      </c>
      <c r="AN52" s="289"/>
      <c r="AO52" s="291" t="e">
        <f t="shared" si="14"/>
        <v>#DIV/0!</v>
      </c>
      <c r="AP52" s="70"/>
      <c r="AQ52" s="340">
        <f>AP52*INDEX('Select Year'!Z$23:AE$23,,MATCH($BN$5,'Select Year'!Z$14:AE$14,0))</f>
        <v>0</v>
      </c>
      <c r="AR52" s="289"/>
      <c r="AS52" s="291" t="e">
        <f t="shared" si="15"/>
        <v>#DIV/0!</v>
      </c>
      <c r="AT52" s="70"/>
      <c r="AU52" s="340">
        <f>AT52*INDEX('Select Year'!Z$23:AE$23,,MATCH($BN$5,'Select Year'!Z$14:AE$14,0))</f>
        <v>0</v>
      </c>
      <c r="AV52" s="289"/>
      <c r="AW52" s="347" t="e">
        <f t="shared" si="16"/>
        <v>#DIV/0!</v>
      </c>
      <c r="AY52" s="12"/>
      <c r="AZ52" s="12"/>
      <c r="BF52" s="12"/>
      <c r="BG52" s="12"/>
      <c r="BH52" s="12"/>
      <c r="BI52" s="12"/>
      <c r="BJ52" s="13"/>
      <c r="BK52" s="12"/>
      <c r="CM52" s="177"/>
      <c r="CN52" s="174" t="str">
        <f t="shared" si="17"/>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31"/>
        <v/>
      </c>
      <c r="D53" s="366">
        <f t="shared" si="3"/>
        <v>0</v>
      </c>
      <c r="E53" s="340">
        <f>D53*INDEX('Select Year'!Z$23:AE$23,,MATCH($BN$5,'Select Year'!Z$14:AE$14,0))</f>
        <v>0</v>
      </c>
      <c r="F53" s="354">
        <f t="shared" si="4"/>
        <v>0</v>
      </c>
      <c r="G53" s="351" t="e">
        <f t="shared" si="5"/>
        <v>#DIV/0!</v>
      </c>
      <c r="H53" s="351" t="e">
        <f t="shared" si="6"/>
        <v>#DIV/0!</v>
      </c>
      <c r="I53" s="47" t="e">
        <f>E53*INDEX('Select Year'!AA$15:AC$19,MATCH('Marked Gasoil'!C53,'Select Year'!W$15:W$19,0),MATCH($BN$5,'Select Year'!AA$14:AC$14,0))</f>
        <v>#N/A</v>
      </c>
      <c r="J53" s="70"/>
      <c r="K53" s="340">
        <f>J53*INDEX('Select Year'!Z$23:AE$23,,MATCH($BN$5,'Select Year'!Z$14:AE$14,0))</f>
        <v>0</v>
      </c>
      <c r="L53" s="289"/>
      <c r="M53" s="291" t="e">
        <f t="shared" si="7"/>
        <v>#DIV/0!</v>
      </c>
      <c r="N53" s="70"/>
      <c r="O53" s="340">
        <f>N53*INDEX('Select Year'!Z$23:AE$23,,MATCH($BN$5,'Select Year'!Z$14:AE$14,0))</f>
        <v>0</v>
      </c>
      <c r="P53" s="289"/>
      <c r="Q53" s="291" t="e">
        <f t="shared" si="8"/>
        <v>#DIV/0!</v>
      </c>
      <c r="R53" s="70"/>
      <c r="S53" s="340">
        <f>R53*INDEX('Select Year'!Z$23:AE$23,,MATCH($BN$5,'Select Year'!Z$14:AE$14,0))</f>
        <v>0</v>
      </c>
      <c r="T53" s="289"/>
      <c r="U53" s="291" t="e">
        <f t="shared" si="9"/>
        <v>#DIV/0!</v>
      </c>
      <c r="V53" s="70"/>
      <c r="W53" s="340">
        <f>V53*INDEX('Select Year'!Z$23:AE$23,,MATCH($BN$5,'Select Year'!Z$14:AE$14,0))</f>
        <v>0</v>
      </c>
      <c r="X53" s="289"/>
      <c r="Y53" s="291" t="e">
        <f t="shared" si="10"/>
        <v>#DIV/0!</v>
      </c>
      <c r="Z53" s="70"/>
      <c r="AA53" s="340">
        <f>Z53*INDEX('Select Year'!Z$23:AE$23,,MATCH($BN$5,'Select Year'!Z$14:AE$14,0))</f>
        <v>0</v>
      </c>
      <c r="AB53" s="289"/>
      <c r="AC53" s="291" t="e">
        <f t="shared" si="11"/>
        <v>#DIV/0!</v>
      </c>
      <c r="AD53" s="70"/>
      <c r="AE53" s="340">
        <f>AD53*INDEX('Select Year'!Z$23:AE$23,,MATCH($BN$5,'Select Year'!Z$14:AE$14,0))</f>
        <v>0</v>
      </c>
      <c r="AF53" s="289"/>
      <c r="AG53" s="291" t="e">
        <f t="shared" si="12"/>
        <v>#DIV/0!</v>
      </c>
      <c r="AH53" s="70"/>
      <c r="AI53" s="340">
        <f>AH53*INDEX('Select Year'!Z$23:AE$23,,MATCH($BN$5,'Select Year'!Z$14:AE$14,0))</f>
        <v>0</v>
      </c>
      <c r="AJ53" s="289"/>
      <c r="AK53" s="291" t="e">
        <f t="shared" si="13"/>
        <v>#DIV/0!</v>
      </c>
      <c r="AL53" s="70"/>
      <c r="AM53" s="340">
        <f>AL53*INDEX('Select Year'!Z$23:AE$23,,MATCH($BN$5,'Select Year'!Z$14:AE$14,0))</f>
        <v>0</v>
      </c>
      <c r="AN53" s="289"/>
      <c r="AO53" s="291" t="e">
        <f t="shared" si="14"/>
        <v>#DIV/0!</v>
      </c>
      <c r="AP53" s="70"/>
      <c r="AQ53" s="340">
        <f>AP53*INDEX('Select Year'!Z$23:AE$23,,MATCH($BN$5,'Select Year'!Z$14:AE$14,0))</f>
        <v>0</v>
      </c>
      <c r="AR53" s="289"/>
      <c r="AS53" s="291" t="e">
        <f t="shared" si="15"/>
        <v>#DIV/0!</v>
      </c>
      <c r="AT53" s="70"/>
      <c r="AU53" s="340">
        <f>AT53*INDEX('Select Year'!Z$23:AE$23,,MATCH($BN$5,'Select Year'!Z$14:AE$14,0))</f>
        <v>0</v>
      </c>
      <c r="AV53" s="289"/>
      <c r="AW53" s="347" t="e">
        <f t="shared" si="16"/>
        <v>#DIV/0!</v>
      </c>
      <c r="AY53" s="12"/>
      <c r="AZ53" s="12"/>
      <c r="BF53" s="12"/>
      <c r="BG53" s="12"/>
      <c r="BH53" s="12"/>
      <c r="BI53" s="12"/>
      <c r="BJ53" s="13"/>
      <c r="BK53" s="12"/>
      <c r="CM53" s="177"/>
      <c r="CN53" s="174" t="str">
        <f t="shared" si="17"/>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31"/>
        <v/>
      </c>
      <c r="D54" s="366">
        <f t="shared" si="3"/>
        <v>0</v>
      </c>
      <c r="E54" s="340">
        <f>D54*INDEX('Select Year'!Z$23:AE$23,,MATCH($BN$5,'Select Year'!Z$14:AE$14,0))</f>
        <v>0</v>
      </c>
      <c r="F54" s="354">
        <f t="shared" si="4"/>
        <v>0</v>
      </c>
      <c r="G54" s="351" t="e">
        <f t="shared" si="5"/>
        <v>#DIV/0!</v>
      </c>
      <c r="H54" s="351" t="e">
        <f t="shared" si="6"/>
        <v>#DIV/0!</v>
      </c>
      <c r="I54" s="47" t="e">
        <f>E54*INDEX('Select Year'!AA$15:AC$19,MATCH('Marked Gasoil'!C54,'Select Year'!W$15:W$19,0),MATCH($BN$5,'Select Year'!AA$14:AC$14,0))</f>
        <v>#N/A</v>
      </c>
      <c r="J54" s="70"/>
      <c r="K54" s="340">
        <f>J54*INDEX('Select Year'!Z$23:AE$23,,MATCH($BN$5,'Select Year'!Z$14:AE$14,0))</f>
        <v>0</v>
      </c>
      <c r="L54" s="289"/>
      <c r="M54" s="291" t="e">
        <f t="shared" si="7"/>
        <v>#DIV/0!</v>
      </c>
      <c r="N54" s="70"/>
      <c r="O54" s="340">
        <f>N54*INDEX('Select Year'!Z$23:AE$23,,MATCH($BN$5,'Select Year'!Z$14:AE$14,0))</f>
        <v>0</v>
      </c>
      <c r="P54" s="289"/>
      <c r="Q54" s="291" t="e">
        <f t="shared" si="8"/>
        <v>#DIV/0!</v>
      </c>
      <c r="R54" s="70"/>
      <c r="S54" s="340">
        <f>R54*INDEX('Select Year'!Z$23:AE$23,,MATCH($BN$5,'Select Year'!Z$14:AE$14,0))</f>
        <v>0</v>
      </c>
      <c r="T54" s="289"/>
      <c r="U54" s="291" t="e">
        <f t="shared" si="9"/>
        <v>#DIV/0!</v>
      </c>
      <c r="V54" s="70"/>
      <c r="W54" s="340">
        <f>V54*INDEX('Select Year'!Z$23:AE$23,,MATCH($BN$5,'Select Year'!Z$14:AE$14,0))</f>
        <v>0</v>
      </c>
      <c r="X54" s="289"/>
      <c r="Y54" s="291" t="e">
        <f t="shared" si="10"/>
        <v>#DIV/0!</v>
      </c>
      <c r="Z54" s="70"/>
      <c r="AA54" s="340">
        <f>Z54*INDEX('Select Year'!Z$23:AE$23,,MATCH($BN$5,'Select Year'!Z$14:AE$14,0))</f>
        <v>0</v>
      </c>
      <c r="AB54" s="289"/>
      <c r="AC54" s="291" t="e">
        <f t="shared" si="11"/>
        <v>#DIV/0!</v>
      </c>
      <c r="AD54" s="70"/>
      <c r="AE54" s="340">
        <f>AD54*INDEX('Select Year'!Z$23:AE$23,,MATCH($BN$5,'Select Year'!Z$14:AE$14,0))</f>
        <v>0</v>
      </c>
      <c r="AF54" s="289"/>
      <c r="AG54" s="291" t="e">
        <f t="shared" si="12"/>
        <v>#DIV/0!</v>
      </c>
      <c r="AH54" s="70"/>
      <c r="AI54" s="340">
        <f>AH54*INDEX('Select Year'!Z$23:AE$23,,MATCH($BN$5,'Select Year'!Z$14:AE$14,0))</f>
        <v>0</v>
      </c>
      <c r="AJ54" s="289"/>
      <c r="AK54" s="291" t="e">
        <f t="shared" si="13"/>
        <v>#DIV/0!</v>
      </c>
      <c r="AL54" s="70"/>
      <c r="AM54" s="340">
        <f>AL54*INDEX('Select Year'!Z$23:AE$23,,MATCH($BN$5,'Select Year'!Z$14:AE$14,0))</f>
        <v>0</v>
      </c>
      <c r="AN54" s="289"/>
      <c r="AO54" s="291" t="e">
        <f t="shared" si="14"/>
        <v>#DIV/0!</v>
      </c>
      <c r="AP54" s="70"/>
      <c r="AQ54" s="340">
        <f>AP54*INDEX('Select Year'!Z$23:AE$23,,MATCH($BN$5,'Select Year'!Z$14:AE$14,0))</f>
        <v>0</v>
      </c>
      <c r="AR54" s="289"/>
      <c r="AS54" s="291" t="e">
        <f t="shared" si="15"/>
        <v>#DIV/0!</v>
      </c>
      <c r="AT54" s="70"/>
      <c r="AU54" s="340">
        <f>AT54*INDEX('Select Year'!Z$23:AE$23,,MATCH($BN$5,'Select Year'!Z$14:AE$14,0))</f>
        <v>0</v>
      </c>
      <c r="AV54" s="289"/>
      <c r="AW54" s="347" t="e">
        <f t="shared" si="16"/>
        <v>#DIV/0!</v>
      </c>
      <c r="AY54" s="12"/>
      <c r="AZ54" s="12"/>
      <c r="BF54" s="12"/>
      <c r="BG54" s="12"/>
      <c r="BH54" s="12"/>
      <c r="BI54" s="12"/>
      <c r="BJ54" s="13"/>
      <c r="BK54" s="12"/>
      <c r="CM54" s="177"/>
      <c r="CN54" s="174" t="str">
        <f t="shared" si="17"/>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31"/>
        <v/>
      </c>
      <c r="D55" s="366">
        <f t="shared" si="3"/>
        <v>0</v>
      </c>
      <c r="E55" s="340">
        <f>D55*INDEX('Select Year'!Z$23:AE$23,,MATCH($BN$5,'Select Year'!Z$14:AE$14,0))</f>
        <v>0</v>
      </c>
      <c r="F55" s="354">
        <f t="shared" si="4"/>
        <v>0</v>
      </c>
      <c r="G55" s="351" t="e">
        <f t="shared" si="5"/>
        <v>#DIV/0!</v>
      </c>
      <c r="H55" s="351" t="e">
        <f t="shared" si="6"/>
        <v>#DIV/0!</v>
      </c>
      <c r="I55" s="47" t="e">
        <f>E55*INDEX('Select Year'!AA$15:AC$19,MATCH('Marked Gasoil'!C55,'Select Year'!W$15:W$19,0),MATCH($BN$5,'Select Year'!AA$14:AC$14,0))</f>
        <v>#N/A</v>
      </c>
      <c r="J55" s="70"/>
      <c r="K55" s="340">
        <f>J55*INDEX('Select Year'!Z$23:AE$23,,MATCH($BN$5,'Select Year'!Z$14:AE$14,0))</f>
        <v>0</v>
      </c>
      <c r="L55" s="289"/>
      <c r="M55" s="291" t="e">
        <f t="shared" si="7"/>
        <v>#DIV/0!</v>
      </c>
      <c r="N55" s="70"/>
      <c r="O55" s="340">
        <f>N55*INDEX('Select Year'!Z$23:AE$23,,MATCH($BN$5,'Select Year'!Z$14:AE$14,0))</f>
        <v>0</v>
      </c>
      <c r="P55" s="289"/>
      <c r="Q55" s="291" t="e">
        <f t="shared" si="8"/>
        <v>#DIV/0!</v>
      </c>
      <c r="R55" s="70"/>
      <c r="S55" s="340">
        <f>R55*INDEX('Select Year'!Z$23:AE$23,,MATCH($BN$5,'Select Year'!Z$14:AE$14,0))</f>
        <v>0</v>
      </c>
      <c r="T55" s="289"/>
      <c r="U55" s="291" t="e">
        <f t="shared" si="9"/>
        <v>#DIV/0!</v>
      </c>
      <c r="V55" s="70"/>
      <c r="W55" s="340">
        <f>V55*INDEX('Select Year'!Z$23:AE$23,,MATCH($BN$5,'Select Year'!Z$14:AE$14,0))</f>
        <v>0</v>
      </c>
      <c r="X55" s="289"/>
      <c r="Y55" s="291" t="e">
        <f t="shared" si="10"/>
        <v>#DIV/0!</v>
      </c>
      <c r="Z55" s="70"/>
      <c r="AA55" s="340">
        <f>Z55*INDEX('Select Year'!Z$23:AE$23,,MATCH($BN$5,'Select Year'!Z$14:AE$14,0))</f>
        <v>0</v>
      </c>
      <c r="AB55" s="289"/>
      <c r="AC55" s="291" t="e">
        <f t="shared" si="11"/>
        <v>#DIV/0!</v>
      </c>
      <c r="AD55" s="70"/>
      <c r="AE55" s="340">
        <f>AD55*INDEX('Select Year'!Z$23:AE$23,,MATCH($BN$5,'Select Year'!Z$14:AE$14,0))</f>
        <v>0</v>
      </c>
      <c r="AF55" s="289"/>
      <c r="AG55" s="291" t="e">
        <f t="shared" si="12"/>
        <v>#DIV/0!</v>
      </c>
      <c r="AH55" s="70"/>
      <c r="AI55" s="340">
        <f>AH55*INDEX('Select Year'!Z$23:AE$23,,MATCH($BN$5,'Select Year'!Z$14:AE$14,0))</f>
        <v>0</v>
      </c>
      <c r="AJ55" s="289"/>
      <c r="AK55" s="291" t="e">
        <f t="shared" si="13"/>
        <v>#DIV/0!</v>
      </c>
      <c r="AL55" s="70"/>
      <c r="AM55" s="340">
        <f>AL55*INDEX('Select Year'!Z$23:AE$23,,MATCH($BN$5,'Select Year'!Z$14:AE$14,0))</f>
        <v>0</v>
      </c>
      <c r="AN55" s="289"/>
      <c r="AO55" s="291" t="e">
        <f t="shared" si="14"/>
        <v>#DIV/0!</v>
      </c>
      <c r="AP55" s="70"/>
      <c r="AQ55" s="340">
        <f>AP55*INDEX('Select Year'!Z$23:AE$23,,MATCH($BN$5,'Select Year'!Z$14:AE$14,0))</f>
        <v>0</v>
      </c>
      <c r="AR55" s="289"/>
      <c r="AS55" s="291" t="e">
        <f t="shared" si="15"/>
        <v>#DIV/0!</v>
      </c>
      <c r="AT55" s="70"/>
      <c r="AU55" s="340">
        <f>AT55*INDEX('Select Year'!Z$23:AE$23,,MATCH($BN$5,'Select Year'!Z$14:AE$14,0))</f>
        <v>0</v>
      </c>
      <c r="AV55" s="289"/>
      <c r="AW55" s="347" t="e">
        <f t="shared" si="16"/>
        <v>#DIV/0!</v>
      </c>
      <c r="AY55" s="12"/>
      <c r="AZ55" s="12"/>
      <c r="BF55" s="12"/>
      <c r="BG55" s="12"/>
      <c r="BH55" s="12"/>
      <c r="BI55" s="12"/>
      <c r="BJ55" s="13"/>
      <c r="BK55" s="12"/>
      <c r="CM55" s="177"/>
      <c r="CN55" s="174" t="str">
        <f t="shared" si="17"/>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31"/>
        <v/>
      </c>
      <c r="D56" s="366">
        <f t="shared" si="3"/>
        <v>0</v>
      </c>
      <c r="E56" s="340">
        <f>D56*INDEX('Select Year'!Z$23:AE$23,,MATCH($BN$5,'Select Year'!Z$14:AE$14,0))</f>
        <v>0</v>
      </c>
      <c r="F56" s="354">
        <f t="shared" si="4"/>
        <v>0</v>
      </c>
      <c r="G56" s="351" t="e">
        <f t="shared" si="5"/>
        <v>#DIV/0!</v>
      </c>
      <c r="H56" s="351" t="e">
        <f t="shared" si="6"/>
        <v>#DIV/0!</v>
      </c>
      <c r="I56" s="47" t="e">
        <f>E56*INDEX('Select Year'!AA$15:AC$19,MATCH('Marked Gasoil'!C56,'Select Year'!W$15:W$19,0),MATCH($BN$5,'Select Year'!AA$14:AC$14,0))</f>
        <v>#N/A</v>
      </c>
      <c r="J56" s="70"/>
      <c r="K56" s="340">
        <f>J56*INDEX('Select Year'!Z$23:AE$23,,MATCH($BN$5,'Select Year'!Z$14:AE$14,0))</f>
        <v>0</v>
      </c>
      <c r="L56" s="289"/>
      <c r="M56" s="291" t="e">
        <f t="shared" si="7"/>
        <v>#DIV/0!</v>
      </c>
      <c r="N56" s="70"/>
      <c r="O56" s="340">
        <f>N56*INDEX('Select Year'!Z$23:AE$23,,MATCH($BN$5,'Select Year'!Z$14:AE$14,0))</f>
        <v>0</v>
      </c>
      <c r="P56" s="289"/>
      <c r="Q56" s="291" t="e">
        <f t="shared" si="8"/>
        <v>#DIV/0!</v>
      </c>
      <c r="R56" s="70"/>
      <c r="S56" s="340">
        <f>R56*INDEX('Select Year'!Z$23:AE$23,,MATCH($BN$5,'Select Year'!Z$14:AE$14,0))</f>
        <v>0</v>
      </c>
      <c r="T56" s="289"/>
      <c r="U56" s="291" t="e">
        <f t="shared" si="9"/>
        <v>#DIV/0!</v>
      </c>
      <c r="V56" s="70"/>
      <c r="W56" s="340">
        <f>V56*INDEX('Select Year'!Z$23:AE$23,,MATCH($BN$5,'Select Year'!Z$14:AE$14,0))</f>
        <v>0</v>
      </c>
      <c r="X56" s="289"/>
      <c r="Y56" s="291" t="e">
        <f t="shared" si="10"/>
        <v>#DIV/0!</v>
      </c>
      <c r="Z56" s="70"/>
      <c r="AA56" s="340">
        <f>Z56*INDEX('Select Year'!Z$23:AE$23,,MATCH($BN$5,'Select Year'!Z$14:AE$14,0))</f>
        <v>0</v>
      </c>
      <c r="AB56" s="289"/>
      <c r="AC56" s="291" t="e">
        <f t="shared" si="11"/>
        <v>#DIV/0!</v>
      </c>
      <c r="AD56" s="70"/>
      <c r="AE56" s="340">
        <f>AD56*INDEX('Select Year'!Z$23:AE$23,,MATCH($BN$5,'Select Year'!Z$14:AE$14,0))</f>
        <v>0</v>
      </c>
      <c r="AF56" s="289"/>
      <c r="AG56" s="291" t="e">
        <f t="shared" si="12"/>
        <v>#DIV/0!</v>
      </c>
      <c r="AH56" s="70"/>
      <c r="AI56" s="340">
        <f>AH56*INDEX('Select Year'!Z$23:AE$23,,MATCH($BN$5,'Select Year'!Z$14:AE$14,0))</f>
        <v>0</v>
      </c>
      <c r="AJ56" s="289"/>
      <c r="AK56" s="291" t="e">
        <f t="shared" si="13"/>
        <v>#DIV/0!</v>
      </c>
      <c r="AL56" s="70"/>
      <c r="AM56" s="340">
        <f>AL56*INDEX('Select Year'!Z$23:AE$23,,MATCH($BN$5,'Select Year'!Z$14:AE$14,0))</f>
        <v>0</v>
      </c>
      <c r="AN56" s="289"/>
      <c r="AO56" s="291" t="e">
        <f t="shared" si="14"/>
        <v>#DIV/0!</v>
      </c>
      <c r="AP56" s="70"/>
      <c r="AQ56" s="340">
        <f>AP56*INDEX('Select Year'!Z$23:AE$23,,MATCH($BN$5,'Select Year'!Z$14:AE$14,0))</f>
        <v>0</v>
      </c>
      <c r="AR56" s="289"/>
      <c r="AS56" s="291" t="e">
        <f t="shared" si="15"/>
        <v>#DIV/0!</v>
      </c>
      <c r="AT56" s="70"/>
      <c r="AU56" s="340">
        <f>AT56*INDEX('Select Year'!Z$23:AE$23,,MATCH($BN$5,'Select Year'!Z$14:AE$14,0))</f>
        <v>0</v>
      </c>
      <c r="AV56" s="289"/>
      <c r="AW56" s="347" t="e">
        <f t="shared" si="16"/>
        <v>#DIV/0!</v>
      </c>
      <c r="AY56" s="12"/>
      <c r="AZ56" s="12"/>
      <c r="BF56" s="12"/>
      <c r="BG56" s="12"/>
      <c r="BH56" s="12"/>
      <c r="BI56" s="12"/>
      <c r="BJ56" s="13"/>
      <c r="BK56" s="12"/>
      <c r="CM56" s="177"/>
      <c r="CN56" s="174" t="str">
        <f t="shared" si="17"/>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31"/>
        <v/>
      </c>
      <c r="D57" s="367">
        <f t="shared" si="3"/>
        <v>0</v>
      </c>
      <c r="E57" s="343">
        <f>D57*INDEX('Select Year'!Z$23:AE$23,,MATCH($BN$5,'Select Year'!Z$14:AE$14,0))</f>
        <v>0</v>
      </c>
      <c r="F57" s="355">
        <f t="shared" si="4"/>
        <v>0</v>
      </c>
      <c r="G57" s="352" t="e">
        <f t="shared" si="5"/>
        <v>#DIV/0!</v>
      </c>
      <c r="H57" s="352" t="e">
        <f t="shared" si="6"/>
        <v>#DIV/0!</v>
      </c>
      <c r="I57" s="300" t="e">
        <f>E57*INDEX('Select Year'!AA$15:AC$19,MATCH('Marked Gasoil'!C57,'Select Year'!W$15:W$19,0),MATCH($BN$5,'Select Year'!AA$14:AC$14,0))</f>
        <v>#N/A</v>
      </c>
      <c r="J57" s="126"/>
      <c r="K57" s="343">
        <f>J57*INDEX('Select Year'!Z$23:AE$23,,MATCH($BN$5,'Select Year'!Z$14:AE$14,0))</f>
        <v>0</v>
      </c>
      <c r="L57" s="134"/>
      <c r="M57" s="292" t="e">
        <f t="shared" si="7"/>
        <v>#DIV/0!</v>
      </c>
      <c r="N57" s="126"/>
      <c r="O57" s="343">
        <f>N57*INDEX('Select Year'!Z$23:AE$23,,MATCH($BN$5,'Select Year'!Z$14:AE$14,0))</f>
        <v>0</v>
      </c>
      <c r="P57" s="134"/>
      <c r="Q57" s="292" t="e">
        <f t="shared" si="8"/>
        <v>#DIV/0!</v>
      </c>
      <c r="R57" s="126"/>
      <c r="S57" s="343">
        <f>R57*INDEX('Select Year'!Z$23:AE$23,,MATCH($BN$5,'Select Year'!Z$14:AE$14,0))</f>
        <v>0</v>
      </c>
      <c r="T57" s="134"/>
      <c r="U57" s="292" t="e">
        <f t="shared" si="9"/>
        <v>#DIV/0!</v>
      </c>
      <c r="V57" s="126"/>
      <c r="W57" s="343">
        <f>V57*INDEX('Select Year'!Z$23:AE$23,,MATCH($BN$5,'Select Year'!Z$14:AE$14,0))</f>
        <v>0</v>
      </c>
      <c r="X57" s="134"/>
      <c r="Y57" s="292" t="e">
        <f t="shared" si="10"/>
        <v>#DIV/0!</v>
      </c>
      <c r="Z57" s="126"/>
      <c r="AA57" s="343">
        <f>Z57*INDEX('Select Year'!Z$23:AE$23,,MATCH($BN$5,'Select Year'!Z$14:AE$14,0))</f>
        <v>0</v>
      </c>
      <c r="AB57" s="134"/>
      <c r="AC57" s="292" t="e">
        <f t="shared" si="11"/>
        <v>#DIV/0!</v>
      </c>
      <c r="AD57" s="126"/>
      <c r="AE57" s="343">
        <f>AD57*INDEX('Select Year'!Z$23:AE$23,,MATCH($BN$5,'Select Year'!Z$14:AE$14,0))</f>
        <v>0</v>
      </c>
      <c r="AF57" s="134"/>
      <c r="AG57" s="292" t="e">
        <f t="shared" si="12"/>
        <v>#DIV/0!</v>
      </c>
      <c r="AH57" s="126"/>
      <c r="AI57" s="343">
        <f>AH57*INDEX('Select Year'!Z$23:AE$23,,MATCH($BN$5,'Select Year'!Z$14:AE$14,0))</f>
        <v>0</v>
      </c>
      <c r="AJ57" s="134"/>
      <c r="AK57" s="292" t="e">
        <f t="shared" si="13"/>
        <v>#DIV/0!</v>
      </c>
      <c r="AL57" s="126"/>
      <c r="AM57" s="343">
        <f>AL57*INDEX('Select Year'!Z$23:AE$23,,MATCH($BN$5,'Select Year'!Z$14:AE$14,0))</f>
        <v>0</v>
      </c>
      <c r="AN57" s="134"/>
      <c r="AO57" s="292" t="e">
        <f t="shared" si="14"/>
        <v>#DIV/0!</v>
      </c>
      <c r="AP57" s="126"/>
      <c r="AQ57" s="343">
        <f>AP57*INDEX('Select Year'!Z$23:AE$23,,MATCH($BN$5,'Select Year'!Z$14:AE$14,0))</f>
        <v>0</v>
      </c>
      <c r="AR57" s="134"/>
      <c r="AS57" s="292" t="e">
        <f t="shared" si="15"/>
        <v>#DIV/0!</v>
      </c>
      <c r="AT57" s="126"/>
      <c r="AU57" s="343">
        <f>AT57*INDEX('Select Year'!Z$23:AE$23,,MATCH($BN$5,'Select Year'!Z$14:AE$14,0))</f>
        <v>0</v>
      </c>
      <c r="AV57" s="134"/>
      <c r="AW57" s="348" t="e">
        <f t="shared" si="16"/>
        <v>#DIV/0!</v>
      </c>
      <c r="AY57" s="12"/>
      <c r="AZ57" s="12"/>
      <c r="BF57" s="12"/>
      <c r="BG57" s="12"/>
      <c r="BH57" s="12"/>
      <c r="BI57" s="12"/>
      <c r="BJ57" s="13"/>
      <c r="BK57" s="12"/>
      <c r="CM57" s="177"/>
      <c r="CN57" s="174" t="str">
        <f t="shared" si="17"/>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32">Year5</f>
        <v/>
      </c>
      <c r="D58" s="363">
        <f t="shared" si="3"/>
        <v>0</v>
      </c>
      <c r="E58" s="339">
        <f>D58*INDEX('Select Year'!Z$23:AE$23,,MATCH($BN$5,'Select Year'!Z$14:AE$14,0))</f>
        <v>0</v>
      </c>
      <c r="F58" s="364">
        <f t="shared" si="4"/>
        <v>0</v>
      </c>
      <c r="G58" s="365" t="e">
        <f t="shared" si="5"/>
        <v>#DIV/0!</v>
      </c>
      <c r="H58" s="365" t="e">
        <f t="shared" si="6"/>
        <v>#DIV/0!</v>
      </c>
      <c r="I58" s="144" t="e">
        <f>E58*INDEX('Select Year'!AA$15:AC$19,MATCH('Marked Gasoil'!C58,'Select Year'!W$15:W$19,0),MATCH($BN$5,'Select Year'!AA$14:AC$14,0))</f>
        <v>#N/A</v>
      </c>
      <c r="J58" s="306"/>
      <c r="K58" s="339">
        <f>J58*INDEX('Select Year'!Z$23:AE$23,,MATCH($BN$5,'Select Year'!Z$14:AE$14,0))</f>
        <v>0</v>
      </c>
      <c r="L58" s="307"/>
      <c r="M58" s="290" t="e">
        <f t="shared" si="7"/>
        <v>#DIV/0!</v>
      </c>
      <c r="N58" s="306"/>
      <c r="O58" s="339">
        <f>N58*INDEX('Select Year'!Z$23:AE$23,,MATCH($BN$5,'Select Year'!Z$14:AE$14,0))</f>
        <v>0</v>
      </c>
      <c r="P58" s="307"/>
      <c r="Q58" s="290" t="e">
        <f t="shared" si="8"/>
        <v>#DIV/0!</v>
      </c>
      <c r="R58" s="306"/>
      <c r="S58" s="339">
        <f>R58*INDEX('Select Year'!Z$23:AE$23,,MATCH($BN$5,'Select Year'!Z$14:AE$14,0))</f>
        <v>0</v>
      </c>
      <c r="T58" s="307"/>
      <c r="U58" s="290" t="e">
        <f t="shared" si="9"/>
        <v>#DIV/0!</v>
      </c>
      <c r="V58" s="306"/>
      <c r="W58" s="339">
        <f>V58*INDEX('Select Year'!Z$23:AE$23,,MATCH($BN$5,'Select Year'!Z$14:AE$14,0))</f>
        <v>0</v>
      </c>
      <c r="X58" s="307"/>
      <c r="Y58" s="290" t="e">
        <f t="shared" si="10"/>
        <v>#DIV/0!</v>
      </c>
      <c r="Z58" s="306"/>
      <c r="AA58" s="339">
        <f>Z58*INDEX('Select Year'!Z$23:AE$23,,MATCH($BN$5,'Select Year'!Z$14:AE$14,0))</f>
        <v>0</v>
      </c>
      <c r="AB58" s="307"/>
      <c r="AC58" s="290" t="e">
        <f t="shared" si="11"/>
        <v>#DIV/0!</v>
      </c>
      <c r="AD58" s="306"/>
      <c r="AE58" s="339">
        <f>AD58*INDEX('Select Year'!Z$23:AE$23,,MATCH($BN$5,'Select Year'!Z$14:AE$14,0))</f>
        <v>0</v>
      </c>
      <c r="AF58" s="307"/>
      <c r="AG58" s="290" t="e">
        <f t="shared" si="12"/>
        <v>#DIV/0!</v>
      </c>
      <c r="AH58" s="306"/>
      <c r="AI58" s="339">
        <f>AH58*INDEX('Select Year'!Z$23:AE$23,,MATCH($BN$5,'Select Year'!Z$14:AE$14,0))</f>
        <v>0</v>
      </c>
      <c r="AJ58" s="307"/>
      <c r="AK58" s="290" t="e">
        <f t="shared" si="13"/>
        <v>#DIV/0!</v>
      </c>
      <c r="AL58" s="306"/>
      <c r="AM58" s="339">
        <f>AL58*INDEX('Select Year'!Z$23:AE$23,,MATCH($BN$5,'Select Year'!Z$14:AE$14,0))</f>
        <v>0</v>
      </c>
      <c r="AN58" s="307"/>
      <c r="AO58" s="290" t="e">
        <f t="shared" si="14"/>
        <v>#DIV/0!</v>
      </c>
      <c r="AP58" s="306"/>
      <c r="AQ58" s="339">
        <f>AP58*INDEX('Select Year'!Z$23:AE$23,,MATCH($BN$5,'Select Year'!Z$14:AE$14,0))</f>
        <v>0</v>
      </c>
      <c r="AR58" s="307"/>
      <c r="AS58" s="290" t="e">
        <f t="shared" si="15"/>
        <v>#DIV/0!</v>
      </c>
      <c r="AT58" s="306"/>
      <c r="AU58" s="339">
        <f>AT58*INDEX('Select Year'!Z$23:AE$23,,MATCH($BN$5,'Select Year'!Z$14:AE$14,0))</f>
        <v>0</v>
      </c>
      <c r="AV58" s="307"/>
      <c r="AW58" s="346" t="e">
        <f t="shared" si="16"/>
        <v>#DIV/0!</v>
      </c>
      <c r="AY58" s="12"/>
      <c r="AZ58" s="12"/>
      <c r="BF58" s="12"/>
      <c r="BG58" s="12"/>
      <c r="BH58" s="12"/>
      <c r="BI58" s="12"/>
      <c r="BJ58" s="13"/>
      <c r="BK58" s="12"/>
      <c r="CM58" s="177"/>
      <c r="CN58" s="174" t="str">
        <f t="shared" si="17"/>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32"/>
        <v/>
      </c>
      <c r="D59" s="366">
        <f t="shared" si="3"/>
        <v>0</v>
      </c>
      <c r="E59" s="340">
        <f>D59*INDEX('Select Year'!Z$23:AE$23,,MATCH($BN$5,'Select Year'!Z$14:AE$14,0))</f>
        <v>0</v>
      </c>
      <c r="F59" s="354">
        <f t="shared" si="4"/>
        <v>0</v>
      </c>
      <c r="G59" s="351" t="e">
        <f t="shared" si="5"/>
        <v>#DIV/0!</v>
      </c>
      <c r="H59" s="351" t="e">
        <f t="shared" si="6"/>
        <v>#DIV/0!</v>
      </c>
      <c r="I59" s="47" t="e">
        <f>E59*INDEX('Select Year'!AA$15:AC$19,MATCH('Marked Gasoil'!C59,'Select Year'!W$15:W$19,0),MATCH($BN$5,'Select Year'!AA$14:AC$14,0))</f>
        <v>#N/A</v>
      </c>
      <c r="J59" s="70"/>
      <c r="K59" s="340">
        <f>J59*INDEX('Select Year'!Z$23:AE$23,,MATCH($BN$5,'Select Year'!Z$14:AE$14,0))</f>
        <v>0</v>
      </c>
      <c r="L59" s="289"/>
      <c r="M59" s="291" t="e">
        <f t="shared" si="7"/>
        <v>#DIV/0!</v>
      </c>
      <c r="N59" s="70"/>
      <c r="O59" s="340">
        <f>N59*INDEX('Select Year'!Z$23:AE$23,,MATCH($BN$5,'Select Year'!Z$14:AE$14,0))</f>
        <v>0</v>
      </c>
      <c r="P59" s="289"/>
      <c r="Q59" s="291" t="e">
        <f t="shared" si="8"/>
        <v>#DIV/0!</v>
      </c>
      <c r="R59" s="70"/>
      <c r="S59" s="340">
        <f>R59*INDEX('Select Year'!Z$23:AE$23,,MATCH($BN$5,'Select Year'!Z$14:AE$14,0))</f>
        <v>0</v>
      </c>
      <c r="T59" s="289"/>
      <c r="U59" s="291" t="e">
        <f t="shared" si="9"/>
        <v>#DIV/0!</v>
      </c>
      <c r="V59" s="70"/>
      <c r="W59" s="340">
        <f>V59*INDEX('Select Year'!Z$23:AE$23,,MATCH($BN$5,'Select Year'!Z$14:AE$14,0))</f>
        <v>0</v>
      </c>
      <c r="X59" s="289"/>
      <c r="Y59" s="291" t="e">
        <f t="shared" si="10"/>
        <v>#DIV/0!</v>
      </c>
      <c r="Z59" s="70"/>
      <c r="AA59" s="340">
        <f>Z59*INDEX('Select Year'!Z$23:AE$23,,MATCH($BN$5,'Select Year'!Z$14:AE$14,0))</f>
        <v>0</v>
      </c>
      <c r="AB59" s="289"/>
      <c r="AC59" s="291" t="e">
        <f t="shared" si="11"/>
        <v>#DIV/0!</v>
      </c>
      <c r="AD59" s="70"/>
      <c r="AE59" s="340">
        <f>AD59*INDEX('Select Year'!Z$23:AE$23,,MATCH($BN$5,'Select Year'!Z$14:AE$14,0))</f>
        <v>0</v>
      </c>
      <c r="AF59" s="289"/>
      <c r="AG59" s="291" t="e">
        <f t="shared" si="12"/>
        <v>#DIV/0!</v>
      </c>
      <c r="AH59" s="70"/>
      <c r="AI59" s="340">
        <f>AH59*INDEX('Select Year'!Z$23:AE$23,,MATCH($BN$5,'Select Year'!Z$14:AE$14,0))</f>
        <v>0</v>
      </c>
      <c r="AJ59" s="289"/>
      <c r="AK59" s="291" t="e">
        <f t="shared" si="13"/>
        <v>#DIV/0!</v>
      </c>
      <c r="AL59" s="70"/>
      <c r="AM59" s="340">
        <f>AL59*INDEX('Select Year'!Z$23:AE$23,,MATCH($BN$5,'Select Year'!Z$14:AE$14,0))</f>
        <v>0</v>
      </c>
      <c r="AN59" s="289"/>
      <c r="AO59" s="291" t="e">
        <f t="shared" si="14"/>
        <v>#DIV/0!</v>
      </c>
      <c r="AP59" s="70"/>
      <c r="AQ59" s="340">
        <f>AP59*INDEX('Select Year'!Z$23:AE$23,,MATCH($BN$5,'Select Year'!Z$14:AE$14,0))</f>
        <v>0</v>
      </c>
      <c r="AR59" s="289"/>
      <c r="AS59" s="291" t="e">
        <f t="shared" si="15"/>
        <v>#DIV/0!</v>
      </c>
      <c r="AT59" s="70"/>
      <c r="AU59" s="340">
        <f>AT59*INDEX('Select Year'!Z$23:AE$23,,MATCH($BN$5,'Select Year'!Z$14:AE$14,0))</f>
        <v>0</v>
      </c>
      <c r="AV59" s="289"/>
      <c r="AW59" s="347" t="e">
        <f t="shared" si="16"/>
        <v>#DIV/0!</v>
      </c>
      <c r="AY59" s="12"/>
      <c r="AZ59" s="12"/>
      <c r="BF59" s="12"/>
      <c r="BG59" s="12"/>
      <c r="BH59" s="12"/>
      <c r="BI59" s="12"/>
      <c r="BJ59" s="13"/>
      <c r="BK59" s="12"/>
      <c r="CM59" s="177"/>
      <c r="CN59" s="174" t="str">
        <f t="shared" si="17"/>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32"/>
        <v/>
      </c>
      <c r="D60" s="366">
        <f t="shared" si="3"/>
        <v>0</v>
      </c>
      <c r="E60" s="340">
        <f>D60*INDEX('Select Year'!Z$23:AE$23,,MATCH($BN$5,'Select Year'!Z$14:AE$14,0))</f>
        <v>0</v>
      </c>
      <c r="F60" s="354">
        <f t="shared" si="4"/>
        <v>0</v>
      </c>
      <c r="G60" s="351" t="e">
        <f t="shared" si="5"/>
        <v>#DIV/0!</v>
      </c>
      <c r="H60" s="351" t="e">
        <f t="shared" si="6"/>
        <v>#DIV/0!</v>
      </c>
      <c r="I60" s="47" t="e">
        <f>E60*INDEX('Select Year'!AA$15:AC$19,MATCH('Marked Gasoil'!C60,'Select Year'!W$15:W$19,0),MATCH($BN$5,'Select Year'!AA$14:AC$14,0))</f>
        <v>#N/A</v>
      </c>
      <c r="J60" s="70"/>
      <c r="K60" s="340">
        <f>J60*INDEX('Select Year'!Z$23:AE$23,,MATCH($BN$5,'Select Year'!Z$14:AE$14,0))</f>
        <v>0</v>
      </c>
      <c r="L60" s="289"/>
      <c r="M60" s="291" t="e">
        <f t="shared" si="7"/>
        <v>#DIV/0!</v>
      </c>
      <c r="N60" s="70"/>
      <c r="O60" s="340">
        <f>N60*INDEX('Select Year'!Z$23:AE$23,,MATCH($BN$5,'Select Year'!Z$14:AE$14,0))</f>
        <v>0</v>
      </c>
      <c r="P60" s="289"/>
      <c r="Q60" s="291" t="e">
        <f t="shared" si="8"/>
        <v>#DIV/0!</v>
      </c>
      <c r="R60" s="70"/>
      <c r="S60" s="340">
        <f>R60*INDEX('Select Year'!Z$23:AE$23,,MATCH($BN$5,'Select Year'!Z$14:AE$14,0))</f>
        <v>0</v>
      </c>
      <c r="T60" s="289"/>
      <c r="U60" s="291" t="e">
        <f t="shared" si="9"/>
        <v>#DIV/0!</v>
      </c>
      <c r="V60" s="70"/>
      <c r="W60" s="340">
        <f>V60*INDEX('Select Year'!Z$23:AE$23,,MATCH($BN$5,'Select Year'!Z$14:AE$14,0))</f>
        <v>0</v>
      </c>
      <c r="X60" s="289"/>
      <c r="Y60" s="291" t="e">
        <f t="shared" si="10"/>
        <v>#DIV/0!</v>
      </c>
      <c r="Z60" s="70"/>
      <c r="AA60" s="340">
        <f>Z60*INDEX('Select Year'!Z$23:AE$23,,MATCH($BN$5,'Select Year'!Z$14:AE$14,0))</f>
        <v>0</v>
      </c>
      <c r="AB60" s="289"/>
      <c r="AC60" s="291" t="e">
        <f t="shared" si="11"/>
        <v>#DIV/0!</v>
      </c>
      <c r="AD60" s="70"/>
      <c r="AE60" s="340">
        <f>AD60*INDEX('Select Year'!Z$23:AE$23,,MATCH($BN$5,'Select Year'!Z$14:AE$14,0))</f>
        <v>0</v>
      </c>
      <c r="AF60" s="289"/>
      <c r="AG60" s="291" t="e">
        <f t="shared" si="12"/>
        <v>#DIV/0!</v>
      </c>
      <c r="AH60" s="70"/>
      <c r="AI60" s="340">
        <f>AH60*INDEX('Select Year'!Z$23:AE$23,,MATCH($BN$5,'Select Year'!Z$14:AE$14,0))</f>
        <v>0</v>
      </c>
      <c r="AJ60" s="289"/>
      <c r="AK60" s="291" t="e">
        <f t="shared" si="13"/>
        <v>#DIV/0!</v>
      </c>
      <c r="AL60" s="70"/>
      <c r="AM60" s="340">
        <f>AL60*INDEX('Select Year'!Z$23:AE$23,,MATCH($BN$5,'Select Year'!Z$14:AE$14,0))</f>
        <v>0</v>
      </c>
      <c r="AN60" s="289"/>
      <c r="AO60" s="291" t="e">
        <f t="shared" si="14"/>
        <v>#DIV/0!</v>
      </c>
      <c r="AP60" s="70"/>
      <c r="AQ60" s="340">
        <f>AP60*INDEX('Select Year'!Z$23:AE$23,,MATCH($BN$5,'Select Year'!Z$14:AE$14,0))</f>
        <v>0</v>
      </c>
      <c r="AR60" s="289"/>
      <c r="AS60" s="291" t="e">
        <f t="shared" si="15"/>
        <v>#DIV/0!</v>
      </c>
      <c r="AT60" s="70"/>
      <c r="AU60" s="340">
        <f>AT60*INDEX('Select Year'!Z$23:AE$23,,MATCH($BN$5,'Select Year'!Z$14:AE$14,0))</f>
        <v>0</v>
      </c>
      <c r="AV60" s="289"/>
      <c r="AW60" s="347" t="e">
        <f t="shared" si="16"/>
        <v>#DIV/0!</v>
      </c>
      <c r="AY60" s="12"/>
      <c r="AZ60" s="12"/>
      <c r="BF60" s="12"/>
      <c r="BG60" s="12"/>
      <c r="BH60" s="12"/>
      <c r="BI60" s="12"/>
      <c r="BJ60" s="13"/>
      <c r="BK60" s="12"/>
      <c r="CM60" s="177"/>
      <c r="CN60" s="174" t="str">
        <f t="shared" si="17"/>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32"/>
        <v/>
      </c>
      <c r="D61" s="366">
        <f t="shared" si="3"/>
        <v>0</v>
      </c>
      <c r="E61" s="340">
        <f>D61*INDEX('Select Year'!Z$23:AE$23,,MATCH($BN$5,'Select Year'!Z$14:AE$14,0))</f>
        <v>0</v>
      </c>
      <c r="F61" s="354">
        <f t="shared" si="4"/>
        <v>0</v>
      </c>
      <c r="G61" s="351" t="e">
        <f t="shared" si="5"/>
        <v>#DIV/0!</v>
      </c>
      <c r="H61" s="351" t="e">
        <f t="shared" si="6"/>
        <v>#DIV/0!</v>
      </c>
      <c r="I61" s="47" t="e">
        <f>E61*INDEX('Select Year'!AA$15:AC$19,MATCH('Marked Gasoil'!C61,'Select Year'!W$15:W$19,0),MATCH($BN$5,'Select Year'!AA$14:AC$14,0))</f>
        <v>#N/A</v>
      </c>
      <c r="J61" s="70"/>
      <c r="K61" s="340">
        <f>J61*INDEX('Select Year'!Z$23:AE$23,,MATCH($BN$5,'Select Year'!Z$14:AE$14,0))</f>
        <v>0</v>
      </c>
      <c r="L61" s="289"/>
      <c r="M61" s="291" t="e">
        <f t="shared" si="7"/>
        <v>#DIV/0!</v>
      </c>
      <c r="N61" s="70"/>
      <c r="O61" s="340">
        <f>N61*INDEX('Select Year'!Z$23:AE$23,,MATCH($BN$5,'Select Year'!Z$14:AE$14,0))</f>
        <v>0</v>
      </c>
      <c r="P61" s="289"/>
      <c r="Q61" s="291" t="e">
        <f t="shared" si="8"/>
        <v>#DIV/0!</v>
      </c>
      <c r="R61" s="70"/>
      <c r="S61" s="340">
        <f>R61*INDEX('Select Year'!Z$23:AE$23,,MATCH($BN$5,'Select Year'!Z$14:AE$14,0))</f>
        <v>0</v>
      </c>
      <c r="T61" s="289"/>
      <c r="U61" s="291" t="e">
        <f t="shared" si="9"/>
        <v>#DIV/0!</v>
      </c>
      <c r="V61" s="70"/>
      <c r="W61" s="340">
        <f>V61*INDEX('Select Year'!Z$23:AE$23,,MATCH($BN$5,'Select Year'!Z$14:AE$14,0))</f>
        <v>0</v>
      </c>
      <c r="X61" s="289"/>
      <c r="Y61" s="291" t="e">
        <f t="shared" si="10"/>
        <v>#DIV/0!</v>
      </c>
      <c r="Z61" s="70"/>
      <c r="AA61" s="340">
        <f>Z61*INDEX('Select Year'!Z$23:AE$23,,MATCH($BN$5,'Select Year'!Z$14:AE$14,0))</f>
        <v>0</v>
      </c>
      <c r="AB61" s="289"/>
      <c r="AC61" s="291" t="e">
        <f t="shared" si="11"/>
        <v>#DIV/0!</v>
      </c>
      <c r="AD61" s="70"/>
      <c r="AE61" s="340">
        <f>AD61*INDEX('Select Year'!Z$23:AE$23,,MATCH($BN$5,'Select Year'!Z$14:AE$14,0))</f>
        <v>0</v>
      </c>
      <c r="AF61" s="289"/>
      <c r="AG61" s="291" t="e">
        <f t="shared" si="12"/>
        <v>#DIV/0!</v>
      </c>
      <c r="AH61" s="70"/>
      <c r="AI61" s="340">
        <f>AH61*INDEX('Select Year'!Z$23:AE$23,,MATCH($BN$5,'Select Year'!Z$14:AE$14,0))</f>
        <v>0</v>
      </c>
      <c r="AJ61" s="289"/>
      <c r="AK61" s="291" t="e">
        <f t="shared" si="13"/>
        <v>#DIV/0!</v>
      </c>
      <c r="AL61" s="70"/>
      <c r="AM61" s="340">
        <f>AL61*INDEX('Select Year'!Z$23:AE$23,,MATCH($BN$5,'Select Year'!Z$14:AE$14,0))</f>
        <v>0</v>
      </c>
      <c r="AN61" s="289"/>
      <c r="AO61" s="291" t="e">
        <f t="shared" si="14"/>
        <v>#DIV/0!</v>
      </c>
      <c r="AP61" s="70"/>
      <c r="AQ61" s="340">
        <f>AP61*INDEX('Select Year'!Z$23:AE$23,,MATCH($BN$5,'Select Year'!Z$14:AE$14,0))</f>
        <v>0</v>
      </c>
      <c r="AR61" s="289"/>
      <c r="AS61" s="291" t="e">
        <f t="shared" si="15"/>
        <v>#DIV/0!</v>
      </c>
      <c r="AT61" s="70"/>
      <c r="AU61" s="340">
        <f>AT61*INDEX('Select Year'!Z$23:AE$23,,MATCH($BN$5,'Select Year'!Z$14:AE$14,0))</f>
        <v>0</v>
      </c>
      <c r="AV61" s="289"/>
      <c r="AW61" s="347" t="e">
        <f t="shared" si="16"/>
        <v>#DIV/0!</v>
      </c>
      <c r="AY61" s="12"/>
      <c r="AZ61" s="12"/>
      <c r="BF61" s="12"/>
      <c r="BG61" s="12"/>
      <c r="BH61" s="12"/>
      <c r="BI61" s="12"/>
      <c r="BJ61" s="13"/>
      <c r="BK61" s="12"/>
      <c r="CM61" s="177"/>
      <c r="CN61" s="174" t="str">
        <f t="shared" si="17"/>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32"/>
        <v/>
      </c>
      <c r="D62" s="366">
        <f t="shared" si="3"/>
        <v>0</v>
      </c>
      <c r="E62" s="340">
        <f>D62*INDEX('Select Year'!Z$23:AE$23,,MATCH($BN$5,'Select Year'!Z$14:AE$14,0))</f>
        <v>0</v>
      </c>
      <c r="F62" s="354">
        <f t="shared" si="4"/>
        <v>0</v>
      </c>
      <c r="G62" s="351" t="e">
        <f t="shared" si="5"/>
        <v>#DIV/0!</v>
      </c>
      <c r="H62" s="351" t="e">
        <f t="shared" si="6"/>
        <v>#DIV/0!</v>
      </c>
      <c r="I62" s="47" t="e">
        <f>E62*INDEX('Select Year'!AA$15:AC$19,MATCH('Marked Gasoil'!C62,'Select Year'!W$15:W$19,0),MATCH($BN$5,'Select Year'!AA$14:AC$14,0))</f>
        <v>#N/A</v>
      </c>
      <c r="J62" s="70"/>
      <c r="K62" s="340">
        <f>J62*INDEX('Select Year'!Z$23:AE$23,,MATCH($BN$5,'Select Year'!Z$14:AE$14,0))</f>
        <v>0</v>
      </c>
      <c r="L62" s="289"/>
      <c r="M62" s="291" t="e">
        <f t="shared" si="7"/>
        <v>#DIV/0!</v>
      </c>
      <c r="N62" s="70"/>
      <c r="O62" s="340">
        <f>N62*INDEX('Select Year'!Z$23:AE$23,,MATCH($BN$5,'Select Year'!Z$14:AE$14,0))</f>
        <v>0</v>
      </c>
      <c r="P62" s="289"/>
      <c r="Q62" s="291" t="e">
        <f t="shared" si="8"/>
        <v>#DIV/0!</v>
      </c>
      <c r="R62" s="70"/>
      <c r="S62" s="340">
        <f>R62*INDEX('Select Year'!Z$23:AE$23,,MATCH($BN$5,'Select Year'!Z$14:AE$14,0))</f>
        <v>0</v>
      </c>
      <c r="T62" s="289"/>
      <c r="U62" s="291" t="e">
        <f t="shared" si="9"/>
        <v>#DIV/0!</v>
      </c>
      <c r="V62" s="70"/>
      <c r="W62" s="340">
        <f>V62*INDEX('Select Year'!Z$23:AE$23,,MATCH($BN$5,'Select Year'!Z$14:AE$14,0))</f>
        <v>0</v>
      </c>
      <c r="X62" s="289"/>
      <c r="Y62" s="291" t="e">
        <f t="shared" si="10"/>
        <v>#DIV/0!</v>
      </c>
      <c r="Z62" s="70"/>
      <c r="AA62" s="340">
        <f>Z62*INDEX('Select Year'!Z$23:AE$23,,MATCH($BN$5,'Select Year'!Z$14:AE$14,0))</f>
        <v>0</v>
      </c>
      <c r="AB62" s="289"/>
      <c r="AC62" s="291" t="e">
        <f t="shared" si="11"/>
        <v>#DIV/0!</v>
      </c>
      <c r="AD62" s="70"/>
      <c r="AE62" s="340">
        <f>AD62*INDEX('Select Year'!Z$23:AE$23,,MATCH($BN$5,'Select Year'!Z$14:AE$14,0))</f>
        <v>0</v>
      </c>
      <c r="AF62" s="289"/>
      <c r="AG62" s="291" t="e">
        <f t="shared" si="12"/>
        <v>#DIV/0!</v>
      </c>
      <c r="AH62" s="70"/>
      <c r="AI62" s="340">
        <f>AH62*INDEX('Select Year'!Z$23:AE$23,,MATCH($BN$5,'Select Year'!Z$14:AE$14,0))</f>
        <v>0</v>
      </c>
      <c r="AJ62" s="289"/>
      <c r="AK62" s="291" t="e">
        <f t="shared" si="13"/>
        <v>#DIV/0!</v>
      </c>
      <c r="AL62" s="70"/>
      <c r="AM62" s="340">
        <f>AL62*INDEX('Select Year'!Z$23:AE$23,,MATCH($BN$5,'Select Year'!Z$14:AE$14,0))</f>
        <v>0</v>
      </c>
      <c r="AN62" s="289"/>
      <c r="AO62" s="291" t="e">
        <f t="shared" si="14"/>
        <v>#DIV/0!</v>
      </c>
      <c r="AP62" s="70"/>
      <c r="AQ62" s="340">
        <f>AP62*INDEX('Select Year'!Z$23:AE$23,,MATCH($BN$5,'Select Year'!Z$14:AE$14,0))</f>
        <v>0</v>
      </c>
      <c r="AR62" s="289"/>
      <c r="AS62" s="291" t="e">
        <f t="shared" si="15"/>
        <v>#DIV/0!</v>
      </c>
      <c r="AT62" s="70"/>
      <c r="AU62" s="340">
        <f>AT62*INDEX('Select Year'!Z$23:AE$23,,MATCH($BN$5,'Select Year'!Z$14:AE$14,0))</f>
        <v>0</v>
      </c>
      <c r="AV62" s="289"/>
      <c r="AW62" s="347" t="e">
        <f t="shared" si="16"/>
        <v>#DIV/0!</v>
      </c>
      <c r="AY62" s="12"/>
      <c r="AZ62" s="12"/>
      <c r="BF62" s="12"/>
      <c r="BG62" s="12"/>
      <c r="BH62" s="12"/>
      <c r="BI62" s="12"/>
      <c r="BJ62" s="13"/>
      <c r="BK62" s="12"/>
      <c r="CM62" s="177"/>
      <c r="CN62" s="174" t="str">
        <f t="shared" si="17"/>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32"/>
        <v/>
      </c>
      <c r="D63" s="366">
        <f t="shared" si="3"/>
        <v>0</v>
      </c>
      <c r="E63" s="340">
        <f>D63*INDEX('Select Year'!Z$23:AE$23,,MATCH($BN$5,'Select Year'!Z$14:AE$14,0))</f>
        <v>0</v>
      </c>
      <c r="F63" s="354">
        <f t="shared" si="4"/>
        <v>0</v>
      </c>
      <c r="G63" s="351" t="e">
        <f t="shared" si="5"/>
        <v>#DIV/0!</v>
      </c>
      <c r="H63" s="351" t="e">
        <f t="shared" si="6"/>
        <v>#DIV/0!</v>
      </c>
      <c r="I63" s="47" t="e">
        <f>E63*INDEX('Select Year'!AA$15:AC$19,MATCH('Marked Gasoil'!C63,'Select Year'!W$15:W$19,0),MATCH($BN$5,'Select Year'!AA$14:AC$14,0))</f>
        <v>#N/A</v>
      </c>
      <c r="J63" s="70"/>
      <c r="K63" s="340">
        <f>J63*INDEX('Select Year'!Z$23:AE$23,,MATCH($BN$5,'Select Year'!Z$14:AE$14,0))</f>
        <v>0</v>
      </c>
      <c r="L63" s="289"/>
      <c r="M63" s="291" t="e">
        <f t="shared" si="7"/>
        <v>#DIV/0!</v>
      </c>
      <c r="N63" s="70"/>
      <c r="O63" s="340">
        <f>N63*INDEX('Select Year'!Z$23:AE$23,,MATCH($BN$5,'Select Year'!Z$14:AE$14,0))</f>
        <v>0</v>
      </c>
      <c r="P63" s="289"/>
      <c r="Q63" s="291" t="e">
        <f t="shared" si="8"/>
        <v>#DIV/0!</v>
      </c>
      <c r="R63" s="70"/>
      <c r="S63" s="340">
        <f>R63*INDEX('Select Year'!Z$23:AE$23,,MATCH($BN$5,'Select Year'!Z$14:AE$14,0))</f>
        <v>0</v>
      </c>
      <c r="T63" s="289"/>
      <c r="U63" s="291" t="e">
        <f t="shared" si="9"/>
        <v>#DIV/0!</v>
      </c>
      <c r="V63" s="70"/>
      <c r="W63" s="340">
        <f>V63*INDEX('Select Year'!Z$23:AE$23,,MATCH($BN$5,'Select Year'!Z$14:AE$14,0))</f>
        <v>0</v>
      </c>
      <c r="X63" s="289"/>
      <c r="Y63" s="291" t="e">
        <f t="shared" si="10"/>
        <v>#DIV/0!</v>
      </c>
      <c r="Z63" s="70"/>
      <c r="AA63" s="340">
        <f>Z63*INDEX('Select Year'!Z$23:AE$23,,MATCH($BN$5,'Select Year'!Z$14:AE$14,0))</f>
        <v>0</v>
      </c>
      <c r="AB63" s="289"/>
      <c r="AC63" s="291" t="e">
        <f t="shared" si="11"/>
        <v>#DIV/0!</v>
      </c>
      <c r="AD63" s="70"/>
      <c r="AE63" s="340">
        <f>AD63*INDEX('Select Year'!Z$23:AE$23,,MATCH($BN$5,'Select Year'!Z$14:AE$14,0))</f>
        <v>0</v>
      </c>
      <c r="AF63" s="289"/>
      <c r="AG63" s="291" t="e">
        <f t="shared" si="12"/>
        <v>#DIV/0!</v>
      </c>
      <c r="AH63" s="70"/>
      <c r="AI63" s="340">
        <f>AH63*INDEX('Select Year'!Z$23:AE$23,,MATCH($BN$5,'Select Year'!Z$14:AE$14,0))</f>
        <v>0</v>
      </c>
      <c r="AJ63" s="289"/>
      <c r="AK63" s="291" t="e">
        <f t="shared" si="13"/>
        <v>#DIV/0!</v>
      </c>
      <c r="AL63" s="70"/>
      <c r="AM63" s="340">
        <f>AL63*INDEX('Select Year'!Z$23:AE$23,,MATCH($BN$5,'Select Year'!Z$14:AE$14,0))</f>
        <v>0</v>
      </c>
      <c r="AN63" s="289"/>
      <c r="AO63" s="291" t="e">
        <f t="shared" si="14"/>
        <v>#DIV/0!</v>
      </c>
      <c r="AP63" s="70"/>
      <c r="AQ63" s="340">
        <f>AP63*INDEX('Select Year'!Z$23:AE$23,,MATCH($BN$5,'Select Year'!Z$14:AE$14,0))</f>
        <v>0</v>
      </c>
      <c r="AR63" s="289"/>
      <c r="AS63" s="291" t="e">
        <f t="shared" si="15"/>
        <v>#DIV/0!</v>
      </c>
      <c r="AT63" s="70"/>
      <c r="AU63" s="340">
        <f>AT63*INDEX('Select Year'!Z$23:AE$23,,MATCH($BN$5,'Select Year'!Z$14:AE$14,0))</f>
        <v>0</v>
      </c>
      <c r="AV63" s="289"/>
      <c r="AW63" s="347" t="e">
        <f t="shared" si="16"/>
        <v>#DIV/0!</v>
      </c>
      <c r="AY63" s="12"/>
      <c r="AZ63" s="12"/>
      <c r="BF63" s="12"/>
      <c r="BG63" s="12"/>
      <c r="BH63" s="12"/>
      <c r="BI63" s="12"/>
      <c r="BJ63" s="13"/>
      <c r="BK63" s="12"/>
      <c r="CM63" s="177"/>
      <c r="CN63" s="174" t="str">
        <f t="shared" si="17"/>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32"/>
        <v/>
      </c>
      <c r="D64" s="366">
        <f t="shared" si="3"/>
        <v>0</v>
      </c>
      <c r="E64" s="340">
        <f>D64*INDEX('Select Year'!Z$23:AE$23,,MATCH($BN$5,'Select Year'!Z$14:AE$14,0))</f>
        <v>0</v>
      </c>
      <c r="F64" s="354">
        <f t="shared" si="4"/>
        <v>0</v>
      </c>
      <c r="G64" s="351" t="e">
        <f t="shared" si="5"/>
        <v>#DIV/0!</v>
      </c>
      <c r="H64" s="351" t="e">
        <f t="shared" si="6"/>
        <v>#DIV/0!</v>
      </c>
      <c r="I64" s="47" t="e">
        <f>E64*INDEX('Select Year'!AA$15:AC$19,MATCH('Marked Gasoil'!C64,'Select Year'!W$15:W$19,0),MATCH($BN$5,'Select Year'!AA$14:AC$14,0))</f>
        <v>#N/A</v>
      </c>
      <c r="J64" s="70"/>
      <c r="K64" s="340">
        <f>J64*INDEX('Select Year'!Z$23:AE$23,,MATCH($BN$5,'Select Year'!Z$14:AE$14,0))</f>
        <v>0</v>
      </c>
      <c r="L64" s="289"/>
      <c r="M64" s="291" t="e">
        <f t="shared" si="7"/>
        <v>#DIV/0!</v>
      </c>
      <c r="N64" s="70"/>
      <c r="O64" s="340">
        <f>N64*INDEX('Select Year'!Z$23:AE$23,,MATCH($BN$5,'Select Year'!Z$14:AE$14,0))</f>
        <v>0</v>
      </c>
      <c r="P64" s="289"/>
      <c r="Q64" s="291" t="e">
        <f t="shared" si="8"/>
        <v>#DIV/0!</v>
      </c>
      <c r="R64" s="70"/>
      <c r="S64" s="340">
        <f>R64*INDEX('Select Year'!Z$23:AE$23,,MATCH($BN$5,'Select Year'!Z$14:AE$14,0))</f>
        <v>0</v>
      </c>
      <c r="T64" s="289"/>
      <c r="U64" s="291" t="e">
        <f t="shared" si="9"/>
        <v>#DIV/0!</v>
      </c>
      <c r="V64" s="70"/>
      <c r="W64" s="340">
        <f>V64*INDEX('Select Year'!Z$23:AE$23,,MATCH($BN$5,'Select Year'!Z$14:AE$14,0))</f>
        <v>0</v>
      </c>
      <c r="X64" s="289"/>
      <c r="Y64" s="291" t="e">
        <f t="shared" si="10"/>
        <v>#DIV/0!</v>
      </c>
      <c r="Z64" s="70"/>
      <c r="AA64" s="340">
        <f>Z64*INDEX('Select Year'!Z$23:AE$23,,MATCH($BN$5,'Select Year'!Z$14:AE$14,0))</f>
        <v>0</v>
      </c>
      <c r="AB64" s="289"/>
      <c r="AC64" s="291" t="e">
        <f t="shared" si="11"/>
        <v>#DIV/0!</v>
      </c>
      <c r="AD64" s="70"/>
      <c r="AE64" s="340">
        <f>AD64*INDEX('Select Year'!Z$23:AE$23,,MATCH($BN$5,'Select Year'!Z$14:AE$14,0))</f>
        <v>0</v>
      </c>
      <c r="AF64" s="289"/>
      <c r="AG64" s="291" t="e">
        <f t="shared" si="12"/>
        <v>#DIV/0!</v>
      </c>
      <c r="AH64" s="70"/>
      <c r="AI64" s="340">
        <f>AH64*INDEX('Select Year'!Z$23:AE$23,,MATCH($BN$5,'Select Year'!Z$14:AE$14,0))</f>
        <v>0</v>
      </c>
      <c r="AJ64" s="289"/>
      <c r="AK64" s="291" t="e">
        <f t="shared" si="13"/>
        <v>#DIV/0!</v>
      </c>
      <c r="AL64" s="70"/>
      <c r="AM64" s="340">
        <f>AL64*INDEX('Select Year'!Z$23:AE$23,,MATCH($BN$5,'Select Year'!Z$14:AE$14,0))</f>
        <v>0</v>
      </c>
      <c r="AN64" s="289"/>
      <c r="AO64" s="291" t="e">
        <f t="shared" si="14"/>
        <v>#DIV/0!</v>
      </c>
      <c r="AP64" s="70"/>
      <c r="AQ64" s="340">
        <f>AP64*INDEX('Select Year'!Z$23:AE$23,,MATCH($BN$5,'Select Year'!Z$14:AE$14,0))</f>
        <v>0</v>
      </c>
      <c r="AR64" s="289"/>
      <c r="AS64" s="291" t="e">
        <f t="shared" si="15"/>
        <v>#DIV/0!</v>
      </c>
      <c r="AT64" s="70"/>
      <c r="AU64" s="340">
        <f>AT64*INDEX('Select Year'!Z$23:AE$23,,MATCH($BN$5,'Select Year'!Z$14:AE$14,0))</f>
        <v>0</v>
      </c>
      <c r="AV64" s="289"/>
      <c r="AW64" s="347" t="e">
        <f t="shared" si="16"/>
        <v>#DIV/0!</v>
      </c>
      <c r="AY64" s="12"/>
      <c r="AZ64" s="12"/>
      <c r="BF64" s="12"/>
      <c r="BG64" s="12"/>
      <c r="BH64" s="12"/>
      <c r="BI64" s="12"/>
      <c r="BJ64" s="13"/>
      <c r="BK64" s="12"/>
      <c r="CM64" s="177"/>
      <c r="CN64" s="174" t="str">
        <f t="shared" si="17"/>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32"/>
        <v/>
      </c>
      <c r="D65" s="366">
        <f t="shared" si="3"/>
        <v>0</v>
      </c>
      <c r="E65" s="340">
        <f>D65*INDEX('Select Year'!Z$23:AE$23,,MATCH($BN$5,'Select Year'!Z$14:AE$14,0))</f>
        <v>0</v>
      </c>
      <c r="F65" s="354">
        <f t="shared" si="4"/>
        <v>0</v>
      </c>
      <c r="G65" s="351" t="e">
        <f t="shared" si="5"/>
        <v>#DIV/0!</v>
      </c>
      <c r="H65" s="351" t="e">
        <f t="shared" si="6"/>
        <v>#DIV/0!</v>
      </c>
      <c r="I65" s="47" t="e">
        <f>E65*INDEX('Select Year'!AA$15:AC$19,MATCH('Marked Gasoil'!C65,'Select Year'!W$15:W$19,0),MATCH($BN$5,'Select Year'!AA$14:AC$14,0))</f>
        <v>#N/A</v>
      </c>
      <c r="J65" s="70"/>
      <c r="K65" s="340">
        <f>J65*INDEX('Select Year'!Z$23:AE$23,,MATCH($BN$5,'Select Year'!Z$14:AE$14,0))</f>
        <v>0</v>
      </c>
      <c r="L65" s="289"/>
      <c r="M65" s="291" t="e">
        <f t="shared" si="7"/>
        <v>#DIV/0!</v>
      </c>
      <c r="N65" s="70"/>
      <c r="O65" s="340">
        <f>N65*INDEX('Select Year'!Z$23:AE$23,,MATCH($BN$5,'Select Year'!Z$14:AE$14,0))</f>
        <v>0</v>
      </c>
      <c r="P65" s="289"/>
      <c r="Q65" s="291" t="e">
        <f t="shared" si="8"/>
        <v>#DIV/0!</v>
      </c>
      <c r="R65" s="70"/>
      <c r="S65" s="340">
        <f>R65*INDEX('Select Year'!Z$23:AE$23,,MATCH($BN$5,'Select Year'!Z$14:AE$14,0))</f>
        <v>0</v>
      </c>
      <c r="T65" s="289"/>
      <c r="U65" s="291" t="e">
        <f t="shared" si="9"/>
        <v>#DIV/0!</v>
      </c>
      <c r="V65" s="70"/>
      <c r="W65" s="340">
        <f>V65*INDEX('Select Year'!Z$23:AE$23,,MATCH($BN$5,'Select Year'!Z$14:AE$14,0))</f>
        <v>0</v>
      </c>
      <c r="X65" s="289"/>
      <c r="Y65" s="291" t="e">
        <f t="shared" si="10"/>
        <v>#DIV/0!</v>
      </c>
      <c r="Z65" s="70"/>
      <c r="AA65" s="340">
        <f>Z65*INDEX('Select Year'!Z$23:AE$23,,MATCH($BN$5,'Select Year'!Z$14:AE$14,0))</f>
        <v>0</v>
      </c>
      <c r="AB65" s="289"/>
      <c r="AC65" s="291" t="e">
        <f t="shared" si="11"/>
        <v>#DIV/0!</v>
      </c>
      <c r="AD65" s="70"/>
      <c r="AE65" s="340">
        <f>AD65*INDEX('Select Year'!Z$23:AE$23,,MATCH($BN$5,'Select Year'!Z$14:AE$14,0))</f>
        <v>0</v>
      </c>
      <c r="AF65" s="289"/>
      <c r="AG65" s="291" t="e">
        <f t="shared" si="12"/>
        <v>#DIV/0!</v>
      </c>
      <c r="AH65" s="70"/>
      <c r="AI65" s="340">
        <f>AH65*INDEX('Select Year'!Z$23:AE$23,,MATCH($BN$5,'Select Year'!Z$14:AE$14,0))</f>
        <v>0</v>
      </c>
      <c r="AJ65" s="289"/>
      <c r="AK65" s="291" t="e">
        <f t="shared" si="13"/>
        <v>#DIV/0!</v>
      </c>
      <c r="AL65" s="70"/>
      <c r="AM65" s="340">
        <f>AL65*INDEX('Select Year'!Z$23:AE$23,,MATCH($BN$5,'Select Year'!Z$14:AE$14,0))</f>
        <v>0</v>
      </c>
      <c r="AN65" s="289"/>
      <c r="AO65" s="291" t="e">
        <f t="shared" si="14"/>
        <v>#DIV/0!</v>
      </c>
      <c r="AP65" s="70"/>
      <c r="AQ65" s="340">
        <f>AP65*INDEX('Select Year'!Z$23:AE$23,,MATCH($BN$5,'Select Year'!Z$14:AE$14,0))</f>
        <v>0</v>
      </c>
      <c r="AR65" s="289"/>
      <c r="AS65" s="291" t="e">
        <f t="shared" si="15"/>
        <v>#DIV/0!</v>
      </c>
      <c r="AT65" s="70"/>
      <c r="AU65" s="340">
        <f>AT65*INDEX('Select Year'!Z$23:AE$23,,MATCH($BN$5,'Select Year'!Z$14:AE$14,0))</f>
        <v>0</v>
      </c>
      <c r="AV65" s="289"/>
      <c r="AW65" s="347" t="e">
        <f t="shared" si="16"/>
        <v>#DIV/0!</v>
      </c>
      <c r="AY65" s="12"/>
      <c r="AZ65" s="12"/>
      <c r="BF65" s="12"/>
      <c r="BG65" s="12"/>
      <c r="BH65" s="12"/>
      <c r="BI65" s="12"/>
      <c r="BJ65" s="13"/>
      <c r="BK65" s="12"/>
      <c r="CM65" s="177"/>
      <c r="CN65" s="174" t="str">
        <f t="shared" si="17"/>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32"/>
        <v/>
      </c>
      <c r="D66" s="366">
        <f t="shared" si="3"/>
        <v>0</v>
      </c>
      <c r="E66" s="340">
        <f>D66*INDEX('Select Year'!Z$23:AE$23,,MATCH($BN$5,'Select Year'!Z$14:AE$14,0))</f>
        <v>0</v>
      </c>
      <c r="F66" s="354">
        <f t="shared" si="4"/>
        <v>0</v>
      </c>
      <c r="G66" s="351" t="e">
        <f t="shared" si="5"/>
        <v>#DIV/0!</v>
      </c>
      <c r="H66" s="351" t="e">
        <f t="shared" si="6"/>
        <v>#DIV/0!</v>
      </c>
      <c r="I66" s="47" t="e">
        <f>E66*INDEX('Select Year'!AA$15:AC$19,MATCH('Marked Gasoil'!C66,'Select Year'!W$15:W$19,0),MATCH($BN$5,'Select Year'!AA$14:AC$14,0))</f>
        <v>#N/A</v>
      </c>
      <c r="J66" s="70"/>
      <c r="K66" s="340">
        <f>J66*INDEX('Select Year'!Z$23:AE$23,,MATCH($BN$5,'Select Year'!Z$14:AE$14,0))</f>
        <v>0</v>
      </c>
      <c r="L66" s="289"/>
      <c r="M66" s="291" t="e">
        <f t="shared" si="7"/>
        <v>#DIV/0!</v>
      </c>
      <c r="N66" s="70"/>
      <c r="O66" s="340">
        <f>N66*INDEX('Select Year'!Z$23:AE$23,,MATCH($BN$5,'Select Year'!Z$14:AE$14,0))</f>
        <v>0</v>
      </c>
      <c r="P66" s="289"/>
      <c r="Q66" s="291" t="e">
        <f t="shared" si="8"/>
        <v>#DIV/0!</v>
      </c>
      <c r="R66" s="70"/>
      <c r="S66" s="340">
        <f>R66*INDEX('Select Year'!Z$23:AE$23,,MATCH($BN$5,'Select Year'!Z$14:AE$14,0))</f>
        <v>0</v>
      </c>
      <c r="T66" s="289"/>
      <c r="U66" s="291" t="e">
        <f t="shared" si="9"/>
        <v>#DIV/0!</v>
      </c>
      <c r="V66" s="70"/>
      <c r="W66" s="340">
        <f>V66*INDEX('Select Year'!Z$23:AE$23,,MATCH($BN$5,'Select Year'!Z$14:AE$14,0))</f>
        <v>0</v>
      </c>
      <c r="X66" s="289"/>
      <c r="Y66" s="291" t="e">
        <f t="shared" si="10"/>
        <v>#DIV/0!</v>
      </c>
      <c r="Z66" s="70"/>
      <c r="AA66" s="340">
        <f>Z66*INDEX('Select Year'!Z$23:AE$23,,MATCH($BN$5,'Select Year'!Z$14:AE$14,0))</f>
        <v>0</v>
      </c>
      <c r="AB66" s="289"/>
      <c r="AC66" s="291" t="e">
        <f t="shared" si="11"/>
        <v>#DIV/0!</v>
      </c>
      <c r="AD66" s="70"/>
      <c r="AE66" s="340">
        <f>AD66*INDEX('Select Year'!Z$23:AE$23,,MATCH($BN$5,'Select Year'!Z$14:AE$14,0))</f>
        <v>0</v>
      </c>
      <c r="AF66" s="289"/>
      <c r="AG66" s="291" t="e">
        <f t="shared" si="12"/>
        <v>#DIV/0!</v>
      </c>
      <c r="AH66" s="70"/>
      <c r="AI66" s="340">
        <f>AH66*INDEX('Select Year'!Z$23:AE$23,,MATCH($BN$5,'Select Year'!Z$14:AE$14,0))</f>
        <v>0</v>
      </c>
      <c r="AJ66" s="289"/>
      <c r="AK66" s="291" t="e">
        <f t="shared" si="13"/>
        <v>#DIV/0!</v>
      </c>
      <c r="AL66" s="70"/>
      <c r="AM66" s="340">
        <f>AL66*INDEX('Select Year'!Z$23:AE$23,,MATCH($BN$5,'Select Year'!Z$14:AE$14,0))</f>
        <v>0</v>
      </c>
      <c r="AN66" s="289"/>
      <c r="AO66" s="291" t="e">
        <f t="shared" si="14"/>
        <v>#DIV/0!</v>
      </c>
      <c r="AP66" s="70"/>
      <c r="AQ66" s="340">
        <f>AP66*INDEX('Select Year'!Z$23:AE$23,,MATCH($BN$5,'Select Year'!Z$14:AE$14,0))</f>
        <v>0</v>
      </c>
      <c r="AR66" s="289"/>
      <c r="AS66" s="291" t="e">
        <f t="shared" si="15"/>
        <v>#DIV/0!</v>
      </c>
      <c r="AT66" s="70"/>
      <c r="AU66" s="340">
        <f>AT66*INDEX('Select Year'!Z$23:AE$23,,MATCH($BN$5,'Select Year'!Z$14:AE$14,0))</f>
        <v>0</v>
      </c>
      <c r="AV66" s="289"/>
      <c r="AW66" s="347" t="e">
        <f t="shared" si="16"/>
        <v>#DIV/0!</v>
      </c>
      <c r="AY66" s="12"/>
      <c r="AZ66" s="12"/>
      <c r="BF66" s="12"/>
      <c r="BG66" s="12"/>
      <c r="BH66" s="12"/>
      <c r="BI66" s="12"/>
      <c r="BJ66" s="13"/>
      <c r="BK66" s="12"/>
      <c r="CM66" s="177"/>
      <c r="CN66" s="174" t="str">
        <f t="shared" si="17"/>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32"/>
        <v/>
      </c>
      <c r="D67" s="366">
        <f t="shared" si="3"/>
        <v>0</v>
      </c>
      <c r="E67" s="340">
        <f>D67*INDEX('Select Year'!Z$23:AE$23,,MATCH($BN$5,'Select Year'!Z$14:AE$14,0))</f>
        <v>0</v>
      </c>
      <c r="F67" s="354">
        <f t="shared" si="4"/>
        <v>0</v>
      </c>
      <c r="G67" s="351" t="e">
        <f t="shared" si="5"/>
        <v>#DIV/0!</v>
      </c>
      <c r="H67" s="351" t="e">
        <f t="shared" si="6"/>
        <v>#DIV/0!</v>
      </c>
      <c r="I67" s="47" t="e">
        <f>E67*INDEX('Select Year'!AA$15:AC$19,MATCH('Marked Gasoil'!C67,'Select Year'!W$15:W$19,0),MATCH($BN$5,'Select Year'!AA$14:AC$14,0))</f>
        <v>#N/A</v>
      </c>
      <c r="J67" s="70"/>
      <c r="K67" s="340">
        <f>J67*INDEX('Select Year'!Z$23:AE$23,,MATCH($BN$5,'Select Year'!Z$14:AE$14,0))</f>
        <v>0</v>
      </c>
      <c r="L67" s="289"/>
      <c r="M67" s="291" t="e">
        <f t="shared" si="7"/>
        <v>#DIV/0!</v>
      </c>
      <c r="N67" s="70"/>
      <c r="O67" s="340">
        <f>N67*INDEX('Select Year'!Z$23:AE$23,,MATCH($BN$5,'Select Year'!Z$14:AE$14,0))</f>
        <v>0</v>
      </c>
      <c r="P67" s="289"/>
      <c r="Q67" s="291" t="e">
        <f t="shared" si="8"/>
        <v>#DIV/0!</v>
      </c>
      <c r="R67" s="70"/>
      <c r="S67" s="340">
        <f>R67*INDEX('Select Year'!Z$23:AE$23,,MATCH($BN$5,'Select Year'!Z$14:AE$14,0))</f>
        <v>0</v>
      </c>
      <c r="T67" s="289"/>
      <c r="U67" s="291" t="e">
        <f t="shared" si="9"/>
        <v>#DIV/0!</v>
      </c>
      <c r="V67" s="70"/>
      <c r="W67" s="340">
        <f>V67*INDEX('Select Year'!Z$23:AE$23,,MATCH($BN$5,'Select Year'!Z$14:AE$14,0))</f>
        <v>0</v>
      </c>
      <c r="X67" s="289"/>
      <c r="Y67" s="291" t="e">
        <f t="shared" si="10"/>
        <v>#DIV/0!</v>
      </c>
      <c r="Z67" s="70"/>
      <c r="AA67" s="340">
        <f>Z67*INDEX('Select Year'!Z$23:AE$23,,MATCH($BN$5,'Select Year'!Z$14:AE$14,0))</f>
        <v>0</v>
      </c>
      <c r="AB67" s="289"/>
      <c r="AC67" s="291" t="e">
        <f t="shared" si="11"/>
        <v>#DIV/0!</v>
      </c>
      <c r="AD67" s="70"/>
      <c r="AE67" s="340">
        <f>AD67*INDEX('Select Year'!Z$23:AE$23,,MATCH($BN$5,'Select Year'!Z$14:AE$14,0))</f>
        <v>0</v>
      </c>
      <c r="AF67" s="289"/>
      <c r="AG67" s="291" t="e">
        <f t="shared" si="12"/>
        <v>#DIV/0!</v>
      </c>
      <c r="AH67" s="70"/>
      <c r="AI67" s="340">
        <f>AH67*INDEX('Select Year'!Z$23:AE$23,,MATCH($BN$5,'Select Year'!Z$14:AE$14,0))</f>
        <v>0</v>
      </c>
      <c r="AJ67" s="289"/>
      <c r="AK67" s="291" t="e">
        <f t="shared" si="13"/>
        <v>#DIV/0!</v>
      </c>
      <c r="AL67" s="70"/>
      <c r="AM67" s="340">
        <f>AL67*INDEX('Select Year'!Z$23:AE$23,,MATCH($BN$5,'Select Year'!Z$14:AE$14,0))</f>
        <v>0</v>
      </c>
      <c r="AN67" s="289"/>
      <c r="AO67" s="291" t="e">
        <f t="shared" si="14"/>
        <v>#DIV/0!</v>
      </c>
      <c r="AP67" s="70"/>
      <c r="AQ67" s="340">
        <f>AP67*INDEX('Select Year'!Z$23:AE$23,,MATCH($BN$5,'Select Year'!Z$14:AE$14,0))</f>
        <v>0</v>
      </c>
      <c r="AR67" s="289"/>
      <c r="AS67" s="291" t="e">
        <f t="shared" si="15"/>
        <v>#DIV/0!</v>
      </c>
      <c r="AT67" s="70"/>
      <c r="AU67" s="340">
        <f>AT67*INDEX('Select Year'!Z$23:AE$23,,MATCH($BN$5,'Select Year'!Z$14:AE$14,0))</f>
        <v>0</v>
      </c>
      <c r="AV67" s="289"/>
      <c r="AW67" s="347" t="e">
        <f t="shared" si="16"/>
        <v>#DIV/0!</v>
      </c>
      <c r="AY67" s="12"/>
      <c r="AZ67" s="12"/>
      <c r="BF67" s="12"/>
      <c r="BG67" s="12"/>
      <c r="BH67" s="12"/>
      <c r="BI67" s="12"/>
      <c r="BJ67" s="13"/>
      <c r="BK67" s="12"/>
      <c r="CM67" s="177"/>
      <c r="CN67" s="174" t="str">
        <f t="shared" si="17"/>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32"/>
        <v/>
      </c>
      <c r="D68" s="366">
        <f t="shared" si="3"/>
        <v>0</v>
      </c>
      <c r="E68" s="340">
        <f>D68*INDEX('Select Year'!Z$23:AE$23,,MATCH($BN$5,'Select Year'!Z$14:AE$14,0))</f>
        <v>0</v>
      </c>
      <c r="F68" s="354">
        <f t="shared" si="4"/>
        <v>0</v>
      </c>
      <c r="G68" s="351" t="e">
        <f t="shared" si="5"/>
        <v>#DIV/0!</v>
      </c>
      <c r="H68" s="351" t="e">
        <f t="shared" si="6"/>
        <v>#DIV/0!</v>
      </c>
      <c r="I68" s="47" t="e">
        <f>E68*INDEX('Select Year'!AA$15:AC$19,MATCH('Marked Gasoil'!C68,'Select Year'!W$15:W$19,0),MATCH($BN$5,'Select Year'!AA$14:AC$14,0))</f>
        <v>#N/A</v>
      </c>
      <c r="J68" s="70"/>
      <c r="K68" s="340">
        <f>J68*INDEX('Select Year'!Z$23:AE$23,,MATCH($BN$5,'Select Year'!Z$14:AE$14,0))</f>
        <v>0</v>
      </c>
      <c r="L68" s="289"/>
      <c r="M68" s="291" t="e">
        <f t="shared" si="7"/>
        <v>#DIV/0!</v>
      </c>
      <c r="N68" s="70"/>
      <c r="O68" s="340">
        <f>N68*INDEX('Select Year'!Z$23:AE$23,,MATCH($BN$5,'Select Year'!Z$14:AE$14,0))</f>
        <v>0</v>
      </c>
      <c r="P68" s="289"/>
      <c r="Q68" s="291" t="e">
        <f t="shared" si="8"/>
        <v>#DIV/0!</v>
      </c>
      <c r="R68" s="70"/>
      <c r="S68" s="340">
        <f>R68*INDEX('Select Year'!Z$23:AE$23,,MATCH($BN$5,'Select Year'!Z$14:AE$14,0))</f>
        <v>0</v>
      </c>
      <c r="T68" s="289"/>
      <c r="U68" s="291" t="e">
        <f t="shared" si="9"/>
        <v>#DIV/0!</v>
      </c>
      <c r="V68" s="70"/>
      <c r="W68" s="340">
        <f>V68*INDEX('Select Year'!Z$23:AE$23,,MATCH($BN$5,'Select Year'!Z$14:AE$14,0))</f>
        <v>0</v>
      </c>
      <c r="X68" s="289"/>
      <c r="Y68" s="291" t="e">
        <f t="shared" si="10"/>
        <v>#DIV/0!</v>
      </c>
      <c r="Z68" s="70"/>
      <c r="AA68" s="340">
        <f>Z68*INDEX('Select Year'!Z$23:AE$23,,MATCH($BN$5,'Select Year'!Z$14:AE$14,0))</f>
        <v>0</v>
      </c>
      <c r="AB68" s="289"/>
      <c r="AC68" s="291" t="e">
        <f t="shared" si="11"/>
        <v>#DIV/0!</v>
      </c>
      <c r="AD68" s="70"/>
      <c r="AE68" s="340">
        <f>AD68*INDEX('Select Year'!Z$23:AE$23,,MATCH($BN$5,'Select Year'!Z$14:AE$14,0))</f>
        <v>0</v>
      </c>
      <c r="AF68" s="289"/>
      <c r="AG68" s="291" t="e">
        <f t="shared" si="12"/>
        <v>#DIV/0!</v>
      </c>
      <c r="AH68" s="70"/>
      <c r="AI68" s="340">
        <f>AH68*INDEX('Select Year'!Z$23:AE$23,,MATCH($BN$5,'Select Year'!Z$14:AE$14,0))</f>
        <v>0</v>
      </c>
      <c r="AJ68" s="289"/>
      <c r="AK68" s="291" t="e">
        <f t="shared" si="13"/>
        <v>#DIV/0!</v>
      </c>
      <c r="AL68" s="70"/>
      <c r="AM68" s="340">
        <f>AL68*INDEX('Select Year'!Z$23:AE$23,,MATCH($BN$5,'Select Year'!Z$14:AE$14,0))</f>
        <v>0</v>
      </c>
      <c r="AN68" s="289"/>
      <c r="AO68" s="291" t="e">
        <f t="shared" si="14"/>
        <v>#DIV/0!</v>
      </c>
      <c r="AP68" s="70"/>
      <c r="AQ68" s="340">
        <f>AP68*INDEX('Select Year'!Z$23:AE$23,,MATCH($BN$5,'Select Year'!Z$14:AE$14,0))</f>
        <v>0</v>
      </c>
      <c r="AR68" s="289"/>
      <c r="AS68" s="291" t="e">
        <f t="shared" si="15"/>
        <v>#DIV/0!</v>
      </c>
      <c r="AT68" s="70"/>
      <c r="AU68" s="340">
        <f>AT68*INDEX('Select Year'!Z$23:AE$23,,MATCH($BN$5,'Select Year'!Z$14:AE$14,0))</f>
        <v>0</v>
      </c>
      <c r="AV68" s="289"/>
      <c r="AW68" s="347" t="e">
        <f t="shared" si="16"/>
        <v>#DIV/0!</v>
      </c>
      <c r="AY68" s="12"/>
      <c r="AZ68" s="12"/>
      <c r="BF68" s="12"/>
      <c r="BG68" s="12"/>
      <c r="BH68" s="12"/>
      <c r="BI68" s="12"/>
      <c r="BJ68" s="13"/>
      <c r="BK68" s="12"/>
      <c r="CM68" s="177"/>
      <c r="CN68" s="174" t="str">
        <f t="shared" si="17"/>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295" t="str">
        <f t="shared" si="32"/>
        <v/>
      </c>
      <c r="D69" s="367">
        <f t="shared" si="3"/>
        <v>0</v>
      </c>
      <c r="E69" s="343">
        <f>D69*INDEX('Select Year'!Z$23:AE$23,,MATCH($BN$5,'Select Year'!Z$14:AE$14,0))</f>
        <v>0</v>
      </c>
      <c r="F69" s="355">
        <f t="shared" si="4"/>
        <v>0</v>
      </c>
      <c r="G69" s="352" t="e">
        <f t="shared" si="5"/>
        <v>#DIV/0!</v>
      </c>
      <c r="H69" s="352" t="e">
        <f t="shared" si="6"/>
        <v>#DIV/0!</v>
      </c>
      <c r="I69" s="300" t="e">
        <f>E69*INDEX('Select Year'!AA$15:AC$19,MATCH('Marked Gasoil'!C69,'Select Year'!W$15:W$19,0),MATCH($BN$5,'Select Year'!AA$14:AC$14,0))</f>
        <v>#N/A</v>
      </c>
      <c r="J69" s="126"/>
      <c r="K69" s="343">
        <f>J69*INDEX('Select Year'!Z$23:AE$23,,MATCH($BN$5,'Select Year'!Z$14:AE$14,0))</f>
        <v>0</v>
      </c>
      <c r="L69" s="301"/>
      <c r="M69" s="302" t="e">
        <f t="shared" si="7"/>
        <v>#DIV/0!</v>
      </c>
      <c r="N69" s="126"/>
      <c r="O69" s="343">
        <f>N69*INDEX('Select Year'!Z$23:AE$23,,MATCH($BN$5,'Select Year'!Z$14:AE$14,0))</f>
        <v>0</v>
      </c>
      <c r="P69" s="301"/>
      <c r="Q69" s="302" t="e">
        <f t="shared" si="8"/>
        <v>#DIV/0!</v>
      </c>
      <c r="R69" s="126"/>
      <c r="S69" s="343">
        <f>R69*INDEX('Select Year'!Z$23:AE$23,,MATCH($BN$5,'Select Year'!Z$14:AE$14,0))</f>
        <v>0</v>
      </c>
      <c r="T69" s="301"/>
      <c r="U69" s="302" t="e">
        <f t="shared" si="9"/>
        <v>#DIV/0!</v>
      </c>
      <c r="V69" s="126"/>
      <c r="W69" s="343">
        <f>V69*INDEX('Select Year'!Z$23:AE$23,,MATCH($BN$5,'Select Year'!Z$14:AE$14,0))</f>
        <v>0</v>
      </c>
      <c r="X69" s="301"/>
      <c r="Y69" s="302" t="e">
        <f t="shared" si="10"/>
        <v>#DIV/0!</v>
      </c>
      <c r="Z69" s="126"/>
      <c r="AA69" s="343">
        <f>Z69*INDEX('Select Year'!Z$23:AE$23,,MATCH($BN$5,'Select Year'!Z$14:AE$14,0))</f>
        <v>0</v>
      </c>
      <c r="AB69" s="301"/>
      <c r="AC69" s="302" t="e">
        <f t="shared" si="11"/>
        <v>#DIV/0!</v>
      </c>
      <c r="AD69" s="126"/>
      <c r="AE69" s="343">
        <f>AD69*INDEX('Select Year'!Z$23:AE$23,,MATCH($BN$5,'Select Year'!Z$14:AE$14,0))</f>
        <v>0</v>
      </c>
      <c r="AF69" s="301"/>
      <c r="AG69" s="302" t="e">
        <f t="shared" si="12"/>
        <v>#DIV/0!</v>
      </c>
      <c r="AH69" s="126"/>
      <c r="AI69" s="343">
        <f>AH69*INDEX('Select Year'!Z$23:AE$23,,MATCH($BN$5,'Select Year'!Z$14:AE$14,0))</f>
        <v>0</v>
      </c>
      <c r="AJ69" s="301"/>
      <c r="AK69" s="302" t="e">
        <f t="shared" si="13"/>
        <v>#DIV/0!</v>
      </c>
      <c r="AL69" s="126"/>
      <c r="AM69" s="343">
        <f>AL69*INDEX('Select Year'!Z$23:AE$23,,MATCH($BN$5,'Select Year'!Z$14:AE$14,0))</f>
        <v>0</v>
      </c>
      <c r="AN69" s="301"/>
      <c r="AO69" s="302" t="e">
        <f t="shared" si="14"/>
        <v>#DIV/0!</v>
      </c>
      <c r="AP69" s="126"/>
      <c r="AQ69" s="343">
        <f>AP69*INDEX('Select Year'!Z$23:AE$23,,MATCH($BN$5,'Select Year'!Z$14:AE$14,0))</f>
        <v>0</v>
      </c>
      <c r="AR69" s="301"/>
      <c r="AS69" s="302" t="e">
        <f t="shared" si="15"/>
        <v>#DIV/0!</v>
      </c>
      <c r="AT69" s="126"/>
      <c r="AU69" s="343">
        <f>AT69*INDEX('Select Year'!Z$23:AE$23,,MATCH($BN$5,'Select Year'!Z$14:AE$14,0))</f>
        <v>0</v>
      </c>
      <c r="AV69" s="301"/>
      <c r="AW69" s="350" t="e">
        <f t="shared" si="16"/>
        <v>#DIV/0!</v>
      </c>
      <c r="AY69" s="12"/>
      <c r="AZ69" s="12"/>
      <c r="BF69" s="12"/>
      <c r="BG69" s="12"/>
      <c r="BH69" s="12"/>
      <c r="BI69" s="12"/>
      <c r="BJ69" s="13"/>
      <c r="BK69" s="12"/>
      <c r="CM69" s="177"/>
      <c r="CN69" s="174" t="str">
        <f t="shared" si="17"/>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t="e">
        <f>SUM(I10:I21)</f>
        <v>#N/A</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t="e">
        <f>SUM(I22:I33)</f>
        <v>#N/A</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t="e">
        <f>SUM(I34:I45)</f>
        <v>#N/A</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t="e">
        <f>SUM(I46:I57)</f>
        <v>#N/A</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t="e">
        <f>SUM(I58:I69)</f>
        <v>#N/A</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52</v>
      </c>
      <c r="D91" s="701"/>
      <c r="E91" s="703"/>
      <c r="F91" s="721" t="s">
        <v>144</v>
      </c>
      <c r="G91" s="727"/>
      <c r="H91" s="727"/>
      <c r="I91" s="727"/>
      <c r="J91" s="727"/>
      <c r="K91" s="727"/>
      <c r="L91" s="727"/>
      <c r="M91" s="727"/>
      <c r="N91" s="727"/>
      <c r="O91" s="727"/>
      <c r="P91" s="362"/>
      <c r="Q91" s="362"/>
      <c r="R91" s="714"/>
      <c r="S91" s="714"/>
      <c r="T91" s="715"/>
      <c r="U91" s="715"/>
      <c r="V91" s="714"/>
      <c r="W91" s="714"/>
      <c r="X91" s="715"/>
      <c r="Y91" s="715"/>
      <c r="Z91" s="714"/>
      <c r="AA91" s="714"/>
      <c r="AB91" s="715"/>
      <c r="AC91" s="715"/>
      <c r="AD91" s="714"/>
      <c r="AE91" s="714"/>
      <c r="AF91" s="715"/>
      <c r="AG91" s="715"/>
      <c r="AH91" s="714"/>
      <c r="AI91" s="714"/>
      <c r="AJ91" s="715"/>
      <c r="AK91" s="715"/>
      <c r="AL91" s="714"/>
      <c r="AM91" s="714"/>
      <c r="AN91" s="715"/>
      <c r="AO91" s="715"/>
      <c r="AP91" s="714"/>
      <c r="AQ91" s="714"/>
      <c r="AR91" s="715"/>
      <c r="AS91" s="715"/>
      <c r="AT91" s="714"/>
      <c r="AU91" s="714"/>
      <c r="AV91" s="715"/>
      <c r="AW91" s="715"/>
      <c r="AY91" s="12"/>
      <c r="AZ91" s="12"/>
      <c r="BF91" s="12"/>
      <c r="BG91" s="12"/>
      <c r="BH91" s="12"/>
      <c r="BI91" s="12"/>
      <c r="BJ91" s="13"/>
      <c r="BK91" s="12"/>
    </row>
    <row r="92" spans="1:104" s="11" customFormat="1" ht="21" customHeight="1" thickBot="1" x14ac:dyDescent="0.25">
      <c r="A92" s="9"/>
      <c r="B92" s="80"/>
      <c r="C92" s="81" t="s">
        <v>35</v>
      </c>
      <c r="D92" s="704"/>
      <c r="E92" s="706"/>
      <c r="F92" s="721"/>
      <c r="G92" s="727"/>
      <c r="H92" s="727"/>
      <c r="I92" s="727"/>
      <c r="J92" s="727"/>
      <c r="K92" s="727"/>
      <c r="L92" s="727"/>
      <c r="M92" s="727"/>
      <c r="N92" s="727"/>
      <c r="O92" s="727"/>
      <c r="P92" s="362"/>
      <c r="Q92" s="362"/>
      <c r="R92" s="714"/>
      <c r="S92" s="714"/>
      <c r="T92" s="715"/>
      <c r="U92" s="715"/>
      <c r="V92" s="714"/>
      <c r="W92" s="714"/>
      <c r="X92" s="715"/>
      <c r="Y92" s="715"/>
      <c r="Z92" s="714"/>
      <c r="AA92" s="714"/>
      <c r="AB92" s="715"/>
      <c r="AC92" s="715"/>
      <c r="AD92" s="714"/>
      <c r="AE92" s="714"/>
      <c r="AF92" s="715"/>
      <c r="AG92" s="715"/>
      <c r="AH92" s="714"/>
      <c r="AI92" s="714"/>
      <c r="AJ92" s="715"/>
      <c r="AK92" s="715"/>
      <c r="AL92" s="714"/>
      <c r="AM92" s="714"/>
      <c r="AN92" s="715"/>
      <c r="AO92" s="715"/>
      <c r="AP92" s="714"/>
      <c r="AQ92" s="714"/>
      <c r="AR92" s="715"/>
      <c r="AS92" s="715"/>
      <c r="AT92" s="714"/>
      <c r="AU92" s="714"/>
      <c r="AV92" s="715"/>
      <c r="AW92" s="715"/>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145</v>
      </c>
      <c r="E94" s="113"/>
      <c r="F94" s="113"/>
      <c r="G94" s="113"/>
      <c r="H94" s="113"/>
      <c r="I94" s="113"/>
      <c r="J94" s="700" t="str">
        <f>" &lt;&lt;&lt; EXAMPLE &gt;&gt;&gt; "&amp;J7</f>
        <v xml:space="preserve"> &lt;&lt;&lt; EXAMPLE &gt;&gt;&gt; Marked Gasoil Purchase #1</v>
      </c>
      <c r="K94" s="700"/>
      <c r="L94" s="700"/>
      <c r="M94" s="700"/>
      <c r="N94" s="700" t="str">
        <f>" &lt;&lt;&lt; EXAMPLE &gt;&gt;&gt; "&amp;N7</f>
        <v xml:space="preserve"> &lt;&lt;&lt; EXAMPLE &gt;&gt;&gt; Marked Gasoil Purchase #2</v>
      </c>
      <c r="O94" s="700"/>
      <c r="P94" s="700"/>
      <c r="Q94" s="700"/>
      <c r="R94" s="700" t="str">
        <f>" &lt;&lt;&lt; EXAMPLE &gt;&gt;&gt; "&amp;R7</f>
        <v xml:space="preserve"> &lt;&lt;&lt; EXAMPLE &gt;&gt;&gt; Marked Gasoil Purchase #3</v>
      </c>
      <c r="S94" s="700"/>
      <c r="T94" s="700"/>
      <c r="U94" s="700"/>
      <c r="V94" s="700" t="str">
        <f>" &lt;&lt;&lt; EXAMPLE &gt;&gt;&gt; "&amp;V7</f>
        <v xml:space="preserve"> &lt;&lt;&lt; EXAMPLE &gt;&gt;&gt; Marked Gasoil Purchase #4</v>
      </c>
      <c r="W94" s="700"/>
      <c r="X94" s="700"/>
      <c r="Y94" s="700"/>
      <c r="Z94" s="700" t="str">
        <f>" &lt;&lt;&lt; EXAMPLE &gt;&gt;&gt; "&amp;Z7</f>
        <v xml:space="preserve"> &lt;&lt;&lt; EXAMPLE &gt;&gt;&gt; Marked Gasoil Purchase #5</v>
      </c>
      <c r="AA94" s="700"/>
      <c r="AB94" s="700"/>
      <c r="AC94" s="700"/>
      <c r="AD94" s="700" t="str">
        <f>" &lt;&lt;&lt; EXAMPLE &gt;&gt;&gt; "&amp;AD7</f>
        <v xml:space="preserve"> &lt;&lt;&lt; EXAMPLE &gt;&gt;&gt; Marked Gasoil Purchase #6</v>
      </c>
      <c r="AE94" s="700"/>
      <c r="AF94" s="700"/>
      <c r="AG94" s="700"/>
      <c r="AH94" s="700" t="str">
        <f>" &lt;&lt;&lt; EXAMPLE &gt;&gt;&gt; "&amp;AH7</f>
        <v xml:space="preserve"> &lt;&lt;&lt; EXAMPLE &gt;&gt;&gt; Marked Gasoil Purchase #7</v>
      </c>
      <c r="AI94" s="700"/>
      <c r="AJ94" s="700"/>
      <c r="AK94" s="700"/>
      <c r="AL94" s="700" t="str">
        <f>" &lt;&lt;&lt; EXAMPLE &gt;&gt;&gt; "&amp;AL7</f>
        <v xml:space="preserve"> &lt;&lt;&lt; EXAMPLE &gt;&gt;&gt; Marked Gasoil Purchase #8</v>
      </c>
      <c r="AM94" s="700"/>
      <c r="AN94" s="700"/>
      <c r="AO94" s="700"/>
      <c r="AP94" s="700" t="str">
        <f>" &lt;&lt;&lt; EXAMPLE &gt;&gt;&gt; "&amp;AP7</f>
        <v xml:space="preserve"> &lt;&lt;&lt; EXAMPLE &gt;&gt;&gt; Marked Gasoil Purchase #9</v>
      </c>
      <c r="AQ94" s="700"/>
      <c r="AR94" s="700"/>
      <c r="AS94" s="700"/>
      <c r="AT94" s="700" t="str">
        <f>" &lt;&lt;&lt; EXAMPLE &gt;&gt;&gt; "&amp;AT7</f>
        <v xml:space="preserve"> &lt;&lt;&lt; EXAMPLE &gt;&gt;&gt; Marked Gasoil Purchase #10</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04" t="s">
        <v>40</v>
      </c>
      <c r="E96" s="304" t="s">
        <v>14</v>
      </c>
      <c r="F96" s="304" t="s">
        <v>15</v>
      </c>
      <c r="G96" s="304" t="s">
        <v>42</v>
      </c>
      <c r="H96" s="304" t="s">
        <v>39</v>
      </c>
      <c r="I96" s="304" t="s">
        <v>48</v>
      </c>
      <c r="J96" s="304" t="s">
        <v>40</v>
      </c>
      <c r="K96" s="304" t="s">
        <v>14</v>
      </c>
      <c r="L96" s="304" t="s">
        <v>15</v>
      </c>
      <c r="M96" s="304" t="s">
        <v>42</v>
      </c>
      <c r="N96" s="304" t="s">
        <v>40</v>
      </c>
      <c r="O96" s="304" t="s">
        <v>14</v>
      </c>
      <c r="P96" s="304" t="s">
        <v>15</v>
      </c>
      <c r="Q96" s="304" t="s">
        <v>42</v>
      </c>
      <c r="R96" s="304" t="s">
        <v>40</v>
      </c>
      <c r="S96" s="304" t="s">
        <v>14</v>
      </c>
      <c r="T96" s="304" t="s">
        <v>15</v>
      </c>
      <c r="U96" s="304" t="s">
        <v>42</v>
      </c>
      <c r="V96" s="304" t="s">
        <v>40</v>
      </c>
      <c r="W96" s="304" t="s">
        <v>14</v>
      </c>
      <c r="X96" s="304" t="s">
        <v>15</v>
      </c>
      <c r="Y96" s="304" t="s">
        <v>42</v>
      </c>
      <c r="Z96" s="304" t="s">
        <v>40</v>
      </c>
      <c r="AA96" s="304" t="s">
        <v>14</v>
      </c>
      <c r="AB96" s="304" t="s">
        <v>15</v>
      </c>
      <c r="AC96" s="304" t="s">
        <v>42</v>
      </c>
      <c r="AD96" s="304" t="s">
        <v>40</v>
      </c>
      <c r="AE96" s="304" t="s">
        <v>14</v>
      </c>
      <c r="AF96" s="304" t="s">
        <v>15</v>
      </c>
      <c r="AG96" s="304" t="s">
        <v>42</v>
      </c>
      <c r="AH96" s="304" t="s">
        <v>40</v>
      </c>
      <c r="AI96" s="304" t="s">
        <v>14</v>
      </c>
      <c r="AJ96" s="304" t="s">
        <v>15</v>
      </c>
      <c r="AK96" s="304" t="s">
        <v>42</v>
      </c>
      <c r="AL96" s="304" t="s">
        <v>40</v>
      </c>
      <c r="AM96" s="304" t="s">
        <v>14</v>
      </c>
      <c r="AN96" s="304" t="s">
        <v>15</v>
      </c>
      <c r="AO96" s="304" t="s">
        <v>42</v>
      </c>
      <c r="AP96" s="304" t="s">
        <v>40</v>
      </c>
      <c r="AQ96" s="304" t="s">
        <v>14</v>
      </c>
      <c r="AR96" s="304" t="s">
        <v>15</v>
      </c>
      <c r="AS96" s="304" t="s">
        <v>42</v>
      </c>
      <c r="AT96" s="304" t="s">
        <v>40</v>
      </c>
      <c r="AU96" s="304" t="s">
        <v>14</v>
      </c>
      <c r="AV96" s="304" t="s">
        <v>15</v>
      </c>
      <c r="AW96" s="304" t="s">
        <v>42</v>
      </c>
      <c r="CZ96" s="167"/>
    </row>
    <row r="97" spans="1:104" ht="14.25" customHeight="1" x14ac:dyDescent="0.2">
      <c r="A97" s="9" t="e">
        <f>B97&amp;#REF!</f>
        <v>#REF!</v>
      </c>
      <c r="B97" s="117" t="s">
        <v>0</v>
      </c>
      <c r="C97" s="63">
        <f t="shared" ref="C97:C108" si="33">Year1</f>
        <v>0</v>
      </c>
      <c r="D97" s="379">
        <f>J97+N97+R97+V97+Z97+AD97+AH97+AL97+AP97+AT97</f>
        <v>35100</v>
      </c>
      <c r="E97" s="368">
        <f>D97*INDEX('Select Year'!Z$23:AE$23,,MATCH($BN$5,'Select Year'!Z$14:AE$14,0))</f>
        <v>356791.49999999994</v>
      </c>
      <c r="F97" s="380">
        <f>L97+P97+T97+X97+AB97+AF97+AJ97+AN97+AR97+AV97</f>
        <v>17750</v>
      </c>
      <c r="G97" s="381">
        <f>F97/D97</f>
        <v>0.50569800569800571</v>
      </c>
      <c r="H97" s="381">
        <f>F97/E97</f>
        <v>4.9748943010133377E-2</v>
      </c>
      <c r="I97" s="318" t="e">
        <f>E97*INDEX('Select Year'!AA$15:AC$19,MATCH('Marked Gasoil'!C97,'Select Year'!W$15:W$19,0),MATCH($BN$5,'Select Year'!AA$14:AC$14,0))</f>
        <v>#N/A</v>
      </c>
      <c r="J97" s="319">
        <v>11100</v>
      </c>
      <c r="K97" s="368">
        <f>J97*INDEX('Select Year'!Z$23:AE$23,,MATCH($BN$5,'Select Year'!Z$14:AE$14,0))</f>
        <v>112831.49999999999</v>
      </c>
      <c r="L97" s="320">
        <v>5500</v>
      </c>
      <c r="M97" s="321">
        <f>L97/J97</f>
        <v>0.49549549549549549</v>
      </c>
      <c r="N97" s="319">
        <v>10000</v>
      </c>
      <c r="O97" s="368">
        <f>N97*INDEX('Select Year'!Z$23:AE$23,,MATCH($BN$5,'Select Year'!Z$14:AE$14,0))</f>
        <v>101649.99999999999</v>
      </c>
      <c r="P97" s="320">
        <v>4900</v>
      </c>
      <c r="Q97" s="321">
        <f>P97/N97</f>
        <v>0.49</v>
      </c>
      <c r="R97" s="319">
        <v>9000</v>
      </c>
      <c r="S97" s="368">
        <f>R97*INDEX('Select Year'!Z$23:AE$23,,MATCH($BN$5,'Select Year'!Z$14:AE$14,0))</f>
        <v>91484.999999999985</v>
      </c>
      <c r="T97" s="320">
        <v>4400</v>
      </c>
      <c r="U97" s="321">
        <f>T97/R97</f>
        <v>0.48888888888888887</v>
      </c>
      <c r="V97" s="319">
        <v>5000</v>
      </c>
      <c r="W97" s="368">
        <f>V97*INDEX('Select Year'!Z$23:AE$23,,MATCH($BN$5,'Select Year'!Z$14:AE$14,0))</f>
        <v>50824.999999999993</v>
      </c>
      <c r="X97" s="320">
        <v>2950</v>
      </c>
      <c r="Y97" s="321">
        <f>X97/V97</f>
        <v>0.59</v>
      </c>
      <c r="Z97" s="319"/>
      <c r="AA97" s="368">
        <f>Z97*INDEX('Select Year'!Z$23:AE$23,,MATCH($BN$5,'Select Year'!Z$14:AE$14,0))</f>
        <v>0</v>
      </c>
      <c r="AB97" s="320"/>
      <c r="AC97" s="321" t="e">
        <f>AB97/Z97</f>
        <v>#DIV/0!</v>
      </c>
      <c r="AD97" s="319"/>
      <c r="AE97" s="368">
        <f>AD97*INDEX('Select Year'!Z$23:AE$23,,MATCH($BN$5,'Select Year'!Z$14:AE$14,0))</f>
        <v>0</v>
      </c>
      <c r="AF97" s="320"/>
      <c r="AG97" s="321" t="e">
        <f>AF97/AD97</f>
        <v>#DIV/0!</v>
      </c>
      <c r="AH97" s="319"/>
      <c r="AI97" s="368">
        <f>AH97*INDEX('Select Year'!Z$23:AE$23,,MATCH($BN$5,'Select Year'!Z$14:AE$14,0))</f>
        <v>0</v>
      </c>
      <c r="AJ97" s="320"/>
      <c r="AK97" s="321" t="e">
        <f>AJ97/AH97</f>
        <v>#DIV/0!</v>
      </c>
      <c r="AL97" s="319"/>
      <c r="AM97" s="368">
        <f>AL97*INDEX('Select Year'!Z$23:AE$23,,MATCH($BN$5,'Select Year'!Z$14:AE$14,0))</f>
        <v>0</v>
      </c>
      <c r="AN97" s="320"/>
      <c r="AO97" s="321" t="e">
        <f>AN97/AL97</f>
        <v>#DIV/0!</v>
      </c>
      <c r="AP97" s="319"/>
      <c r="AQ97" s="368">
        <f>AP97*INDEX('Select Year'!Z$23:AE$23,,MATCH($BN$5,'Select Year'!Z$14:AE$14,0))</f>
        <v>0</v>
      </c>
      <c r="AR97" s="320"/>
      <c r="AS97" s="321" t="e">
        <f>AR97/AP97</f>
        <v>#DIV/0!</v>
      </c>
      <c r="AT97" s="319"/>
      <c r="AU97" s="368">
        <f>AT97*INDEX('Select Year'!Z$23:AE$23,,MATCH($BN$5,'Select Year'!Z$14:AE$14,0))</f>
        <v>0</v>
      </c>
      <c r="AV97" s="320"/>
      <c r="AW97" s="369" t="e">
        <f>AV97/AT97</f>
        <v>#DIV/0!</v>
      </c>
      <c r="CZ97" s="171"/>
    </row>
    <row r="98" spans="1:104" ht="14.25" customHeight="1" x14ac:dyDescent="0.2">
      <c r="A98" s="9" t="e">
        <f>B98&amp;#REF!</f>
        <v>#REF!</v>
      </c>
      <c r="B98" s="118" t="s">
        <v>1</v>
      </c>
      <c r="C98" s="63">
        <f t="shared" si="33"/>
        <v>0</v>
      </c>
      <c r="D98" s="382">
        <f t="shared" ref="D98:D108" si="34">J98+N98+R98+V98+Z98+AD98+AH98+AL98+AP98+AT98</f>
        <v>20700</v>
      </c>
      <c r="E98" s="341">
        <f>D98*INDEX('Select Year'!Z$23:AE$23,,MATCH($BN$5,'Select Year'!Z$14:AE$14,0))</f>
        <v>210415.49999999997</v>
      </c>
      <c r="F98" s="357">
        <f t="shared" ref="F98:F108" si="35">L98+P98+T98+X98+AB98+AF98+AJ98+AN98+AR98+AV98</f>
        <v>10150</v>
      </c>
      <c r="G98" s="358">
        <f t="shared" ref="G98:G108" si="36">F98/D98</f>
        <v>0.49033816425120774</v>
      </c>
      <c r="H98" s="358">
        <f t="shared" ref="H98:H108" si="37">F98/E98</f>
        <v>4.8237891219990926E-2</v>
      </c>
      <c r="I98" s="241" t="e">
        <f>E98*INDEX('Select Year'!AA$15:AC$19,MATCH('Marked Gasoil'!C98,'Select Year'!W$15:W$19,0),MATCH($BN$5,'Select Year'!AA$14:AC$14,0))</f>
        <v>#N/A</v>
      </c>
      <c r="J98" s="250">
        <v>11200</v>
      </c>
      <c r="K98" s="341">
        <f>J98*INDEX('Select Year'!Z$23:AE$23,,MATCH($BN$5,'Select Year'!Z$14:AE$14,0))</f>
        <v>113847.99999999999</v>
      </c>
      <c r="L98" s="324">
        <v>5500</v>
      </c>
      <c r="M98" s="325">
        <f t="shared" ref="M98:M108" si="38">L98/J98</f>
        <v>0.49107142857142855</v>
      </c>
      <c r="N98" s="250">
        <v>9500</v>
      </c>
      <c r="O98" s="341">
        <f>N98*INDEX('Select Year'!Z$23:AE$23,,MATCH($BN$5,'Select Year'!Z$14:AE$14,0))</f>
        <v>96567.499999999985</v>
      </c>
      <c r="P98" s="324">
        <v>4650</v>
      </c>
      <c r="Q98" s="325">
        <f t="shared" ref="Q98:Q108" si="39">P98/N98</f>
        <v>0.48947368421052634</v>
      </c>
      <c r="R98" s="250"/>
      <c r="S98" s="341">
        <f>R98*INDEX('Select Year'!Z$23:AE$23,,MATCH($BN$5,'Select Year'!Z$14:AE$14,0))</f>
        <v>0</v>
      </c>
      <c r="T98" s="324"/>
      <c r="U98" s="325" t="e">
        <f t="shared" ref="U98:U108" si="40">T98/R98</f>
        <v>#DIV/0!</v>
      </c>
      <c r="V98" s="250"/>
      <c r="W98" s="341">
        <f>V98*INDEX('Select Year'!Z$23:AE$23,,MATCH($BN$5,'Select Year'!Z$14:AE$14,0))</f>
        <v>0</v>
      </c>
      <c r="X98" s="324"/>
      <c r="Y98" s="325" t="e">
        <f t="shared" ref="Y98:Y108" si="41">X98/V98</f>
        <v>#DIV/0!</v>
      </c>
      <c r="Z98" s="250"/>
      <c r="AA98" s="341">
        <f>Z98*INDEX('Select Year'!Z$23:AE$23,,MATCH($BN$5,'Select Year'!Z$14:AE$14,0))</f>
        <v>0</v>
      </c>
      <c r="AB98" s="324"/>
      <c r="AC98" s="325" t="e">
        <f t="shared" ref="AC98:AC108" si="42">AB98/Z98</f>
        <v>#DIV/0!</v>
      </c>
      <c r="AD98" s="250"/>
      <c r="AE98" s="341">
        <f>AD98*INDEX('Select Year'!Z$23:AE$23,,MATCH($BN$5,'Select Year'!Z$14:AE$14,0))</f>
        <v>0</v>
      </c>
      <c r="AF98" s="324"/>
      <c r="AG98" s="325" t="e">
        <f t="shared" ref="AG98:AG108" si="43">AF98/AD98</f>
        <v>#DIV/0!</v>
      </c>
      <c r="AH98" s="250"/>
      <c r="AI98" s="341">
        <f>AH98*INDEX('Select Year'!Z$23:AE$23,,MATCH($BN$5,'Select Year'!Z$14:AE$14,0))</f>
        <v>0</v>
      </c>
      <c r="AJ98" s="324"/>
      <c r="AK98" s="325" t="e">
        <f t="shared" ref="AK98:AK108" si="44">AJ98/AH98</f>
        <v>#DIV/0!</v>
      </c>
      <c r="AL98" s="250"/>
      <c r="AM98" s="341">
        <f>AL98*INDEX('Select Year'!Z$23:AE$23,,MATCH($BN$5,'Select Year'!Z$14:AE$14,0))</f>
        <v>0</v>
      </c>
      <c r="AN98" s="324"/>
      <c r="AO98" s="325" t="e">
        <f t="shared" ref="AO98:AO108" si="45">AN98/AL98</f>
        <v>#DIV/0!</v>
      </c>
      <c r="AP98" s="250"/>
      <c r="AQ98" s="341">
        <f>AP98*INDEX('Select Year'!Z$23:AE$23,,MATCH($BN$5,'Select Year'!Z$14:AE$14,0))</f>
        <v>0</v>
      </c>
      <c r="AR98" s="324"/>
      <c r="AS98" s="325" t="e">
        <f t="shared" ref="AS98:AS108" si="46">AR98/AP98</f>
        <v>#DIV/0!</v>
      </c>
      <c r="AT98" s="250"/>
      <c r="AU98" s="341">
        <f>AT98*INDEX('Select Year'!Z$23:AE$23,,MATCH($BN$5,'Select Year'!Z$14:AE$14,0))</f>
        <v>0</v>
      </c>
      <c r="AV98" s="324"/>
      <c r="AW98" s="370" t="e">
        <f t="shared" ref="AW98:AW108" si="47">AV98/AT98</f>
        <v>#DIV/0!</v>
      </c>
      <c r="CZ98" s="171"/>
    </row>
    <row r="99" spans="1:104" ht="14.25" customHeight="1" x14ac:dyDescent="0.2">
      <c r="A99" s="9" t="e">
        <f>B99&amp;#REF!</f>
        <v>#REF!</v>
      </c>
      <c r="B99" s="118" t="s">
        <v>2</v>
      </c>
      <c r="C99" s="63">
        <f t="shared" si="33"/>
        <v>0</v>
      </c>
      <c r="D99" s="382">
        <f t="shared" si="34"/>
        <v>19000</v>
      </c>
      <c r="E99" s="341">
        <f>D99*INDEX('Select Year'!Z$23:AE$23,,MATCH($BN$5,'Select Year'!Z$14:AE$14,0))</f>
        <v>193134.99999999997</v>
      </c>
      <c r="F99" s="357">
        <f t="shared" si="35"/>
        <v>9300</v>
      </c>
      <c r="G99" s="358">
        <f t="shared" si="36"/>
        <v>0.48947368421052634</v>
      </c>
      <c r="H99" s="358">
        <f t="shared" si="37"/>
        <v>4.815284645455252E-2</v>
      </c>
      <c r="I99" s="241" t="e">
        <f>E99*INDEX('Select Year'!AA$15:AC$19,MATCH('Marked Gasoil'!C99,'Select Year'!W$15:W$19,0),MATCH($BN$5,'Select Year'!AA$14:AC$14,0))</f>
        <v>#N/A</v>
      </c>
      <c r="J99" s="250">
        <v>10000</v>
      </c>
      <c r="K99" s="341">
        <f>J99*INDEX('Select Year'!Z$23:AE$23,,MATCH($BN$5,'Select Year'!Z$14:AE$14,0))</f>
        <v>101649.99999999999</v>
      </c>
      <c r="L99" s="324">
        <v>4900</v>
      </c>
      <c r="M99" s="325">
        <f t="shared" si="38"/>
        <v>0.49</v>
      </c>
      <c r="N99" s="250">
        <v>9000</v>
      </c>
      <c r="O99" s="341">
        <f>N99*INDEX('Select Year'!Z$23:AE$23,,MATCH($BN$5,'Select Year'!Z$14:AE$14,0))</f>
        <v>91484.999999999985</v>
      </c>
      <c r="P99" s="324">
        <v>4400</v>
      </c>
      <c r="Q99" s="325">
        <f t="shared" si="39"/>
        <v>0.48888888888888887</v>
      </c>
      <c r="R99" s="250"/>
      <c r="S99" s="341">
        <f>R99*INDEX('Select Year'!Z$23:AE$23,,MATCH($BN$5,'Select Year'!Z$14:AE$14,0))</f>
        <v>0</v>
      </c>
      <c r="T99" s="324"/>
      <c r="U99" s="325" t="e">
        <f t="shared" si="40"/>
        <v>#DIV/0!</v>
      </c>
      <c r="V99" s="250"/>
      <c r="W99" s="341">
        <f>V99*INDEX('Select Year'!Z$23:AE$23,,MATCH($BN$5,'Select Year'!Z$14:AE$14,0))</f>
        <v>0</v>
      </c>
      <c r="X99" s="324"/>
      <c r="Y99" s="325" t="e">
        <f t="shared" si="41"/>
        <v>#DIV/0!</v>
      </c>
      <c r="Z99" s="250"/>
      <c r="AA99" s="341">
        <f>Z99*INDEX('Select Year'!Z$23:AE$23,,MATCH($BN$5,'Select Year'!Z$14:AE$14,0))</f>
        <v>0</v>
      </c>
      <c r="AB99" s="324"/>
      <c r="AC99" s="325" t="e">
        <f t="shared" si="42"/>
        <v>#DIV/0!</v>
      </c>
      <c r="AD99" s="250"/>
      <c r="AE99" s="341">
        <f>AD99*INDEX('Select Year'!Z$23:AE$23,,MATCH($BN$5,'Select Year'!Z$14:AE$14,0))</f>
        <v>0</v>
      </c>
      <c r="AF99" s="324"/>
      <c r="AG99" s="325" t="e">
        <f t="shared" si="43"/>
        <v>#DIV/0!</v>
      </c>
      <c r="AH99" s="250"/>
      <c r="AI99" s="341">
        <f>AH99*INDEX('Select Year'!Z$23:AE$23,,MATCH($BN$5,'Select Year'!Z$14:AE$14,0))</f>
        <v>0</v>
      </c>
      <c r="AJ99" s="324"/>
      <c r="AK99" s="325" t="e">
        <f t="shared" si="44"/>
        <v>#DIV/0!</v>
      </c>
      <c r="AL99" s="250"/>
      <c r="AM99" s="341">
        <f>AL99*INDEX('Select Year'!Z$23:AE$23,,MATCH($BN$5,'Select Year'!Z$14:AE$14,0))</f>
        <v>0</v>
      </c>
      <c r="AN99" s="324"/>
      <c r="AO99" s="325" t="e">
        <f t="shared" si="45"/>
        <v>#DIV/0!</v>
      </c>
      <c r="AP99" s="250"/>
      <c r="AQ99" s="341">
        <f>AP99*INDEX('Select Year'!Z$23:AE$23,,MATCH($BN$5,'Select Year'!Z$14:AE$14,0))</f>
        <v>0</v>
      </c>
      <c r="AR99" s="324"/>
      <c r="AS99" s="325" t="e">
        <f t="shared" si="46"/>
        <v>#DIV/0!</v>
      </c>
      <c r="AT99" s="250"/>
      <c r="AU99" s="341">
        <f>AT99*INDEX('Select Year'!Z$23:AE$23,,MATCH($BN$5,'Select Year'!Z$14:AE$14,0))</f>
        <v>0</v>
      </c>
      <c r="AV99" s="324"/>
      <c r="AW99" s="370" t="e">
        <f t="shared" si="47"/>
        <v>#DIV/0!</v>
      </c>
      <c r="CZ99" s="171"/>
    </row>
    <row r="100" spans="1:104" ht="14.25" customHeight="1" x14ac:dyDescent="0.2">
      <c r="A100" s="9" t="e">
        <f>B100&amp;#REF!</f>
        <v>#REF!</v>
      </c>
      <c r="B100" s="118" t="s">
        <v>3</v>
      </c>
      <c r="C100" s="63">
        <f t="shared" si="33"/>
        <v>0</v>
      </c>
      <c r="D100" s="382">
        <f t="shared" si="34"/>
        <v>17800</v>
      </c>
      <c r="E100" s="341">
        <f>D100*INDEX('Select Year'!Z$23:AE$23,,MATCH($BN$5,'Select Year'!Z$14:AE$14,0))</f>
        <v>180936.99999999997</v>
      </c>
      <c r="F100" s="357">
        <f t="shared" si="35"/>
        <v>8855</v>
      </c>
      <c r="G100" s="358">
        <f t="shared" si="36"/>
        <v>0.49747191011235953</v>
      </c>
      <c r="H100" s="358">
        <f t="shared" si="37"/>
        <v>4.893968618911556E-2</v>
      </c>
      <c r="I100" s="241" t="e">
        <f>E100*INDEX('Select Year'!AA$15:AC$19,MATCH('Marked Gasoil'!C100,'Select Year'!W$15:W$19,0),MATCH($BN$5,'Select Year'!AA$14:AC$14,0))</f>
        <v>#N/A</v>
      </c>
      <c r="J100" s="250">
        <v>10000</v>
      </c>
      <c r="K100" s="341">
        <f>J100*INDEX('Select Year'!Z$23:AE$23,,MATCH($BN$5,'Select Year'!Z$14:AE$14,0))</f>
        <v>101649.99999999999</v>
      </c>
      <c r="L100" s="324">
        <v>4905</v>
      </c>
      <c r="M100" s="325">
        <f t="shared" si="38"/>
        <v>0.49049999999999999</v>
      </c>
      <c r="N100" s="250">
        <v>7800</v>
      </c>
      <c r="O100" s="341">
        <f>N100*INDEX('Select Year'!Z$23:AE$23,,MATCH($BN$5,'Select Year'!Z$14:AE$14,0))</f>
        <v>79287</v>
      </c>
      <c r="P100" s="324">
        <v>3950</v>
      </c>
      <c r="Q100" s="325">
        <f t="shared" si="39"/>
        <v>0.50641025641025639</v>
      </c>
      <c r="R100" s="250"/>
      <c r="S100" s="341">
        <f>R100*INDEX('Select Year'!Z$23:AE$23,,MATCH($BN$5,'Select Year'!Z$14:AE$14,0))</f>
        <v>0</v>
      </c>
      <c r="T100" s="324"/>
      <c r="U100" s="325" t="e">
        <f t="shared" si="40"/>
        <v>#DIV/0!</v>
      </c>
      <c r="V100" s="250"/>
      <c r="W100" s="341">
        <f>V100*INDEX('Select Year'!Z$23:AE$23,,MATCH($BN$5,'Select Year'!Z$14:AE$14,0))</f>
        <v>0</v>
      </c>
      <c r="X100" s="324"/>
      <c r="Y100" s="325" t="e">
        <f t="shared" si="41"/>
        <v>#DIV/0!</v>
      </c>
      <c r="Z100" s="250"/>
      <c r="AA100" s="341">
        <f>Z100*INDEX('Select Year'!Z$23:AE$23,,MATCH($BN$5,'Select Year'!Z$14:AE$14,0))</f>
        <v>0</v>
      </c>
      <c r="AB100" s="324"/>
      <c r="AC100" s="325" t="e">
        <f t="shared" si="42"/>
        <v>#DIV/0!</v>
      </c>
      <c r="AD100" s="250"/>
      <c r="AE100" s="341">
        <f>AD100*INDEX('Select Year'!Z$23:AE$23,,MATCH($BN$5,'Select Year'!Z$14:AE$14,0))</f>
        <v>0</v>
      </c>
      <c r="AF100" s="324"/>
      <c r="AG100" s="325" t="e">
        <f t="shared" si="43"/>
        <v>#DIV/0!</v>
      </c>
      <c r="AH100" s="250"/>
      <c r="AI100" s="341">
        <f>AH100*INDEX('Select Year'!Z$23:AE$23,,MATCH($BN$5,'Select Year'!Z$14:AE$14,0))</f>
        <v>0</v>
      </c>
      <c r="AJ100" s="324"/>
      <c r="AK100" s="325" t="e">
        <f t="shared" si="44"/>
        <v>#DIV/0!</v>
      </c>
      <c r="AL100" s="250"/>
      <c r="AM100" s="341">
        <f>AL100*INDEX('Select Year'!Z$23:AE$23,,MATCH($BN$5,'Select Year'!Z$14:AE$14,0))</f>
        <v>0</v>
      </c>
      <c r="AN100" s="324"/>
      <c r="AO100" s="325" t="e">
        <f t="shared" si="45"/>
        <v>#DIV/0!</v>
      </c>
      <c r="AP100" s="250"/>
      <c r="AQ100" s="341">
        <f>AP100*INDEX('Select Year'!Z$23:AE$23,,MATCH($BN$5,'Select Year'!Z$14:AE$14,0))</f>
        <v>0</v>
      </c>
      <c r="AR100" s="324"/>
      <c r="AS100" s="325" t="e">
        <f t="shared" si="46"/>
        <v>#DIV/0!</v>
      </c>
      <c r="AT100" s="250"/>
      <c r="AU100" s="341">
        <f>AT100*INDEX('Select Year'!Z$23:AE$23,,MATCH($BN$5,'Select Year'!Z$14:AE$14,0))</f>
        <v>0</v>
      </c>
      <c r="AV100" s="324"/>
      <c r="AW100" s="370" t="e">
        <f t="shared" si="47"/>
        <v>#DIV/0!</v>
      </c>
      <c r="CZ100" s="171"/>
    </row>
    <row r="101" spans="1:104" ht="14.25" customHeight="1" x14ac:dyDescent="0.2">
      <c r="A101" s="9" t="e">
        <f>B101&amp;#REF!</f>
        <v>#REF!</v>
      </c>
      <c r="B101" s="118" t="s">
        <v>4</v>
      </c>
      <c r="C101" s="63">
        <f t="shared" si="33"/>
        <v>0</v>
      </c>
      <c r="D101" s="382">
        <f t="shared" si="34"/>
        <v>9900</v>
      </c>
      <c r="E101" s="341">
        <f>D101*INDEX('Select Year'!Z$23:AE$23,,MATCH($BN$5,'Select Year'!Z$14:AE$14,0))</f>
        <v>100633.49999999999</v>
      </c>
      <c r="F101" s="357">
        <f t="shared" si="35"/>
        <v>4850</v>
      </c>
      <c r="G101" s="358">
        <f t="shared" si="36"/>
        <v>0.48989898989898989</v>
      </c>
      <c r="H101" s="358">
        <f t="shared" si="37"/>
        <v>4.8194686660008854E-2</v>
      </c>
      <c r="I101" s="241" t="e">
        <f>E101*INDEX('Select Year'!AA$15:AC$19,MATCH('Marked Gasoil'!C101,'Select Year'!W$15:W$19,0),MATCH($BN$5,'Select Year'!AA$14:AC$14,0))</f>
        <v>#N/A</v>
      </c>
      <c r="J101" s="250">
        <v>9900</v>
      </c>
      <c r="K101" s="341">
        <f>J101*INDEX('Select Year'!Z$23:AE$23,,MATCH($BN$5,'Select Year'!Z$14:AE$14,0))</f>
        <v>100633.49999999999</v>
      </c>
      <c r="L101" s="324">
        <v>4850</v>
      </c>
      <c r="M101" s="325">
        <f t="shared" si="38"/>
        <v>0.48989898989898989</v>
      </c>
      <c r="N101" s="250"/>
      <c r="O101" s="341">
        <f>N101*INDEX('Select Year'!Z$23:AE$23,,MATCH($BN$5,'Select Year'!Z$14:AE$14,0))</f>
        <v>0</v>
      </c>
      <c r="P101" s="324"/>
      <c r="Q101" s="325" t="e">
        <f t="shared" si="39"/>
        <v>#DIV/0!</v>
      </c>
      <c r="R101" s="250"/>
      <c r="S101" s="341">
        <f>R101*INDEX('Select Year'!Z$23:AE$23,,MATCH($BN$5,'Select Year'!Z$14:AE$14,0))</f>
        <v>0</v>
      </c>
      <c r="T101" s="324"/>
      <c r="U101" s="325" t="e">
        <f t="shared" si="40"/>
        <v>#DIV/0!</v>
      </c>
      <c r="V101" s="250"/>
      <c r="W101" s="341">
        <f>V101*INDEX('Select Year'!Z$23:AE$23,,MATCH($BN$5,'Select Year'!Z$14:AE$14,0))</f>
        <v>0</v>
      </c>
      <c r="X101" s="324"/>
      <c r="Y101" s="325" t="e">
        <f t="shared" si="41"/>
        <v>#DIV/0!</v>
      </c>
      <c r="Z101" s="250"/>
      <c r="AA101" s="341">
        <f>Z101*INDEX('Select Year'!Z$23:AE$23,,MATCH($BN$5,'Select Year'!Z$14:AE$14,0))</f>
        <v>0</v>
      </c>
      <c r="AB101" s="324"/>
      <c r="AC101" s="325" t="e">
        <f t="shared" si="42"/>
        <v>#DIV/0!</v>
      </c>
      <c r="AD101" s="250"/>
      <c r="AE101" s="341">
        <f>AD101*INDEX('Select Year'!Z$23:AE$23,,MATCH($BN$5,'Select Year'!Z$14:AE$14,0))</f>
        <v>0</v>
      </c>
      <c r="AF101" s="324"/>
      <c r="AG101" s="325" t="e">
        <f t="shared" si="43"/>
        <v>#DIV/0!</v>
      </c>
      <c r="AH101" s="250"/>
      <c r="AI101" s="341">
        <f>AH101*INDEX('Select Year'!Z$23:AE$23,,MATCH($BN$5,'Select Year'!Z$14:AE$14,0))</f>
        <v>0</v>
      </c>
      <c r="AJ101" s="324"/>
      <c r="AK101" s="325" t="e">
        <f t="shared" si="44"/>
        <v>#DIV/0!</v>
      </c>
      <c r="AL101" s="250"/>
      <c r="AM101" s="341">
        <f>AL101*INDEX('Select Year'!Z$23:AE$23,,MATCH($BN$5,'Select Year'!Z$14:AE$14,0))</f>
        <v>0</v>
      </c>
      <c r="AN101" s="324"/>
      <c r="AO101" s="325" t="e">
        <f t="shared" si="45"/>
        <v>#DIV/0!</v>
      </c>
      <c r="AP101" s="250"/>
      <c r="AQ101" s="341">
        <f>AP101*INDEX('Select Year'!Z$23:AE$23,,MATCH($BN$5,'Select Year'!Z$14:AE$14,0))</f>
        <v>0</v>
      </c>
      <c r="AR101" s="324"/>
      <c r="AS101" s="325" t="e">
        <f t="shared" si="46"/>
        <v>#DIV/0!</v>
      </c>
      <c r="AT101" s="250"/>
      <c r="AU101" s="341">
        <f>AT101*INDEX('Select Year'!Z$23:AE$23,,MATCH($BN$5,'Select Year'!Z$14:AE$14,0))</f>
        <v>0</v>
      </c>
      <c r="AV101" s="324"/>
      <c r="AW101" s="370" t="e">
        <f t="shared" si="47"/>
        <v>#DIV/0!</v>
      </c>
      <c r="CZ101" s="171"/>
    </row>
    <row r="102" spans="1:104" ht="14.25" customHeight="1" x14ac:dyDescent="0.2">
      <c r="A102" s="9" t="e">
        <f>B102&amp;#REF!</f>
        <v>#REF!</v>
      </c>
      <c r="B102" s="118" t="s">
        <v>5</v>
      </c>
      <c r="C102" s="63">
        <f t="shared" si="33"/>
        <v>0</v>
      </c>
      <c r="D102" s="382">
        <f t="shared" si="34"/>
        <v>11000</v>
      </c>
      <c r="E102" s="341">
        <f>D102*INDEX('Select Year'!Z$23:AE$23,,MATCH($BN$5,'Select Year'!Z$14:AE$14,0))</f>
        <v>111814.99999999999</v>
      </c>
      <c r="F102" s="357">
        <f t="shared" si="35"/>
        <v>5400</v>
      </c>
      <c r="G102" s="358">
        <f t="shared" si="36"/>
        <v>0.49090909090909091</v>
      </c>
      <c r="H102" s="358">
        <f t="shared" si="37"/>
        <v>4.8294057147967633E-2</v>
      </c>
      <c r="I102" s="241" t="e">
        <f>E102*INDEX('Select Year'!AA$15:AC$19,MATCH('Marked Gasoil'!C102,'Select Year'!W$15:W$19,0),MATCH($BN$5,'Select Year'!AA$14:AC$14,0))</f>
        <v>#N/A</v>
      </c>
      <c r="J102" s="250">
        <v>11000</v>
      </c>
      <c r="K102" s="341">
        <f>J102*INDEX('Select Year'!Z$23:AE$23,,MATCH($BN$5,'Select Year'!Z$14:AE$14,0))</f>
        <v>111814.99999999999</v>
      </c>
      <c r="L102" s="324">
        <v>5400</v>
      </c>
      <c r="M102" s="325">
        <f t="shared" si="38"/>
        <v>0.49090909090909091</v>
      </c>
      <c r="N102" s="250"/>
      <c r="O102" s="341">
        <f>N102*INDEX('Select Year'!Z$23:AE$23,,MATCH($BN$5,'Select Year'!Z$14:AE$14,0))</f>
        <v>0</v>
      </c>
      <c r="P102" s="324"/>
      <c r="Q102" s="325" t="e">
        <f t="shared" si="39"/>
        <v>#DIV/0!</v>
      </c>
      <c r="R102" s="250"/>
      <c r="S102" s="341">
        <f>R102*INDEX('Select Year'!Z$23:AE$23,,MATCH($BN$5,'Select Year'!Z$14:AE$14,0))</f>
        <v>0</v>
      </c>
      <c r="T102" s="324"/>
      <c r="U102" s="325" t="e">
        <f t="shared" si="40"/>
        <v>#DIV/0!</v>
      </c>
      <c r="V102" s="250"/>
      <c r="W102" s="341">
        <f>V102*INDEX('Select Year'!Z$23:AE$23,,MATCH($BN$5,'Select Year'!Z$14:AE$14,0))</f>
        <v>0</v>
      </c>
      <c r="X102" s="324"/>
      <c r="Y102" s="325" t="e">
        <f t="shared" si="41"/>
        <v>#DIV/0!</v>
      </c>
      <c r="Z102" s="250"/>
      <c r="AA102" s="341">
        <f>Z102*INDEX('Select Year'!Z$23:AE$23,,MATCH($BN$5,'Select Year'!Z$14:AE$14,0))</f>
        <v>0</v>
      </c>
      <c r="AB102" s="324"/>
      <c r="AC102" s="325" t="e">
        <f t="shared" si="42"/>
        <v>#DIV/0!</v>
      </c>
      <c r="AD102" s="250"/>
      <c r="AE102" s="341">
        <f>AD102*INDEX('Select Year'!Z$23:AE$23,,MATCH($BN$5,'Select Year'!Z$14:AE$14,0))</f>
        <v>0</v>
      </c>
      <c r="AF102" s="324"/>
      <c r="AG102" s="325" t="e">
        <f t="shared" si="43"/>
        <v>#DIV/0!</v>
      </c>
      <c r="AH102" s="250"/>
      <c r="AI102" s="341">
        <f>AH102*INDEX('Select Year'!Z$23:AE$23,,MATCH($BN$5,'Select Year'!Z$14:AE$14,0))</f>
        <v>0</v>
      </c>
      <c r="AJ102" s="324"/>
      <c r="AK102" s="325" t="e">
        <f t="shared" si="44"/>
        <v>#DIV/0!</v>
      </c>
      <c r="AL102" s="250"/>
      <c r="AM102" s="341">
        <f>AL102*INDEX('Select Year'!Z$23:AE$23,,MATCH($BN$5,'Select Year'!Z$14:AE$14,0))</f>
        <v>0</v>
      </c>
      <c r="AN102" s="324"/>
      <c r="AO102" s="325" t="e">
        <f t="shared" si="45"/>
        <v>#DIV/0!</v>
      </c>
      <c r="AP102" s="250"/>
      <c r="AQ102" s="341">
        <f>AP102*INDEX('Select Year'!Z$23:AE$23,,MATCH($BN$5,'Select Year'!Z$14:AE$14,0))</f>
        <v>0</v>
      </c>
      <c r="AR102" s="324"/>
      <c r="AS102" s="325" t="e">
        <f t="shared" si="46"/>
        <v>#DIV/0!</v>
      </c>
      <c r="AT102" s="250"/>
      <c r="AU102" s="341">
        <f>AT102*INDEX('Select Year'!Z$23:AE$23,,MATCH($BN$5,'Select Year'!Z$14:AE$14,0))</f>
        <v>0</v>
      </c>
      <c r="AV102" s="324"/>
      <c r="AW102" s="370" t="e">
        <f t="shared" si="47"/>
        <v>#DIV/0!</v>
      </c>
      <c r="CZ102" s="171"/>
    </row>
    <row r="103" spans="1:104" ht="14.25" customHeight="1" x14ac:dyDescent="0.2">
      <c r="A103" s="9" t="e">
        <f>B103&amp;#REF!</f>
        <v>#REF!</v>
      </c>
      <c r="B103" s="118" t="s">
        <v>6</v>
      </c>
      <c r="C103" s="63">
        <f t="shared" si="33"/>
        <v>0</v>
      </c>
      <c r="D103" s="382">
        <f t="shared" si="34"/>
        <v>12000</v>
      </c>
      <c r="E103" s="341">
        <f>D103*INDEX('Select Year'!Z$23:AE$23,,MATCH($BN$5,'Select Year'!Z$14:AE$14,0))</f>
        <v>121979.99999999999</v>
      </c>
      <c r="F103" s="357">
        <f t="shared" si="35"/>
        <v>5850</v>
      </c>
      <c r="G103" s="358">
        <f t="shared" si="36"/>
        <v>0.48749999999999999</v>
      </c>
      <c r="H103" s="358">
        <f t="shared" si="37"/>
        <v>4.7958681751106742E-2</v>
      </c>
      <c r="I103" s="241" t="e">
        <f>E103*INDEX('Select Year'!AA$15:AC$19,MATCH('Marked Gasoil'!C103,'Select Year'!W$15:W$19,0),MATCH($BN$5,'Select Year'!AA$14:AC$14,0))</f>
        <v>#N/A</v>
      </c>
      <c r="J103" s="250">
        <v>12000</v>
      </c>
      <c r="K103" s="341">
        <f>J103*INDEX('Select Year'!Z$23:AE$23,,MATCH($BN$5,'Select Year'!Z$14:AE$14,0))</f>
        <v>121979.99999999999</v>
      </c>
      <c r="L103" s="324">
        <v>5850</v>
      </c>
      <c r="M103" s="325">
        <f t="shared" si="38"/>
        <v>0.48749999999999999</v>
      </c>
      <c r="N103" s="250"/>
      <c r="O103" s="341">
        <f>N103*INDEX('Select Year'!Z$23:AE$23,,MATCH($BN$5,'Select Year'!Z$14:AE$14,0))</f>
        <v>0</v>
      </c>
      <c r="P103" s="324"/>
      <c r="Q103" s="325" t="e">
        <f t="shared" si="39"/>
        <v>#DIV/0!</v>
      </c>
      <c r="R103" s="250"/>
      <c r="S103" s="341">
        <f>R103*INDEX('Select Year'!Z$23:AE$23,,MATCH($BN$5,'Select Year'!Z$14:AE$14,0))</f>
        <v>0</v>
      </c>
      <c r="T103" s="324"/>
      <c r="U103" s="325" t="e">
        <f t="shared" si="40"/>
        <v>#DIV/0!</v>
      </c>
      <c r="V103" s="250"/>
      <c r="W103" s="341">
        <f>V103*INDEX('Select Year'!Z$23:AE$23,,MATCH($BN$5,'Select Year'!Z$14:AE$14,0))</f>
        <v>0</v>
      </c>
      <c r="X103" s="324"/>
      <c r="Y103" s="325" t="e">
        <f t="shared" si="41"/>
        <v>#DIV/0!</v>
      </c>
      <c r="Z103" s="250"/>
      <c r="AA103" s="341">
        <f>Z103*INDEX('Select Year'!Z$23:AE$23,,MATCH($BN$5,'Select Year'!Z$14:AE$14,0))</f>
        <v>0</v>
      </c>
      <c r="AB103" s="324"/>
      <c r="AC103" s="325" t="e">
        <f t="shared" si="42"/>
        <v>#DIV/0!</v>
      </c>
      <c r="AD103" s="250"/>
      <c r="AE103" s="341">
        <f>AD103*INDEX('Select Year'!Z$23:AE$23,,MATCH($BN$5,'Select Year'!Z$14:AE$14,0))</f>
        <v>0</v>
      </c>
      <c r="AF103" s="324"/>
      <c r="AG103" s="325" t="e">
        <f t="shared" si="43"/>
        <v>#DIV/0!</v>
      </c>
      <c r="AH103" s="250"/>
      <c r="AI103" s="341">
        <f>AH103*INDEX('Select Year'!Z$23:AE$23,,MATCH($BN$5,'Select Year'!Z$14:AE$14,0))</f>
        <v>0</v>
      </c>
      <c r="AJ103" s="324"/>
      <c r="AK103" s="325" t="e">
        <f t="shared" si="44"/>
        <v>#DIV/0!</v>
      </c>
      <c r="AL103" s="250"/>
      <c r="AM103" s="341">
        <f>AL103*INDEX('Select Year'!Z$23:AE$23,,MATCH($BN$5,'Select Year'!Z$14:AE$14,0))</f>
        <v>0</v>
      </c>
      <c r="AN103" s="324"/>
      <c r="AO103" s="325" t="e">
        <f t="shared" si="45"/>
        <v>#DIV/0!</v>
      </c>
      <c r="AP103" s="250"/>
      <c r="AQ103" s="341">
        <f>AP103*INDEX('Select Year'!Z$23:AE$23,,MATCH($BN$5,'Select Year'!Z$14:AE$14,0))</f>
        <v>0</v>
      </c>
      <c r="AR103" s="324"/>
      <c r="AS103" s="325" t="e">
        <f t="shared" si="46"/>
        <v>#DIV/0!</v>
      </c>
      <c r="AT103" s="250"/>
      <c r="AU103" s="341">
        <f>AT103*INDEX('Select Year'!Z$23:AE$23,,MATCH($BN$5,'Select Year'!Z$14:AE$14,0))</f>
        <v>0</v>
      </c>
      <c r="AV103" s="324"/>
      <c r="AW103" s="370" t="e">
        <f t="shared" si="47"/>
        <v>#DIV/0!</v>
      </c>
      <c r="CZ103" s="171"/>
    </row>
    <row r="104" spans="1:104" ht="14.25" customHeight="1" x14ac:dyDescent="0.2">
      <c r="A104" s="9" t="e">
        <f>B104&amp;#REF!</f>
        <v>#REF!</v>
      </c>
      <c r="B104" s="118" t="s">
        <v>7</v>
      </c>
      <c r="C104" s="63">
        <f t="shared" si="33"/>
        <v>0</v>
      </c>
      <c r="D104" s="382">
        <f t="shared" si="34"/>
        <v>9000</v>
      </c>
      <c r="E104" s="341">
        <f>D104*INDEX('Select Year'!Z$23:AE$23,,MATCH($BN$5,'Select Year'!Z$14:AE$14,0))</f>
        <v>91484.999999999985</v>
      </c>
      <c r="F104" s="357">
        <f t="shared" si="35"/>
        <v>4380</v>
      </c>
      <c r="G104" s="358">
        <f t="shared" si="36"/>
        <v>0.48666666666666669</v>
      </c>
      <c r="H104" s="358">
        <f t="shared" si="37"/>
        <v>4.7876701098540753E-2</v>
      </c>
      <c r="I104" s="241" t="e">
        <f>E104*INDEX('Select Year'!AA$15:AC$19,MATCH('Marked Gasoil'!C104,'Select Year'!W$15:W$19,0),MATCH($BN$5,'Select Year'!AA$14:AC$14,0))</f>
        <v>#N/A</v>
      </c>
      <c r="J104" s="250">
        <v>9000</v>
      </c>
      <c r="K104" s="341">
        <f>J104*INDEX('Select Year'!Z$23:AE$23,,MATCH($BN$5,'Select Year'!Z$14:AE$14,0))</f>
        <v>91484.999999999985</v>
      </c>
      <c r="L104" s="324">
        <v>4380</v>
      </c>
      <c r="M104" s="325">
        <f t="shared" si="38"/>
        <v>0.48666666666666669</v>
      </c>
      <c r="N104" s="250"/>
      <c r="O104" s="341">
        <f>N104*INDEX('Select Year'!Z$23:AE$23,,MATCH($BN$5,'Select Year'!Z$14:AE$14,0))</f>
        <v>0</v>
      </c>
      <c r="P104" s="324"/>
      <c r="Q104" s="325" t="e">
        <f t="shared" si="39"/>
        <v>#DIV/0!</v>
      </c>
      <c r="R104" s="250"/>
      <c r="S104" s="341">
        <f>R104*INDEX('Select Year'!Z$23:AE$23,,MATCH($BN$5,'Select Year'!Z$14:AE$14,0))</f>
        <v>0</v>
      </c>
      <c r="T104" s="324"/>
      <c r="U104" s="325" t="e">
        <f t="shared" si="40"/>
        <v>#DIV/0!</v>
      </c>
      <c r="V104" s="250"/>
      <c r="W104" s="341">
        <f>V104*INDEX('Select Year'!Z$23:AE$23,,MATCH($BN$5,'Select Year'!Z$14:AE$14,0))</f>
        <v>0</v>
      </c>
      <c r="X104" s="324"/>
      <c r="Y104" s="325" t="e">
        <f t="shared" si="41"/>
        <v>#DIV/0!</v>
      </c>
      <c r="Z104" s="250"/>
      <c r="AA104" s="341">
        <f>Z104*INDEX('Select Year'!Z$23:AE$23,,MATCH($BN$5,'Select Year'!Z$14:AE$14,0))</f>
        <v>0</v>
      </c>
      <c r="AB104" s="324"/>
      <c r="AC104" s="325" t="e">
        <f t="shared" si="42"/>
        <v>#DIV/0!</v>
      </c>
      <c r="AD104" s="250"/>
      <c r="AE104" s="341">
        <f>AD104*INDEX('Select Year'!Z$23:AE$23,,MATCH($BN$5,'Select Year'!Z$14:AE$14,0))</f>
        <v>0</v>
      </c>
      <c r="AF104" s="324"/>
      <c r="AG104" s="325" t="e">
        <f t="shared" si="43"/>
        <v>#DIV/0!</v>
      </c>
      <c r="AH104" s="250"/>
      <c r="AI104" s="341">
        <f>AH104*INDEX('Select Year'!Z$23:AE$23,,MATCH($BN$5,'Select Year'!Z$14:AE$14,0))</f>
        <v>0</v>
      </c>
      <c r="AJ104" s="324"/>
      <c r="AK104" s="325" t="e">
        <f t="shared" si="44"/>
        <v>#DIV/0!</v>
      </c>
      <c r="AL104" s="250"/>
      <c r="AM104" s="341">
        <f>AL104*INDEX('Select Year'!Z$23:AE$23,,MATCH($BN$5,'Select Year'!Z$14:AE$14,0))</f>
        <v>0</v>
      </c>
      <c r="AN104" s="324"/>
      <c r="AO104" s="325" t="e">
        <f t="shared" si="45"/>
        <v>#DIV/0!</v>
      </c>
      <c r="AP104" s="250"/>
      <c r="AQ104" s="341">
        <f>AP104*INDEX('Select Year'!Z$23:AE$23,,MATCH($BN$5,'Select Year'!Z$14:AE$14,0))</f>
        <v>0</v>
      </c>
      <c r="AR104" s="324"/>
      <c r="AS104" s="325" t="e">
        <f t="shared" si="46"/>
        <v>#DIV/0!</v>
      </c>
      <c r="AT104" s="250"/>
      <c r="AU104" s="341">
        <f>AT104*INDEX('Select Year'!Z$23:AE$23,,MATCH($BN$5,'Select Year'!Z$14:AE$14,0))</f>
        <v>0</v>
      </c>
      <c r="AV104" s="324"/>
      <c r="AW104" s="370" t="e">
        <f t="shared" si="47"/>
        <v>#DIV/0!</v>
      </c>
      <c r="CZ104" s="171"/>
    </row>
    <row r="105" spans="1:104" ht="14.25" customHeight="1" x14ac:dyDescent="0.2">
      <c r="A105" s="9" t="e">
        <f>B105&amp;#REF!</f>
        <v>#REF!</v>
      </c>
      <c r="B105" s="118" t="s">
        <v>8</v>
      </c>
      <c r="C105" s="63">
        <f t="shared" si="33"/>
        <v>0</v>
      </c>
      <c r="D105" s="382">
        <f t="shared" si="34"/>
        <v>10500</v>
      </c>
      <c r="E105" s="341">
        <f>D105*INDEX('Select Year'!Z$23:AE$23,,MATCH($BN$5,'Select Year'!Z$14:AE$14,0))</f>
        <v>106732.49999999999</v>
      </c>
      <c r="F105" s="357">
        <f t="shared" si="35"/>
        <v>5150</v>
      </c>
      <c r="G105" s="358">
        <f t="shared" si="36"/>
        <v>0.49047619047619045</v>
      </c>
      <c r="H105" s="358">
        <f t="shared" si="37"/>
        <v>4.8251469795985297E-2</v>
      </c>
      <c r="I105" s="241" t="e">
        <f>E105*INDEX('Select Year'!AA$15:AC$19,MATCH('Marked Gasoil'!C105,'Select Year'!W$15:W$19,0),MATCH($BN$5,'Select Year'!AA$14:AC$14,0))</f>
        <v>#N/A</v>
      </c>
      <c r="J105" s="250">
        <v>10500</v>
      </c>
      <c r="K105" s="341">
        <f>J105*INDEX('Select Year'!Z$23:AE$23,,MATCH($BN$5,'Select Year'!Z$14:AE$14,0))</f>
        <v>106732.49999999999</v>
      </c>
      <c r="L105" s="324">
        <v>5150</v>
      </c>
      <c r="M105" s="325">
        <f t="shared" si="38"/>
        <v>0.49047619047619045</v>
      </c>
      <c r="N105" s="250"/>
      <c r="O105" s="341">
        <f>N105*INDEX('Select Year'!Z$23:AE$23,,MATCH($BN$5,'Select Year'!Z$14:AE$14,0))</f>
        <v>0</v>
      </c>
      <c r="P105" s="324"/>
      <c r="Q105" s="325" t="e">
        <f t="shared" si="39"/>
        <v>#DIV/0!</v>
      </c>
      <c r="R105" s="250"/>
      <c r="S105" s="341">
        <f>R105*INDEX('Select Year'!Z$23:AE$23,,MATCH($BN$5,'Select Year'!Z$14:AE$14,0))</f>
        <v>0</v>
      </c>
      <c r="T105" s="324"/>
      <c r="U105" s="325" t="e">
        <f t="shared" si="40"/>
        <v>#DIV/0!</v>
      </c>
      <c r="V105" s="250"/>
      <c r="W105" s="341">
        <f>V105*INDEX('Select Year'!Z$23:AE$23,,MATCH($BN$5,'Select Year'!Z$14:AE$14,0))</f>
        <v>0</v>
      </c>
      <c r="X105" s="324"/>
      <c r="Y105" s="325" t="e">
        <f t="shared" si="41"/>
        <v>#DIV/0!</v>
      </c>
      <c r="Z105" s="250"/>
      <c r="AA105" s="341">
        <f>Z105*INDEX('Select Year'!Z$23:AE$23,,MATCH($BN$5,'Select Year'!Z$14:AE$14,0))</f>
        <v>0</v>
      </c>
      <c r="AB105" s="324"/>
      <c r="AC105" s="325" t="e">
        <f t="shared" si="42"/>
        <v>#DIV/0!</v>
      </c>
      <c r="AD105" s="250"/>
      <c r="AE105" s="341">
        <f>AD105*INDEX('Select Year'!Z$23:AE$23,,MATCH($BN$5,'Select Year'!Z$14:AE$14,0))</f>
        <v>0</v>
      </c>
      <c r="AF105" s="324"/>
      <c r="AG105" s="325" t="e">
        <f t="shared" si="43"/>
        <v>#DIV/0!</v>
      </c>
      <c r="AH105" s="250"/>
      <c r="AI105" s="341">
        <f>AH105*INDEX('Select Year'!Z$23:AE$23,,MATCH($BN$5,'Select Year'!Z$14:AE$14,0))</f>
        <v>0</v>
      </c>
      <c r="AJ105" s="324"/>
      <c r="AK105" s="325" t="e">
        <f t="shared" si="44"/>
        <v>#DIV/0!</v>
      </c>
      <c r="AL105" s="250"/>
      <c r="AM105" s="341">
        <f>AL105*INDEX('Select Year'!Z$23:AE$23,,MATCH($BN$5,'Select Year'!Z$14:AE$14,0))</f>
        <v>0</v>
      </c>
      <c r="AN105" s="324"/>
      <c r="AO105" s="325" t="e">
        <f t="shared" si="45"/>
        <v>#DIV/0!</v>
      </c>
      <c r="AP105" s="250"/>
      <c r="AQ105" s="341">
        <f>AP105*INDEX('Select Year'!Z$23:AE$23,,MATCH($BN$5,'Select Year'!Z$14:AE$14,0))</f>
        <v>0</v>
      </c>
      <c r="AR105" s="324"/>
      <c r="AS105" s="325" t="e">
        <f t="shared" si="46"/>
        <v>#DIV/0!</v>
      </c>
      <c r="AT105" s="250"/>
      <c r="AU105" s="341">
        <f>AT105*INDEX('Select Year'!Z$23:AE$23,,MATCH($BN$5,'Select Year'!Z$14:AE$14,0))</f>
        <v>0</v>
      </c>
      <c r="AV105" s="324"/>
      <c r="AW105" s="370" t="e">
        <f t="shared" si="47"/>
        <v>#DIV/0!</v>
      </c>
      <c r="CZ105" s="171"/>
    </row>
    <row r="106" spans="1:104" ht="14.25" customHeight="1" x14ac:dyDescent="0.2">
      <c r="A106" s="9" t="e">
        <f>B106&amp;#REF!</f>
        <v>#REF!</v>
      </c>
      <c r="B106" s="118" t="s">
        <v>9</v>
      </c>
      <c r="C106" s="63">
        <f t="shared" si="33"/>
        <v>0</v>
      </c>
      <c r="D106" s="382">
        <f t="shared" si="34"/>
        <v>11000</v>
      </c>
      <c r="E106" s="341">
        <f>D106*INDEX('Select Year'!Z$23:AE$23,,MATCH($BN$5,'Select Year'!Z$14:AE$14,0))</f>
        <v>111814.99999999999</v>
      </c>
      <c r="F106" s="357">
        <f t="shared" si="35"/>
        <v>5200</v>
      </c>
      <c r="G106" s="358">
        <f t="shared" si="36"/>
        <v>0.47272727272727272</v>
      </c>
      <c r="H106" s="358">
        <f t="shared" si="37"/>
        <v>4.650538836470957E-2</v>
      </c>
      <c r="I106" s="241" t="e">
        <f>E106*INDEX('Select Year'!AA$15:AC$19,MATCH('Marked Gasoil'!C106,'Select Year'!W$15:W$19,0),MATCH($BN$5,'Select Year'!AA$14:AC$14,0))</f>
        <v>#N/A</v>
      </c>
      <c r="J106" s="250">
        <v>11000</v>
      </c>
      <c r="K106" s="341">
        <f>J106*INDEX('Select Year'!Z$23:AE$23,,MATCH($BN$5,'Select Year'!Z$14:AE$14,0))</f>
        <v>111814.99999999999</v>
      </c>
      <c r="L106" s="324">
        <v>5200</v>
      </c>
      <c r="M106" s="325">
        <f t="shared" si="38"/>
        <v>0.47272727272727272</v>
      </c>
      <c r="N106" s="250"/>
      <c r="O106" s="341">
        <f>N106*INDEX('Select Year'!Z$23:AE$23,,MATCH($BN$5,'Select Year'!Z$14:AE$14,0))</f>
        <v>0</v>
      </c>
      <c r="P106" s="324"/>
      <c r="Q106" s="325" t="e">
        <f t="shared" si="39"/>
        <v>#DIV/0!</v>
      </c>
      <c r="R106" s="250"/>
      <c r="S106" s="341">
        <f>R106*INDEX('Select Year'!Z$23:AE$23,,MATCH($BN$5,'Select Year'!Z$14:AE$14,0))</f>
        <v>0</v>
      </c>
      <c r="T106" s="324"/>
      <c r="U106" s="325" t="e">
        <f t="shared" si="40"/>
        <v>#DIV/0!</v>
      </c>
      <c r="V106" s="250"/>
      <c r="W106" s="341">
        <f>V106*INDEX('Select Year'!Z$23:AE$23,,MATCH($BN$5,'Select Year'!Z$14:AE$14,0))</f>
        <v>0</v>
      </c>
      <c r="X106" s="324"/>
      <c r="Y106" s="325" t="e">
        <f t="shared" si="41"/>
        <v>#DIV/0!</v>
      </c>
      <c r="Z106" s="250"/>
      <c r="AA106" s="341">
        <f>Z106*INDEX('Select Year'!Z$23:AE$23,,MATCH($BN$5,'Select Year'!Z$14:AE$14,0))</f>
        <v>0</v>
      </c>
      <c r="AB106" s="324"/>
      <c r="AC106" s="325" t="e">
        <f t="shared" si="42"/>
        <v>#DIV/0!</v>
      </c>
      <c r="AD106" s="250"/>
      <c r="AE106" s="341">
        <f>AD106*INDEX('Select Year'!Z$23:AE$23,,MATCH($BN$5,'Select Year'!Z$14:AE$14,0))</f>
        <v>0</v>
      </c>
      <c r="AF106" s="324"/>
      <c r="AG106" s="325" t="e">
        <f t="shared" si="43"/>
        <v>#DIV/0!</v>
      </c>
      <c r="AH106" s="250"/>
      <c r="AI106" s="341">
        <f>AH106*INDEX('Select Year'!Z$23:AE$23,,MATCH($BN$5,'Select Year'!Z$14:AE$14,0))</f>
        <v>0</v>
      </c>
      <c r="AJ106" s="324"/>
      <c r="AK106" s="325" t="e">
        <f t="shared" si="44"/>
        <v>#DIV/0!</v>
      </c>
      <c r="AL106" s="250"/>
      <c r="AM106" s="341">
        <f>AL106*INDEX('Select Year'!Z$23:AE$23,,MATCH($BN$5,'Select Year'!Z$14:AE$14,0))</f>
        <v>0</v>
      </c>
      <c r="AN106" s="324"/>
      <c r="AO106" s="325" t="e">
        <f t="shared" si="45"/>
        <v>#DIV/0!</v>
      </c>
      <c r="AP106" s="250"/>
      <c r="AQ106" s="341">
        <f>AP106*INDEX('Select Year'!Z$23:AE$23,,MATCH($BN$5,'Select Year'!Z$14:AE$14,0))</f>
        <v>0</v>
      </c>
      <c r="AR106" s="324"/>
      <c r="AS106" s="325" t="e">
        <f t="shared" si="46"/>
        <v>#DIV/0!</v>
      </c>
      <c r="AT106" s="250"/>
      <c r="AU106" s="341">
        <f>AT106*INDEX('Select Year'!Z$23:AE$23,,MATCH($BN$5,'Select Year'!Z$14:AE$14,0))</f>
        <v>0</v>
      </c>
      <c r="AV106" s="324"/>
      <c r="AW106" s="370" t="e">
        <f t="shared" si="47"/>
        <v>#DIV/0!</v>
      </c>
      <c r="CZ106" s="171"/>
    </row>
    <row r="107" spans="1:104" ht="14.25" customHeight="1" x14ac:dyDescent="0.2">
      <c r="A107" s="9" t="e">
        <f>B107&amp;#REF!</f>
        <v>#REF!</v>
      </c>
      <c r="B107" s="118" t="s">
        <v>10</v>
      </c>
      <c r="C107" s="63">
        <f t="shared" si="33"/>
        <v>0</v>
      </c>
      <c r="D107" s="382">
        <f t="shared" si="34"/>
        <v>19000</v>
      </c>
      <c r="E107" s="341">
        <f>D107*INDEX('Select Year'!Z$23:AE$23,,MATCH($BN$5,'Select Year'!Z$14:AE$14,0))</f>
        <v>193134.99999999997</v>
      </c>
      <c r="F107" s="357">
        <f t="shared" si="35"/>
        <v>9050</v>
      </c>
      <c r="G107" s="358">
        <f t="shared" si="36"/>
        <v>0.47631578947368419</v>
      </c>
      <c r="H107" s="358">
        <f t="shared" si="37"/>
        <v>4.6858415098247348E-2</v>
      </c>
      <c r="I107" s="241" t="e">
        <f>E107*INDEX('Select Year'!AA$15:AC$19,MATCH('Marked Gasoil'!C107,'Select Year'!W$15:W$19,0),MATCH($BN$5,'Select Year'!AA$14:AC$14,0))</f>
        <v>#N/A</v>
      </c>
      <c r="J107" s="250">
        <v>11000</v>
      </c>
      <c r="K107" s="341">
        <f>J107*INDEX('Select Year'!Z$23:AE$23,,MATCH($BN$5,'Select Year'!Z$14:AE$14,0))</f>
        <v>111814.99999999999</v>
      </c>
      <c r="L107" s="324">
        <v>5150</v>
      </c>
      <c r="M107" s="325">
        <f t="shared" si="38"/>
        <v>0.4681818181818182</v>
      </c>
      <c r="N107" s="250">
        <v>8000</v>
      </c>
      <c r="O107" s="341">
        <f>N107*INDEX('Select Year'!Z$23:AE$23,,MATCH($BN$5,'Select Year'!Z$14:AE$14,0))</f>
        <v>81320</v>
      </c>
      <c r="P107" s="324">
        <v>3900</v>
      </c>
      <c r="Q107" s="325">
        <f t="shared" si="39"/>
        <v>0.48749999999999999</v>
      </c>
      <c r="R107" s="250"/>
      <c r="S107" s="341">
        <f>R107*INDEX('Select Year'!Z$23:AE$23,,MATCH($BN$5,'Select Year'!Z$14:AE$14,0))</f>
        <v>0</v>
      </c>
      <c r="T107" s="324"/>
      <c r="U107" s="325" t="e">
        <f t="shared" si="40"/>
        <v>#DIV/0!</v>
      </c>
      <c r="V107" s="250"/>
      <c r="W107" s="341">
        <f>V107*INDEX('Select Year'!Z$23:AE$23,,MATCH($BN$5,'Select Year'!Z$14:AE$14,0))</f>
        <v>0</v>
      </c>
      <c r="X107" s="324"/>
      <c r="Y107" s="325" t="e">
        <f t="shared" si="41"/>
        <v>#DIV/0!</v>
      </c>
      <c r="Z107" s="250"/>
      <c r="AA107" s="341">
        <f>Z107*INDEX('Select Year'!Z$23:AE$23,,MATCH($BN$5,'Select Year'!Z$14:AE$14,0))</f>
        <v>0</v>
      </c>
      <c r="AB107" s="324"/>
      <c r="AC107" s="325" t="e">
        <f t="shared" si="42"/>
        <v>#DIV/0!</v>
      </c>
      <c r="AD107" s="250"/>
      <c r="AE107" s="341">
        <f>AD107*INDEX('Select Year'!Z$23:AE$23,,MATCH($BN$5,'Select Year'!Z$14:AE$14,0))</f>
        <v>0</v>
      </c>
      <c r="AF107" s="324"/>
      <c r="AG107" s="325" t="e">
        <f t="shared" si="43"/>
        <v>#DIV/0!</v>
      </c>
      <c r="AH107" s="250"/>
      <c r="AI107" s="341">
        <f>AH107*INDEX('Select Year'!Z$23:AE$23,,MATCH($BN$5,'Select Year'!Z$14:AE$14,0))</f>
        <v>0</v>
      </c>
      <c r="AJ107" s="324"/>
      <c r="AK107" s="325" t="e">
        <f t="shared" si="44"/>
        <v>#DIV/0!</v>
      </c>
      <c r="AL107" s="250"/>
      <c r="AM107" s="341">
        <f>AL107*INDEX('Select Year'!Z$23:AE$23,,MATCH($BN$5,'Select Year'!Z$14:AE$14,0))</f>
        <v>0</v>
      </c>
      <c r="AN107" s="324"/>
      <c r="AO107" s="325" t="e">
        <f t="shared" si="45"/>
        <v>#DIV/0!</v>
      </c>
      <c r="AP107" s="250"/>
      <c r="AQ107" s="341">
        <f>AP107*INDEX('Select Year'!Z$23:AE$23,,MATCH($BN$5,'Select Year'!Z$14:AE$14,0))</f>
        <v>0</v>
      </c>
      <c r="AR107" s="324"/>
      <c r="AS107" s="325" t="e">
        <f t="shared" si="46"/>
        <v>#DIV/0!</v>
      </c>
      <c r="AT107" s="250"/>
      <c r="AU107" s="341">
        <f>AT107*INDEX('Select Year'!Z$23:AE$23,,MATCH($BN$5,'Select Year'!Z$14:AE$14,0))</f>
        <v>0</v>
      </c>
      <c r="AV107" s="324"/>
      <c r="AW107" s="370" t="e">
        <f t="shared" si="47"/>
        <v>#DIV/0!</v>
      </c>
      <c r="CZ107" s="171"/>
    </row>
    <row r="108" spans="1:104" ht="14.25" customHeight="1" thickBot="1" x14ac:dyDescent="0.25">
      <c r="A108" s="9" t="e">
        <f>B108&amp;#REF!</f>
        <v>#REF!</v>
      </c>
      <c r="B108" s="162" t="s">
        <v>11</v>
      </c>
      <c r="C108" s="163">
        <f t="shared" si="33"/>
        <v>0</v>
      </c>
      <c r="D108" s="383">
        <f t="shared" si="34"/>
        <v>25800</v>
      </c>
      <c r="E108" s="359">
        <f>D108*INDEX('Select Year'!Z$23:AE$23,,MATCH($BN$5,'Select Year'!Z$14:AE$14,0))</f>
        <v>262257</v>
      </c>
      <c r="F108" s="360">
        <f t="shared" si="35"/>
        <v>12430</v>
      </c>
      <c r="G108" s="361">
        <f t="shared" si="36"/>
        <v>0.4817829457364341</v>
      </c>
      <c r="H108" s="361">
        <f t="shared" si="37"/>
        <v>4.7396256343967942E-2</v>
      </c>
      <c r="I108" s="384" t="e">
        <f>E108*INDEX('Select Year'!AA$15:AC$19,MATCH('Marked Gasoil'!C108,'Select Year'!W$15:W$19,0),MATCH($BN$5,'Select Year'!AA$14:AC$14,0))</f>
        <v>#N/A</v>
      </c>
      <c r="J108" s="255">
        <v>10800</v>
      </c>
      <c r="K108" s="359">
        <f>J108*INDEX('Select Year'!Z$23:AE$23,,MATCH($BN$5,'Select Year'!Z$14:AE$14,0))</f>
        <v>109781.99999999999</v>
      </c>
      <c r="L108" s="263">
        <v>5230</v>
      </c>
      <c r="M108" s="371">
        <f t="shared" si="38"/>
        <v>0.48425925925925928</v>
      </c>
      <c r="N108" s="255">
        <v>10000</v>
      </c>
      <c r="O108" s="359">
        <f>N108*INDEX('Select Year'!Z$23:AE$23,,MATCH($BN$5,'Select Year'!Z$14:AE$14,0))</f>
        <v>101649.99999999999</v>
      </c>
      <c r="P108" s="263">
        <v>4900</v>
      </c>
      <c r="Q108" s="371">
        <f t="shared" si="39"/>
        <v>0.49</v>
      </c>
      <c r="R108" s="255">
        <v>5000</v>
      </c>
      <c r="S108" s="359">
        <f>R108*INDEX('Select Year'!Z$23:AE$23,,MATCH($BN$5,'Select Year'!Z$14:AE$14,0))</f>
        <v>50824.999999999993</v>
      </c>
      <c r="T108" s="263">
        <v>2300</v>
      </c>
      <c r="U108" s="371">
        <f t="shared" si="40"/>
        <v>0.46</v>
      </c>
      <c r="V108" s="255"/>
      <c r="W108" s="359">
        <f>V108*INDEX('Select Year'!Z$23:AE$23,,MATCH($BN$5,'Select Year'!Z$14:AE$14,0))</f>
        <v>0</v>
      </c>
      <c r="X108" s="263"/>
      <c r="Y108" s="371" t="e">
        <f t="shared" si="41"/>
        <v>#DIV/0!</v>
      </c>
      <c r="Z108" s="255"/>
      <c r="AA108" s="359">
        <f>Z108*INDEX('Select Year'!Z$23:AE$23,,MATCH($BN$5,'Select Year'!Z$14:AE$14,0))</f>
        <v>0</v>
      </c>
      <c r="AB108" s="263"/>
      <c r="AC108" s="371" t="e">
        <f t="shared" si="42"/>
        <v>#DIV/0!</v>
      </c>
      <c r="AD108" s="255"/>
      <c r="AE108" s="359">
        <f>AD108*INDEX('Select Year'!Z$23:AE$23,,MATCH($BN$5,'Select Year'!Z$14:AE$14,0))</f>
        <v>0</v>
      </c>
      <c r="AF108" s="263"/>
      <c r="AG108" s="371" t="e">
        <f t="shared" si="43"/>
        <v>#DIV/0!</v>
      </c>
      <c r="AH108" s="255"/>
      <c r="AI108" s="359">
        <f>AH108*INDEX('Select Year'!Z$23:AE$23,,MATCH($BN$5,'Select Year'!Z$14:AE$14,0))</f>
        <v>0</v>
      </c>
      <c r="AJ108" s="263"/>
      <c r="AK108" s="371" t="e">
        <f t="shared" si="44"/>
        <v>#DIV/0!</v>
      </c>
      <c r="AL108" s="255"/>
      <c r="AM108" s="359">
        <f>AL108*INDEX('Select Year'!Z$23:AE$23,,MATCH($BN$5,'Select Year'!Z$14:AE$14,0))</f>
        <v>0</v>
      </c>
      <c r="AN108" s="263"/>
      <c r="AO108" s="371" t="e">
        <f t="shared" si="45"/>
        <v>#DIV/0!</v>
      </c>
      <c r="AP108" s="255"/>
      <c r="AQ108" s="359">
        <f>AP108*INDEX('Select Year'!Z$23:AE$23,,MATCH($BN$5,'Select Year'!Z$14:AE$14,0))</f>
        <v>0</v>
      </c>
      <c r="AR108" s="263"/>
      <c r="AS108" s="371" t="e">
        <f t="shared" si="46"/>
        <v>#DIV/0!</v>
      </c>
      <c r="AT108" s="255"/>
      <c r="AU108" s="359">
        <f>AT108*INDEX('Select Year'!Z$23:AE$23,,MATCH($BN$5,'Select Year'!Z$14:AE$14,0))</f>
        <v>0</v>
      </c>
      <c r="AV108" s="263"/>
      <c r="AW108" s="372" t="e">
        <f t="shared" si="47"/>
        <v>#DIV/0!</v>
      </c>
      <c r="CZ108" s="171"/>
    </row>
    <row r="109" spans="1:104" s="51" customFormat="1" ht="19.5" customHeight="1" thickBot="1" x14ac:dyDescent="0.25">
      <c r="A109" s="9" t="e">
        <f>B109&amp;#REF!</f>
        <v>#REF!</v>
      </c>
      <c r="B109" s="164" t="s">
        <v>24</v>
      </c>
      <c r="C109" s="332"/>
      <c r="D109" s="333">
        <f>SUM(D97:D108)</f>
        <v>200800</v>
      </c>
      <c r="E109" s="266">
        <f>SUM(E97:E108)</f>
        <v>2041131.9999999998</v>
      </c>
      <c r="F109" s="267">
        <f>SUM(F97:F108)</f>
        <v>98365</v>
      </c>
      <c r="G109" s="334">
        <f>IF((J109)=0,"",F109/(D109))</f>
        <v>0.48986553784860559</v>
      </c>
      <c r="H109" s="334">
        <f>IF((J109)=0,"",F109/(E109))</f>
        <v>4.8191395754904637E-2</v>
      </c>
      <c r="I109" s="335" t="e">
        <f>SUM(I97:I108)</f>
        <v>#N/A</v>
      </c>
      <c r="J109" s="266">
        <f>SUM(J97:J108)</f>
        <v>127500</v>
      </c>
      <c r="K109" s="266">
        <f>SUM(K97:K108)</f>
        <v>1296037.4999999998</v>
      </c>
      <c r="L109" s="267">
        <f>SUM(L97:L108)</f>
        <v>62015</v>
      </c>
      <c r="M109" s="336">
        <f>L109/J109</f>
        <v>0.48639215686274512</v>
      </c>
      <c r="N109" s="266">
        <f>SUM(N97:N108)</f>
        <v>54300</v>
      </c>
      <c r="O109" s="266">
        <f>SUM(O97:O108)</f>
        <v>551959.49999999988</v>
      </c>
      <c r="P109" s="267">
        <f>SUM(P97:P108)</f>
        <v>26700</v>
      </c>
      <c r="Q109" s="336">
        <f>P109/N109</f>
        <v>0.49171270718232046</v>
      </c>
      <c r="R109" s="266">
        <f>SUM(R97:R108)</f>
        <v>14000</v>
      </c>
      <c r="S109" s="266">
        <f>SUM(S97:S108)</f>
        <v>142309.99999999997</v>
      </c>
      <c r="T109" s="267">
        <f>SUM(T97:T108)</f>
        <v>6700</v>
      </c>
      <c r="U109" s="336">
        <f>T109/R109</f>
        <v>0.47857142857142859</v>
      </c>
      <c r="V109" s="266">
        <f>SUM(V97:V108)</f>
        <v>5000</v>
      </c>
      <c r="W109" s="266">
        <f>SUM(W97:W108)</f>
        <v>50824.999999999993</v>
      </c>
      <c r="X109" s="267">
        <f>SUM(X97:X108)</f>
        <v>2950</v>
      </c>
      <c r="Y109" s="336">
        <f>X109/V109</f>
        <v>0.59</v>
      </c>
      <c r="Z109" s="266">
        <f>SUM(Z97:Z108)</f>
        <v>0</v>
      </c>
      <c r="AA109" s="266">
        <f>SUM(AA97:AA108)</f>
        <v>0</v>
      </c>
      <c r="AB109" s="267">
        <f>SUM(AB97:AB108)</f>
        <v>0</v>
      </c>
      <c r="AC109" s="336" t="e">
        <f>AB109/Z109</f>
        <v>#DIV/0!</v>
      </c>
      <c r="AD109" s="266">
        <f>SUM(AD97:AD108)</f>
        <v>0</v>
      </c>
      <c r="AE109" s="266">
        <f>SUM(AE97:AE108)</f>
        <v>0</v>
      </c>
      <c r="AF109" s="267">
        <f>SUM(AF97:AF108)</f>
        <v>0</v>
      </c>
      <c r="AG109" s="336" t="e">
        <f>AF109/AD109</f>
        <v>#DIV/0!</v>
      </c>
      <c r="AH109" s="266">
        <f>SUM(AH97:AH108)</f>
        <v>0</v>
      </c>
      <c r="AI109" s="266">
        <f>SUM(AI97:AI108)</f>
        <v>0</v>
      </c>
      <c r="AJ109" s="267">
        <f>SUM(AJ97:AJ108)</f>
        <v>0</v>
      </c>
      <c r="AK109" s="336" t="e">
        <f>AJ109/AH109</f>
        <v>#DIV/0!</v>
      </c>
      <c r="AL109" s="266">
        <f>SUM(AL97:AL108)</f>
        <v>0</v>
      </c>
      <c r="AM109" s="266">
        <f>SUM(AM97:AM108)</f>
        <v>0</v>
      </c>
      <c r="AN109" s="267">
        <f>SUM(AN97:AN108)</f>
        <v>0</v>
      </c>
      <c r="AO109" s="336" t="e">
        <f>AN109/AL109</f>
        <v>#DIV/0!</v>
      </c>
      <c r="AP109" s="266">
        <f>SUM(AP97:AP108)</f>
        <v>0</v>
      </c>
      <c r="AQ109" s="266">
        <f>SUM(AQ97:AQ108)</f>
        <v>0</v>
      </c>
      <c r="AR109" s="267">
        <f>SUM(AR97:AR108)</f>
        <v>0</v>
      </c>
      <c r="AS109" s="336" t="e">
        <f>AR109/AP109</f>
        <v>#DIV/0!</v>
      </c>
      <c r="AT109" s="266">
        <f>SUM(AT97:AT108)</f>
        <v>0</v>
      </c>
      <c r="AU109" s="266">
        <f>SUM(AU97:AU108)</f>
        <v>0</v>
      </c>
      <c r="AV109" s="267">
        <f>SUM(AV97:AV108)</f>
        <v>0</v>
      </c>
      <c r="AW109" s="336" t="e">
        <f>AV109/AT109</f>
        <v>#DIV/0!</v>
      </c>
      <c r="AY109" s="52"/>
      <c r="AZ109" s="52"/>
      <c r="BF109" s="52"/>
      <c r="BG109" s="52"/>
      <c r="BH109" s="52"/>
      <c r="BI109" s="53"/>
      <c r="BJ109" s="52"/>
      <c r="BK109" s="52"/>
      <c r="CZ109" s="168"/>
    </row>
    <row r="110" spans="1:104" x14ac:dyDescent="0.2">
      <c r="A110" s="1" t="e">
        <f>B110&amp;#REF!</f>
        <v>#REF!</v>
      </c>
      <c r="B110" s="677" t="s">
        <v>126</v>
      </c>
      <c r="C110" s="678"/>
      <c r="D110" s="529"/>
      <c r="E110" s="529"/>
      <c r="F110" s="529"/>
      <c r="G110" s="529"/>
      <c r="H110" s="529"/>
      <c r="I110" s="529"/>
      <c r="J110" s="530"/>
      <c r="K110" s="530"/>
      <c r="L110" s="530"/>
      <c r="M110" s="530"/>
      <c r="N110" s="530"/>
      <c r="O110" s="530"/>
      <c r="P110" s="530"/>
      <c r="Q110" s="530"/>
      <c r="R110" s="530"/>
      <c r="S110" s="546"/>
    </row>
    <row r="111" spans="1:104" x14ac:dyDescent="0.2">
      <c r="B111" s="679"/>
      <c r="C111" s="680"/>
      <c r="D111" s="54"/>
      <c r="E111" s="54"/>
      <c r="F111" s="54"/>
      <c r="G111" s="54"/>
      <c r="H111" s="54"/>
      <c r="I111" s="54"/>
      <c r="J111" s="41"/>
      <c r="K111" s="41"/>
      <c r="L111" s="41"/>
      <c r="M111" s="41"/>
      <c r="N111" s="41"/>
      <c r="O111" s="41"/>
      <c r="P111" s="41"/>
      <c r="Q111" s="41"/>
      <c r="R111" s="41"/>
      <c r="S111" s="547"/>
    </row>
    <row r="112" spans="1:104" x14ac:dyDescent="0.2">
      <c r="B112" s="679"/>
      <c r="C112" s="680"/>
      <c r="D112" s="54"/>
      <c r="E112" s="54"/>
      <c r="F112" s="54"/>
      <c r="G112" s="54"/>
      <c r="H112" s="54"/>
      <c r="I112" s="54"/>
      <c r="J112" s="41"/>
      <c r="K112" s="41"/>
      <c r="L112" s="41"/>
      <c r="M112" s="41"/>
      <c r="N112" s="41"/>
      <c r="O112" s="41"/>
      <c r="P112" s="41"/>
      <c r="Q112" s="41"/>
      <c r="R112" s="41"/>
      <c r="S112" s="547"/>
    </row>
    <row r="113" spans="2:19" x14ac:dyDescent="0.2">
      <c r="B113" s="679"/>
      <c r="C113" s="680"/>
      <c r="D113" s="54"/>
      <c r="E113" s="54"/>
      <c r="F113" s="54"/>
      <c r="G113" s="54"/>
      <c r="H113" s="54"/>
      <c r="I113" s="54"/>
      <c r="J113" s="41"/>
      <c r="K113" s="41"/>
      <c r="L113" s="41"/>
      <c r="M113" s="41"/>
      <c r="N113" s="41"/>
      <c r="O113" s="41"/>
      <c r="P113" s="41"/>
      <c r="Q113" s="41"/>
      <c r="R113" s="41"/>
      <c r="S113" s="547"/>
    </row>
    <row r="114" spans="2:19" x14ac:dyDescent="0.2">
      <c r="B114" s="679"/>
      <c r="C114" s="680"/>
      <c r="D114" s="54"/>
      <c r="E114" s="54"/>
      <c r="F114" s="54"/>
      <c r="G114" s="54"/>
      <c r="H114" s="54"/>
      <c r="I114" s="54"/>
      <c r="J114" s="41"/>
      <c r="K114" s="41"/>
      <c r="L114" s="41"/>
      <c r="M114" s="41"/>
      <c r="N114" s="41"/>
      <c r="O114" s="41"/>
      <c r="P114" s="41"/>
      <c r="Q114" s="41"/>
      <c r="R114" s="41"/>
      <c r="S114" s="547"/>
    </row>
    <row r="115" spans="2:19" x14ac:dyDescent="0.2">
      <c r="B115" s="679"/>
      <c r="C115" s="680"/>
      <c r="D115" s="54"/>
      <c r="E115" s="54"/>
      <c r="F115" s="54"/>
      <c r="G115" s="54"/>
      <c r="H115" s="54"/>
      <c r="I115" s="54"/>
      <c r="J115" s="41"/>
      <c r="K115" s="41"/>
      <c r="L115" s="41"/>
      <c r="M115" s="41"/>
      <c r="N115" s="41"/>
      <c r="O115" s="41"/>
      <c r="P115" s="41"/>
      <c r="Q115" s="41"/>
      <c r="R115" s="41"/>
      <c r="S115" s="547"/>
    </row>
    <row r="116" spans="2:19" x14ac:dyDescent="0.2">
      <c r="B116" s="679"/>
      <c r="C116" s="680"/>
      <c r="D116" s="54"/>
      <c r="E116" s="54"/>
      <c r="F116" s="54"/>
      <c r="G116" s="54"/>
      <c r="H116" s="54"/>
      <c r="I116" s="54"/>
      <c r="J116" s="41"/>
      <c r="K116" s="41"/>
      <c r="L116" s="41"/>
      <c r="M116" s="41"/>
      <c r="N116" s="41"/>
      <c r="O116" s="41"/>
      <c r="P116" s="41"/>
      <c r="Q116" s="41"/>
      <c r="R116" s="41"/>
      <c r="S116" s="547"/>
    </row>
    <row r="117" spans="2:19" x14ac:dyDescent="0.2">
      <c r="B117" s="679"/>
      <c r="C117" s="680"/>
      <c r="D117" s="54"/>
      <c r="E117" s="54"/>
      <c r="F117" s="54"/>
      <c r="G117" s="54"/>
      <c r="H117" s="54"/>
      <c r="I117" s="54"/>
      <c r="J117" s="41"/>
      <c r="K117" s="41"/>
      <c r="L117" s="41"/>
      <c r="M117" s="41"/>
      <c r="N117" s="41"/>
      <c r="O117" s="41"/>
      <c r="P117" s="41"/>
      <c r="Q117" s="41"/>
      <c r="R117" s="41"/>
      <c r="S117" s="547"/>
    </row>
    <row r="118" spans="2:19" ht="17.25" customHeight="1" x14ac:dyDescent="0.2">
      <c r="B118" s="679"/>
      <c r="C118" s="680"/>
      <c r="D118" s="54"/>
      <c r="E118" s="54"/>
      <c r="F118" s="54"/>
      <c r="G118" s="54"/>
      <c r="H118" s="54"/>
      <c r="I118" s="54"/>
      <c r="J118" s="41"/>
      <c r="K118" s="41"/>
      <c r="L118" s="41"/>
      <c r="M118" s="41"/>
      <c r="N118" s="41"/>
      <c r="O118" s="41"/>
      <c r="P118" s="41"/>
      <c r="Q118" s="41"/>
      <c r="R118" s="41"/>
      <c r="S118" s="547"/>
    </row>
    <row r="119" spans="2:19" x14ac:dyDescent="0.2">
      <c r="B119" s="679"/>
      <c r="C119" s="680"/>
      <c r="D119" s="54"/>
      <c r="E119" s="54"/>
      <c r="F119" s="54"/>
      <c r="G119" s="54"/>
      <c r="H119" s="54"/>
      <c r="I119" s="54"/>
      <c r="J119" s="41"/>
      <c r="K119" s="41"/>
      <c r="L119" s="41"/>
      <c r="M119" s="41"/>
      <c r="N119" s="41"/>
      <c r="O119" s="41"/>
      <c r="P119" s="41"/>
      <c r="Q119" s="41"/>
      <c r="R119" s="41"/>
      <c r="S119" s="547"/>
    </row>
    <row r="120" spans="2:19" x14ac:dyDescent="0.2">
      <c r="B120" s="679"/>
      <c r="C120" s="680"/>
      <c r="D120" s="54"/>
      <c r="E120" s="54"/>
      <c r="F120" s="54"/>
      <c r="G120" s="54"/>
      <c r="H120" s="54"/>
      <c r="I120" s="54"/>
      <c r="J120" s="41"/>
      <c r="K120" s="41"/>
      <c r="L120" s="41"/>
      <c r="M120" s="41"/>
      <c r="N120" s="41"/>
      <c r="O120" s="41"/>
      <c r="P120" s="41"/>
      <c r="Q120" s="41"/>
      <c r="R120" s="41"/>
      <c r="S120" s="547"/>
    </row>
    <row r="121" spans="2:19" x14ac:dyDescent="0.2">
      <c r="B121" s="679"/>
      <c r="C121" s="680"/>
      <c r="D121" s="54"/>
      <c r="E121" s="54"/>
      <c r="F121" s="54"/>
      <c r="G121" s="54"/>
      <c r="H121" s="54"/>
      <c r="I121" s="54"/>
      <c r="J121" s="41"/>
      <c r="K121" s="41"/>
      <c r="L121" s="41"/>
      <c r="M121" s="41"/>
      <c r="N121" s="41"/>
      <c r="O121" s="41"/>
      <c r="P121" s="41"/>
      <c r="Q121" s="41"/>
      <c r="R121" s="41"/>
      <c r="S121" s="547"/>
    </row>
    <row r="122" spans="2:19" x14ac:dyDescent="0.2">
      <c r="B122" s="679"/>
      <c r="C122" s="680"/>
      <c r="D122" s="54"/>
      <c r="E122" s="54"/>
      <c r="F122" s="54"/>
      <c r="G122" s="54"/>
      <c r="H122" s="54"/>
      <c r="I122" s="54"/>
      <c r="J122" s="41"/>
      <c r="K122" s="41"/>
      <c r="L122" s="41"/>
      <c r="M122" s="41"/>
      <c r="N122" s="41"/>
      <c r="O122" s="41"/>
      <c r="P122" s="41"/>
      <c r="Q122" s="41"/>
      <c r="R122" s="41"/>
      <c r="S122" s="547"/>
    </row>
    <row r="123" spans="2:19" x14ac:dyDescent="0.2">
      <c r="B123" s="679"/>
      <c r="C123" s="680"/>
      <c r="D123" s="54"/>
      <c r="E123" s="54"/>
      <c r="F123" s="54"/>
      <c r="G123" s="54"/>
      <c r="H123" s="54"/>
      <c r="I123" s="54"/>
      <c r="J123" s="41"/>
      <c r="K123" s="41"/>
      <c r="L123" s="41"/>
      <c r="M123" s="41"/>
      <c r="N123" s="41"/>
      <c r="O123" s="41"/>
      <c r="P123" s="41"/>
      <c r="Q123" s="41"/>
      <c r="R123" s="41"/>
      <c r="S123" s="547"/>
    </row>
    <row r="124" spans="2:19" x14ac:dyDescent="0.2">
      <c r="B124" s="679"/>
      <c r="C124" s="680"/>
      <c r="D124" s="54"/>
      <c r="E124" s="54"/>
      <c r="F124" s="54"/>
      <c r="G124" s="54"/>
      <c r="H124" s="54"/>
      <c r="I124" s="54"/>
      <c r="J124" s="41"/>
      <c r="K124" s="41"/>
      <c r="L124" s="41"/>
      <c r="M124" s="41"/>
      <c r="N124" s="41"/>
      <c r="O124" s="41"/>
      <c r="P124" s="41"/>
      <c r="Q124" s="41"/>
      <c r="R124" s="41"/>
      <c r="S124" s="547"/>
    </row>
    <row r="125" spans="2:19" x14ac:dyDescent="0.2">
      <c r="B125" s="679"/>
      <c r="C125" s="680"/>
      <c r="D125" s="54"/>
      <c r="E125" s="54"/>
      <c r="F125" s="54"/>
      <c r="G125" s="54"/>
      <c r="H125" s="54"/>
      <c r="I125" s="54"/>
      <c r="J125" s="41"/>
      <c r="K125" s="41"/>
      <c r="L125" s="41"/>
      <c r="M125" s="41"/>
      <c r="N125" s="41"/>
      <c r="O125" s="41"/>
      <c r="P125" s="41"/>
      <c r="Q125" s="41"/>
      <c r="R125" s="41"/>
      <c r="S125" s="547"/>
    </row>
    <row r="126" spans="2:19" x14ac:dyDescent="0.2">
      <c r="B126" s="679"/>
      <c r="C126" s="680"/>
      <c r="D126" s="54"/>
      <c r="E126" s="54"/>
      <c r="F126" s="54"/>
      <c r="G126" s="54"/>
      <c r="H126" s="54"/>
      <c r="I126" s="54"/>
      <c r="J126" s="41"/>
      <c r="K126" s="41"/>
      <c r="L126" s="41"/>
      <c r="M126" s="41"/>
      <c r="N126" s="41"/>
      <c r="O126" s="41"/>
      <c r="P126" s="41"/>
      <c r="Q126" s="41"/>
      <c r="R126" s="41"/>
      <c r="S126" s="547"/>
    </row>
    <row r="127" spans="2:19" x14ac:dyDescent="0.2">
      <c r="B127" s="679"/>
      <c r="C127" s="680"/>
      <c r="D127" s="54"/>
      <c r="E127" s="54"/>
      <c r="F127" s="54"/>
      <c r="G127" s="54"/>
      <c r="H127" s="54"/>
      <c r="I127" s="54"/>
      <c r="J127" s="41"/>
      <c r="K127" s="41"/>
      <c r="L127" s="41"/>
      <c r="M127" s="41"/>
      <c r="N127" s="41"/>
      <c r="O127" s="41"/>
      <c r="P127" s="41"/>
      <c r="Q127" s="41"/>
      <c r="R127" s="41"/>
      <c r="S127" s="547"/>
    </row>
    <row r="128" spans="2:19" x14ac:dyDescent="0.2">
      <c r="B128" s="679"/>
      <c r="C128" s="680"/>
      <c r="D128" s="54"/>
      <c r="E128" s="54"/>
      <c r="F128" s="54"/>
      <c r="G128" s="54"/>
      <c r="H128" s="54"/>
      <c r="I128" s="54"/>
      <c r="J128" s="41"/>
      <c r="K128" s="41"/>
      <c r="L128" s="41"/>
      <c r="M128" s="41"/>
      <c r="N128" s="41"/>
      <c r="O128" s="41"/>
      <c r="P128" s="41"/>
      <c r="Q128" s="41"/>
      <c r="R128" s="41"/>
      <c r="S128" s="547"/>
    </row>
    <row r="129" spans="2:19" x14ac:dyDescent="0.2">
      <c r="B129" s="679"/>
      <c r="C129" s="680"/>
      <c r="D129" s="54"/>
      <c r="E129" s="54"/>
      <c r="F129" s="54"/>
      <c r="G129" s="54"/>
      <c r="H129" s="54"/>
      <c r="I129" s="54"/>
      <c r="J129" s="41"/>
      <c r="K129" s="41"/>
      <c r="L129" s="41"/>
      <c r="M129" s="41"/>
      <c r="N129" s="41"/>
      <c r="O129" s="41"/>
      <c r="P129" s="41"/>
      <c r="Q129" s="41"/>
      <c r="R129" s="41"/>
      <c r="S129" s="547"/>
    </row>
    <row r="130" spans="2:19" x14ac:dyDescent="0.2">
      <c r="B130" s="679"/>
      <c r="C130" s="680"/>
      <c r="D130" s="54"/>
      <c r="E130" s="54"/>
      <c r="F130" s="54"/>
      <c r="G130" s="54"/>
      <c r="H130" s="54"/>
      <c r="I130" s="54"/>
      <c r="J130" s="41"/>
      <c r="K130" s="41"/>
      <c r="L130" s="41"/>
      <c r="M130" s="41"/>
      <c r="N130" s="41"/>
      <c r="O130" s="41"/>
      <c r="P130" s="41"/>
      <c r="Q130" s="41"/>
      <c r="R130" s="41"/>
      <c r="S130" s="547"/>
    </row>
    <row r="131" spans="2:19" x14ac:dyDescent="0.2">
      <c r="B131" s="679"/>
      <c r="C131" s="680"/>
      <c r="D131" s="54"/>
      <c r="E131" s="54"/>
      <c r="F131" s="54"/>
      <c r="G131" s="54"/>
      <c r="H131" s="54"/>
      <c r="I131" s="54"/>
      <c r="J131" s="41"/>
      <c r="K131" s="41"/>
      <c r="L131" s="41"/>
      <c r="M131" s="41"/>
      <c r="N131" s="41"/>
      <c r="O131" s="41"/>
      <c r="P131" s="41"/>
      <c r="Q131" s="41"/>
      <c r="R131" s="41"/>
      <c r="S131" s="547"/>
    </row>
    <row r="132" spans="2:19" x14ac:dyDescent="0.2">
      <c r="B132" s="679"/>
      <c r="C132" s="680"/>
      <c r="D132" s="54"/>
      <c r="E132" s="54"/>
      <c r="F132" s="54"/>
      <c r="G132" s="54"/>
      <c r="H132" s="54"/>
      <c r="I132" s="54"/>
      <c r="J132" s="41"/>
      <c r="K132" s="41"/>
      <c r="L132" s="41"/>
      <c r="M132" s="41"/>
      <c r="N132" s="41"/>
      <c r="O132" s="41"/>
      <c r="P132" s="41"/>
      <c r="Q132" s="41"/>
      <c r="R132" s="41"/>
      <c r="S132" s="547"/>
    </row>
    <row r="133" spans="2:19" x14ac:dyDescent="0.2">
      <c r="B133" s="679"/>
      <c r="C133" s="680"/>
      <c r="D133" s="54"/>
      <c r="E133" s="54"/>
      <c r="F133" s="54"/>
      <c r="G133" s="54"/>
      <c r="H133" s="54"/>
      <c r="I133" s="54"/>
      <c r="J133" s="41"/>
      <c r="K133" s="41"/>
      <c r="L133" s="41"/>
      <c r="M133" s="41"/>
      <c r="N133" s="41"/>
      <c r="O133" s="41"/>
      <c r="P133" s="41"/>
      <c r="Q133" s="41"/>
      <c r="R133" s="41"/>
      <c r="S133" s="547"/>
    </row>
    <row r="134" spans="2:19" x14ac:dyDescent="0.2">
      <c r="B134" s="679"/>
      <c r="C134" s="680"/>
      <c r="D134" s="54"/>
      <c r="E134" s="54"/>
      <c r="F134" s="54"/>
      <c r="G134" s="54"/>
      <c r="H134" s="54"/>
      <c r="I134" s="54"/>
      <c r="J134" s="41"/>
      <c r="K134" s="41"/>
      <c r="L134" s="41"/>
      <c r="M134" s="41"/>
      <c r="N134" s="41"/>
      <c r="O134" s="41"/>
      <c r="P134" s="41"/>
      <c r="Q134" s="41"/>
      <c r="R134" s="41"/>
      <c r="S134" s="547"/>
    </row>
    <row r="135" spans="2:19" ht="12.75" thickBot="1" x14ac:dyDescent="0.25">
      <c r="B135" s="681"/>
      <c r="C135" s="682"/>
      <c r="D135" s="534"/>
      <c r="E135" s="534"/>
      <c r="F135" s="534"/>
      <c r="G135" s="534"/>
      <c r="H135" s="534"/>
      <c r="I135" s="534"/>
      <c r="J135" s="535"/>
      <c r="K135" s="535"/>
      <c r="L135" s="535"/>
      <c r="M135" s="535"/>
      <c r="N135" s="535"/>
      <c r="O135" s="535"/>
      <c r="P135" s="535"/>
      <c r="Q135" s="535"/>
      <c r="R135" s="535"/>
      <c r="S135" s="548"/>
    </row>
  </sheetData>
  <mergeCells count="73">
    <mergeCell ref="AL4:AO5"/>
    <mergeCell ref="AP4:AS5"/>
    <mergeCell ref="AT4:AW5"/>
    <mergeCell ref="BM4:BP4"/>
    <mergeCell ref="D5:E5"/>
    <mergeCell ref="BN5:BP5"/>
    <mergeCell ref="F4:O5"/>
    <mergeCell ref="D4:E4"/>
    <mergeCell ref="R4:U5"/>
    <mergeCell ref="V4:Y5"/>
    <mergeCell ref="Z4:AC5"/>
    <mergeCell ref="AD4:AG5"/>
    <mergeCell ref="Z7:AC7"/>
    <mergeCell ref="V8:W8"/>
    <mergeCell ref="Z8:AA8"/>
    <mergeCell ref="AH4:AK5"/>
    <mergeCell ref="AD7:AG7"/>
    <mergeCell ref="AH7:AK7"/>
    <mergeCell ref="AD8:AE8"/>
    <mergeCell ref="AH8:AI8"/>
    <mergeCell ref="B7:C9"/>
    <mergeCell ref="J7:M7"/>
    <mergeCell ref="N7:Q7"/>
    <mergeCell ref="R7:U7"/>
    <mergeCell ref="V7:Y7"/>
    <mergeCell ref="AL7:AO7"/>
    <mergeCell ref="AP7:AS7"/>
    <mergeCell ref="AT7:AW7"/>
    <mergeCell ref="AP91:AS92"/>
    <mergeCell ref="AT91:AW92"/>
    <mergeCell ref="AP8:AQ8"/>
    <mergeCell ref="AT8:AU8"/>
    <mergeCell ref="AL8:AM8"/>
    <mergeCell ref="R91:U92"/>
    <mergeCell ref="V91:Y92"/>
    <mergeCell ref="Z91:AC92"/>
    <mergeCell ref="D8:E8"/>
    <mergeCell ref="G8:H8"/>
    <mergeCell ref="J8:K8"/>
    <mergeCell ref="N8:O8"/>
    <mergeCell ref="R8:S8"/>
    <mergeCell ref="AP95:AQ95"/>
    <mergeCell ref="AT95:AU95"/>
    <mergeCell ref="B110:C135"/>
    <mergeCell ref="AD94:AG94"/>
    <mergeCell ref="AH94:AK94"/>
    <mergeCell ref="AL94:AO94"/>
    <mergeCell ref="AP94:AS94"/>
    <mergeCell ref="AT94:AW94"/>
    <mergeCell ref="D95:E95"/>
    <mergeCell ref="G95:H95"/>
    <mergeCell ref="J95:K95"/>
    <mergeCell ref="N95:O95"/>
    <mergeCell ref="R95:S95"/>
    <mergeCell ref="B94:C96"/>
    <mergeCell ref="J94:M94"/>
    <mergeCell ref="N94:Q94"/>
    <mergeCell ref="B79:C83"/>
    <mergeCell ref="B84:C88"/>
    <mergeCell ref="AD95:AE95"/>
    <mergeCell ref="AH95:AI95"/>
    <mergeCell ref="AL95:AM95"/>
    <mergeCell ref="R94:U94"/>
    <mergeCell ref="V94:Y94"/>
    <mergeCell ref="Z94:AC94"/>
    <mergeCell ref="V95:W95"/>
    <mergeCell ref="Z95:AA95"/>
    <mergeCell ref="AD91:AG92"/>
    <mergeCell ref="AH91:AK92"/>
    <mergeCell ref="AL91:AO92"/>
    <mergeCell ref="D92:E92"/>
    <mergeCell ref="F91:O92"/>
    <mergeCell ref="D91:E91"/>
  </mergeCells>
  <dataValidations count="2">
    <dataValidation type="list" allowBlank="1" showInputMessage="1" showErrorMessage="1" sqref="E77" xr:uid="{00000000-0002-0000-0700-000000000000}">
      <formula1>Years</formula1>
    </dataValidation>
    <dataValidation type="list" allowBlank="1" showInputMessage="1" showErrorMessage="1" sqref="BN5" xr:uid="{00000000-0002-0000-0700-000001000000}">
      <formula1>Oils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CZ135"/>
  <sheetViews>
    <sheetView showGridLines="0" topLeftCell="B1" zoomScaleNormal="100" workbookViewId="0">
      <pane xSplit="2" ySplit="9" topLeftCell="D10" activePane="bottomRight" state="frozen"/>
      <selection activeCell="B1" sqref="B1"/>
      <selection pane="topRight" activeCell="D1" sqref="D1"/>
      <selection pane="bottomLeft" activeCell="B10" sqref="B10"/>
      <selection pane="bottomRight" activeCell="D10" sqref="D10"/>
    </sheetView>
  </sheetViews>
  <sheetFormatPr defaultRowHeight="12" x14ac:dyDescent="0.2"/>
  <cols>
    <col min="1" max="1" width="4.140625" style="1" hidden="1" customWidth="1"/>
    <col min="2" max="2" width="4.42578125" style="25" customWidth="1"/>
    <col min="3" max="3" width="4.7109375" style="25" customWidth="1"/>
    <col min="4" max="4" width="9.5703125" style="25" customWidth="1"/>
    <col min="5" max="5" width="8" style="25" customWidth="1"/>
    <col min="6" max="7" width="8.42578125" style="25" customWidth="1"/>
    <col min="8" max="8" width="8" style="25" customWidth="1"/>
    <col min="9" max="9" width="9.140625" style="25"/>
    <col min="10" max="49" width="9.140625" style="2" customWidth="1"/>
    <col min="50" max="50" width="30" style="2" customWidth="1"/>
    <col min="51" max="52" width="9.140625" style="7"/>
    <col min="53" max="57" width="8.42578125" style="2" customWidth="1"/>
    <col min="58" max="58" width="8.42578125" style="7" customWidth="1"/>
    <col min="59" max="61" width="9.140625" style="7"/>
    <col min="62" max="62" width="9.140625" style="26"/>
    <col min="63" max="63" width="9.140625" style="7"/>
    <col min="64" max="64" width="9.140625" style="2"/>
    <col min="65" max="65" width="14" style="2" customWidth="1"/>
    <col min="66" max="73" width="9.140625" style="2"/>
    <col min="74" max="74" width="10.42578125" style="2" customWidth="1"/>
    <col min="75" max="88" width="9.140625" style="2"/>
    <col min="89" max="89" width="9.42578125" style="2" customWidth="1"/>
    <col min="90" max="90" width="9.5703125" style="2" customWidth="1"/>
    <col min="91" max="92" width="9.140625" style="2"/>
    <col min="93" max="103" width="8.7109375" style="2" customWidth="1"/>
    <col min="104" max="104" width="9.140625" style="2"/>
    <col min="105" max="105" width="6.42578125" style="2" customWidth="1"/>
    <col min="106" max="16384" width="9.140625" style="2"/>
  </cols>
  <sheetData>
    <row r="1" spans="1:104" ht="51.75" customHeight="1" x14ac:dyDescent="0.2">
      <c r="B1" s="2"/>
      <c r="C1" s="2"/>
      <c r="D1" s="2"/>
      <c r="E1" s="2"/>
      <c r="F1" s="288"/>
      <c r="G1" s="68" t="s">
        <v>177</v>
      </c>
      <c r="H1" s="288"/>
      <c r="I1" s="288"/>
      <c r="J1" s="288"/>
      <c r="K1" s="288"/>
      <c r="N1" s="288"/>
      <c r="O1" s="288"/>
      <c r="R1" s="288"/>
      <c r="S1" s="288"/>
      <c r="V1" s="288"/>
      <c r="W1" s="288"/>
      <c r="Z1" s="288"/>
      <c r="AA1" s="288"/>
      <c r="AD1" s="288"/>
      <c r="AE1" s="288"/>
      <c r="AH1" s="288"/>
      <c r="AI1" s="288"/>
      <c r="AL1" s="288"/>
      <c r="AM1" s="288"/>
      <c r="AP1" s="288"/>
      <c r="AQ1" s="288"/>
      <c r="AT1" s="288"/>
      <c r="AU1" s="288"/>
      <c r="AX1" s="7"/>
      <c r="BA1" s="7"/>
      <c r="BB1" s="7"/>
      <c r="BC1" s="7"/>
      <c r="BD1" s="7"/>
      <c r="BE1" s="7"/>
      <c r="BI1" s="2"/>
      <c r="BJ1" s="2"/>
      <c r="BK1" s="2"/>
    </row>
    <row r="2" spans="1:104" ht="15" customHeight="1" x14ac:dyDescent="0.2">
      <c r="B2" s="2"/>
      <c r="C2" s="2"/>
      <c r="D2" s="2"/>
      <c r="E2" s="2"/>
      <c r="F2" s="4"/>
      <c r="G2" s="4"/>
      <c r="H2" s="2"/>
      <c r="I2" s="2"/>
      <c r="AX2" s="7"/>
      <c r="BA2" s="7"/>
      <c r="BB2" s="7"/>
      <c r="BC2" s="7"/>
      <c r="BD2" s="7"/>
      <c r="BE2" s="7"/>
      <c r="BI2" s="2"/>
      <c r="BJ2" s="2"/>
      <c r="BK2" s="2"/>
    </row>
    <row r="3" spans="1:104" ht="2.25" customHeight="1" thickBot="1" x14ac:dyDescent="0.25">
      <c r="B3" s="2"/>
      <c r="C3" s="2"/>
      <c r="D3" s="2"/>
      <c r="E3" s="2"/>
      <c r="F3" s="4"/>
      <c r="G3" s="4"/>
      <c r="H3" s="2"/>
      <c r="I3" s="2"/>
      <c r="AX3" s="7"/>
      <c r="BA3" s="7"/>
      <c r="BB3" s="7"/>
      <c r="BC3" s="7"/>
      <c r="BD3" s="7"/>
      <c r="BE3" s="7"/>
      <c r="BI3" s="2"/>
      <c r="BJ3" s="2"/>
      <c r="BK3" s="2"/>
    </row>
    <row r="4" spans="1:104" s="11" customFormat="1" ht="21" customHeight="1" x14ac:dyDescent="0.2">
      <c r="A4" s="9"/>
      <c r="B4" s="76"/>
      <c r="C4" s="77" t="s">
        <v>52</v>
      </c>
      <c r="D4" s="701"/>
      <c r="E4" s="703"/>
      <c r="F4" s="721" t="s">
        <v>176</v>
      </c>
      <c r="G4" s="727"/>
      <c r="H4" s="727"/>
      <c r="I4" s="727"/>
      <c r="J4" s="727"/>
      <c r="K4" s="727"/>
      <c r="L4" s="727"/>
      <c r="M4" s="727"/>
      <c r="N4" s="727"/>
      <c r="O4" s="727"/>
      <c r="P4" s="362"/>
      <c r="Q4" s="362"/>
      <c r="R4" s="714"/>
      <c r="S4" s="714"/>
      <c r="T4" s="715"/>
      <c r="U4" s="715"/>
      <c r="V4" s="714"/>
      <c r="W4" s="714"/>
      <c r="X4" s="715"/>
      <c r="Y4" s="715"/>
      <c r="Z4" s="714"/>
      <c r="AA4" s="714"/>
      <c r="AB4" s="715"/>
      <c r="AC4" s="715"/>
      <c r="AD4" s="714"/>
      <c r="AE4" s="714"/>
      <c r="AF4" s="715"/>
      <c r="AG4" s="715"/>
      <c r="AH4" s="714"/>
      <c r="AI4" s="714"/>
      <c r="AJ4" s="715"/>
      <c r="AK4" s="715"/>
      <c r="AL4" s="714"/>
      <c r="AM4" s="714"/>
      <c r="AN4" s="715"/>
      <c r="AO4" s="715"/>
      <c r="AP4" s="714"/>
      <c r="AQ4" s="714"/>
      <c r="AR4" s="715"/>
      <c r="AS4" s="715"/>
      <c r="AT4" s="714"/>
      <c r="AU4" s="714"/>
      <c r="AV4" s="715"/>
      <c r="AW4" s="715"/>
      <c r="AY4" s="12"/>
      <c r="AZ4" s="12"/>
      <c r="BF4" s="12"/>
      <c r="BG4" s="12"/>
      <c r="BH4" s="12"/>
      <c r="BI4" s="12"/>
      <c r="BJ4" s="13"/>
      <c r="BK4" s="12"/>
      <c r="BM4" s="720" t="s">
        <v>140</v>
      </c>
      <c r="BN4" s="720"/>
      <c r="BO4" s="720"/>
      <c r="BP4" s="720"/>
    </row>
    <row r="5" spans="1:104" s="11" customFormat="1" ht="21" customHeight="1" thickBot="1" x14ac:dyDescent="0.25">
      <c r="A5" s="9"/>
      <c r="B5" s="80"/>
      <c r="C5" s="81" t="s">
        <v>35</v>
      </c>
      <c r="D5" s="704"/>
      <c r="E5" s="706"/>
      <c r="F5" s="721"/>
      <c r="G5" s="727"/>
      <c r="H5" s="727"/>
      <c r="I5" s="727"/>
      <c r="J5" s="727"/>
      <c r="K5" s="727"/>
      <c r="L5" s="727"/>
      <c r="M5" s="727"/>
      <c r="N5" s="727"/>
      <c r="O5" s="727"/>
      <c r="P5" s="362"/>
      <c r="Q5" s="362"/>
      <c r="R5" s="714"/>
      <c r="S5" s="714"/>
      <c r="T5" s="715"/>
      <c r="U5" s="715"/>
      <c r="V5" s="714"/>
      <c r="W5" s="714"/>
      <c r="X5" s="715"/>
      <c r="Y5" s="715"/>
      <c r="Z5" s="714"/>
      <c r="AA5" s="714"/>
      <c r="AB5" s="715"/>
      <c r="AC5" s="715"/>
      <c r="AD5" s="714"/>
      <c r="AE5" s="714"/>
      <c r="AF5" s="715"/>
      <c r="AG5" s="715"/>
      <c r="AH5" s="714"/>
      <c r="AI5" s="714"/>
      <c r="AJ5" s="715"/>
      <c r="AK5" s="715"/>
      <c r="AL5" s="714"/>
      <c r="AM5" s="714"/>
      <c r="AN5" s="715"/>
      <c r="AO5" s="715"/>
      <c r="AP5" s="714"/>
      <c r="AQ5" s="714"/>
      <c r="AR5" s="715"/>
      <c r="AS5" s="715"/>
      <c r="AT5" s="714"/>
      <c r="AU5" s="714"/>
      <c r="AV5" s="715"/>
      <c r="AW5" s="715"/>
      <c r="AY5" s="12"/>
      <c r="AZ5" s="12"/>
      <c r="BF5" s="12"/>
      <c r="BG5" s="12"/>
      <c r="BH5" s="12"/>
      <c r="BI5" s="12"/>
      <c r="BJ5" s="13"/>
      <c r="BK5" s="12"/>
      <c r="BM5" s="181" t="s">
        <v>189</v>
      </c>
      <c r="BN5" s="726" t="s">
        <v>100</v>
      </c>
      <c r="BO5" s="726"/>
      <c r="BP5" s="726"/>
    </row>
    <row r="6" spans="1:104" s="11" customFormat="1" ht="3" customHeight="1" thickBot="1" x14ac:dyDescent="0.25">
      <c r="A6" s="9"/>
      <c r="B6" s="15"/>
      <c r="C6" s="16"/>
      <c r="D6" s="17"/>
      <c r="E6" s="17"/>
      <c r="F6" s="17"/>
      <c r="G6" s="17"/>
      <c r="H6" s="20"/>
      <c r="I6" s="21"/>
      <c r="J6" s="17"/>
      <c r="K6" s="17"/>
      <c r="N6" s="17"/>
      <c r="O6" s="17"/>
      <c r="R6" s="17"/>
      <c r="S6" s="17"/>
      <c r="V6" s="17"/>
      <c r="W6" s="17"/>
      <c r="Z6" s="17"/>
      <c r="AA6" s="17"/>
      <c r="AD6" s="17"/>
      <c r="AE6" s="17"/>
      <c r="AH6" s="17"/>
      <c r="AI6" s="17"/>
      <c r="AL6" s="17"/>
      <c r="AM6" s="17"/>
      <c r="AP6" s="17"/>
      <c r="AQ6" s="17"/>
      <c r="AT6" s="17"/>
      <c r="AU6" s="17"/>
      <c r="AY6" s="12"/>
      <c r="AZ6" s="12"/>
      <c r="BF6" s="12"/>
      <c r="BG6" s="12"/>
      <c r="BH6" s="12"/>
      <c r="BI6" s="12"/>
      <c r="BJ6" s="13"/>
      <c r="BK6" s="12"/>
    </row>
    <row r="7" spans="1:104" s="23" customFormat="1" ht="24.75" customHeight="1" x14ac:dyDescent="0.2">
      <c r="A7" s="344"/>
      <c r="B7" s="667" t="s">
        <v>105</v>
      </c>
      <c r="C7" s="708"/>
      <c r="D7" s="112" t="s">
        <v>178</v>
      </c>
      <c r="E7" s="113"/>
      <c r="F7" s="113"/>
      <c r="G7" s="113"/>
      <c r="H7" s="113"/>
      <c r="I7" s="113"/>
      <c r="J7" s="700" t="s">
        <v>179</v>
      </c>
      <c r="K7" s="700"/>
      <c r="L7" s="700"/>
      <c r="M7" s="700"/>
      <c r="N7" s="700" t="s">
        <v>180</v>
      </c>
      <c r="O7" s="700"/>
      <c r="P7" s="700"/>
      <c r="Q7" s="700"/>
      <c r="R7" s="700" t="s">
        <v>181</v>
      </c>
      <c r="S7" s="700"/>
      <c r="T7" s="700"/>
      <c r="U7" s="700"/>
      <c r="V7" s="700" t="s">
        <v>182</v>
      </c>
      <c r="W7" s="700"/>
      <c r="X7" s="700"/>
      <c r="Y7" s="700"/>
      <c r="Z7" s="700" t="s">
        <v>183</v>
      </c>
      <c r="AA7" s="700"/>
      <c r="AB7" s="700"/>
      <c r="AC7" s="700"/>
      <c r="AD7" s="700" t="s">
        <v>184</v>
      </c>
      <c r="AE7" s="700"/>
      <c r="AF7" s="700"/>
      <c r="AG7" s="700"/>
      <c r="AH7" s="700" t="s">
        <v>185</v>
      </c>
      <c r="AI7" s="700"/>
      <c r="AJ7" s="700"/>
      <c r="AK7" s="700"/>
      <c r="AL7" s="700" t="s">
        <v>186</v>
      </c>
      <c r="AM7" s="700"/>
      <c r="AN7" s="700"/>
      <c r="AO7" s="700"/>
      <c r="AP7" s="700" t="s">
        <v>187</v>
      </c>
      <c r="AQ7" s="700"/>
      <c r="AR7" s="700"/>
      <c r="AS7" s="700"/>
      <c r="AT7" s="700" t="s">
        <v>188</v>
      </c>
      <c r="AU7" s="700"/>
      <c r="AV7" s="700"/>
      <c r="AW7" s="719"/>
      <c r="CM7" s="184"/>
      <c r="CN7" s="185"/>
      <c r="CO7" s="185"/>
      <c r="CP7" s="185"/>
      <c r="CQ7" s="185"/>
      <c r="CR7" s="185"/>
      <c r="CS7" s="185"/>
      <c r="CT7" s="185"/>
      <c r="CU7" s="185"/>
      <c r="CV7" s="185"/>
      <c r="CW7" s="185"/>
      <c r="CX7" s="185"/>
      <c r="CY7" s="185"/>
      <c r="CZ7" s="184"/>
    </row>
    <row r="8" spans="1:104" s="24" customFormat="1" ht="24" x14ac:dyDescent="0.2">
      <c r="A8" s="345"/>
      <c r="B8" s="669"/>
      <c r="C8" s="709"/>
      <c r="D8" s="717" t="s">
        <v>202</v>
      </c>
      <c r="E8" s="718"/>
      <c r="F8" s="65" t="s">
        <v>18</v>
      </c>
      <c r="G8" s="717" t="s">
        <v>32</v>
      </c>
      <c r="H8" s="718"/>
      <c r="I8" s="65" t="s">
        <v>47</v>
      </c>
      <c r="J8" s="717" t="s">
        <v>41</v>
      </c>
      <c r="K8" s="718"/>
      <c r="L8" s="65" t="s">
        <v>18</v>
      </c>
      <c r="M8" s="65" t="s">
        <v>17</v>
      </c>
      <c r="N8" s="717" t="s">
        <v>41</v>
      </c>
      <c r="O8" s="718"/>
      <c r="P8" s="65" t="s">
        <v>18</v>
      </c>
      <c r="Q8" s="65" t="s">
        <v>17</v>
      </c>
      <c r="R8" s="717" t="s">
        <v>41</v>
      </c>
      <c r="S8" s="718"/>
      <c r="T8" s="65" t="s">
        <v>18</v>
      </c>
      <c r="U8" s="65" t="s">
        <v>17</v>
      </c>
      <c r="V8" s="717" t="s">
        <v>41</v>
      </c>
      <c r="W8" s="718"/>
      <c r="X8" s="65" t="s">
        <v>18</v>
      </c>
      <c r="Y8" s="65" t="s">
        <v>17</v>
      </c>
      <c r="Z8" s="717" t="s">
        <v>41</v>
      </c>
      <c r="AA8" s="718"/>
      <c r="AB8" s="65" t="s">
        <v>18</v>
      </c>
      <c r="AC8" s="65" t="s">
        <v>17</v>
      </c>
      <c r="AD8" s="717" t="s">
        <v>41</v>
      </c>
      <c r="AE8" s="718"/>
      <c r="AF8" s="65" t="s">
        <v>18</v>
      </c>
      <c r="AG8" s="65" t="s">
        <v>17</v>
      </c>
      <c r="AH8" s="717" t="s">
        <v>41</v>
      </c>
      <c r="AI8" s="718"/>
      <c r="AJ8" s="65" t="s">
        <v>18</v>
      </c>
      <c r="AK8" s="65" t="s">
        <v>17</v>
      </c>
      <c r="AL8" s="717" t="s">
        <v>41</v>
      </c>
      <c r="AM8" s="718"/>
      <c r="AN8" s="65" t="s">
        <v>18</v>
      </c>
      <c r="AO8" s="65" t="s">
        <v>17</v>
      </c>
      <c r="AP8" s="717" t="s">
        <v>41</v>
      </c>
      <c r="AQ8" s="718"/>
      <c r="AR8" s="65" t="s">
        <v>18</v>
      </c>
      <c r="AS8" s="65" t="s">
        <v>17</v>
      </c>
      <c r="AT8" s="717" t="s">
        <v>41</v>
      </c>
      <c r="AU8" s="718"/>
      <c r="AV8" s="65" t="s">
        <v>18</v>
      </c>
      <c r="AW8" s="115" t="s">
        <v>17</v>
      </c>
      <c r="CM8" s="172" t="s">
        <v>93</v>
      </c>
      <c r="CN8" s="172"/>
      <c r="CO8" s="172"/>
      <c r="CP8" s="172" t="s">
        <v>155</v>
      </c>
      <c r="CQ8" s="172" t="s">
        <v>156</v>
      </c>
      <c r="CR8" s="172" t="s">
        <v>157</v>
      </c>
      <c r="CS8" s="172" t="s">
        <v>158</v>
      </c>
      <c r="CT8" s="172" t="s">
        <v>159</v>
      </c>
      <c r="CU8" s="172" t="s">
        <v>160</v>
      </c>
      <c r="CV8" s="172" t="s">
        <v>161</v>
      </c>
      <c r="CW8" s="172" t="s">
        <v>162</v>
      </c>
      <c r="CX8" s="172" t="s">
        <v>163</v>
      </c>
      <c r="CY8" s="172" t="s">
        <v>164</v>
      </c>
      <c r="CZ8" s="172" t="s">
        <v>133</v>
      </c>
    </row>
    <row r="9" spans="1:104" s="25" customFormat="1" ht="14.25" customHeight="1" thickBot="1" x14ac:dyDescent="0.25">
      <c r="A9" s="345"/>
      <c r="B9" s="712"/>
      <c r="C9" s="713"/>
      <c r="D9" s="304" t="s">
        <v>40</v>
      </c>
      <c r="E9" s="304" t="s">
        <v>14</v>
      </c>
      <c r="F9" s="304" t="s">
        <v>15</v>
      </c>
      <c r="G9" s="304" t="s">
        <v>42</v>
      </c>
      <c r="H9" s="304" t="s">
        <v>39</v>
      </c>
      <c r="I9" s="304" t="s">
        <v>48</v>
      </c>
      <c r="J9" s="304" t="s">
        <v>40</v>
      </c>
      <c r="K9" s="304" t="s">
        <v>14</v>
      </c>
      <c r="L9" s="304" t="s">
        <v>15</v>
      </c>
      <c r="M9" s="304" t="s">
        <v>42</v>
      </c>
      <c r="N9" s="304" t="s">
        <v>40</v>
      </c>
      <c r="O9" s="304" t="s">
        <v>14</v>
      </c>
      <c r="P9" s="304" t="s">
        <v>15</v>
      </c>
      <c r="Q9" s="304" t="s">
        <v>42</v>
      </c>
      <c r="R9" s="304" t="s">
        <v>40</v>
      </c>
      <c r="S9" s="304" t="s">
        <v>14</v>
      </c>
      <c r="T9" s="304" t="s">
        <v>15</v>
      </c>
      <c r="U9" s="304" t="s">
        <v>42</v>
      </c>
      <c r="V9" s="304" t="s">
        <v>40</v>
      </c>
      <c r="W9" s="304" t="s">
        <v>14</v>
      </c>
      <c r="X9" s="304" t="s">
        <v>15</v>
      </c>
      <c r="Y9" s="304" t="s">
        <v>42</v>
      </c>
      <c r="Z9" s="304" t="s">
        <v>40</v>
      </c>
      <c r="AA9" s="304" t="s">
        <v>14</v>
      </c>
      <c r="AB9" s="304" t="s">
        <v>15</v>
      </c>
      <c r="AC9" s="304" t="s">
        <v>42</v>
      </c>
      <c r="AD9" s="304" t="s">
        <v>40</v>
      </c>
      <c r="AE9" s="304" t="s">
        <v>14</v>
      </c>
      <c r="AF9" s="304" t="s">
        <v>15</v>
      </c>
      <c r="AG9" s="304" t="s">
        <v>42</v>
      </c>
      <c r="AH9" s="304" t="s">
        <v>40</v>
      </c>
      <c r="AI9" s="304" t="s">
        <v>14</v>
      </c>
      <c r="AJ9" s="304" t="s">
        <v>15</v>
      </c>
      <c r="AK9" s="304" t="s">
        <v>42</v>
      </c>
      <c r="AL9" s="304" t="s">
        <v>40</v>
      </c>
      <c r="AM9" s="304" t="s">
        <v>14</v>
      </c>
      <c r="AN9" s="304" t="s">
        <v>15</v>
      </c>
      <c r="AO9" s="304" t="s">
        <v>42</v>
      </c>
      <c r="AP9" s="304" t="s">
        <v>40</v>
      </c>
      <c r="AQ9" s="304" t="s">
        <v>14</v>
      </c>
      <c r="AR9" s="304" t="s">
        <v>15</v>
      </c>
      <c r="AS9" s="304" t="s">
        <v>42</v>
      </c>
      <c r="AT9" s="304" t="s">
        <v>40</v>
      </c>
      <c r="AU9" s="304" t="s">
        <v>14</v>
      </c>
      <c r="AV9" s="304" t="s">
        <v>15</v>
      </c>
      <c r="AW9" s="305" t="s">
        <v>42</v>
      </c>
      <c r="BN9" s="24"/>
      <c r="BO9" s="24"/>
      <c r="BP9" s="24"/>
      <c r="BQ9" s="24"/>
      <c r="BR9" s="24"/>
      <c r="BS9" s="24"/>
      <c r="BT9" s="24"/>
      <c r="BU9" s="24"/>
      <c r="BV9" s="24"/>
      <c r="CM9" s="173"/>
      <c r="CN9" s="173"/>
      <c r="CO9" s="173"/>
      <c r="CP9" s="173" t="s">
        <v>40</v>
      </c>
      <c r="CQ9" s="173" t="s">
        <v>40</v>
      </c>
      <c r="CR9" s="173" t="s">
        <v>40</v>
      </c>
      <c r="CS9" s="173" t="s">
        <v>40</v>
      </c>
      <c r="CT9" s="173" t="s">
        <v>40</v>
      </c>
      <c r="CU9" s="173" t="s">
        <v>40</v>
      </c>
      <c r="CV9" s="173" t="s">
        <v>40</v>
      </c>
      <c r="CW9" s="173" t="s">
        <v>40</v>
      </c>
      <c r="CX9" s="173" t="s">
        <v>40</v>
      </c>
      <c r="CY9" s="173" t="s">
        <v>40</v>
      </c>
      <c r="CZ9" s="173" t="s">
        <v>15</v>
      </c>
    </row>
    <row r="10" spans="1:104" s="11" customFormat="1" ht="14.25" customHeight="1" x14ac:dyDescent="0.2">
      <c r="A10" s="345" t="str">
        <f>B10&amp;A4</f>
        <v>Jan</v>
      </c>
      <c r="B10" s="117" t="s">
        <v>0</v>
      </c>
      <c r="C10" s="63">
        <f t="shared" ref="C10:C21" si="0">Year1</f>
        <v>0</v>
      </c>
      <c r="D10" s="363">
        <f>J10+N10+R10+V10+Z10+AD10+AH10+AL10+AP10+AT10</f>
        <v>0</v>
      </c>
      <c r="E10" s="339">
        <f>D10*INDEX('Select Year'!Z$23:AE$23,,MATCH($BN$5,'Select Year'!Z$14:AE$14,0))</f>
        <v>0</v>
      </c>
      <c r="F10" s="364">
        <f>L10+P10+T10+X10+AB10+AF10+AJ10+AN10+AR10+AV10</f>
        <v>0</v>
      </c>
      <c r="G10" s="365" t="e">
        <f>F10/D10</f>
        <v>#DIV/0!</v>
      </c>
      <c r="H10" s="365" t="e">
        <f>F10/E10</f>
        <v>#DIV/0!</v>
      </c>
      <c r="I10" s="144" t="e">
        <f>E10*INDEX('Select Year'!AA$15:AC$19,MATCH('Light, Medium &amp; Heavy Fuel Oils'!C10,'Select Year'!W$15:W$19,0),MATCH($BN$5,'Select Year'!AA$14:AC$14,0))</f>
        <v>#N/A</v>
      </c>
      <c r="J10" s="306"/>
      <c r="K10" s="339">
        <f>J10*INDEX('Select Year'!Z$23:AE$23,,MATCH($BN$5,'Select Year'!Z$14:AE$14,0))</f>
        <v>0</v>
      </c>
      <c r="L10" s="307"/>
      <c r="M10" s="290" t="e">
        <f>L10/J10</f>
        <v>#DIV/0!</v>
      </c>
      <c r="N10" s="306"/>
      <c r="O10" s="339">
        <f>N10*INDEX('Select Year'!Z$23:AE$23,,MATCH($BN$5,'Select Year'!Z$14:AE$14,0))</f>
        <v>0</v>
      </c>
      <c r="P10" s="307"/>
      <c r="Q10" s="290" t="e">
        <f>P10/N10</f>
        <v>#DIV/0!</v>
      </c>
      <c r="R10" s="306"/>
      <c r="S10" s="339">
        <f>R10*INDEX('Select Year'!Z$23:AE$23,,MATCH($BN$5,'Select Year'!Z$14:AE$14,0))</f>
        <v>0</v>
      </c>
      <c r="T10" s="307"/>
      <c r="U10" s="290" t="e">
        <f>T10/R10</f>
        <v>#DIV/0!</v>
      </c>
      <c r="V10" s="306"/>
      <c r="W10" s="339">
        <f>V10*INDEX('Select Year'!Z$23:AE$23,,MATCH($BN$5,'Select Year'!Z$14:AE$14,0))</f>
        <v>0</v>
      </c>
      <c r="X10" s="307"/>
      <c r="Y10" s="290" t="e">
        <f>X10/V10</f>
        <v>#DIV/0!</v>
      </c>
      <c r="Z10" s="306"/>
      <c r="AA10" s="339">
        <f>Z10*INDEX('Select Year'!Z$23:AE$23,,MATCH($BN$5,'Select Year'!Z$14:AE$14,0))</f>
        <v>0</v>
      </c>
      <c r="AB10" s="307"/>
      <c r="AC10" s="290" t="e">
        <f>AB10/Z10</f>
        <v>#DIV/0!</v>
      </c>
      <c r="AD10" s="306"/>
      <c r="AE10" s="339">
        <f>AD10*INDEX('Select Year'!Z$23:AE$23,,MATCH($BN$5,'Select Year'!Z$14:AE$14,0))</f>
        <v>0</v>
      </c>
      <c r="AF10" s="307"/>
      <c r="AG10" s="290" t="e">
        <f>AF10/AD10</f>
        <v>#DIV/0!</v>
      </c>
      <c r="AH10" s="306"/>
      <c r="AI10" s="339">
        <f>AH10*INDEX('Select Year'!Z$23:AE$23,,MATCH($BN$5,'Select Year'!Z$14:AE$14,0))</f>
        <v>0</v>
      </c>
      <c r="AJ10" s="307"/>
      <c r="AK10" s="290" t="e">
        <f>AJ10/AH10</f>
        <v>#DIV/0!</v>
      </c>
      <c r="AL10" s="306"/>
      <c r="AM10" s="339">
        <f>AL10*INDEX('Select Year'!Z$23:AE$23,,MATCH($BN$5,'Select Year'!Z$14:AE$14,0))</f>
        <v>0</v>
      </c>
      <c r="AN10" s="307"/>
      <c r="AO10" s="290" t="e">
        <f>AN10/AL10</f>
        <v>#DIV/0!</v>
      </c>
      <c r="AP10" s="306"/>
      <c r="AQ10" s="339">
        <f>AP10*INDEX('Select Year'!Z$23:AE$23,,MATCH($BN$5,'Select Year'!Z$14:AE$14,0))</f>
        <v>0</v>
      </c>
      <c r="AR10" s="307"/>
      <c r="AS10" s="290" t="e">
        <f>AR10/AP10</f>
        <v>#DIV/0!</v>
      </c>
      <c r="AT10" s="306"/>
      <c r="AU10" s="339">
        <f>AT10*INDEX('Select Year'!Z$23:AE$23,,MATCH($BN$5,'Select Year'!Z$14:AE$14,0))</f>
        <v>0</v>
      </c>
      <c r="AV10" s="307"/>
      <c r="AW10" s="346" t="e">
        <f>AV10/AT10</f>
        <v>#DIV/0!</v>
      </c>
      <c r="AX10" s="25"/>
      <c r="AY10" s="25"/>
      <c r="AZ10" s="12"/>
      <c r="BF10" s="12"/>
      <c r="BG10" s="12"/>
      <c r="BH10" s="12"/>
      <c r="BI10" s="12"/>
      <c r="BJ10" s="13"/>
      <c r="BK10" s="12"/>
      <c r="CM10" s="174">
        <f t="shared" ref="CM10:CM21" si="1">$E$77</f>
        <v>0</v>
      </c>
      <c r="CN10" s="174" t="str">
        <f>B10&amp;"-"&amp;C10</f>
        <v>Jan-0</v>
      </c>
      <c r="CO10" s="174" t="str">
        <f t="shared" ref="CO10:CO21" si="2">B10&amp;"-"&amp;CM10</f>
        <v>Jan-0</v>
      </c>
      <c r="CP10" s="174">
        <f>INDEX(J$10:J$69,MATCH($CO10,$CN$10:$CN$69,),)</f>
        <v>0</v>
      </c>
      <c r="CQ10" s="174">
        <f>INDEX(N$10:N$69,MATCH($CO10,$CN$10:$CN$69,),)</f>
        <v>0</v>
      </c>
      <c r="CR10" s="174">
        <f>INDEX(R$10:R$69,MATCH($CO10,$CN$10:$CN$69,),)</f>
        <v>0</v>
      </c>
      <c r="CS10" s="174">
        <f>INDEX(V$10:V$69,MATCH($CO10,$CN$10:$CN$69,),)</f>
        <v>0</v>
      </c>
      <c r="CT10" s="174">
        <f>INDEX(Z$10:Z$69,MATCH($CO10,$CN$10:$CN$69,),)</f>
        <v>0</v>
      </c>
      <c r="CU10" s="174">
        <f>INDEX(AD$10:AD$69,MATCH($CO10,$CN$10:$CN$69,),)</f>
        <v>0</v>
      </c>
      <c r="CV10" s="174">
        <f>INDEX(AH$10:AH$69,MATCH($CO10,$CN$10:$CN$69,),)</f>
        <v>0</v>
      </c>
      <c r="CW10" s="174">
        <f>INDEX(AL$10:AL$69,MATCH($CO10,$CN$10:$CN$69,),)</f>
        <v>0</v>
      </c>
      <c r="CX10" s="174">
        <f>INDEX(AP$10:AP$69,MATCH($CO10,$CN$10:$CN$69,),)</f>
        <v>0</v>
      </c>
      <c r="CY10" s="174">
        <f>INDEX(AT$10:AT$69,MATCH($CO10,$CN$10:$CN$69,),)</f>
        <v>0</v>
      </c>
      <c r="CZ10" s="176">
        <f>INDEX(F$10:F$69,MATCH($CO10,$CN$10:$CN$69,),)</f>
        <v>0</v>
      </c>
    </row>
    <row r="11" spans="1:104" s="11" customFormat="1" ht="14.25" customHeight="1" x14ac:dyDescent="0.2">
      <c r="A11" s="345" t="str">
        <f>B11&amp;A4</f>
        <v>Feb</v>
      </c>
      <c r="B11" s="118" t="s">
        <v>1</v>
      </c>
      <c r="C11" s="63">
        <f t="shared" si="0"/>
        <v>0</v>
      </c>
      <c r="D11" s="366">
        <f t="shared" ref="D11:D69" si="3">J11+N11+R11+V11+Z11+AD11+AH11+AL11+AP11+AT11</f>
        <v>0</v>
      </c>
      <c r="E11" s="340">
        <f>D11*INDEX('Select Year'!Z$23:AE$23,,MATCH($BN$5,'Select Year'!Z$14:AE$14,0))</f>
        <v>0</v>
      </c>
      <c r="F11" s="354">
        <f t="shared" ref="F11:F69" si="4">L11+P11+T11+X11+AB11+AF11+AJ11+AN11+AR11+AV11</f>
        <v>0</v>
      </c>
      <c r="G11" s="351" t="e">
        <f t="shared" ref="G11:G69" si="5">F11/D11</f>
        <v>#DIV/0!</v>
      </c>
      <c r="H11" s="351" t="e">
        <f t="shared" ref="H11:H69" si="6">F11/E11</f>
        <v>#DIV/0!</v>
      </c>
      <c r="I11" s="47" t="e">
        <f>E11*INDEX('Select Year'!AA$15:AC$19,MATCH('Light, Medium &amp; Heavy Fuel Oils'!C11,'Select Year'!W$15:W$19,0),MATCH($BN$5,'Select Year'!AA$14:AC$14,0))</f>
        <v>#N/A</v>
      </c>
      <c r="J11" s="70"/>
      <c r="K11" s="340">
        <f>J11*INDEX('Select Year'!Z$23:AE$23,,MATCH($BN$5,'Select Year'!Z$14:AE$14,0))</f>
        <v>0</v>
      </c>
      <c r="L11" s="289"/>
      <c r="M11" s="291" t="e">
        <f t="shared" ref="M11:M69" si="7">L11/J11</f>
        <v>#DIV/0!</v>
      </c>
      <c r="N11" s="70"/>
      <c r="O11" s="340">
        <f>N11*INDEX('Select Year'!Z$23:AE$23,,MATCH($BN$5,'Select Year'!Z$14:AE$14,0))</f>
        <v>0</v>
      </c>
      <c r="P11" s="289"/>
      <c r="Q11" s="291" t="e">
        <f t="shared" ref="Q11:Q69" si="8">P11/N11</f>
        <v>#DIV/0!</v>
      </c>
      <c r="R11" s="70"/>
      <c r="S11" s="340">
        <f>R11*INDEX('Select Year'!Z$23:AE$23,,MATCH($BN$5,'Select Year'!Z$14:AE$14,0))</f>
        <v>0</v>
      </c>
      <c r="T11" s="289"/>
      <c r="U11" s="291" t="e">
        <f t="shared" ref="U11:U69" si="9">T11/R11</f>
        <v>#DIV/0!</v>
      </c>
      <c r="V11" s="70"/>
      <c r="W11" s="340">
        <f>V11*INDEX('Select Year'!Z$23:AE$23,,MATCH($BN$5,'Select Year'!Z$14:AE$14,0))</f>
        <v>0</v>
      </c>
      <c r="X11" s="289"/>
      <c r="Y11" s="291" t="e">
        <f t="shared" ref="Y11:Y69" si="10">X11/V11</f>
        <v>#DIV/0!</v>
      </c>
      <c r="Z11" s="70"/>
      <c r="AA11" s="340">
        <f>Z11*INDEX('Select Year'!Z$23:AE$23,,MATCH($BN$5,'Select Year'!Z$14:AE$14,0))</f>
        <v>0</v>
      </c>
      <c r="AB11" s="289"/>
      <c r="AC11" s="291" t="e">
        <f t="shared" ref="AC11:AC69" si="11">AB11/Z11</f>
        <v>#DIV/0!</v>
      </c>
      <c r="AD11" s="70"/>
      <c r="AE11" s="340">
        <f>AD11*INDEX('Select Year'!Z$23:AE$23,,MATCH($BN$5,'Select Year'!Z$14:AE$14,0))</f>
        <v>0</v>
      </c>
      <c r="AF11" s="289"/>
      <c r="AG11" s="291" t="e">
        <f t="shared" ref="AG11:AG69" si="12">AF11/AD11</f>
        <v>#DIV/0!</v>
      </c>
      <c r="AH11" s="70"/>
      <c r="AI11" s="340">
        <f>AH11*INDEX('Select Year'!Z$23:AE$23,,MATCH($BN$5,'Select Year'!Z$14:AE$14,0))</f>
        <v>0</v>
      </c>
      <c r="AJ11" s="289"/>
      <c r="AK11" s="291" t="e">
        <f t="shared" ref="AK11:AK69" si="13">AJ11/AH11</f>
        <v>#DIV/0!</v>
      </c>
      <c r="AL11" s="70"/>
      <c r="AM11" s="340">
        <f>AL11*INDEX('Select Year'!Z$23:AE$23,,MATCH($BN$5,'Select Year'!Z$14:AE$14,0))</f>
        <v>0</v>
      </c>
      <c r="AN11" s="289"/>
      <c r="AO11" s="291" t="e">
        <f t="shared" ref="AO11:AO69" si="14">AN11/AL11</f>
        <v>#DIV/0!</v>
      </c>
      <c r="AP11" s="70"/>
      <c r="AQ11" s="340">
        <f>AP11*INDEX('Select Year'!Z$23:AE$23,,MATCH($BN$5,'Select Year'!Z$14:AE$14,0))</f>
        <v>0</v>
      </c>
      <c r="AR11" s="289"/>
      <c r="AS11" s="291" t="e">
        <f t="shared" ref="AS11:AS69" si="15">AR11/AP11</f>
        <v>#DIV/0!</v>
      </c>
      <c r="AT11" s="70"/>
      <c r="AU11" s="340">
        <f>AT11*INDEX('Select Year'!Z$23:AE$23,,MATCH($BN$5,'Select Year'!Z$14:AE$14,0))</f>
        <v>0</v>
      </c>
      <c r="AV11" s="289"/>
      <c r="AW11" s="347" t="e">
        <f t="shared" ref="AW11:AW69" si="16">AV11/AT11</f>
        <v>#DIV/0!</v>
      </c>
      <c r="AX11" s="25"/>
      <c r="AY11" s="25"/>
      <c r="AZ11" s="12"/>
      <c r="BF11" s="12"/>
      <c r="BG11" s="12"/>
      <c r="BH11" s="12"/>
      <c r="BI11" s="12"/>
      <c r="BJ11" s="13"/>
      <c r="BK11" s="12"/>
      <c r="CM11" s="174">
        <f t="shared" si="1"/>
        <v>0</v>
      </c>
      <c r="CN11" s="174" t="str">
        <f t="shared" ref="CN11:CN69" si="17">B11&amp;"-"&amp;C11</f>
        <v>Feb-0</v>
      </c>
      <c r="CO11" s="174" t="str">
        <f t="shared" si="2"/>
        <v>Feb-0</v>
      </c>
      <c r="CP11" s="174">
        <f t="shared" ref="CP11:CP21" si="18">INDEX(J$10:J$69,MATCH($CO11,$CN$10:$CN$69,),)</f>
        <v>0</v>
      </c>
      <c r="CQ11" s="174">
        <f t="shared" ref="CQ11:CQ21" si="19">INDEX(N$10:N$69,MATCH($CO11,$CN$10:$CN$69,),)</f>
        <v>0</v>
      </c>
      <c r="CR11" s="174">
        <f t="shared" ref="CR11:CR21" si="20">INDEX(R$10:R$69,MATCH($CO11,$CN$10:$CN$69,),)</f>
        <v>0</v>
      </c>
      <c r="CS11" s="174">
        <f t="shared" ref="CS11:CS21" si="21">INDEX(V$10:V$69,MATCH($CO11,$CN$10:$CN$69,),)</f>
        <v>0</v>
      </c>
      <c r="CT11" s="174">
        <f t="shared" ref="CT11:CT21" si="22">INDEX(Z$10:Z$69,MATCH($CO11,$CN$10:$CN$69,),)</f>
        <v>0</v>
      </c>
      <c r="CU11" s="174">
        <f t="shared" ref="CU11:CU21" si="23">INDEX(AD$10:AD$69,MATCH($CO11,$CN$10:$CN$69,),)</f>
        <v>0</v>
      </c>
      <c r="CV11" s="174">
        <f t="shared" ref="CV11:CV21" si="24">INDEX(AH$10:AH$69,MATCH($CO11,$CN$10:$CN$69,),)</f>
        <v>0</v>
      </c>
      <c r="CW11" s="174">
        <f t="shared" ref="CW11:CW21" si="25">INDEX(AL$10:AL$69,MATCH($CO11,$CN$10:$CN$69,),)</f>
        <v>0</v>
      </c>
      <c r="CX11" s="174">
        <f t="shared" ref="CX11:CX21" si="26">INDEX(AP$10:AP$69,MATCH($CO11,$CN$10:$CN$69,),)</f>
        <v>0</v>
      </c>
      <c r="CY11" s="174">
        <f t="shared" ref="CY11:CY21" si="27">INDEX(AT$10:AT$69,MATCH($CO11,$CN$10:$CN$69,),)</f>
        <v>0</v>
      </c>
      <c r="CZ11" s="176">
        <f t="shared" ref="CZ11:CZ20" si="28">INDEX(F$10:F$69,MATCH($CO11,$CN$10:$CN$69,),)</f>
        <v>0</v>
      </c>
    </row>
    <row r="12" spans="1:104" s="11" customFormat="1" ht="14.25" customHeight="1" x14ac:dyDescent="0.2">
      <c r="A12" s="345" t="str">
        <f>B12&amp;A4</f>
        <v>Mar</v>
      </c>
      <c r="B12" s="118" t="s">
        <v>2</v>
      </c>
      <c r="C12" s="63">
        <f t="shared" si="0"/>
        <v>0</v>
      </c>
      <c r="D12" s="366">
        <f t="shared" si="3"/>
        <v>0</v>
      </c>
      <c r="E12" s="340">
        <f>D12*INDEX('Select Year'!Z$23:AE$23,,MATCH($BN$5,'Select Year'!Z$14:AE$14,0))</f>
        <v>0</v>
      </c>
      <c r="F12" s="354">
        <f t="shared" si="4"/>
        <v>0</v>
      </c>
      <c r="G12" s="351" t="e">
        <f t="shared" si="5"/>
        <v>#DIV/0!</v>
      </c>
      <c r="H12" s="351" t="e">
        <f t="shared" si="6"/>
        <v>#DIV/0!</v>
      </c>
      <c r="I12" s="47" t="e">
        <f>E12*INDEX('Select Year'!AA$15:AC$19,MATCH('Light, Medium &amp; Heavy Fuel Oils'!C12,'Select Year'!W$15:W$19,0),MATCH($BN$5,'Select Year'!AA$14:AC$14,0))</f>
        <v>#N/A</v>
      </c>
      <c r="J12" s="70"/>
      <c r="K12" s="340">
        <f>J12*INDEX('Select Year'!Z$23:AE$23,,MATCH($BN$5,'Select Year'!Z$14:AE$14,0))</f>
        <v>0</v>
      </c>
      <c r="L12" s="289"/>
      <c r="M12" s="291" t="e">
        <f t="shared" si="7"/>
        <v>#DIV/0!</v>
      </c>
      <c r="N12" s="70"/>
      <c r="O12" s="340">
        <f>N12*INDEX('Select Year'!Z$23:AE$23,,MATCH($BN$5,'Select Year'!Z$14:AE$14,0))</f>
        <v>0</v>
      </c>
      <c r="P12" s="289"/>
      <c r="Q12" s="291" t="e">
        <f t="shared" si="8"/>
        <v>#DIV/0!</v>
      </c>
      <c r="R12" s="70"/>
      <c r="S12" s="340">
        <f>R12*INDEX('Select Year'!Z$23:AE$23,,MATCH($BN$5,'Select Year'!Z$14:AE$14,0))</f>
        <v>0</v>
      </c>
      <c r="T12" s="289"/>
      <c r="U12" s="291" t="e">
        <f t="shared" si="9"/>
        <v>#DIV/0!</v>
      </c>
      <c r="V12" s="70"/>
      <c r="W12" s="340">
        <f>V12*INDEX('Select Year'!Z$23:AE$23,,MATCH($BN$5,'Select Year'!Z$14:AE$14,0))</f>
        <v>0</v>
      </c>
      <c r="X12" s="289"/>
      <c r="Y12" s="291" t="e">
        <f t="shared" si="10"/>
        <v>#DIV/0!</v>
      </c>
      <c r="Z12" s="70"/>
      <c r="AA12" s="340">
        <f>Z12*INDEX('Select Year'!Z$23:AE$23,,MATCH($BN$5,'Select Year'!Z$14:AE$14,0))</f>
        <v>0</v>
      </c>
      <c r="AB12" s="289"/>
      <c r="AC12" s="291" t="e">
        <f t="shared" si="11"/>
        <v>#DIV/0!</v>
      </c>
      <c r="AD12" s="70"/>
      <c r="AE12" s="340">
        <f>AD12*INDEX('Select Year'!Z$23:AE$23,,MATCH($BN$5,'Select Year'!Z$14:AE$14,0))</f>
        <v>0</v>
      </c>
      <c r="AF12" s="289"/>
      <c r="AG12" s="291" t="e">
        <f t="shared" si="12"/>
        <v>#DIV/0!</v>
      </c>
      <c r="AH12" s="70"/>
      <c r="AI12" s="340">
        <f>AH12*INDEX('Select Year'!Z$23:AE$23,,MATCH($BN$5,'Select Year'!Z$14:AE$14,0))</f>
        <v>0</v>
      </c>
      <c r="AJ12" s="289"/>
      <c r="AK12" s="291" t="e">
        <f t="shared" si="13"/>
        <v>#DIV/0!</v>
      </c>
      <c r="AL12" s="70"/>
      <c r="AM12" s="340">
        <f>AL12*INDEX('Select Year'!Z$23:AE$23,,MATCH($BN$5,'Select Year'!Z$14:AE$14,0))</f>
        <v>0</v>
      </c>
      <c r="AN12" s="289"/>
      <c r="AO12" s="291" t="e">
        <f t="shared" si="14"/>
        <v>#DIV/0!</v>
      </c>
      <c r="AP12" s="70"/>
      <c r="AQ12" s="340">
        <f>AP12*INDEX('Select Year'!Z$23:AE$23,,MATCH($BN$5,'Select Year'!Z$14:AE$14,0))</f>
        <v>0</v>
      </c>
      <c r="AR12" s="289"/>
      <c r="AS12" s="291" t="e">
        <f t="shared" si="15"/>
        <v>#DIV/0!</v>
      </c>
      <c r="AT12" s="70"/>
      <c r="AU12" s="340">
        <f>AT12*INDEX('Select Year'!Z$23:AE$23,,MATCH($BN$5,'Select Year'!Z$14:AE$14,0))</f>
        <v>0</v>
      </c>
      <c r="AV12" s="289"/>
      <c r="AW12" s="347" t="e">
        <f t="shared" si="16"/>
        <v>#DIV/0!</v>
      </c>
      <c r="AX12" s="25"/>
      <c r="AY12" s="25"/>
      <c r="AZ12" s="12"/>
      <c r="BF12" s="12"/>
      <c r="BG12" s="12"/>
      <c r="BH12" s="12"/>
      <c r="BI12" s="12"/>
      <c r="BJ12" s="13"/>
      <c r="BK12" s="12"/>
      <c r="CM12" s="174">
        <f t="shared" si="1"/>
        <v>0</v>
      </c>
      <c r="CN12" s="174" t="str">
        <f t="shared" si="17"/>
        <v>Mar-0</v>
      </c>
      <c r="CO12" s="174" t="str">
        <f t="shared" si="2"/>
        <v>Mar-0</v>
      </c>
      <c r="CP12" s="174">
        <f t="shared" si="18"/>
        <v>0</v>
      </c>
      <c r="CQ12" s="174">
        <f t="shared" si="19"/>
        <v>0</v>
      </c>
      <c r="CR12" s="174">
        <f t="shared" si="20"/>
        <v>0</v>
      </c>
      <c r="CS12" s="174">
        <f t="shared" si="21"/>
        <v>0</v>
      </c>
      <c r="CT12" s="174">
        <f t="shared" si="22"/>
        <v>0</v>
      </c>
      <c r="CU12" s="174">
        <f t="shared" si="23"/>
        <v>0</v>
      </c>
      <c r="CV12" s="174">
        <f t="shared" si="24"/>
        <v>0</v>
      </c>
      <c r="CW12" s="174">
        <f t="shared" si="25"/>
        <v>0</v>
      </c>
      <c r="CX12" s="174">
        <f t="shared" si="26"/>
        <v>0</v>
      </c>
      <c r="CY12" s="174">
        <f t="shared" si="27"/>
        <v>0</v>
      </c>
      <c r="CZ12" s="176">
        <f t="shared" si="28"/>
        <v>0</v>
      </c>
    </row>
    <row r="13" spans="1:104" s="11" customFormat="1" ht="14.25" customHeight="1" x14ac:dyDescent="0.2">
      <c r="A13" s="345" t="str">
        <f>B13&amp;A4</f>
        <v>Apr</v>
      </c>
      <c r="B13" s="118" t="s">
        <v>3</v>
      </c>
      <c r="C13" s="63">
        <f t="shared" si="0"/>
        <v>0</v>
      </c>
      <c r="D13" s="366">
        <f t="shared" si="3"/>
        <v>0</v>
      </c>
      <c r="E13" s="340">
        <f>D13*INDEX('Select Year'!Z$23:AE$23,,MATCH($BN$5,'Select Year'!Z$14:AE$14,0))</f>
        <v>0</v>
      </c>
      <c r="F13" s="354">
        <f t="shared" si="4"/>
        <v>0</v>
      </c>
      <c r="G13" s="351" t="e">
        <f t="shared" si="5"/>
        <v>#DIV/0!</v>
      </c>
      <c r="H13" s="351" t="e">
        <f t="shared" si="6"/>
        <v>#DIV/0!</v>
      </c>
      <c r="I13" s="47" t="e">
        <f>E13*INDEX('Select Year'!AA$15:AC$19,MATCH('Light, Medium &amp; Heavy Fuel Oils'!C13,'Select Year'!W$15:W$19,0),MATCH($BN$5,'Select Year'!AA$14:AC$14,0))</f>
        <v>#N/A</v>
      </c>
      <c r="J13" s="70"/>
      <c r="K13" s="340">
        <f>J13*INDEX('Select Year'!Z$23:AE$23,,MATCH($BN$5,'Select Year'!Z$14:AE$14,0))</f>
        <v>0</v>
      </c>
      <c r="L13" s="289"/>
      <c r="M13" s="291" t="e">
        <f t="shared" si="7"/>
        <v>#DIV/0!</v>
      </c>
      <c r="N13" s="70"/>
      <c r="O13" s="340">
        <f>N13*INDEX('Select Year'!Z$23:AE$23,,MATCH($BN$5,'Select Year'!Z$14:AE$14,0))</f>
        <v>0</v>
      </c>
      <c r="P13" s="289"/>
      <c r="Q13" s="291" t="e">
        <f t="shared" si="8"/>
        <v>#DIV/0!</v>
      </c>
      <c r="R13" s="70"/>
      <c r="S13" s="340">
        <f>R13*INDEX('Select Year'!Z$23:AE$23,,MATCH($BN$5,'Select Year'!Z$14:AE$14,0))</f>
        <v>0</v>
      </c>
      <c r="T13" s="289"/>
      <c r="U13" s="291" t="e">
        <f t="shared" si="9"/>
        <v>#DIV/0!</v>
      </c>
      <c r="V13" s="70"/>
      <c r="W13" s="340">
        <f>V13*INDEX('Select Year'!Z$23:AE$23,,MATCH($BN$5,'Select Year'!Z$14:AE$14,0))</f>
        <v>0</v>
      </c>
      <c r="X13" s="289"/>
      <c r="Y13" s="291" t="e">
        <f t="shared" si="10"/>
        <v>#DIV/0!</v>
      </c>
      <c r="Z13" s="70"/>
      <c r="AA13" s="340">
        <f>Z13*INDEX('Select Year'!Z$23:AE$23,,MATCH($BN$5,'Select Year'!Z$14:AE$14,0))</f>
        <v>0</v>
      </c>
      <c r="AB13" s="289"/>
      <c r="AC13" s="291" t="e">
        <f t="shared" si="11"/>
        <v>#DIV/0!</v>
      </c>
      <c r="AD13" s="70"/>
      <c r="AE13" s="340">
        <f>AD13*INDEX('Select Year'!Z$23:AE$23,,MATCH($BN$5,'Select Year'!Z$14:AE$14,0))</f>
        <v>0</v>
      </c>
      <c r="AF13" s="289"/>
      <c r="AG13" s="291" t="e">
        <f t="shared" si="12"/>
        <v>#DIV/0!</v>
      </c>
      <c r="AH13" s="70"/>
      <c r="AI13" s="340">
        <f>AH13*INDEX('Select Year'!Z$23:AE$23,,MATCH($BN$5,'Select Year'!Z$14:AE$14,0))</f>
        <v>0</v>
      </c>
      <c r="AJ13" s="289"/>
      <c r="AK13" s="291" t="e">
        <f t="shared" si="13"/>
        <v>#DIV/0!</v>
      </c>
      <c r="AL13" s="70"/>
      <c r="AM13" s="340">
        <f>AL13*INDEX('Select Year'!Z$23:AE$23,,MATCH($BN$5,'Select Year'!Z$14:AE$14,0))</f>
        <v>0</v>
      </c>
      <c r="AN13" s="289"/>
      <c r="AO13" s="291" t="e">
        <f t="shared" si="14"/>
        <v>#DIV/0!</v>
      </c>
      <c r="AP13" s="70"/>
      <c r="AQ13" s="340">
        <f>AP13*INDEX('Select Year'!Z$23:AE$23,,MATCH($BN$5,'Select Year'!Z$14:AE$14,0))</f>
        <v>0</v>
      </c>
      <c r="AR13" s="289"/>
      <c r="AS13" s="291" t="e">
        <f t="shared" si="15"/>
        <v>#DIV/0!</v>
      </c>
      <c r="AT13" s="70"/>
      <c r="AU13" s="340">
        <f>AT13*INDEX('Select Year'!Z$23:AE$23,,MATCH($BN$5,'Select Year'!Z$14:AE$14,0))</f>
        <v>0</v>
      </c>
      <c r="AV13" s="289"/>
      <c r="AW13" s="347" t="e">
        <f t="shared" si="16"/>
        <v>#DIV/0!</v>
      </c>
      <c r="AX13" s="25"/>
      <c r="AY13" s="25"/>
      <c r="AZ13" s="12"/>
      <c r="BF13" s="12"/>
      <c r="BG13" s="12"/>
      <c r="BH13" s="12"/>
      <c r="BI13" s="12"/>
      <c r="BJ13" s="13"/>
      <c r="BK13" s="12"/>
      <c r="CM13" s="174">
        <f t="shared" si="1"/>
        <v>0</v>
      </c>
      <c r="CN13" s="174" t="str">
        <f t="shared" si="17"/>
        <v>Apr-0</v>
      </c>
      <c r="CO13" s="174" t="str">
        <f t="shared" si="2"/>
        <v>Apr-0</v>
      </c>
      <c r="CP13" s="174">
        <f t="shared" si="18"/>
        <v>0</v>
      </c>
      <c r="CQ13" s="174">
        <f t="shared" si="19"/>
        <v>0</v>
      </c>
      <c r="CR13" s="174">
        <f t="shared" si="20"/>
        <v>0</v>
      </c>
      <c r="CS13" s="174">
        <f t="shared" si="21"/>
        <v>0</v>
      </c>
      <c r="CT13" s="174">
        <f t="shared" si="22"/>
        <v>0</v>
      </c>
      <c r="CU13" s="174">
        <f t="shared" si="23"/>
        <v>0</v>
      </c>
      <c r="CV13" s="174">
        <f t="shared" si="24"/>
        <v>0</v>
      </c>
      <c r="CW13" s="174">
        <f t="shared" si="25"/>
        <v>0</v>
      </c>
      <c r="CX13" s="174">
        <f t="shared" si="26"/>
        <v>0</v>
      </c>
      <c r="CY13" s="174">
        <f t="shared" si="27"/>
        <v>0</v>
      </c>
      <c r="CZ13" s="176">
        <f t="shared" si="28"/>
        <v>0</v>
      </c>
    </row>
    <row r="14" spans="1:104" s="11" customFormat="1" ht="14.25" customHeight="1" x14ac:dyDescent="0.2">
      <c r="A14" s="345" t="str">
        <f>B14&amp;A4</f>
        <v>May</v>
      </c>
      <c r="B14" s="118" t="s">
        <v>4</v>
      </c>
      <c r="C14" s="63">
        <f t="shared" si="0"/>
        <v>0</v>
      </c>
      <c r="D14" s="366">
        <f t="shared" si="3"/>
        <v>0</v>
      </c>
      <c r="E14" s="340">
        <f>D14*INDEX('Select Year'!Z$23:AE$23,,MATCH($BN$5,'Select Year'!Z$14:AE$14,0))</f>
        <v>0</v>
      </c>
      <c r="F14" s="354">
        <f t="shared" si="4"/>
        <v>0</v>
      </c>
      <c r="G14" s="351" t="e">
        <f t="shared" si="5"/>
        <v>#DIV/0!</v>
      </c>
      <c r="H14" s="351" t="e">
        <f t="shared" si="6"/>
        <v>#DIV/0!</v>
      </c>
      <c r="I14" s="47" t="e">
        <f>E14*INDEX('Select Year'!AA$15:AC$19,MATCH('Light, Medium &amp; Heavy Fuel Oils'!C14,'Select Year'!W$15:W$19,0),MATCH($BN$5,'Select Year'!AA$14:AC$14,0))</f>
        <v>#N/A</v>
      </c>
      <c r="J14" s="70"/>
      <c r="K14" s="340">
        <f>J14*INDEX('Select Year'!Z$23:AE$23,,MATCH($BN$5,'Select Year'!Z$14:AE$14,0))</f>
        <v>0</v>
      </c>
      <c r="L14" s="289"/>
      <c r="M14" s="291" t="e">
        <f t="shared" si="7"/>
        <v>#DIV/0!</v>
      </c>
      <c r="N14" s="70"/>
      <c r="O14" s="340">
        <f>N14*INDEX('Select Year'!Z$23:AE$23,,MATCH($BN$5,'Select Year'!Z$14:AE$14,0))</f>
        <v>0</v>
      </c>
      <c r="P14" s="289"/>
      <c r="Q14" s="291" t="e">
        <f t="shared" si="8"/>
        <v>#DIV/0!</v>
      </c>
      <c r="R14" s="70"/>
      <c r="S14" s="340">
        <f>R14*INDEX('Select Year'!Z$23:AE$23,,MATCH($BN$5,'Select Year'!Z$14:AE$14,0))</f>
        <v>0</v>
      </c>
      <c r="T14" s="289"/>
      <c r="U14" s="291" t="e">
        <f t="shared" si="9"/>
        <v>#DIV/0!</v>
      </c>
      <c r="V14" s="70"/>
      <c r="W14" s="340">
        <f>V14*INDEX('Select Year'!Z$23:AE$23,,MATCH($BN$5,'Select Year'!Z$14:AE$14,0))</f>
        <v>0</v>
      </c>
      <c r="X14" s="289"/>
      <c r="Y14" s="291" t="e">
        <f t="shared" si="10"/>
        <v>#DIV/0!</v>
      </c>
      <c r="Z14" s="70"/>
      <c r="AA14" s="340">
        <f>Z14*INDEX('Select Year'!Z$23:AE$23,,MATCH($BN$5,'Select Year'!Z$14:AE$14,0))</f>
        <v>0</v>
      </c>
      <c r="AB14" s="289"/>
      <c r="AC14" s="291" t="e">
        <f t="shared" si="11"/>
        <v>#DIV/0!</v>
      </c>
      <c r="AD14" s="70"/>
      <c r="AE14" s="340">
        <f>AD14*INDEX('Select Year'!Z$23:AE$23,,MATCH($BN$5,'Select Year'!Z$14:AE$14,0))</f>
        <v>0</v>
      </c>
      <c r="AF14" s="289"/>
      <c r="AG14" s="291" t="e">
        <f t="shared" si="12"/>
        <v>#DIV/0!</v>
      </c>
      <c r="AH14" s="70"/>
      <c r="AI14" s="340">
        <f>AH14*INDEX('Select Year'!Z$23:AE$23,,MATCH($BN$5,'Select Year'!Z$14:AE$14,0))</f>
        <v>0</v>
      </c>
      <c r="AJ14" s="289"/>
      <c r="AK14" s="291" t="e">
        <f t="shared" si="13"/>
        <v>#DIV/0!</v>
      </c>
      <c r="AL14" s="70"/>
      <c r="AM14" s="340">
        <f>AL14*INDEX('Select Year'!Z$23:AE$23,,MATCH($BN$5,'Select Year'!Z$14:AE$14,0))</f>
        <v>0</v>
      </c>
      <c r="AN14" s="289"/>
      <c r="AO14" s="291" t="e">
        <f t="shared" si="14"/>
        <v>#DIV/0!</v>
      </c>
      <c r="AP14" s="70"/>
      <c r="AQ14" s="340">
        <f>AP14*INDEX('Select Year'!Z$23:AE$23,,MATCH($BN$5,'Select Year'!Z$14:AE$14,0))</f>
        <v>0</v>
      </c>
      <c r="AR14" s="289"/>
      <c r="AS14" s="291" t="e">
        <f t="shared" si="15"/>
        <v>#DIV/0!</v>
      </c>
      <c r="AT14" s="70"/>
      <c r="AU14" s="340">
        <f>AT14*INDEX('Select Year'!Z$23:AE$23,,MATCH($BN$5,'Select Year'!Z$14:AE$14,0))</f>
        <v>0</v>
      </c>
      <c r="AV14" s="289"/>
      <c r="AW14" s="347" t="e">
        <f t="shared" si="16"/>
        <v>#DIV/0!</v>
      </c>
      <c r="AX14" s="25"/>
      <c r="AY14" s="25"/>
      <c r="AZ14" s="12"/>
      <c r="BF14" s="12"/>
      <c r="BG14" s="12"/>
      <c r="BH14" s="12"/>
      <c r="BI14" s="12"/>
      <c r="BJ14" s="13"/>
      <c r="BK14" s="12"/>
      <c r="CM14" s="174">
        <f t="shared" si="1"/>
        <v>0</v>
      </c>
      <c r="CN14" s="174" t="str">
        <f t="shared" si="17"/>
        <v>May-0</v>
      </c>
      <c r="CO14" s="174" t="str">
        <f t="shared" si="2"/>
        <v>May-0</v>
      </c>
      <c r="CP14" s="174">
        <f t="shared" si="18"/>
        <v>0</v>
      </c>
      <c r="CQ14" s="174">
        <f t="shared" si="19"/>
        <v>0</v>
      </c>
      <c r="CR14" s="174">
        <f t="shared" si="20"/>
        <v>0</v>
      </c>
      <c r="CS14" s="174">
        <f t="shared" si="21"/>
        <v>0</v>
      </c>
      <c r="CT14" s="174">
        <f t="shared" si="22"/>
        <v>0</v>
      </c>
      <c r="CU14" s="174">
        <f t="shared" si="23"/>
        <v>0</v>
      </c>
      <c r="CV14" s="174">
        <f t="shared" si="24"/>
        <v>0</v>
      </c>
      <c r="CW14" s="174">
        <f t="shared" si="25"/>
        <v>0</v>
      </c>
      <c r="CX14" s="174">
        <f t="shared" si="26"/>
        <v>0</v>
      </c>
      <c r="CY14" s="174">
        <f t="shared" si="27"/>
        <v>0</v>
      </c>
      <c r="CZ14" s="176">
        <f t="shared" si="28"/>
        <v>0</v>
      </c>
    </row>
    <row r="15" spans="1:104" s="11" customFormat="1" ht="14.25" customHeight="1" x14ac:dyDescent="0.2">
      <c r="A15" s="345" t="str">
        <f>B15&amp;A4</f>
        <v>Jun</v>
      </c>
      <c r="B15" s="118" t="s">
        <v>5</v>
      </c>
      <c r="C15" s="63">
        <f t="shared" si="0"/>
        <v>0</v>
      </c>
      <c r="D15" s="366">
        <f t="shared" si="3"/>
        <v>0</v>
      </c>
      <c r="E15" s="340">
        <f>D15*INDEX('Select Year'!Z$23:AE$23,,MATCH($BN$5,'Select Year'!Z$14:AE$14,0))</f>
        <v>0</v>
      </c>
      <c r="F15" s="354">
        <f t="shared" si="4"/>
        <v>0</v>
      </c>
      <c r="G15" s="351" t="e">
        <f t="shared" si="5"/>
        <v>#DIV/0!</v>
      </c>
      <c r="H15" s="351" t="e">
        <f t="shared" si="6"/>
        <v>#DIV/0!</v>
      </c>
      <c r="I15" s="47" t="e">
        <f>E15*INDEX('Select Year'!AA$15:AC$19,MATCH('Light, Medium &amp; Heavy Fuel Oils'!C15,'Select Year'!W$15:W$19,0),MATCH($BN$5,'Select Year'!AA$14:AC$14,0))</f>
        <v>#N/A</v>
      </c>
      <c r="J15" s="70"/>
      <c r="K15" s="340">
        <f>J15*INDEX('Select Year'!Z$23:AE$23,,MATCH($BN$5,'Select Year'!Z$14:AE$14,0))</f>
        <v>0</v>
      </c>
      <c r="L15" s="289"/>
      <c r="M15" s="291" t="e">
        <f t="shared" si="7"/>
        <v>#DIV/0!</v>
      </c>
      <c r="N15" s="70"/>
      <c r="O15" s="340">
        <f>N15*INDEX('Select Year'!Z$23:AE$23,,MATCH($BN$5,'Select Year'!Z$14:AE$14,0))</f>
        <v>0</v>
      </c>
      <c r="P15" s="289"/>
      <c r="Q15" s="291" t="e">
        <f t="shared" si="8"/>
        <v>#DIV/0!</v>
      </c>
      <c r="R15" s="70"/>
      <c r="S15" s="340">
        <f>R15*INDEX('Select Year'!Z$23:AE$23,,MATCH($BN$5,'Select Year'!Z$14:AE$14,0))</f>
        <v>0</v>
      </c>
      <c r="T15" s="289"/>
      <c r="U15" s="291" t="e">
        <f t="shared" si="9"/>
        <v>#DIV/0!</v>
      </c>
      <c r="V15" s="70"/>
      <c r="W15" s="340">
        <f>V15*INDEX('Select Year'!Z$23:AE$23,,MATCH($BN$5,'Select Year'!Z$14:AE$14,0))</f>
        <v>0</v>
      </c>
      <c r="X15" s="289"/>
      <c r="Y15" s="291" t="e">
        <f t="shared" si="10"/>
        <v>#DIV/0!</v>
      </c>
      <c r="Z15" s="70"/>
      <c r="AA15" s="340">
        <f>Z15*INDEX('Select Year'!Z$23:AE$23,,MATCH($BN$5,'Select Year'!Z$14:AE$14,0))</f>
        <v>0</v>
      </c>
      <c r="AB15" s="289"/>
      <c r="AC15" s="291" t="e">
        <f t="shared" si="11"/>
        <v>#DIV/0!</v>
      </c>
      <c r="AD15" s="70"/>
      <c r="AE15" s="340">
        <f>AD15*INDEX('Select Year'!Z$23:AE$23,,MATCH($BN$5,'Select Year'!Z$14:AE$14,0))</f>
        <v>0</v>
      </c>
      <c r="AF15" s="289"/>
      <c r="AG15" s="291" t="e">
        <f t="shared" si="12"/>
        <v>#DIV/0!</v>
      </c>
      <c r="AH15" s="70"/>
      <c r="AI15" s="340">
        <f>AH15*INDEX('Select Year'!Z$23:AE$23,,MATCH($BN$5,'Select Year'!Z$14:AE$14,0))</f>
        <v>0</v>
      </c>
      <c r="AJ15" s="289"/>
      <c r="AK15" s="291" t="e">
        <f t="shared" si="13"/>
        <v>#DIV/0!</v>
      </c>
      <c r="AL15" s="70"/>
      <c r="AM15" s="340">
        <f>AL15*INDEX('Select Year'!Z$23:AE$23,,MATCH($BN$5,'Select Year'!Z$14:AE$14,0))</f>
        <v>0</v>
      </c>
      <c r="AN15" s="289"/>
      <c r="AO15" s="291" t="e">
        <f t="shared" si="14"/>
        <v>#DIV/0!</v>
      </c>
      <c r="AP15" s="70"/>
      <c r="AQ15" s="340">
        <f>AP15*INDEX('Select Year'!Z$23:AE$23,,MATCH($BN$5,'Select Year'!Z$14:AE$14,0))</f>
        <v>0</v>
      </c>
      <c r="AR15" s="289"/>
      <c r="AS15" s="291" t="e">
        <f t="shared" si="15"/>
        <v>#DIV/0!</v>
      </c>
      <c r="AT15" s="70"/>
      <c r="AU15" s="340">
        <f>AT15*INDEX('Select Year'!Z$23:AE$23,,MATCH($BN$5,'Select Year'!Z$14:AE$14,0))</f>
        <v>0</v>
      </c>
      <c r="AV15" s="289"/>
      <c r="AW15" s="347" t="e">
        <f t="shared" si="16"/>
        <v>#DIV/0!</v>
      </c>
      <c r="AX15" s="25"/>
      <c r="AY15" s="25"/>
      <c r="AZ15" s="12"/>
      <c r="BF15" s="12"/>
      <c r="BG15" s="12"/>
      <c r="BH15" s="12"/>
      <c r="BI15" s="12"/>
      <c r="BJ15" s="13"/>
      <c r="BK15" s="12"/>
      <c r="CM15" s="174">
        <f t="shared" si="1"/>
        <v>0</v>
      </c>
      <c r="CN15" s="174" t="str">
        <f t="shared" si="17"/>
        <v>Jun-0</v>
      </c>
      <c r="CO15" s="174" t="str">
        <f t="shared" si="2"/>
        <v>Jun-0</v>
      </c>
      <c r="CP15" s="174">
        <f t="shared" si="18"/>
        <v>0</v>
      </c>
      <c r="CQ15" s="174">
        <f t="shared" si="19"/>
        <v>0</v>
      </c>
      <c r="CR15" s="174">
        <f t="shared" si="20"/>
        <v>0</v>
      </c>
      <c r="CS15" s="174">
        <f t="shared" si="21"/>
        <v>0</v>
      </c>
      <c r="CT15" s="174">
        <f t="shared" si="22"/>
        <v>0</v>
      </c>
      <c r="CU15" s="174">
        <f t="shared" si="23"/>
        <v>0</v>
      </c>
      <c r="CV15" s="174">
        <f t="shared" si="24"/>
        <v>0</v>
      </c>
      <c r="CW15" s="174">
        <f t="shared" si="25"/>
        <v>0</v>
      </c>
      <c r="CX15" s="174">
        <f t="shared" si="26"/>
        <v>0</v>
      </c>
      <c r="CY15" s="174">
        <f t="shared" si="27"/>
        <v>0</v>
      </c>
      <c r="CZ15" s="176">
        <f t="shared" si="28"/>
        <v>0</v>
      </c>
    </row>
    <row r="16" spans="1:104" s="11" customFormat="1" ht="14.25" customHeight="1" x14ac:dyDescent="0.2">
      <c r="A16" s="345" t="str">
        <f>B16&amp;A4</f>
        <v>Jul</v>
      </c>
      <c r="B16" s="118" t="s">
        <v>6</v>
      </c>
      <c r="C16" s="63">
        <f t="shared" si="0"/>
        <v>0</v>
      </c>
      <c r="D16" s="366">
        <f t="shared" si="3"/>
        <v>0</v>
      </c>
      <c r="E16" s="340">
        <f>D16*INDEX('Select Year'!Z$23:AE$23,,MATCH($BN$5,'Select Year'!Z$14:AE$14,0))</f>
        <v>0</v>
      </c>
      <c r="F16" s="354">
        <f t="shared" si="4"/>
        <v>0</v>
      </c>
      <c r="G16" s="351" t="e">
        <f t="shared" si="5"/>
        <v>#DIV/0!</v>
      </c>
      <c r="H16" s="351" t="e">
        <f t="shared" si="6"/>
        <v>#DIV/0!</v>
      </c>
      <c r="I16" s="47" t="e">
        <f>E16*INDEX('Select Year'!AA$15:AC$19,MATCH('Light, Medium &amp; Heavy Fuel Oils'!C16,'Select Year'!W$15:W$19,0),MATCH($BN$5,'Select Year'!AA$14:AC$14,0))</f>
        <v>#N/A</v>
      </c>
      <c r="J16" s="70"/>
      <c r="K16" s="340">
        <f>J16*INDEX('Select Year'!Z$23:AE$23,,MATCH($BN$5,'Select Year'!Z$14:AE$14,0))</f>
        <v>0</v>
      </c>
      <c r="L16" s="289"/>
      <c r="M16" s="291" t="e">
        <f t="shared" si="7"/>
        <v>#DIV/0!</v>
      </c>
      <c r="N16" s="70"/>
      <c r="O16" s="340">
        <f>N16*INDEX('Select Year'!Z$23:AE$23,,MATCH($BN$5,'Select Year'!Z$14:AE$14,0))</f>
        <v>0</v>
      </c>
      <c r="P16" s="289"/>
      <c r="Q16" s="291" t="e">
        <f t="shared" si="8"/>
        <v>#DIV/0!</v>
      </c>
      <c r="R16" s="70"/>
      <c r="S16" s="340">
        <f>R16*INDEX('Select Year'!Z$23:AE$23,,MATCH($BN$5,'Select Year'!Z$14:AE$14,0))</f>
        <v>0</v>
      </c>
      <c r="T16" s="289"/>
      <c r="U16" s="291" t="e">
        <f t="shared" si="9"/>
        <v>#DIV/0!</v>
      </c>
      <c r="V16" s="70"/>
      <c r="W16" s="340">
        <f>V16*INDEX('Select Year'!Z$23:AE$23,,MATCH($BN$5,'Select Year'!Z$14:AE$14,0))</f>
        <v>0</v>
      </c>
      <c r="X16" s="289"/>
      <c r="Y16" s="291" t="e">
        <f t="shared" si="10"/>
        <v>#DIV/0!</v>
      </c>
      <c r="Z16" s="70"/>
      <c r="AA16" s="340">
        <f>Z16*INDEX('Select Year'!Z$23:AE$23,,MATCH($BN$5,'Select Year'!Z$14:AE$14,0))</f>
        <v>0</v>
      </c>
      <c r="AB16" s="289"/>
      <c r="AC16" s="291" t="e">
        <f t="shared" si="11"/>
        <v>#DIV/0!</v>
      </c>
      <c r="AD16" s="70"/>
      <c r="AE16" s="340">
        <f>AD16*INDEX('Select Year'!Z$23:AE$23,,MATCH($BN$5,'Select Year'!Z$14:AE$14,0))</f>
        <v>0</v>
      </c>
      <c r="AF16" s="289"/>
      <c r="AG16" s="291" t="e">
        <f t="shared" si="12"/>
        <v>#DIV/0!</v>
      </c>
      <c r="AH16" s="70"/>
      <c r="AI16" s="340">
        <f>AH16*INDEX('Select Year'!Z$23:AE$23,,MATCH($BN$5,'Select Year'!Z$14:AE$14,0))</f>
        <v>0</v>
      </c>
      <c r="AJ16" s="289"/>
      <c r="AK16" s="291" t="e">
        <f t="shared" si="13"/>
        <v>#DIV/0!</v>
      </c>
      <c r="AL16" s="70"/>
      <c r="AM16" s="340">
        <f>AL16*INDEX('Select Year'!Z$23:AE$23,,MATCH($BN$5,'Select Year'!Z$14:AE$14,0))</f>
        <v>0</v>
      </c>
      <c r="AN16" s="289"/>
      <c r="AO16" s="291" t="e">
        <f t="shared" si="14"/>
        <v>#DIV/0!</v>
      </c>
      <c r="AP16" s="70"/>
      <c r="AQ16" s="340">
        <f>AP16*INDEX('Select Year'!Z$23:AE$23,,MATCH($BN$5,'Select Year'!Z$14:AE$14,0))</f>
        <v>0</v>
      </c>
      <c r="AR16" s="289"/>
      <c r="AS16" s="291" t="e">
        <f t="shared" si="15"/>
        <v>#DIV/0!</v>
      </c>
      <c r="AT16" s="70"/>
      <c r="AU16" s="340">
        <f>AT16*INDEX('Select Year'!Z$23:AE$23,,MATCH($BN$5,'Select Year'!Z$14:AE$14,0))</f>
        <v>0</v>
      </c>
      <c r="AV16" s="289"/>
      <c r="AW16" s="347" t="e">
        <f t="shared" si="16"/>
        <v>#DIV/0!</v>
      </c>
      <c r="AX16" s="25"/>
      <c r="AY16" s="25"/>
      <c r="AZ16" s="12"/>
      <c r="BF16" s="12"/>
      <c r="BG16" s="12"/>
      <c r="BH16" s="12"/>
      <c r="BI16" s="12"/>
      <c r="BJ16" s="13"/>
      <c r="BK16" s="12"/>
      <c r="CM16" s="174">
        <f t="shared" si="1"/>
        <v>0</v>
      </c>
      <c r="CN16" s="174" t="str">
        <f t="shared" si="17"/>
        <v>Jul-0</v>
      </c>
      <c r="CO16" s="174" t="str">
        <f t="shared" si="2"/>
        <v>Jul-0</v>
      </c>
      <c r="CP16" s="174">
        <f t="shared" si="18"/>
        <v>0</v>
      </c>
      <c r="CQ16" s="174">
        <f t="shared" si="19"/>
        <v>0</v>
      </c>
      <c r="CR16" s="174">
        <f t="shared" si="20"/>
        <v>0</v>
      </c>
      <c r="CS16" s="174">
        <f t="shared" si="21"/>
        <v>0</v>
      </c>
      <c r="CT16" s="174">
        <f t="shared" si="22"/>
        <v>0</v>
      </c>
      <c r="CU16" s="174">
        <f t="shared" si="23"/>
        <v>0</v>
      </c>
      <c r="CV16" s="174">
        <f t="shared" si="24"/>
        <v>0</v>
      </c>
      <c r="CW16" s="174">
        <f t="shared" si="25"/>
        <v>0</v>
      </c>
      <c r="CX16" s="174">
        <f t="shared" si="26"/>
        <v>0</v>
      </c>
      <c r="CY16" s="174">
        <f t="shared" si="27"/>
        <v>0</v>
      </c>
      <c r="CZ16" s="176">
        <f t="shared" si="28"/>
        <v>0</v>
      </c>
    </row>
    <row r="17" spans="1:104" s="11" customFormat="1" ht="14.25" customHeight="1" x14ac:dyDescent="0.2">
      <c r="A17" s="345" t="str">
        <f>B17&amp;A4</f>
        <v>Aug</v>
      </c>
      <c r="B17" s="118" t="s">
        <v>7</v>
      </c>
      <c r="C17" s="63">
        <f t="shared" si="0"/>
        <v>0</v>
      </c>
      <c r="D17" s="366">
        <f t="shared" si="3"/>
        <v>0</v>
      </c>
      <c r="E17" s="340">
        <f>D17*INDEX('Select Year'!Z$23:AE$23,,MATCH($BN$5,'Select Year'!Z$14:AE$14,0))</f>
        <v>0</v>
      </c>
      <c r="F17" s="354">
        <f t="shared" si="4"/>
        <v>0</v>
      </c>
      <c r="G17" s="351" t="e">
        <f t="shared" si="5"/>
        <v>#DIV/0!</v>
      </c>
      <c r="H17" s="351" t="e">
        <f t="shared" si="6"/>
        <v>#DIV/0!</v>
      </c>
      <c r="I17" s="47" t="e">
        <f>E17*INDEX('Select Year'!AA$15:AC$19,MATCH('Light, Medium &amp; Heavy Fuel Oils'!C17,'Select Year'!W$15:W$19,0),MATCH($BN$5,'Select Year'!AA$14:AC$14,0))</f>
        <v>#N/A</v>
      </c>
      <c r="J17" s="70"/>
      <c r="K17" s="340">
        <f>J17*INDEX('Select Year'!Z$23:AE$23,,MATCH($BN$5,'Select Year'!Z$14:AE$14,0))</f>
        <v>0</v>
      </c>
      <c r="L17" s="289"/>
      <c r="M17" s="291" t="e">
        <f t="shared" si="7"/>
        <v>#DIV/0!</v>
      </c>
      <c r="N17" s="70"/>
      <c r="O17" s="340">
        <f>N17*INDEX('Select Year'!Z$23:AE$23,,MATCH($BN$5,'Select Year'!Z$14:AE$14,0))</f>
        <v>0</v>
      </c>
      <c r="P17" s="289"/>
      <c r="Q17" s="291" t="e">
        <f t="shared" si="8"/>
        <v>#DIV/0!</v>
      </c>
      <c r="R17" s="70"/>
      <c r="S17" s="340">
        <f>R17*INDEX('Select Year'!Z$23:AE$23,,MATCH($BN$5,'Select Year'!Z$14:AE$14,0))</f>
        <v>0</v>
      </c>
      <c r="T17" s="289"/>
      <c r="U17" s="291" t="e">
        <f t="shared" si="9"/>
        <v>#DIV/0!</v>
      </c>
      <c r="V17" s="70"/>
      <c r="W17" s="340">
        <f>V17*INDEX('Select Year'!Z$23:AE$23,,MATCH($BN$5,'Select Year'!Z$14:AE$14,0))</f>
        <v>0</v>
      </c>
      <c r="X17" s="289"/>
      <c r="Y17" s="291" t="e">
        <f t="shared" si="10"/>
        <v>#DIV/0!</v>
      </c>
      <c r="Z17" s="70"/>
      <c r="AA17" s="340">
        <f>Z17*INDEX('Select Year'!Z$23:AE$23,,MATCH($BN$5,'Select Year'!Z$14:AE$14,0))</f>
        <v>0</v>
      </c>
      <c r="AB17" s="289"/>
      <c r="AC17" s="291" t="e">
        <f t="shared" si="11"/>
        <v>#DIV/0!</v>
      </c>
      <c r="AD17" s="70"/>
      <c r="AE17" s="340">
        <f>AD17*INDEX('Select Year'!Z$23:AE$23,,MATCH($BN$5,'Select Year'!Z$14:AE$14,0))</f>
        <v>0</v>
      </c>
      <c r="AF17" s="289"/>
      <c r="AG17" s="291" t="e">
        <f t="shared" si="12"/>
        <v>#DIV/0!</v>
      </c>
      <c r="AH17" s="70"/>
      <c r="AI17" s="340">
        <f>AH17*INDEX('Select Year'!Z$23:AE$23,,MATCH($BN$5,'Select Year'!Z$14:AE$14,0))</f>
        <v>0</v>
      </c>
      <c r="AJ17" s="289"/>
      <c r="AK17" s="291" t="e">
        <f t="shared" si="13"/>
        <v>#DIV/0!</v>
      </c>
      <c r="AL17" s="70"/>
      <c r="AM17" s="340">
        <f>AL17*INDEX('Select Year'!Z$23:AE$23,,MATCH($BN$5,'Select Year'!Z$14:AE$14,0))</f>
        <v>0</v>
      </c>
      <c r="AN17" s="289"/>
      <c r="AO17" s="291" t="e">
        <f t="shared" si="14"/>
        <v>#DIV/0!</v>
      </c>
      <c r="AP17" s="70"/>
      <c r="AQ17" s="340">
        <f>AP17*INDEX('Select Year'!Z$23:AE$23,,MATCH($BN$5,'Select Year'!Z$14:AE$14,0))</f>
        <v>0</v>
      </c>
      <c r="AR17" s="289"/>
      <c r="AS17" s="291" t="e">
        <f t="shared" si="15"/>
        <v>#DIV/0!</v>
      </c>
      <c r="AT17" s="70"/>
      <c r="AU17" s="340">
        <f>AT17*INDEX('Select Year'!Z$23:AE$23,,MATCH($BN$5,'Select Year'!Z$14:AE$14,0))</f>
        <v>0</v>
      </c>
      <c r="AV17" s="289"/>
      <c r="AW17" s="347" t="e">
        <f t="shared" si="16"/>
        <v>#DIV/0!</v>
      </c>
      <c r="AX17" s="25"/>
      <c r="AY17" s="25"/>
      <c r="AZ17" s="12"/>
      <c r="BF17" s="12"/>
      <c r="BG17" s="12"/>
      <c r="BH17" s="12"/>
      <c r="BI17" s="12"/>
      <c r="BJ17" s="13"/>
      <c r="BK17" s="12"/>
      <c r="CM17" s="174">
        <f t="shared" si="1"/>
        <v>0</v>
      </c>
      <c r="CN17" s="174" t="str">
        <f t="shared" si="17"/>
        <v>Aug-0</v>
      </c>
      <c r="CO17" s="174" t="str">
        <f t="shared" si="2"/>
        <v>Aug-0</v>
      </c>
      <c r="CP17" s="174">
        <f t="shared" si="18"/>
        <v>0</v>
      </c>
      <c r="CQ17" s="174">
        <f t="shared" si="19"/>
        <v>0</v>
      </c>
      <c r="CR17" s="174">
        <f t="shared" si="20"/>
        <v>0</v>
      </c>
      <c r="CS17" s="174">
        <f t="shared" si="21"/>
        <v>0</v>
      </c>
      <c r="CT17" s="174">
        <f t="shared" si="22"/>
        <v>0</v>
      </c>
      <c r="CU17" s="174">
        <f t="shared" si="23"/>
        <v>0</v>
      </c>
      <c r="CV17" s="174">
        <f t="shared" si="24"/>
        <v>0</v>
      </c>
      <c r="CW17" s="174">
        <f t="shared" si="25"/>
        <v>0</v>
      </c>
      <c r="CX17" s="174">
        <f t="shared" si="26"/>
        <v>0</v>
      </c>
      <c r="CY17" s="174">
        <f t="shared" si="27"/>
        <v>0</v>
      </c>
      <c r="CZ17" s="176">
        <f t="shared" si="28"/>
        <v>0</v>
      </c>
    </row>
    <row r="18" spans="1:104" s="11" customFormat="1" ht="14.25" customHeight="1" x14ac:dyDescent="0.2">
      <c r="A18" s="345" t="str">
        <f>B18&amp;A4</f>
        <v>Sep</v>
      </c>
      <c r="B18" s="118" t="s">
        <v>8</v>
      </c>
      <c r="C18" s="63">
        <f t="shared" si="0"/>
        <v>0</v>
      </c>
      <c r="D18" s="366">
        <f t="shared" si="3"/>
        <v>0</v>
      </c>
      <c r="E18" s="340">
        <f>D18*INDEX('Select Year'!Z$23:AE$23,,MATCH($BN$5,'Select Year'!Z$14:AE$14,0))</f>
        <v>0</v>
      </c>
      <c r="F18" s="354">
        <f t="shared" si="4"/>
        <v>0</v>
      </c>
      <c r="G18" s="351" t="e">
        <f t="shared" si="5"/>
        <v>#DIV/0!</v>
      </c>
      <c r="H18" s="351" t="e">
        <f t="shared" si="6"/>
        <v>#DIV/0!</v>
      </c>
      <c r="I18" s="47" t="e">
        <f>E18*INDEX('Select Year'!AA$15:AC$19,MATCH('Light, Medium &amp; Heavy Fuel Oils'!C18,'Select Year'!W$15:W$19,0),MATCH($BN$5,'Select Year'!AA$14:AC$14,0))</f>
        <v>#N/A</v>
      </c>
      <c r="J18" s="70"/>
      <c r="K18" s="340">
        <f>J18*INDEX('Select Year'!Z$23:AE$23,,MATCH($BN$5,'Select Year'!Z$14:AE$14,0))</f>
        <v>0</v>
      </c>
      <c r="L18" s="289"/>
      <c r="M18" s="291" t="e">
        <f t="shared" si="7"/>
        <v>#DIV/0!</v>
      </c>
      <c r="N18" s="70"/>
      <c r="O18" s="340">
        <f>N18*INDEX('Select Year'!Z$23:AE$23,,MATCH($BN$5,'Select Year'!Z$14:AE$14,0))</f>
        <v>0</v>
      </c>
      <c r="P18" s="289"/>
      <c r="Q18" s="291" t="e">
        <f t="shared" si="8"/>
        <v>#DIV/0!</v>
      </c>
      <c r="R18" s="70"/>
      <c r="S18" s="340">
        <f>R18*INDEX('Select Year'!Z$23:AE$23,,MATCH($BN$5,'Select Year'!Z$14:AE$14,0))</f>
        <v>0</v>
      </c>
      <c r="T18" s="289"/>
      <c r="U18" s="291" t="e">
        <f t="shared" si="9"/>
        <v>#DIV/0!</v>
      </c>
      <c r="V18" s="70"/>
      <c r="W18" s="340">
        <f>V18*INDEX('Select Year'!Z$23:AE$23,,MATCH($BN$5,'Select Year'!Z$14:AE$14,0))</f>
        <v>0</v>
      </c>
      <c r="X18" s="289"/>
      <c r="Y18" s="291" t="e">
        <f t="shared" si="10"/>
        <v>#DIV/0!</v>
      </c>
      <c r="Z18" s="70"/>
      <c r="AA18" s="340">
        <f>Z18*INDEX('Select Year'!Z$23:AE$23,,MATCH($BN$5,'Select Year'!Z$14:AE$14,0))</f>
        <v>0</v>
      </c>
      <c r="AB18" s="289"/>
      <c r="AC18" s="291" t="e">
        <f t="shared" si="11"/>
        <v>#DIV/0!</v>
      </c>
      <c r="AD18" s="70"/>
      <c r="AE18" s="340">
        <f>AD18*INDEX('Select Year'!Z$23:AE$23,,MATCH($BN$5,'Select Year'!Z$14:AE$14,0))</f>
        <v>0</v>
      </c>
      <c r="AF18" s="289"/>
      <c r="AG18" s="291" t="e">
        <f t="shared" si="12"/>
        <v>#DIV/0!</v>
      </c>
      <c r="AH18" s="70"/>
      <c r="AI18" s="340">
        <f>AH18*INDEX('Select Year'!Z$23:AE$23,,MATCH($BN$5,'Select Year'!Z$14:AE$14,0))</f>
        <v>0</v>
      </c>
      <c r="AJ18" s="289"/>
      <c r="AK18" s="291" t="e">
        <f t="shared" si="13"/>
        <v>#DIV/0!</v>
      </c>
      <c r="AL18" s="70"/>
      <c r="AM18" s="340">
        <f>AL18*INDEX('Select Year'!Z$23:AE$23,,MATCH($BN$5,'Select Year'!Z$14:AE$14,0))</f>
        <v>0</v>
      </c>
      <c r="AN18" s="289"/>
      <c r="AO18" s="291" t="e">
        <f t="shared" si="14"/>
        <v>#DIV/0!</v>
      </c>
      <c r="AP18" s="70"/>
      <c r="AQ18" s="340">
        <f>AP18*INDEX('Select Year'!Z$23:AE$23,,MATCH($BN$5,'Select Year'!Z$14:AE$14,0))</f>
        <v>0</v>
      </c>
      <c r="AR18" s="289"/>
      <c r="AS18" s="291" t="e">
        <f t="shared" si="15"/>
        <v>#DIV/0!</v>
      </c>
      <c r="AT18" s="70"/>
      <c r="AU18" s="340">
        <f>AT18*INDEX('Select Year'!Z$23:AE$23,,MATCH($BN$5,'Select Year'!Z$14:AE$14,0))</f>
        <v>0</v>
      </c>
      <c r="AV18" s="289"/>
      <c r="AW18" s="347" t="e">
        <f t="shared" si="16"/>
        <v>#DIV/0!</v>
      </c>
      <c r="AX18" s="25"/>
      <c r="AY18" s="25"/>
      <c r="AZ18" s="12"/>
      <c r="BF18" s="12"/>
      <c r="BG18" s="12"/>
      <c r="BH18" s="12"/>
      <c r="BI18" s="12"/>
      <c r="BJ18" s="13"/>
      <c r="BK18" s="12"/>
      <c r="CM18" s="174">
        <f t="shared" si="1"/>
        <v>0</v>
      </c>
      <c r="CN18" s="174" t="str">
        <f t="shared" si="17"/>
        <v>Sep-0</v>
      </c>
      <c r="CO18" s="174" t="str">
        <f t="shared" si="2"/>
        <v>Sep-0</v>
      </c>
      <c r="CP18" s="174">
        <f t="shared" si="18"/>
        <v>0</v>
      </c>
      <c r="CQ18" s="174">
        <f t="shared" si="19"/>
        <v>0</v>
      </c>
      <c r="CR18" s="174">
        <f t="shared" si="20"/>
        <v>0</v>
      </c>
      <c r="CS18" s="174">
        <f t="shared" si="21"/>
        <v>0</v>
      </c>
      <c r="CT18" s="174">
        <f t="shared" si="22"/>
        <v>0</v>
      </c>
      <c r="CU18" s="174">
        <f t="shared" si="23"/>
        <v>0</v>
      </c>
      <c r="CV18" s="174">
        <f t="shared" si="24"/>
        <v>0</v>
      </c>
      <c r="CW18" s="174">
        <f t="shared" si="25"/>
        <v>0</v>
      </c>
      <c r="CX18" s="174">
        <f t="shared" si="26"/>
        <v>0</v>
      </c>
      <c r="CY18" s="174">
        <f t="shared" si="27"/>
        <v>0</v>
      </c>
      <c r="CZ18" s="176">
        <f t="shared" si="28"/>
        <v>0</v>
      </c>
    </row>
    <row r="19" spans="1:104" s="11" customFormat="1" ht="14.25" customHeight="1" x14ac:dyDescent="0.2">
      <c r="A19" s="345" t="str">
        <f>B19&amp;A4</f>
        <v>Oct</v>
      </c>
      <c r="B19" s="118" t="s">
        <v>9</v>
      </c>
      <c r="C19" s="63">
        <f t="shared" si="0"/>
        <v>0</v>
      </c>
      <c r="D19" s="366">
        <f t="shared" si="3"/>
        <v>0</v>
      </c>
      <c r="E19" s="340">
        <f>D19*INDEX('Select Year'!Z$23:AE$23,,MATCH($BN$5,'Select Year'!Z$14:AE$14,0))</f>
        <v>0</v>
      </c>
      <c r="F19" s="354">
        <f t="shared" si="4"/>
        <v>0</v>
      </c>
      <c r="G19" s="351" t="e">
        <f t="shared" si="5"/>
        <v>#DIV/0!</v>
      </c>
      <c r="H19" s="351" t="e">
        <f t="shared" si="6"/>
        <v>#DIV/0!</v>
      </c>
      <c r="I19" s="47" t="e">
        <f>E19*INDEX('Select Year'!AA$15:AC$19,MATCH('Light, Medium &amp; Heavy Fuel Oils'!C19,'Select Year'!W$15:W$19,0),MATCH($BN$5,'Select Year'!AA$14:AC$14,0))</f>
        <v>#N/A</v>
      </c>
      <c r="J19" s="70"/>
      <c r="K19" s="340">
        <f>J19*INDEX('Select Year'!Z$23:AE$23,,MATCH($BN$5,'Select Year'!Z$14:AE$14,0))</f>
        <v>0</v>
      </c>
      <c r="L19" s="289"/>
      <c r="M19" s="291" t="e">
        <f t="shared" si="7"/>
        <v>#DIV/0!</v>
      </c>
      <c r="N19" s="70"/>
      <c r="O19" s="340">
        <f>N19*INDEX('Select Year'!Z$23:AE$23,,MATCH($BN$5,'Select Year'!Z$14:AE$14,0))</f>
        <v>0</v>
      </c>
      <c r="P19" s="289"/>
      <c r="Q19" s="291" t="e">
        <f t="shared" si="8"/>
        <v>#DIV/0!</v>
      </c>
      <c r="R19" s="70"/>
      <c r="S19" s="340">
        <f>R19*INDEX('Select Year'!Z$23:AE$23,,MATCH($BN$5,'Select Year'!Z$14:AE$14,0))</f>
        <v>0</v>
      </c>
      <c r="T19" s="289"/>
      <c r="U19" s="291" t="e">
        <f t="shared" si="9"/>
        <v>#DIV/0!</v>
      </c>
      <c r="V19" s="70"/>
      <c r="W19" s="340">
        <f>V19*INDEX('Select Year'!Z$23:AE$23,,MATCH($BN$5,'Select Year'!Z$14:AE$14,0))</f>
        <v>0</v>
      </c>
      <c r="X19" s="289"/>
      <c r="Y19" s="291" t="e">
        <f t="shared" si="10"/>
        <v>#DIV/0!</v>
      </c>
      <c r="Z19" s="70"/>
      <c r="AA19" s="340">
        <f>Z19*INDEX('Select Year'!Z$23:AE$23,,MATCH($BN$5,'Select Year'!Z$14:AE$14,0))</f>
        <v>0</v>
      </c>
      <c r="AB19" s="289"/>
      <c r="AC19" s="291" t="e">
        <f t="shared" si="11"/>
        <v>#DIV/0!</v>
      </c>
      <c r="AD19" s="70"/>
      <c r="AE19" s="340">
        <f>AD19*INDEX('Select Year'!Z$23:AE$23,,MATCH($BN$5,'Select Year'!Z$14:AE$14,0))</f>
        <v>0</v>
      </c>
      <c r="AF19" s="289"/>
      <c r="AG19" s="291" t="e">
        <f t="shared" si="12"/>
        <v>#DIV/0!</v>
      </c>
      <c r="AH19" s="70"/>
      <c r="AI19" s="340">
        <f>AH19*INDEX('Select Year'!Z$23:AE$23,,MATCH($BN$5,'Select Year'!Z$14:AE$14,0))</f>
        <v>0</v>
      </c>
      <c r="AJ19" s="289"/>
      <c r="AK19" s="291" t="e">
        <f t="shared" si="13"/>
        <v>#DIV/0!</v>
      </c>
      <c r="AL19" s="70"/>
      <c r="AM19" s="340">
        <f>AL19*INDEX('Select Year'!Z$23:AE$23,,MATCH($BN$5,'Select Year'!Z$14:AE$14,0))</f>
        <v>0</v>
      </c>
      <c r="AN19" s="289"/>
      <c r="AO19" s="291" t="e">
        <f t="shared" si="14"/>
        <v>#DIV/0!</v>
      </c>
      <c r="AP19" s="70"/>
      <c r="AQ19" s="340">
        <f>AP19*INDEX('Select Year'!Z$23:AE$23,,MATCH($BN$5,'Select Year'!Z$14:AE$14,0))</f>
        <v>0</v>
      </c>
      <c r="AR19" s="289"/>
      <c r="AS19" s="291" t="e">
        <f t="shared" si="15"/>
        <v>#DIV/0!</v>
      </c>
      <c r="AT19" s="70"/>
      <c r="AU19" s="340">
        <f>AT19*INDEX('Select Year'!Z$23:AE$23,,MATCH($BN$5,'Select Year'!Z$14:AE$14,0))</f>
        <v>0</v>
      </c>
      <c r="AV19" s="289"/>
      <c r="AW19" s="347" t="e">
        <f t="shared" si="16"/>
        <v>#DIV/0!</v>
      </c>
      <c r="AX19" s="25"/>
      <c r="AY19" s="25"/>
      <c r="AZ19" s="12"/>
      <c r="BF19" s="12"/>
      <c r="BG19" s="12"/>
      <c r="BH19" s="12"/>
      <c r="BI19" s="12"/>
      <c r="BJ19" s="13"/>
      <c r="BK19" s="12"/>
      <c r="CM19" s="174">
        <f t="shared" si="1"/>
        <v>0</v>
      </c>
      <c r="CN19" s="174" t="str">
        <f t="shared" si="17"/>
        <v>Oct-0</v>
      </c>
      <c r="CO19" s="174" t="str">
        <f t="shared" si="2"/>
        <v>Oct-0</v>
      </c>
      <c r="CP19" s="174">
        <f t="shared" si="18"/>
        <v>0</v>
      </c>
      <c r="CQ19" s="174">
        <f t="shared" si="19"/>
        <v>0</v>
      </c>
      <c r="CR19" s="174">
        <f t="shared" si="20"/>
        <v>0</v>
      </c>
      <c r="CS19" s="174">
        <f t="shared" si="21"/>
        <v>0</v>
      </c>
      <c r="CT19" s="174">
        <f t="shared" si="22"/>
        <v>0</v>
      </c>
      <c r="CU19" s="174">
        <f t="shared" si="23"/>
        <v>0</v>
      </c>
      <c r="CV19" s="174">
        <f t="shared" si="24"/>
        <v>0</v>
      </c>
      <c r="CW19" s="174">
        <f t="shared" si="25"/>
        <v>0</v>
      </c>
      <c r="CX19" s="174">
        <f t="shared" si="26"/>
        <v>0</v>
      </c>
      <c r="CY19" s="174">
        <f t="shared" si="27"/>
        <v>0</v>
      </c>
      <c r="CZ19" s="176">
        <f t="shared" si="28"/>
        <v>0</v>
      </c>
    </row>
    <row r="20" spans="1:104" s="11" customFormat="1" ht="14.25" customHeight="1" x14ac:dyDescent="0.2">
      <c r="A20" s="345" t="str">
        <f>B20&amp;A4</f>
        <v>Nov</v>
      </c>
      <c r="B20" s="118" t="s">
        <v>10</v>
      </c>
      <c r="C20" s="63">
        <f t="shared" si="0"/>
        <v>0</v>
      </c>
      <c r="D20" s="366">
        <f t="shared" si="3"/>
        <v>0</v>
      </c>
      <c r="E20" s="340">
        <f>D20*INDEX('Select Year'!Z$23:AE$23,,MATCH($BN$5,'Select Year'!Z$14:AE$14,0))</f>
        <v>0</v>
      </c>
      <c r="F20" s="354">
        <f t="shared" si="4"/>
        <v>0</v>
      </c>
      <c r="G20" s="351" t="e">
        <f t="shared" si="5"/>
        <v>#DIV/0!</v>
      </c>
      <c r="H20" s="351" t="e">
        <f t="shared" si="6"/>
        <v>#DIV/0!</v>
      </c>
      <c r="I20" s="47" t="e">
        <f>E20*INDEX('Select Year'!AA$15:AC$19,MATCH('Light, Medium &amp; Heavy Fuel Oils'!C20,'Select Year'!W$15:W$19,0),MATCH($BN$5,'Select Year'!AA$14:AC$14,0))</f>
        <v>#N/A</v>
      </c>
      <c r="J20" s="70"/>
      <c r="K20" s="340">
        <f>J20*INDEX('Select Year'!Z$23:AE$23,,MATCH($BN$5,'Select Year'!Z$14:AE$14,0))</f>
        <v>0</v>
      </c>
      <c r="L20" s="289"/>
      <c r="M20" s="291" t="e">
        <f t="shared" si="7"/>
        <v>#DIV/0!</v>
      </c>
      <c r="N20" s="70"/>
      <c r="O20" s="340">
        <f>N20*INDEX('Select Year'!Z$23:AE$23,,MATCH($BN$5,'Select Year'!Z$14:AE$14,0))</f>
        <v>0</v>
      </c>
      <c r="P20" s="289"/>
      <c r="Q20" s="291" t="e">
        <f t="shared" si="8"/>
        <v>#DIV/0!</v>
      </c>
      <c r="R20" s="70"/>
      <c r="S20" s="340">
        <f>R20*INDEX('Select Year'!Z$23:AE$23,,MATCH($BN$5,'Select Year'!Z$14:AE$14,0))</f>
        <v>0</v>
      </c>
      <c r="T20" s="289"/>
      <c r="U20" s="291" t="e">
        <f t="shared" si="9"/>
        <v>#DIV/0!</v>
      </c>
      <c r="V20" s="70"/>
      <c r="W20" s="340">
        <f>V20*INDEX('Select Year'!Z$23:AE$23,,MATCH($BN$5,'Select Year'!Z$14:AE$14,0))</f>
        <v>0</v>
      </c>
      <c r="X20" s="289"/>
      <c r="Y20" s="291" t="e">
        <f t="shared" si="10"/>
        <v>#DIV/0!</v>
      </c>
      <c r="Z20" s="70"/>
      <c r="AA20" s="340">
        <f>Z20*INDEX('Select Year'!Z$23:AE$23,,MATCH($BN$5,'Select Year'!Z$14:AE$14,0))</f>
        <v>0</v>
      </c>
      <c r="AB20" s="289"/>
      <c r="AC20" s="291" t="e">
        <f t="shared" si="11"/>
        <v>#DIV/0!</v>
      </c>
      <c r="AD20" s="70"/>
      <c r="AE20" s="340">
        <f>AD20*INDEX('Select Year'!Z$23:AE$23,,MATCH($BN$5,'Select Year'!Z$14:AE$14,0))</f>
        <v>0</v>
      </c>
      <c r="AF20" s="289"/>
      <c r="AG20" s="291" t="e">
        <f t="shared" si="12"/>
        <v>#DIV/0!</v>
      </c>
      <c r="AH20" s="70"/>
      <c r="AI20" s="340">
        <f>AH20*INDEX('Select Year'!Z$23:AE$23,,MATCH($BN$5,'Select Year'!Z$14:AE$14,0))</f>
        <v>0</v>
      </c>
      <c r="AJ20" s="289"/>
      <c r="AK20" s="291" t="e">
        <f t="shared" si="13"/>
        <v>#DIV/0!</v>
      </c>
      <c r="AL20" s="70"/>
      <c r="AM20" s="340">
        <f>AL20*INDEX('Select Year'!Z$23:AE$23,,MATCH($BN$5,'Select Year'!Z$14:AE$14,0))</f>
        <v>0</v>
      </c>
      <c r="AN20" s="289"/>
      <c r="AO20" s="291" t="e">
        <f t="shared" si="14"/>
        <v>#DIV/0!</v>
      </c>
      <c r="AP20" s="70"/>
      <c r="AQ20" s="340">
        <f>AP20*INDEX('Select Year'!Z$23:AE$23,,MATCH($BN$5,'Select Year'!Z$14:AE$14,0))</f>
        <v>0</v>
      </c>
      <c r="AR20" s="289"/>
      <c r="AS20" s="291" t="e">
        <f t="shared" si="15"/>
        <v>#DIV/0!</v>
      </c>
      <c r="AT20" s="70"/>
      <c r="AU20" s="340">
        <f>AT20*INDEX('Select Year'!Z$23:AE$23,,MATCH($BN$5,'Select Year'!Z$14:AE$14,0))</f>
        <v>0</v>
      </c>
      <c r="AV20" s="289"/>
      <c r="AW20" s="347" t="e">
        <f t="shared" si="16"/>
        <v>#DIV/0!</v>
      </c>
      <c r="AX20" s="25"/>
      <c r="AY20" s="25"/>
      <c r="AZ20" s="12"/>
      <c r="BF20" s="12"/>
      <c r="BG20" s="12"/>
      <c r="BH20" s="12"/>
      <c r="BI20" s="12"/>
      <c r="BJ20" s="13"/>
      <c r="BK20" s="12"/>
      <c r="CM20" s="174">
        <f t="shared" si="1"/>
        <v>0</v>
      </c>
      <c r="CN20" s="174" t="str">
        <f t="shared" si="17"/>
        <v>Nov-0</v>
      </c>
      <c r="CO20" s="174" t="str">
        <f t="shared" si="2"/>
        <v>Nov-0</v>
      </c>
      <c r="CP20" s="174">
        <f t="shared" si="18"/>
        <v>0</v>
      </c>
      <c r="CQ20" s="174">
        <f t="shared" si="19"/>
        <v>0</v>
      </c>
      <c r="CR20" s="174">
        <f t="shared" si="20"/>
        <v>0</v>
      </c>
      <c r="CS20" s="174">
        <f t="shared" si="21"/>
        <v>0</v>
      </c>
      <c r="CT20" s="174">
        <f t="shared" si="22"/>
        <v>0</v>
      </c>
      <c r="CU20" s="174">
        <f t="shared" si="23"/>
        <v>0</v>
      </c>
      <c r="CV20" s="174">
        <f t="shared" si="24"/>
        <v>0</v>
      </c>
      <c r="CW20" s="174">
        <f t="shared" si="25"/>
        <v>0</v>
      </c>
      <c r="CX20" s="174">
        <f t="shared" si="26"/>
        <v>0</v>
      </c>
      <c r="CY20" s="174">
        <f t="shared" si="27"/>
        <v>0</v>
      </c>
      <c r="CZ20" s="176">
        <f t="shared" si="28"/>
        <v>0</v>
      </c>
    </row>
    <row r="21" spans="1:104" s="11" customFormat="1" ht="14.25" customHeight="1" thickBot="1" x14ac:dyDescent="0.25">
      <c r="A21" s="345" t="str">
        <f>B21&amp;A4</f>
        <v>Dec</v>
      </c>
      <c r="B21" s="120" t="s">
        <v>11</v>
      </c>
      <c r="C21" s="137">
        <f t="shared" si="0"/>
        <v>0</v>
      </c>
      <c r="D21" s="367">
        <f t="shared" si="3"/>
        <v>0</v>
      </c>
      <c r="E21" s="343">
        <f>D21*INDEX('Select Year'!Z$23:AE$23,,MATCH($BN$5,'Select Year'!Z$14:AE$14,0))</f>
        <v>0</v>
      </c>
      <c r="F21" s="355">
        <f t="shared" si="4"/>
        <v>0</v>
      </c>
      <c r="G21" s="352" t="e">
        <f t="shared" si="5"/>
        <v>#DIV/0!</v>
      </c>
      <c r="H21" s="352" t="e">
        <f t="shared" si="6"/>
        <v>#DIV/0!</v>
      </c>
      <c r="I21" s="300" t="e">
        <f>E21*INDEX('Select Year'!AA$15:AC$19,MATCH('Light, Medium &amp; Heavy Fuel Oils'!C21,'Select Year'!W$15:W$19,0),MATCH($BN$5,'Select Year'!AA$14:AC$14,0))</f>
        <v>#N/A</v>
      </c>
      <c r="J21" s="126"/>
      <c r="K21" s="343">
        <f>J21*INDEX('Select Year'!Z$23:AE$23,,MATCH($BN$5,'Select Year'!Z$14:AE$14,0))</f>
        <v>0</v>
      </c>
      <c r="L21" s="134"/>
      <c r="M21" s="292" t="e">
        <f t="shared" si="7"/>
        <v>#DIV/0!</v>
      </c>
      <c r="N21" s="126"/>
      <c r="O21" s="343">
        <f>N21*INDEX('Select Year'!Z$23:AE$23,,MATCH($BN$5,'Select Year'!Z$14:AE$14,0))</f>
        <v>0</v>
      </c>
      <c r="P21" s="134"/>
      <c r="Q21" s="292" t="e">
        <f t="shared" si="8"/>
        <v>#DIV/0!</v>
      </c>
      <c r="R21" s="126"/>
      <c r="S21" s="343">
        <f>R21*INDEX('Select Year'!Z$23:AE$23,,MATCH($BN$5,'Select Year'!Z$14:AE$14,0))</f>
        <v>0</v>
      </c>
      <c r="T21" s="134"/>
      <c r="U21" s="292" t="e">
        <f t="shared" si="9"/>
        <v>#DIV/0!</v>
      </c>
      <c r="V21" s="126"/>
      <c r="W21" s="343">
        <f>V21*INDEX('Select Year'!Z$23:AE$23,,MATCH($BN$5,'Select Year'!Z$14:AE$14,0))</f>
        <v>0</v>
      </c>
      <c r="X21" s="134"/>
      <c r="Y21" s="292" t="e">
        <f t="shared" si="10"/>
        <v>#DIV/0!</v>
      </c>
      <c r="Z21" s="126"/>
      <c r="AA21" s="343">
        <f>Z21*INDEX('Select Year'!Z$23:AE$23,,MATCH($BN$5,'Select Year'!Z$14:AE$14,0))</f>
        <v>0</v>
      </c>
      <c r="AB21" s="134"/>
      <c r="AC21" s="292" t="e">
        <f t="shared" si="11"/>
        <v>#DIV/0!</v>
      </c>
      <c r="AD21" s="126"/>
      <c r="AE21" s="343">
        <f>AD21*INDEX('Select Year'!Z$23:AE$23,,MATCH($BN$5,'Select Year'!Z$14:AE$14,0))</f>
        <v>0</v>
      </c>
      <c r="AF21" s="134"/>
      <c r="AG21" s="292" t="e">
        <f t="shared" si="12"/>
        <v>#DIV/0!</v>
      </c>
      <c r="AH21" s="126"/>
      <c r="AI21" s="343">
        <f>AH21*INDEX('Select Year'!Z$23:AE$23,,MATCH($BN$5,'Select Year'!Z$14:AE$14,0))</f>
        <v>0</v>
      </c>
      <c r="AJ21" s="134"/>
      <c r="AK21" s="292" t="e">
        <f t="shared" si="13"/>
        <v>#DIV/0!</v>
      </c>
      <c r="AL21" s="126"/>
      <c r="AM21" s="343">
        <f>AL21*INDEX('Select Year'!Z$23:AE$23,,MATCH($BN$5,'Select Year'!Z$14:AE$14,0))</f>
        <v>0</v>
      </c>
      <c r="AN21" s="134"/>
      <c r="AO21" s="292" t="e">
        <f t="shared" si="14"/>
        <v>#DIV/0!</v>
      </c>
      <c r="AP21" s="126"/>
      <c r="AQ21" s="343">
        <f>AP21*INDEX('Select Year'!Z$23:AE$23,,MATCH($BN$5,'Select Year'!Z$14:AE$14,0))</f>
        <v>0</v>
      </c>
      <c r="AR21" s="134"/>
      <c r="AS21" s="292" t="e">
        <f t="shared" si="15"/>
        <v>#DIV/0!</v>
      </c>
      <c r="AT21" s="126"/>
      <c r="AU21" s="343">
        <f>AT21*INDEX('Select Year'!Z$23:AE$23,,MATCH($BN$5,'Select Year'!Z$14:AE$14,0))</f>
        <v>0</v>
      </c>
      <c r="AV21" s="134"/>
      <c r="AW21" s="348" t="e">
        <f t="shared" si="16"/>
        <v>#DIV/0!</v>
      </c>
      <c r="AY21" s="12"/>
      <c r="AZ21" s="12"/>
      <c r="BF21" s="12"/>
      <c r="BG21" s="12"/>
      <c r="BH21" s="12"/>
      <c r="BI21" s="12"/>
      <c r="BJ21" s="13"/>
      <c r="BK21" s="12"/>
      <c r="CM21" s="177">
        <f t="shared" si="1"/>
        <v>0</v>
      </c>
      <c r="CN21" s="174" t="str">
        <f t="shared" si="17"/>
        <v>Dec-0</v>
      </c>
      <c r="CO21" s="174" t="str">
        <f t="shared" si="2"/>
        <v>Dec-0</v>
      </c>
      <c r="CP21" s="174">
        <f t="shared" si="18"/>
        <v>0</v>
      </c>
      <c r="CQ21" s="174">
        <f t="shared" si="19"/>
        <v>0</v>
      </c>
      <c r="CR21" s="174">
        <f t="shared" si="20"/>
        <v>0</v>
      </c>
      <c r="CS21" s="174">
        <f t="shared" si="21"/>
        <v>0</v>
      </c>
      <c r="CT21" s="174">
        <f t="shared" si="22"/>
        <v>0</v>
      </c>
      <c r="CU21" s="174">
        <f t="shared" si="23"/>
        <v>0</v>
      </c>
      <c r="CV21" s="174">
        <f t="shared" si="24"/>
        <v>0</v>
      </c>
      <c r="CW21" s="174">
        <f t="shared" si="25"/>
        <v>0</v>
      </c>
      <c r="CX21" s="174">
        <f t="shared" si="26"/>
        <v>0</v>
      </c>
      <c r="CY21" s="174">
        <f t="shared" si="27"/>
        <v>0</v>
      </c>
      <c r="CZ21" s="176">
        <f>INDEX(F$10:F$69,MATCH($CO21,$CN$10:$CN$69,),)</f>
        <v>0</v>
      </c>
    </row>
    <row r="22" spans="1:104" s="11" customFormat="1" ht="14.25" customHeight="1" x14ac:dyDescent="0.2">
      <c r="A22" s="345"/>
      <c r="B22" s="117" t="s">
        <v>0</v>
      </c>
      <c r="C22" s="63" t="str">
        <f t="shared" ref="C22:C33" si="29">Year2</f>
        <v/>
      </c>
      <c r="D22" s="363">
        <f t="shared" si="3"/>
        <v>0</v>
      </c>
      <c r="E22" s="339">
        <f>D22*INDEX('Select Year'!Z$23:AE$23,,MATCH($BN$5,'Select Year'!Z$14:AE$14,0))</f>
        <v>0</v>
      </c>
      <c r="F22" s="364">
        <f t="shared" si="4"/>
        <v>0</v>
      </c>
      <c r="G22" s="365" t="e">
        <f t="shared" si="5"/>
        <v>#DIV/0!</v>
      </c>
      <c r="H22" s="365" t="e">
        <f t="shared" si="6"/>
        <v>#DIV/0!</v>
      </c>
      <c r="I22" s="144" t="e">
        <f>E22*INDEX('Select Year'!AA$15:AC$19,MATCH('Light, Medium &amp; Heavy Fuel Oils'!C22,'Select Year'!W$15:W$19,0),MATCH($BN$5,'Select Year'!AA$14:AC$14,0))</f>
        <v>#N/A</v>
      </c>
      <c r="J22" s="306"/>
      <c r="K22" s="339">
        <f>J22*INDEX('Select Year'!Z$23:AE$23,,MATCH($BN$5,'Select Year'!Z$14:AE$14,0))</f>
        <v>0</v>
      </c>
      <c r="L22" s="307"/>
      <c r="M22" s="290" t="e">
        <f t="shared" si="7"/>
        <v>#DIV/0!</v>
      </c>
      <c r="N22" s="306"/>
      <c r="O22" s="339">
        <f>N22*INDEX('Select Year'!Z$23:AE$23,,MATCH($BN$5,'Select Year'!Z$14:AE$14,0))</f>
        <v>0</v>
      </c>
      <c r="P22" s="307"/>
      <c r="Q22" s="290" t="e">
        <f t="shared" si="8"/>
        <v>#DIV/0!</v>
      </c>
      <c r="R22" s="306"/>
      <c r="S22" s="339">
        <f>R22*INDEX('Select Year'!Z$23:AE$23,,MATCH($BN$5,'Select Year'!Z$14:AE$14,0))</f>
        <v>0</v>
      </c>
      <c r="T22" s="307"/>
      <c r="U22" s="290" t="e">
        <f t="shared" si="9"/>
        <v>#DIV/0!</v>
      </c>
      <c r="V22" s="306"/>
      <c r="W22" s="339">
        <f>V22*INDEX('Select Year'!Z$23:AE$23,,MATCH($BN$5,'Select Year'!Z$14:AE$14,0))</f>
        <v>0</v>
      </c>
      <c r="X22" s="307"/>
      <c r="Y22" s="290" t="e">
        <f t="shared" si="10"/>
        <v>#DIV/0!</v>
      </c>
      <c r="Z22" s="306"/>
      <c r="AA22" s="339">
        <f>Z22*INDEX('Select Year'!Z$23:AE$23,,MATCH($BN$5,'Select Year'!Z$14:AE$14,0))</f>
        <v>0</v>
      </c>
      <c r="AB22" s="307"/>
      <c r="AC22" s="290" t="e">
        <f t="shared" si="11"/>
        <v>#DIV/0!</v>
      </c>
      <c r="AD22" s="306"/>
      <c r="AE22" s="339">
        <f>AD22*INDEX('Select Year'!Z$23:AE$23,,MATCH($BN$5,'Select Year'!Z$14:AE$14,0))</f>
        <v>0</v>
      </c>
      <c r="AF22" s="307"/>
      <c r="AG22" s="290" t="e">
        <f t="shared" si="12"/>
        <v>#DIV/0!</v>
      </c>
      <c r="AH22" s="306"/>
      <c r="AI22" s="339">
        <f>AH22*INDEX('Select Year'!Z$23:AE$23,,MATCH($BN$5,'Select Year'!Z$14:AE$14,0))</f>
        <v>0</v>
      </c>
      <c r="AJ22" s="307"/>
      <c r="AK22" s="290" t="e">
        <f t="shared" si="13"/>
        <v>#DIV/0!</v>
      </c>
      <c r="AL22" s="306"/>
      <c r="AM22" s="339">
        <f>AL22*INDEX('Select Year'!Z$23:AE$23,,MATCH($BN$5,'Select Year'!Z$14:AE$14,0))</f>
        <v>0</v>
      </c>
      <c r="AN22" s="307"/>
      <c r="AO22" s="290" t="e">
        <f t="shared" si="14"/>
        <v>#DIV/0!</v>
      </c>
      <c r="AP22" s="306"/>
      <c r="AQ22" s="339">
        <f>AP22*INDEX('Select Year'!Z$23:AE$23,,MATCH($BN$5,'Select Year'!Z$14:AE$14,0))</f>
        <v>0</v>
      </c>
      <c r="AR22" s="307"/>
      <c r="AS22" s="290" t="e">
        <f t="shared" si="15"/>
        <v>#DIV/0!</v>
      </c>
      <c r="AT22" s="306"/>
      <c r="AU22" s="339">
        <f>AT22*INDEX('Select Year'!Z$23:AE$23,,MATCH($BN$5,'Select Year'!Z$14:AE$14,0))</f>
        <v>0</v>
      </c>
      <c r="AV22" s="307"/>
      <c r="AW22" s="346" t="e">
        <f t="shared" si="16"/>
        <v>#DIV/0!</v>
      </c>
      <c r="AY22" s="12"/>
      <c r="AZ22" s="12"/>
      <c r="BF22" s="12"/>
      <c r="BG22" s="12"/>
      <c r="BH22" s="12"/>
      <c r="BI22" s="12"/>
      <c r="BJ22" s="13"/>
      <c r="BK22" s="12"/>
      <c r="CM22" s="177"/>
      <c r="CN22" s="174" t="str">
        <f t="shared" si="17"/>
        <v>Jan-</v>
      </c>
      <c r="CO22" s="174"/>
      <c r="CP22" s="174"/>
      <c r="CQ22" s="174"/>
      <c r="CR22" s="174"/>
      <c r="CS22" s="174"/>
      <c r="CT22" s="174"/>
      <c r="CU22" s="174"/>
      <c r="CV22" s="174"/>
      <c r="CW22" s="174"/>
      <c r="CX22" s="174"/>
      <c r="CY22" s="174"/>
      <c r="CZ22" s="176"/>
    </row>
    <row r="23" spans="1:104" s="11" customFormat="1" ht="14.25" customHeight="1" x14ac:dyDescent="0.2">
      <c r="A23" s="345"/>
      <c r="B23" s="118" t="s">
        <v>1</v>
      </c>
      <c r="C23" s="63" t="str">
        <f t="shared" si="29"/>
        <v/>
      </c>
      <c r="D23" s="366">
        <f t="shared" si="3"/>
        <v>0</v>
      </c>
      <c r="E23" s="340">
        <f>D23*INDEX('Select Year'!Z$23:AE$23,,MATCH($BN$5,'Select Year'!Z$14:AE$14,0))</f>
        <v>0</v>
      </c>
      <c r="F23" s="354">
        <f t="shared" si="4"/>
        <v>0</v>
      </c>
      <c r="G23" s="351" t="e">
        <f t="shared" si="5"/>
        <v>#DIV/0!</v>
      </c>
      <c r="H23" s="351" t="e">
        <f t="shared" si="6"/>
        <v>#DIV/0!</v>
      </c>
      <c r="I23" s="47" t="e">
        <f>E23*INDEX('Select Year'!AA$15:AC$19,MATCH('Light, Medium &amp; Heavy Fuel Oils'!C23,'Select Year'!W$15:W$19,0),MATCH($BN$5,'Select Year'!AA$14:AC$14,0))</f>
        <v>#N/A</v>
      </c>
      <c r="J23" s="70"/>
      <c r="K23" s="340">
        <f>J23*INDEX('Select Year'!Z$23:AE$23,,MATCH($BN$5,'Select Year'!Z$14:AE$14,0))</f>
        <v>0</v>
      </c>
      <c r="L23" s="289"/>
      <c r="M23" s="291" t="e">
        <f t="shared" si="7"/>
        <v>#DIV/0!</v>
      </c>
      <c r="N23" s="70"/>
      <c r="O23" s="340">
        <f>N23*INDEX('Select Year'!Z$23:AE$23,,MATCH($BN$5,'Select Year'!Z$14:AE$14,0))</f>
        <v>0</v>
      </c>
      <c r="P23" s="289"/>
      <c r="Q23" s="291" t="e">
        <f t="shared" si="8"/>
        <v>#DIV/0!</v>
      </c>
      <c r="R23" s="70"/>
      <c r="S23" s="340">
        <f>R23*INDEX('Select Year'!Z$23:AE$23,,MATCH($BN$5,'Select Year'!Z$14:AE$14,0))</f>
        <v>0</v>
      </c>
      <c r="T23" s="289"/>
      <c r="U23" s="291" t="e">
        <f t="shared" si="9"/>
        <v>#DIV/0!</v>
      </c>
      <c r="V23" s="70"/>
      <c r="W23" s="340">
        <f>V23*INDEX('Select Year'!Z$23:AE$23,,MATCH($BN$5,'Select Year'!Z$14:AE$14,0))</f>
        <v>0</v>
      </c>
      <c r="X23" s="289"/>
      <c r="Y23" s="291" t="e">
        <f t="shared" si="10"/>
        <v>#DIV/0!</v>
      </c>
      <c r="Z23" s="70"/>
      <c r="AA23" s="340">
        <f>Z23*INDEX('Select Year'!Z$23:AE$23,,MATCH($BN$5,'Select Year'!Z$14:AE$14,0))</f>
        <v>0</v>
      </c>
      <c r="AB23" s="289"/>
      <c r="AC23" s="291" t="e">
        <f t="shared" si="11"/>
        <v>#DIV/0!</v>
      </c>
      <c r="AD23" s="70"/>
      <c r="AE23" s="340">
        <f>AD23*INDEX('Select Year'!Z$23:AE$23,,MATCH($BN$5,'Select Year'!Z$14:AE$14,0))</f>
        <v>0</v>
      </c>
      <c r="AF23" s="289"/>
      <c r="AG23" s="291" t="e">
        <f t="shared" si="12"/>
        <v>#DIV/0!</v>
      </c>
      <c r="AH23" s="70"/>
      <c r="AI23" s="340">
        <f>AH23*INDEX('Select Year'!Z$23:AE$23,,MATCH($BN$5,'Select Year'!Z$14:AE$14,0))</f>
        <v>0</v>
      </c>
      <c r="AJ23" s="289"/>
      <c r="AK23" s="291" t="e">
        <f t="shared" si="13"/>
        <v>#DIV/0!</v>
      </c>
      <c r="AL23" s="70"/>
      <c r="AM23" s="340">
        <f>AL23*INDEX('Select Year'!Z$23:AE$23,,MATCH($BN$5,'Select Year'!Z$14:AE$14,0))</f>
        <v>0</v>
      </c>
      <c r="AN23" s="289"/>
      <c r="AO23" s="291" t="e">
        <f t="shared" si="14"/>
        <v>#DIV/0!</v>
      </c>
      <c r="AP23" s="70"/>
      <c r="AQ23" s="340">
        <f>AP23*INDEX('Select Year'!Z$23:AE$23,,MATCH($BN$5,'Select Year'!Z$14:AE$14,0))</f>
        <v>0</v>
      </c>
      <c r="AR23" s="289"/>
      <c r="AS23" s="291" t="e">
        <f t="shared" si="15"/>
        <v>#DIV/0!</v>
      </c>
      <c r="AT23" s="70"/>
      <c r="AU23" s="340">
        <f>AT23*INDEX('Select Year'!Z$23:AE$23,,MATCH($BN$5,'Select Year'!Z$14:AE$14,0))</f>
        <v>0</v>
      </c>
      <c r="AV23" s="289"/>
      <c r="AW23" s="347" t="e">
        <f t="shared" si="16"/>
        <v>#DIV/0!</v>
      </c>
      <c r="AY23" s="12"/>
      <c r="AZ23" s="12"/>
      <c r="BF23" s="12"/>
      <c r="BG23" s="12"/>
      <c r="BH23" s="12"/>
      <c r="BI23" s="12"/>
      <c r="BJ23" s="13"/>
      <c r="BK23" s="12"/>
      <c r="CM23" s="177"/>
      <c r="CN23" s="174" t="str">
        <f t="shared" si="17"/>
        <v>Feb-</v>
      </c>
      <c r="CO23" s="174"/>
      <c r="CP23" s="174"/>
      <c r="CQ23" s="174"/>
      <c r="CR23" s="174"/>
      <c r="CS23" s="174"/>
      <c r="CT23" s="174"/>
      <c r="CU23" s="174"/>
      <c r="CV23" s="174"/>
      <c r="CW23" s="174"/>
      <c r="CX23" s="174"/>
      <c r="CY23" s="174"/>
      <c r="CZ23" s="176"/>
    </row>
    <row r="24" spans="1:104" s="11" customFormat="1" ht="14.25" customHeight="1" x14ac:dyDescent="0.2">
      <c r="A24" s="345"/>
      <c r="B24" s="118" t="s">
        <v>2</v>
      </c>
      <c r="C24" s="63" t="str">
        <f t="shared" si="29"/>
        <v/>
      </c>
      <c r="D24" s="366">
        <f t="shared" si="3"/>
        <v>0</v>
      </c>
      <c r="E24" s="340">
        <f>D24*INDEX('Select Year'!Z$23:AE$23,,MATCH($BN$5,'Select Year'!Z$14:AE$14,0))</f>
        <v>0</v>
      </c>
      <c r="F24" s="354">
        <f t="shared" si="4"/>
        <v>0</v>
      </c>
      <c r="G24" s="351" t="e">
        <f t="shared" si="5"/>
        <v>#DIV/0!</v>
      </c>
      <c r="H24" s="351" t="e">
        <f t="shared" si="6"/>
        <v>#DIV/0!</v>
      </c>
      <c r="I24" s="47" t="e">
        <f>E24*INDEX('Select Year'!AA$15:AC$19,MATCH('Light, Medium &amp; Heavy Fuel Oils'!C24,'Select Year'!W$15:W$19,0),MATCH($BN$5,'Select Year'!AA$14:AC$14,0))</f>
        <v>#N/A</v>
      </c>
      <c r="J24" s="70"/>
      <c r="K24" s="340">
        <f>J24*INDEX('Select Year'!Z$23:AE$23,,MATCH($BN$5,'Select Year'!Z$14:AE$14,0))</f>
        <v>0</v>
      </c>
      <c r="L24" s="289"/>
      <c r="M24" s="291" t="e">
        <f t="shared" si="7"/>
        <v>#DIV/0!</v>
      </c>
      <c r="N24" s="70"/>
      <c r="O24" s="340">
        <f>N24*INDEX('Select Year'!Z$23:AE$23,,MATCH($BN$5,'Select Year'!Z$14:AE$14,0))</f>
        <v>0</v>
      </c>
      <c r="P24" s="289"/>
      <c r="Q24" s="291" t="e">
        <f t="shared" si="8"/>
        <v>#DIV/0!</v>
      </c>
      <c r="R24" s="70"/>
      <c r="S24" s="340">
        <f>R24*INDEX('Select Year'!Z$23:AE$23,,MATCH($BN$5,'Select Year'!Z$14:AE$14,0))</f>
        <v>0</v>
      </c>
      <c r="T24" s="289"/>
      <c r="U24" s="291" t="e">
        <f t="shared" si="9"/>
        <v>#DIV/0!</v>
      </c>
      <c r="V24" s="70"/>
      <c r="W24" s="340">
        <f>V24*INDEX('Select Year'!Z$23:AE$23,,MATCH($BN$5,'Select Year'!Z$14:AE$14,0))</f>
        <v>0</v>
      </c>
      <c r="X24" s="289"/>
      <c r="Y24" s="291" t="e">
        <f t="shared" si="10"/>
        <v>#DIV/0!</v>
      </c>
      <c r="Z24" s="70"/>
      <c r="AA24" s="340">
        <f>Z24*INDEX('Select Year'!Z$23:AE$23,,MATCH($BN$5,'Select Year'!Z$14:AE$14,0))</f>
        <v>0</v>
      </c>
      <c r="AB24" s="289"/>
      <c r="AC24" s="291" t="e">
        <f t="shared" si="11"/>
        <v>#DIV/0!</v>
      </c>
      <c r="AD24" s="70"/>
      <c r="AE24" s="340">
        <f>AD24*INDEX('Select Year'!Z$23:AE$23,,MATCH($BN$5,'Select Year'!Z$14:AE$14,0))</f>
        <v>0</v>
      </c>
      <c r="AF24" s="289"/>
      <c r="AG24" s="291" t="e">
        <f t="shared" si="12"/>
        <v>#DIV/0!</v>
      </c>
      <c r="AH24" s="70"/>
      <c r="AI24" s="340">
        <f>AH24*INDEX('Select Year'!Z$23:AE$23,,MATCH($BN$5,'Select Year'!Z$14:AE$14,0))</f>
        <v>0</v>
      </c>
      <c r="AJ24" s="289"/>
      <c r="AK24" s="291" t="e">
        <f t="shared" si="13"/>
        <v>#DIV/0!</v>
      </c>
      <c r="AL24" s="70"/>
      <c r="AM24" s="340">
        <f>AL24*INDEX('Select Year'!Z$23:AE$23,,MATCH($BN$5,'Select Year'!Z$14:AE$14,0))</f>
        <v>0</v>
      </c>
      <c r="AN24" s="289"/>
      <c r="AO24" s="291" t="e">
        <f t="shared" si="14"/>
        <v>#DIV/0!</v>
      </c>
      <c r="AP24" s="70"/>
      <c r="AQ24" s="340">
        <f>AP24*INDEX('Select Year'!Z$23:AE$23,,MATCH($BN$5,'Select Year'!Z$14:AE$14,0))</f>
        <v>0</v>
      </c>
      <c r="AR24" s="289"/>
      <c r="AS24" s="291" t="e">
        <f t="shared" si="15"/>
        <v>#DIV/0!</v>
      </c>
      <c r="AT24" s="70"/>
      <c r="AU24" s="340">
        <f>AT24*INDEX('Select Year'!Z$23:AE$23,,MATCH($BN$5,'Select Year'!Z$14:AE$14,0))</f>
        <v>0</v>
      </c>
      <c r="AV24" s="289"/>
      <c r="AW24" s="347" t="e">
        <f t="shared" si="16"/>
        <v>#DIV/0!</v>
      </c>
      <c r="AY24" s="12"/>
      <c r="AZ24" s="12"/>
      <c r="BF24" s="12"/>
      <c r="BG24" s="12"/>
      <c r="BH24" s="12"/>
      <c r="BI24" s="12"/>
      <c r="BJ24" s="13"/>
      <c r="BK24" s="12"/>
      <c r="CM24" s="177"/>
      <c r="CN24" s="174" t="str">
        <f t="shared" si="17"/>
        <v>Mar-</v>
      </c>
      <c r="CO24" s="174"/>
      <c r="CP24" s="174"/>
      <c r="CQ24" s="174"/>
      <c r="CR24" s="174"/>
      <c r="CS24" s="174"/>
      <c r="CT24" s="174"/>
      <c r="CU24" s="174"/>
      <c r="CV24" s="174"/>
      <c r="CW24" s="174"/>
      <c r="CX24" s="174"/>
      <c r="CY24" s="174"/>
      <c r="CZ24" s="176"/>
    </row>
    <row r="25" spans="1:104" s="11" customFormat="1" ht="14.25" customHeight="1" x14ac:dyDescent="0.2">
      <c r="A25" s="345"/>
      <c r="B25" s="118" t="s">
        <v>3</v>
      </c>
      <c r="C25" s="63" t="str">
        <f t="shared" si="29"/>
        <v/>
      </c>
      <c r="D25" s="366">
        <f t="shared" si="3"/>
        <v>0</v>
      </c>
      <c r="E25" s="340">
        <f>D25*INDEX('Select Year'!Z$23:AE$23,,MATCH($BN$5,'Select Year'!Z$14:AE$14,0))</f>
        <v>0</v>
      </c>
      <c r="F25" s="354">
        <f t="shared" si="4"/>
        <v>0</v>
      </c>
      <c r="G25" s="351" t="e">
        <f t="shared" si="5"/>
        <v>#DIV/0!</v>
      </c>
      <c r="H25" s="351" t="e">
        <f t="shared" si="6"/>
        <v>#DIV/0!</v>
      </c>
      <c r="I25" s="47" t="e">
        <f>E25*INDEX('Select Year'!AA$15:AC$19,MATCH('Light, Medium &amp; Heavy Fuel Oils'!C25,'Select Year'!W$15:W$19,0),MATCH($BN$5,'Select Year'!AA$14:AC$14,0))</f>
        <v>#N/A</v>
      </c>
      <c r="J25" s="70"/>
      <c r="K25" s="340">
        <f>J25*INDEX('Select Year'!Z$23:AE$23,,MATCH($BN$5,'Select Year'!Z$14:AE$14,0))</f>
        <v>0</v>
      </c>
      <c r="L25" s="289"/>
      <c r="M25" s="291" t="e">
        <f t="shared" si="7"/>
        <v>#DIV/0!</v>
      </c>
      <c r="N25" s="70"/>
      <c r="O25" s="340">
        <f>N25*INDEX('Select Year'!Z$23:AE$23,,MATCH($BN$5,'Select Year'!Z$14:AE$14,0))</f>
        <v>0</v>
      </c>
      <c r="P25" s="289"/>
      <c r="Q25" s="291" t="e">
        <f t="shared" si="8"/>
        <v>#DIV/0!</v>
      </c>
      <c r="R25" s="70"/>
      <c r="S25" s="340">
        <f>R25*INDEX('Select Year'!Z$23:AE$23,,MATCH($BN$5,'Select Year'!Z$14:AE$14,0))</f>
        <v>0</v>
      </c>
      <c r="T25" s="289"/>
      <c r="U25" s="291" t="e">
        <f t="shared" si="9"/>
        <v>#DIV/0!</v>
      </c>
      <c r="V25" s="70"/>
      <c r="W25" s="340">
        <f>V25*INDEX('Select Year'!Z$23:AE$23,,MATCH($BN$5,'Select Year'!Z$14:AE$14,0))</f>
        <v>0</v>
      </c>
      <c r="X25" s="289"/>
      <c r="Y25" s="291" t="e">
        <f t="shared" si="10"/>
        <v>#DIV/0!</v>
      </c>
      <c r="Z25" s="70"/>
      <c r="AA25" s="340">
        <f>Z25*INDEX('Select Year'!Z$23:AE$23,,MATCH($BN$5,'Select Year'!Z$14:AE$14,0))</f>
        <v>0</v>
      </c>
      <c r="AB25" s="289"/>
      <c r="AC25" s="291" t="e">
        <f t="shared" si="11"/>
        <v>#DIV/0!</v>
      </c>
      <c r="AD25" s="70"/>
      <c r="AE25" s="340">
        <f>AD25*INDEX('Select Year'!Z$23:AE$23,,MATCH($BN$5,'Select Year'!Z$14:AE$14,0))</f>
        <v>0</v>
      </c>
      <c r="AF25" s="289"/>
      <c r="AG25" s="291" t="e">
        <f t="shared" si="12"/>
        <v>#DIV/0!</v>
      </c>
      <c r="AH25" s="70"/>
      <c r="AI25" s="340">
        <f>AH25*INDEX('Select Year'!Z$23:AE$23,,MATCH($BN$5,'Select Year'!Z$14:AE$14,0))</f>
        <v>0</v>
      </c>
      <c r="AJ25" s="289"/>
      <c r="AK25" s="291" t="e">
        <f t="shared" si="13"/>
        <v>#DIV/0!</v>
      </c>
      <c r="AL25" s="70"/>
      <c r="AM25" s="340">
        <f>AL25*INDEX('Select Year'!Z$23:AE$23,,MATCH($BN$5,'Select Year'!Z$14:AE$14,0))</f>
        <v>0</v>
      </c>
      <c r="AN25" s="289"/>
      <c r="AO25" s="291" t="e">
        <f t="shared" si="14"/>
        <v>#DIV/0!</v>
      </c>
      <c r="AP25" s="70"/>
      <c r="AQ25" s="340">
        <f>AP25*INDEX('Select Year'!Z$23:AE$23,,MATCH($BN$5,'Select Year'!Z$14:AE$14,0))</f>
        <v>0</v>
      </c>
      <c r="AR25" s="289"/>
      <c r="AS25" s="291" t="e">
        <f t="shared" si="15"/>
        <v>#DIV/0!</v>
      </c>
      <c r="AT25" s="70"/>
      <c r="AU25" s="340">
        <f>AT25*INDEX('Select Year'!Z$23:AE$23,,MATCH($BN$5,'Select Year'!Z$14:AE$14,0))</f>
        <v>0</v>
      </c>
      <c r="AV25" s="289"/>
      <c r="AW25" s="347" t="e">
        <f t="shared" si="16"/>
        <v>#DIV/0!</v>
      </c>
      <c r="AY25" s="12"/>
      <c r="AZ25" s="12"/>
      <c r="BF25" s="12"/>
      <c r="BG25" s="12"/>
      <c r="BH25" s="12"/>
      <c r="BI25" s="12"/>
      <c r="BJ25" s="13"/>
      <c r="BK25" s="12"/>
      <c r="CM25" s="177"/>
      <c r="CN25" s="174" t="str">
        <f t="shared" si="17"/>
        <v>Apr-</v>
      </c>
      <c r="CO25" s="174"/>
      <c r="CP25" s="174"/>
      <c r="CQ25" s="174"/>
      <c r="CR25" s="174"/>
      <c r="CS25" s="174"/>
      <c r="CT25" s="174"/>
      <c r="CU25" s="174"/>
      <c r="CV25" s="174"/>
      <c r="CW25" s="174"/>
      <c r="CX25" s="174"/>
      <c r="CY25" s="174"/>
      <c r="CZ25" s="176"/>
    </row>
    <row r="26" spans="1:104" s="11" customFormat="1" ht="14.25" customHeight="1" x14ac:dyDescent="0.2">
      <c r="A26" s="345"/>
      <c r="B26" s="118" t="s">
        <v>4</v>
      </c>
      <c r="C26" s="63" t="str">
        <f t="shared" si="29"/>
        <v/>
      </c>
      <c r="D26" s="366">
        <f t="shared" si="3"/>
        <v>0</v>
      </c>
      <c r="E26" s="340">
        <f>D26*INDEX('Select Year'!Z$23:AE$23,,MATCH($BN$5,'Select Year'!Z$14:AE$14,0))</f>
        <v>0</v>
      </c>
      <c r="F26" s="354">
        <f t="shared" si="4"/>
        <v>0</v>
      </c>
      <c r="G26" s="351" t="e">
        <f t="shared" si="5"/>
        <v>#DIV/0!</v>
      </c>
      <c r="H26" s="351" t="e">
        <f t="shared" si="6"/>
        <v>#DIV/0!</v>
      </c>
      <c r="I26" s="47" t="e">
        <f>E26*INDEX('Select Year'!AA$15:AC$19,MATCH('Light, Medium &amp; Heavy Fuel Oils'!C26,'Select Year'!W$15:W$19,0),MATCH($BN$5,'Select Year'!AA$14:AC$14,0))</f>
        <v>#N/A</v>
      </c>
      <c r="J26" s="70"/>
      <c r="K26" s="340">
        <f>J26*INDEX('Select Year'!Z$23:AE$23,,MATCH($BN$5,'Select Year'!Z$14:AE$14,0))</f>
        <v>0</v>
      </c>
      <c r="L26" s="289"/>
      <c r="M26" s="291" t="e">
        <f t="shared" si="7"/>
        <v>#DIV/0!</v>
      </c>
      <c r="N26" s="70"/>
      <c r="O26" s="340">
        <f>N26*INDEX('Select Year'!Z$23:AE$23,,MATCH($BN$5,'Select Year'!Z$14:AE$14,0))</f>
        <v>0</v>
      </c>
      <c r="P26" s="289"/>
      <c r="Q26" s="291" t="e">
        <f t="shared" si="8"/>
        <v>#DIV/0!</v>
      </c>
      <c r="R26" s="70"/>
      <c r="S26" s="340">
        <f>R26*INDEX('Select Year'!Z$23:AE$23,,MATCH($BN$5,'Select Year'!Z$14:AE$14,0))</f>
        <v>0</v>
      </c>
      <c r="T26" s="289"/>
      <c r="U26" s="291" t="e">
        <f t="shared" si="9"/>
        <v>#DIV/0!</v>
      </c>
      <c r="V26" s="70"/>
      <c r="W26" s="340">
        <f>V26*INDEX('Select Year'!Z$23:AE$23,,MATCH($BN$5,'Select Year'!Z$14:AE$14,0))</f>
        <v>0</v>
      </c>
      <c r="X26" s="289"/>
      <c r="Y26" s="291" t="e">
        <f t="shared" si="10"/>
        <v>#DIV/0!</v>
      </c>
      <c r="Z26" s="70"/>
      <c r="AA26" s="340">
        <f>Z26*INDEX('Select Year'!Z$23:AE$23,,MATCH($BN$5,'Select Year'!Z$14:AE$14,0))</f>
        <v>0</v>
      </c>
      <c r="AB26" s="289"/>
      <c r="AC26" s="291" t="e">
        <f t="shared" si="11"/>
        <v>#DIV/0!</v>
      </c>
      <c r="AD26" s="70"/>
      <c r="AE26" s="340">
        <f>AD26*INDEX('Select Year'!Z$23:AE$23,,MATCH($BN$5,'Select Year'!Z$14:AE$14,0))</f>
        <v>0</v>
      </c>
      <c r="AF26" s="289"/>
      <c r="AG26" s="291" t="e">
        <f t="shared" si="12"/>
        <v>#DIV/0!</v>
      </c>
      <c r="AH26" s="70"/>
      <c r="AI26" s="340">
        <f>AH26*INDEX('Select Year'!Z$23:AE$23,,MATCH($BN$5,'Select Year'!Z$14:AE$14,0))</f>
        <v>0</v>
      </c>
      <c r="AJ26" s="289"/>
      <c r="AK26" s="291" t="e">
        <f t="shared" si="13"/>
        <v>#DIV/0!</v>
      </c>
      <c r="AL26" s="70"/>
      <c r="AM26" s="340">
        <f>AL26*INDEX('Select Year'!Z$23:AE$23,,MATCH($BN$5,'Select Year'!Z$14:AE$14,0))</f>
        <v>0</v>
      </c>
      <c r="AN26" s="289"/>
      <c r="AO26" s="291" t="e">
        <f t="shared" si="14"/>
        <v>#DIV/0!</v>
      </c>
      <c r="AP26" s="70"/>
      <c r="AQ26" s="340">
        <f>AP26*INDEX('Select Year'!Z$23:AE$23,,MATCH($BN$5,'Select Year'!Z$14:AE$14,0))</f>
        <v>0</v>
      </c>
      <c r="AR26" s="289"/>
      <c r="AS26" s="291" t="e">
        <f t="shared" si="15"/>
        <v>#DIV/0!</v>
      </c>
      <c r="AT26" s="70"/>
      <c r="AU26" s="340">
        <f>AT26*INDEX('Select Year'!Z$23:AE$23,,MATCH($BN$5,'Select Year'!Z$14:AE$14,0))</f>
        <v>0</v>
      </c>
      <c r="AV26" s="289"/>
      <c r="AW26" s="347" t="e">
        <f t="shared" si="16"/>
        <v>#DIV/0!</v>
      </c>
      <c r="AY26" s="12"/>
      <c r="AZ26" s="12"/>
      <c r="BF26" s="12"/>
      <c r="BG26" s="12"/>
      <c r="BH26" s="12"/>
      <c r="BI26" s="12"/>
      <c r="BJ26" s="13"/>
      <c r="BK26" s="12"/>
      <c r="CM26" s="177"/>
      <c r="CN26" s="174" t="str">
        <f t="shared" si="17"/>
        <v>May-</v>
      </c>
      <c r="CO26" s="174"/>
      <c r="CP26" s="174"/>
      <c r="CQ26" s="174"/>
      <c r="CR26" s="174"/>
      <c r="CS26" s="174"/>
      <c r="CT26" s="174"/>
      <c r="CU26" s="174"/>
      <c r="CV26" s="174"/>
      <c r="CW26" s="174"/>
      <c r="CX26" s="174"/>
      <c r="CY26" s="174"/>
      <c r="CZ26" s="176"/>
    </row>
    <row r="27" spans="1:104" s="11" customFormat="1" ht="14.25" customHeight="1" x14ac:dyDescent="0.2">
      <c r="A27" s="345"/>
      <c r="B27" s="118" t="s">
        <v>5</v>
      </c>
      <c r="C27" s="63" t="str">
        <f t="shared" si="29"/>
        <v/>
      </c>
      <c r="D27" s="366">
        <f t="shared" si="3"/>
        <v>0</v>
      </c>
      <c r="E27" s="340">
        <f>D27*INDEX('Select Year'!Z$23:AE$23,,MATCH($BN$5,'Select Year'!Z$14:AE$14,0))</f>
        <v>0</v>
      </c>
      <c r="F27" s="354">
        <f t="shared" si="4"/>
        <v>0</v>
      </c>
      <c r="G27" s="351" t="e">
        <f t="shared" si="5"/>
        <v>#DIV/0!</v>
      </c>
      <c r="H27" s="351" t="e">
        <f t="shared" si="6"/>
        <v>#DIV/0!</v>
      </c>
      <c r="I27" s="47" t="e">
        <f>E27*INDEX('Select Year'!AA$15:AC$19,MATCH('Light, Medium &amp; Heavy Fuel Oils'!C27,'Select Year'!W$15:W$19,0),MATCH($BN$5,'Select Year'!AA$14:AC$14,0))</f>
        <v>#N/A</v>
      </c>
      <c r="J27" s="70"/>
      <c r="K27" s="340">
        <f>J27*INDEX('Select Year'!Z$23:AE$23,,MATCH($BN$5,'Select Year'!Z$14:AE$14,0))</f>
        <v>0</v>
      </c>
      <c r="L27" s="289"/>
      <c r="M27" s="291" t="e">
        <f t="shared" si="7"/>
        <v>#DIV/0!</v>
      </c>
      <c r="N27" s="70"/>
      <c r="O27" s="340">
        <f>N27*INDEX('Select Year'!Z$23:AE$23,,MATCH($BN$5,'Select Year'!Z$14:AE$14,0))</f>
        <v>0</v>
      </c>
      <c r="P27" s="289"/>
      <c r="Q27" s="291" t="e">
        <f t="shared" si="8"/>
        <v>#DIV/0!</v>
      </c>
      <c r="R27" s="70"/>
      <c r="S27" s="340">
        <f>R27*INDEX('Select Year'!Z$23:AE$23,,MATCH($BN$5,'Select Year'!Z$14:AE$14,0))</f>
        <v>0</v>
      </c>
      <c r="T27" s="289"/>
      <c r="U27" s="291" t="e">
        <f t="shared" si="9"/>
        <v>#DIV/0!</v>
      </c>
      <c r="V27" s="70"/>
      <c r="W27" s="340">
        <f>V27*INDEX('Select Year'!Z$23:AE$23,,MATCH($BN$5,'Select Year'!Z$14:AE$14,0))</f>
        <v>0</v>
      </c>
      <c r="X27" s="289"/>
      <c r="Y27" s="291" t="e">
        <f t="shared" si="10"/>
        <v>#DIV/0!</v>
      </c>
      <c r="Z27" s="70"/>
      <c r="AA27" s="340">
        <f>Z27*INDEX('Select Year'!Z$23:AE$23,,MATCH($BN$5,'Select Year'!Z$14:AE$14,0))</f>
        <v>0</v>
      </c>
      <c r="AB27" s="289"/>
      <c r="AC27" s="291" t="e">
        <f t="shared" si="11"/>
        <v>#DIV/0!</v>
      </c>
      <c r="AD27" s="70"/>
      <c r="AE27" s="340">
        <f>AD27*INDEX('Select Year'!Z$23:AE$23,,MATCH($BN$5,'Select Year'!Z$14:AE$14,0))</f>
        <v>0</v>
      </c>
      <c r="AF27" s="289"/>
      <c r="AG27" s="291" t="e">
        <f t="shared" si="12"/>
        <v>#DIV/0!</v>
      </c>
      <c r="AH27" s="70"/>
      <c r="AI27" s="340">
        <f>AH27*INDEX('Select Year'!Z$23:AE$23,,MATCH($BN$5,'Select Year'!Z$14:AE$14,0))</f>
        <v>0</v>
      </c>
      <c r="AJ27" s="289"/>
      <c r="AK27" s="291" t="e">
        <f t="shared" si="13"/>
        <v>#DIV/0!</v>
      </c>
      <c r="AL27" s="70"/>
      <c r="AM27" s="340">
        <f>AL27*INDEX('Select Year'!Z$23:AE$23,,MATCH($BN$5,'Select Year'!Z$14:AE$14,0))</f>
        <v>0</v>
      </c>
      <c r="AN27" s="289"/>
      <c r="AO27" s="291" t="e">
        <f t="shared" si="14"/>
        <v>#DIV/0!</v>
      </c>
      <c r="AP27" s="70"/>
      <c r="AQ27" s="340">
        <f>AP27*INDEX('Select Year'!Z$23:AE$23,,MATCH($BN$5,'Select Year'!Z$14:AE$14,0))</f>
        <v>0</v>
      </c>
      <c r="AR27" s="289"/>
      <c r="AS27" s="291" t="e">
        <f t="shared" si="15"/>
        <v>#DIV/0!</v>
      </c>
      <c r="AT27" s="70"/>
      <c r="AU27" s="340">
        <f>AT27*INDEX('Select Year'!Z$23:AE$23,,MATCH($BN$5,'Select Year'!Z$14:AE$14,0))</f>
        <v>0</v>
      </c>
      <c r="AV27" s="289"/>
      <c r="AW27" s="347" t="e">
        <f t="shared" si="16"/>
        <v>#DIV/0!</v>
      </c>
      <c r="AY27" s="12"/>
      <c r="AZ27" s="12"/>
      <c r="BF27" s="12"/>
      <c r="BG27" s="12"/>
      <c r="BH27" s="12"/>
      <c r="BI27" s="12"/>
      <c r="BJ27" s="13"/>
      <c r="BK27" s="12"/>
      <c r="CM27" s="177"/>
      <c r="CN27" s="174" t="str">
        <f t="shared" si="17"/>
        <v>Jun-</v>
      </c>
      <c r="CO27" s="174"/>
      <c r="CP27" s="174"/>
      <c r="CQ27" s="174"/>
      <c r="CR27" s="174"/>
      <c r="CS27" s="174"/>
      <c r="CT27" s="174"/>
      <c r="CU27" s="174"/>
      <c r="CV27" s="174"/>
      <c r="CW27" s="174"/>
      <c r="CX27" s="174"/>
      <c r="CY27" s="174"/>
      <c r="CZ27" s="176"/>
    </row>
    <row r="28" spans="1:104" s="11" customFormat="1" ht="14.25" customHeight="1" x14ac:dyDescent="0.2">
      <c r="A28" s="345"/>
      <c r="B28" s="118" t="s">
        <v>6</v>
      </c>
      <c r="C28" s="63" t="str">
        <f t="shared" si="29"/>
        <v/>
      </c>
      <c r="D28" s="366">
        <f t="shared" si="3"/>
        <v>0</v>
      </c>
      <c r="E28" s="340">
        <f>D28*INDEX('Select Year'!Z$23:AE$23,,MATCH($BN$5,'Select Year'!Z$14:AE$14,0))</f>
        <v>0</v>
      </c>
      <c r="F28" s="354">
        <f t="shared" si="4"/>
        <v>0</v>
      </c>
      <c r="G28" s="351" t="e">
        <f t="shared" si="5"/>
        <v>#DIV/0!</v>
      </c>
      <c r="H28" s="351" t="e">
        <f t="shared" si="6"/>
        <v>#DIV/0!</v>
      </c>
      <c r="I28" s="47" t="e">
        <f>E28*INDEX('Select Year'!AA$15:AC$19,MATCH('Light, Medium &amp; Heavy Fuel Oils'!C28,'Select Year'!W$15:W$19,0),MATCH($BN$5,'Select Year'!AA$14:AC$14,0))</f>
        <v>#N/A</v>
      </c>
      <c r="J28" s="70"/>
      <c r="K28" s="340">
        <f>J28*INDEX('Select Year'!Z$23:AE$23,,MATCH($BN$5,'Select Year'!Z$14:AE$14,0))</f>
        <v>0</v>
      </c>
      <c r="L28" s="289"/>
      <c r="M28" s="291" t="e">
        <f t="shared" si="7"/>
        <v>#DIV/0!</v>
      </c>
      <c r="N28" s="70"/>
      <c r="O28" s="340">
        <f>N28*INDEX('Select Year'!Z$23:AE$23,,MATCH($BN$5,'Select Year'!Z$14:AE$14,0))</f>
        <v>0</v>
      </c>
      <c r="P28" s="289"/>
      <c r="Q28" s="291" t="e">
        <f t="shared" si="8"/>
        <v>#DIV/0!</v>
      </c>
      <c r="R28" s="70"/>
      <c r="S28" s="340">
        <f>R28*INDEX('Select Year'!Z$23:AE$23,,MATCH($BN$5,'Select Year'!Z$14:AE$14,0))</f>
        <v>0</v>
      </c>
      <c r="T28" s="289"/>
      <c r="U28" s="291" t="e">
        <f t="shared" si="9"/>
        <v>#DIV/0!</v>
      </c>
      <c r="V28" s="70"/>
      <c r="W28" s="340">
        <f>V28*INDEX('Select Year'!Z$23:AE$23,,MATCH($BN$5,'Select Year'!Z$14:AE$14,0))</f>
        <v>0</v>
      </c>
      <c r="X28" s="289"/>
      <c r="Y28" s="291" t="e">
        <f t="shared" si="10"/>
        <v>#DIV/0!</v>
      </c>
      <c r="Z28" s="70"/>
      <c r="AA28" s="340">
        <f>Z28*INDEX('Select Year'!Z$23:AE$23,,MATCH($BN$5,'Select Year'!Z$14:AE$14,0))</f>
        <v>0</v>
      </c>
      <c r="AB28" s="289"/>
      <c r="AC28" s="291" t="e">
        <f t="shared" si="11"/>
        <v>#DIV/0!</v>
      </c>
      <c r="AD28" s="70"/>
      <c r="AE28" s="340">
        <f>AD28*INDEX('Select Year'!Z$23:AE$23,,MATCH($BN$5,'Select Year'!Z$14:AE$14,0))</f>
        <v>0</v>
      </c>
      <c r="AF28" s="289"/>
      <c r="AG28" s="291" t="e">
        <f t="shared" si="12"/>
        <v>#DIV/0!</v>
      </c>
      <c r="AH28" s="70"/>
      <c r="AI28" s="340">
        <f>AH28*INDEX('Select Year'!Z$23:AE$23,,MATCH($BN$5,'Select Year'!Z$14:AE$14,0))</f>
        <v>0</v>
      </c>
      <c r="AJ28" s="289"/>
      <c r="AK28" s="291" t="e">
        <f t="shared" si="13"/>
        <v>#DIV/0!</v>
      </c>
      <c r="AL28" s="70"/>
      <c r="AM28" s="340">
        <f>AL28*INDEX('Select Year'!Z$23:AE$23,,MATCH($BN$5,'Select Year'!Z$14:AE$14,0))</f>
        <v>0</v>
      </c>
      <c r="AN28" s="289"/>
      <c r="AO28" s="291" t="e">
        <f t="shared" si="14"/>
        <v>#DIV/0!</v>
      </c>
      <c r="AP28" s="70"/>
      <c r="AQ28" s="340">
        <f>AP28*INDEX('Select Year'!Z$23:AE$23,,MATCH($BN$5,'Select Year'!Z$14:AE$14,0))</f>
        <v>0</v>
      </c>
      <c r="AR28" s="289"/>
      <c r="AS28" s="291" t="e">
        <f t="shared" si="15"/>
        <v>#DIV/0!</v>
      </c>
      <c r="AT28" s="70"/>
      <c r="AU28" s="340">
        <f>AT28*INDEX('Select Year'!Z$23:AE$23,,MATCH($BN$5,'Select Year'!Z$14:AE$14,0))</f>
        <v>0</v>
      </c>
      <c r="AV28" s="289"/>
      <c r="AW28" s="347" t="e">
        <f t="shared" si="16"/>
        <v>#DIV/0!</v>
      </c>
      <c r="AY28" s="12"/>
      <c r="AZ28" s="12"/>
      <c r="BF28" s="12"/>
      <c r="BG28" s="12"/>
      <c r="BH28" s="12"/>
      <c r="BI28" s="12"/>
      <c r="BJ28" s="13"/>
      <c r="BK28" s="12"/>
      <c r="CM28" s="177"/>
      <c r="CN28" s="174" t="str">
        <f t="shared" si="17"/>
        <v>Jul-</v>
      </c>
      <c r="CO28" s="174"/>
      <c r="CP28" s="174"/>
      <c r="CQ28" s="174"/>
      <c r="CR28" s="174"/>
      <c r="CS28" s="174"/>
      <c r="CT28" s="174"/>
      <c r="CU28" s="174"/>
      <c r="CV28" s="174"/>
      <c r="CW28" s="174"/>
      <c r="CX28" s="174"/>
      <c r="CY28" s="174"/>
      <c r="CZ28" s="176"/>
    </row>
    <row r="29" spans="1:104" s="11" customFormat="1" ht="14.25" customHeight="1" x14ac:dyDescent="0.2">
      <c r="A29" s="345"/>
      <c r="B29" s="118" t="s">
        <v>7</v>
      </c>
      <c r="C29" s="63" t="str">
        <f t="shared" si="29"/>
        <v/>
      </c>
      <c r="D29" s="366">
        <f t="shared" si="3"/>
        <v>0</v>
      </c>
      <c r="E29" s="340">
        <f>D29*INDEX('Select Year'!Z$23:AE$23,,MATCH($BN$5,'Select Year'!Z$14:AE$14,0))</f>
        <v>0</v>
      </c>
      <c r="F29" s="354">
        <f t="shared" si="4"/>
        <v>0</v>
      </c>
      <c r="G29" s="351" t="e">
        <f t="shared" si="5"/>
        <v>#DIV/0!</v>
      </c>
      <c r="H29" s="351" t="e">
        <f t="shared" si="6"/>
        <v>#DIV/0!</v>
      </c>
      <c r="I29" s="47" t="e">
        <f>E29*INDEX('Select Year'!AA$15:AC$19,MATCH('Light, Medium &amp; Heavy Fuel Oils'!C29,'Select Year'!W$15:W$19,0),MATCH($BN$5,'Select Year'!AA$14:AC$14,0))</f>
        <v>#N/A</v>
      </c>
      <c r="J29" s="70"/>
      <c r="K29" s="340">
        <f>J29*INDEX('Select Year'!Z$23:AE$23,,MATCH($BN$5,'Select Year'!Z$14:AE$14,0))</f>
        <v>0</v>
      </c>
      <c r="L29" s="289"/>
      <c r="M29" s="291" t="e">
        <f t="shared" si="7"/>
        <v>#DIV/0!</v>
      </c>
      <c r="N29" s="70"/>
      <c r="O29" s="340">
        <f>N29*INDEX('Select Year'!Z$23:AE$23,,MATCH($BN$5,'Select Year'!Z$14:AE$14,0))</f>
        <v>0</v>
      </c>
      <c r="P29" s="289"/>
      <c r="Q29" s="291" t="e">
        <f t="shared" si="8"/>
        <v>#DIV/0!</v>
      </c>
      <c r="R29" s="70"/>
      <c r="S29" s="340">
        <f>R29*INDEX('Select Year'!Z$23:AE$23,,MATCH($BN$5,'Select Year'!Z$14:AE$14,0))</f>
        <v>0</v>
      </c>
      <c r="T29" s="289"/>
      <c r="U29" s="291" t="e">
        <f t="shared" si="9"/>
        <v>#DIV/0!</v>
      </c>
      <c r="V29" s="70"/>
      <c r="W29" s="340">
        <f>V29*INDEX('Select Year'!Z$23:AE$23,,MATCH($BN$5,'Select Year'!Z$14:AE$14,0))</f>
        <v>0</v>
      </c>
      <c r="X29" s="289"/>
      <c r="Y29" s="291" t="e">
        <f t="shared" si="10"/>
        <v>#DIV/0!</v>
      </c>
      <c r="Z29" s="70"/>
      <c r="AA29" s="340">
        <f>Z29*INDEX('Select Year'!Z$23:AE$23,,MATCH($BN$5,'Select Year'!Z$14:AE$14,0))</f>
        <v>0</v>
      </c>
      <c r="AB29" s="289"/>
      <c r="AC29" s="291" t="e">
        <f t="shared" si="11"/>
        <v>#DIV/0!</v>
      </c>
      <c r="AD29" s="70"/>
      <c r="AE29" s="340">
        <f>AD29*INDEX('Select Year'!Z$23:AE$23,,MATCH($BN$5,'Select Year'!Z$14:AE$14,0))</f>
        <v>0</v>
      </c>
      <c r="AF29" s="289"/>
      <c r="AG29" s="291" t="e">
        <f t="shared" si="12"/>
        <v>#DIV/0!</v>
      </c>
      <c r="AH29" s="70"/>
      <c r="AI29" s="340">
        <f>AH29*INDEX('Select Year'!Z$23:AE$23,,MATCH($BN$5,'Select Year'!Z$14:AE$14,0))</f>
        <v>0</v>
      </c>
      <c r="AJ29" s="289"/>
      <c r="AK29" s="291" t="e">
        <f t="shared" si="13"/>
        <v>#DIV/0!</v>
      </c>
      <c r="AL29" s="70"/>
      <c r="AM29" s="340">
        <f>AL29*INDEX('Select Year'!Z$23:AE$23,,MATCH($BN$5,'Select Year'!Z$14:AE$14,0))</f>
        <v>0</v>
      </c>
      <c r="AN29" s="289"/>
      <c r="AO29" s="291" t="e">
        <f t="shared" si="14"/>
        <v>#DIV/0!</v>
      </c>
      <c r="AP29" s="70"/>
      <c r="AQ29" s="340">
        <f>AP29*INDEX('Select Year'!Z$23:AE$23,,MATCH($BN$5,'Select Year'!Z$14:AE$14,0))</f>
        <v>0</v>
      </c>
      <c r="AR29" s="289"/>
      <c r="AS29" s="291" t="e">
        <f t="shared" si="15"/>
        <v>#DIV/0!</v>
      </c>
      <c r="AT29" s="70"/>
      <c r="AU29" s="340">
        <f>AT29*INDEX('Select Year'!Z$23:AE$23,,MATCH($BN$5,'Select Year'!Z$14:AE$14,0))</f>
        <v>0</v>
      </c>
      <c r="AV29" s="289"/>
      <c r="AW29" s="347" t="e">
        <f t="shared" si="16"/>
        <v>#DIV/0!</v>
      </c>
      <c r="AY29" s="12"/>
      <c r="AZ29" s="12"/>
      <c r="BF29" s="12"/>
      <c r="BG29" s="12"/>
      <c r="BH29" s="12"/>
      <c r="BI29" s="12"/>
      <c r="BJ29" s="13"/>
      <c r="BK29" s="12"/>
      <c r="CM29" s="177"/>
      <c r="CN29" s="174" t="str">
        <f t="shared" si="17"/>
        <v>Aug-</v>
      </c>
      <c r="CO29" s="174"/>
      <c r="CP29" s="174"/>
      <c r="CQ29" s="174"/>
      <c r="CR29" s="174"/>
      <c r="CS29" s="174"/>
      <c r="CT29" s="174"/>
      <c r="CU29" s="174"/>
      <c r="CV29" s="174"/>
      <c r="CW29" s="174"/>
      <c r="CX29" s="174"/>
      <c r="CY29" s="174"/>
      <c r="CZ29" s="176"/>
    </row>
    <row r="30" spans="1:104" s="11" customFormat="1" ht="14.25" customHeight="1" x14ac:dyDescent="0.2">
      <c r="A30" s="345"/>
      <c r="B30" s="118" t="s">
        <v>8</v>
      </c>
      <c r="C30" s="63" t="str">
        <f t="shared" si="29"/>
        <v/>
      </c>
      <c r="D30" s="366">
        <f t="shared" si="3"/>
        <v>0</v>
      </c>
      <c r="E30" s="340">
        <f>D30*INDEX('Select Year'!Z$23:AE$23,,MATCH($BN$5,'Select Year'!Z$14:AE$14,0))</f>
        <v>0</v>
      </c>
      <c r="F30" s="354">
        <f t="shared" si="4"/>
        <v>0</v>
      </c>
      <c r="G30" s="351" t="e">
        <f t="shared" si="5"/>
        <v>#DIV/0!</v>
      </c>
      <c r="H30" s="351" t="e">
        <f t="shared" si="6"/>
        <v>#DIV/0!</v>
      </c>
      <c r="I30" s="47" t="e">
        <f>E30*INDEX('Select Year'!AA$15:AC$19,MATCH('Light, Medium &amp; Heavy Fuel Oils'!C30,'Select Year'!W$15:W$19,0),MATCH($BN$5,'Select Year'!AA$14:AC$14,0))</f>
        <v>#N/A</v>
      </c>
      <c r="J30" s="70"/>
      <c r="K30" s="340">
        <f>J30*INDEX('Select Year'!Z$23:AE$23,,MATCH($BN$5,'Select Year'!Z$14:AE$14,0))</f>
        <v>0</v>
      </c>
      <c r="L30" s="289"/>
      <c r="M30" s="291" t="e">
        <f t="shared" si="7"/>
        <v>#DIV/0!</v>
      </c>
      <c r="N30" s="70"/>
      <c r="O30" s="340">
        <f>N30*INDEX('Select Year'!Z$23:AE$23,,MATCH($BN$5,'Select Year'!Z$14:AE$14,0))</f>
        <v>0</v>
      </c>
      <c r="P30" s="289"/>
      <c r="Q30" s="291" t="e">
        <f t="shared" si="8"/>
        <v>#DIV/0!</v>
      </c>
      <c r="R30" s="70"/>
      <c r="S30" s="340">
        <f>R30*INDEX('Select Year'!Z$23:AE$23,,MATCH($BN$5,'Select Year'!Z$14:AE$14,0))</f>
        <v>0</v>
      </c>
      <c r="T30" s="289"/>
      <c r="U30" s="291" t="e">
        <f t="shared" si="9"/>
        <v>#DIV/0!</v>
      </c>
      <c r="V30" s="70"/>
      <c r="W30" s="340">
        <f>V30*INDEX('Select Year'!Z$23:AE$23,,MATCH($BN$5,'Select Year'!Z$14:AE$14,0))</f>
        <v>0</v>
      </c>
      <c r="X30" s="289"/>
      <c r="Y30" s="291" t="e">
        <f t="shared" si="10"/>
        <v>#DIV/0!</v>
      </c>
      <c r="Z30" s="70"/>
      <c r="AA30" s="340">
        <f>Z30*INDEX('Select Year'!Z$23:AE$23,,MATCH($BN$5,'Select Year'!Z$14:AE$14,0))</f>
        <v>0</v>
      </c>
      <c r="AB30" s="289"/>
      <c r="AC30" s="291" t="e">
        <f t="shared" si="11"/>
        <v>#DIV/0!</v>
      </c>
      <c r="AD30" s="70"/>
      <c r="AE30" s="340">
        <f>AD30*INDEX('Select Year'!Z$23:AE$23,,MATCH($BN$5,'Select Year'!Z$14:AE$14,0))</f>
        <v>0</v>
      </c>
      <c r="AF30" s="289"/>
      <c r="AG30" s="291" t="e">
        <f t="shared" si="12"/>
        <v>#DIV/0!</v>
      </c>
      <c r="AH30" s="70"/>
      <c r="AI30" s="340">
        <f>AH30*INDEX('Select Year'!Z$23:AE$23,,MATCH($BN$5,'Select Year'!Z$14:AE$14,0))</f>
        <v>0</v>
      </c>
      <c r="AJ30" s="289"/>
      <c r="AK30" s="291" t="e">
        <f t="shared" si="13"/>
        <v>#DIV/0!</v>
      </c>
      <c r="AL30" s="70"/>
      <c r="AM30" s="340">
        <f>AL30*INDEX('Select Year'!Z$23:AE$23,,MATCH($BN$5,'Select Year'!Z$14:AE$14,0))</f>
        <v>0</v>
      </c>
      <c r="AN30" s="289"/>
      <c r="AO30" s="291" t="e">
        <f t="shared" si="14"/>
        <v>#DIV/0!</v>
      </c>
      <c r="AP30" s="70"/>
      <c r="AQ30" s="340">
        <f>AP30*INDEX('Select Year'!Z$23:AE$23,,MATCH($BN$5,'Select Year'!Z$14:AE$14,0))</f>
        <v>0</v>
      </c>
      <c r="AR30" s="289"/>
      <c r="AS30" s="291" t="e">
        <f t="shared" si="15"/>
        <v>#DIV/0!</v>
      </c>
      <c r="AT30" s="70"/>
      <c r="AU30" s="340">
        <f>AT30*INDEX('Select Year'!Z$23:AE$23,,MATCH($BN$5,'Select Year'!Z$14:AE$14,0))</f>
        <v>0</v>
      </c>
      <c r="AV30" s="289"/>
      <c r="AW30" s="347" t="e">
        <f t="shared" si="16"/>
        <v>#DIV/0!</v>
      </c>
      <c r="AY30" s="12"/>
      <c r="AZ30" s="12"/>
      <c r="BF30" s="12"/>
      <c r="BG30" s="12"/>
      <c r="BH30" s="12"/>
      <c r="BI30" s="12"/>
      <c r="BJ30" s="13"/>
      <c r="BK30" s="12"/>
      <c r="CM30" s="177"/>
      <c r="CN30" s="174" t="str">
        <f t="shared" si="17"/>
        <v>Sep-</v>
      </c>
      <c r="CO30" s="174"/>
      <c r="CP30" s="174"/>
      <c r="CQ30" s="174"/>
      <c r="CR30" s="174"/>
      <c r="CS30" s="174"/>
      <c r="CT30" s="174"/>
      <c r="CU30" s="174"/>
      <c r="CV30" s="174"/>
      <c r="CW30" s="174"/>
      <c r="CX30" s="174"/>
      <c r="CY30" s="174"/>
      <c r="CZ30" s="176"/>
    </row>
    <row r="31" spans="1:104" s="11" customFormat="1" ht="14.25" customHeight="1" x14ac:dyDescent="0.2">
      <c r="A31" s="345"/>
      <c r="B31" s="118" t="s">
        <v>9</v>
      </c>
      <c r="C31" s="63" t="str">
        <f t="shared" si="29"/>
        <v/>
      </c>
      <c r="D31" s="366">
        <f t="shared" si="3"/>
        <v>0</v>
      </c>
      <c r="E31" s="340">
        <f>D31*INDEX('Select Year'!Z$23:AE$23,,MATCH($BN$5,'Select Year'!Z$14:AE$14,0))</f>
        <v>0</v>
      </c>
      <c r="F31" s="354">
        <f t="shared" si="4"/>
        <v>0</v>
      </c>
      <c r="G31" s="351" t="e">
        <f t="shared" si="5"/>
        <v>#DIV/0!</v>
      </c>
      <c r="H31" s="351" t="e">
        <f t="shared" si="6"/>
        <v>#DIV/0!</v>
      </c>
      <c r="I31" s="47" t="e">
        <f>E31*INDEX('Select Year'!AA$15:AC$19,MATCH('Light, Medium &amp; Heavy Fuel Oils'!C31,'Select Year'!W$15:W$19,0),MATCH($BN$5,'Select Year'!AA$14:AC$14,0))</f>
        <v>#N/A</v>
      </c>
      <c r="J31" s="70"/>
      <c r="K31" s="340">
        <f>J31*INDEX('Select Year'!Z$23:AE$23,,MATCH($BN$5,'Select Year'!Z$14:AE$14,0))</f>
        <v>0</v>
      </c>
      <c r="L31" s="289"/>
      <c r="M31" s="291" t="e">
        <f t="shared" si="7"/>
        <v>#DIV/0!</v>
      </c>
      <c r="N31" s="70"/>
      <c r="O31" s="340">
        <f>N31*INDEX('Select Year'!Z$23:AE$23,,MATCH($BN$5,'Select Year'!Z$14:AE$14,0))</f>
        <v>0</v>
      </c>
      <c r="P31" s="289"/>
      <c r="Q31" s="291" t="e">
        <f t="shared" si="8"/>
        <v>#DIV/0!</v>
      </c>
      <c r="R31" s="70"/>
      <c r="S31" s="340">
        <f>R31*INDEX('Select Year'!Z$23:AE$23,,MATCH($BN$5,'Select Year'!Z$14:AE$14,0))</f>
        <v>0</v>
      </c>
      <c r="T31" s="289"/>
      <c r="U31" s="291" t="e">
        <f t="shared" si="9"/>
        <v>#DIV/0!</v>
      </c>
      <c r="V31" s="70"/>
      <c r="W31" s="340">
        <f>V31*INDEX('Select Year'!Z$23:AE$23,,MATCH($BN$5,'Select Year'!Z$14:AE$14,0))</f>
        <v>0</v>
      </c>
      <c r="X31" s="289"/>
      <c r="Y31" s="291" t="e">
        <f t="shared" si="10"/>
        <v>#DIV/0!</v>
      </c>
      <c r="Z31" s="70"/>
      <c r="AA31" s="340">
        <f>Z31*INDEX('Select Year'!Z$23:AE$23,,MATCH($BN$5,'Select Year'!Z$14:AE$14,0))</f>
        <v>0</v>
      </c>
      <c r="AB31" s="289"/>
      <c r="AC31" s="291" t="e">
        <f t="shared" si="11"/>
        <v>#DIV/0!</v>
      </c>
      <c r="AD31" s="70"/>
      <c r="AE31" s="340">
        <f>AD31*INDEX('Select Year'!Z$23:AE$23,,MATCH($BN$5,'Select Year'!Z$14:AE$14,0))</f>
        <v>0</v>
      </c>
      <c r="AF31" s="289"/>
      <c r="AG31" s="291" t="e">
        <f t="shared" si="12"/>
        <v>#DIV/0!</v>
      </c>
      <c r="AH31" s="70"/>
      <c r="AI31" s="340">
        <f>AH31*INDEX('Select Year'!Z$23:AE$23,,MATCH($BN$5,'Select Year'!Z$14:AE$14,0))</f>
        <v>0</v>
      </c>
      <c r="AJ31" s="289"/>
      <c r="AK31" s="291" t="e">
        <f t="shared" si="13"/>
        <v>#DIV/0!</v>
      </c>
      <c r="AL31" s="70"/>
      <c r="AM31" s="340">
        <f>AL31*INDEX('Select Year'!Z$23:AE$23,,MATCH($BN$5,'Select Year'!Z$14:AE$14,0))</f>
        <v>0</v>
      </c>
      <c r="AN31" s="289"/>
      <c r="AO31" s="291" t="e">
        <f t="shared" si="14"/>
        <v>#DIV/0!</v>
      </c>
      <c r="AP31" s="70"/>
      <c r="AQ31" s="340">
        <f>AP31*INDEX('Select Year'!Z$23:AE$23,,MATCH($BN$5,'Select Year'!Z$14:AE$14,0))</f>
        <v>0</v>
      </c>
      <c r="AR31" s="289"/>
      <c r="AS31" s="291" t="e">
        <f t="shared" si="15"/>
        <v>#DIV/0!</v>
      </c>
      <c r="AT31" s="70"/>
      <c r="AU31" s="340">
        <f>AT31*INDEX('Select Year'!Z$23:AE$23,,MATCH($BN$5,'Select Year'!Z$14:AE$14,0))</f>
        <v>0</v>
      </c>
      <c r="AV31" s="289"/>
      <c r="AW31" s="347" t="e">
        <f t="shared" si="16"/>
        <v>#DIV/0!</v>
      </c>
      <c r="AY31" s="12"/>
      <c r="AZ31" s="12"/>
      <c r="BF31" s="12"/>
      <c r="BG31" s="12"/>
      <c r="BH31" s="12"/>
      <c r="BI31" s="12"/>
      <c r="BJ31" s="13"/>
      <c r="BK31" s="12"/>
      <c r="CM31" s="177"/>
      <c r="CN31" s="174" t="str">
        <f t="shared" si="17"/>
        <v>Oct-</v>
      </c>
      <c r="CO31" s="174"/>
      <c r="CP31" s="174"/>
      <c r="CQ31" s="174"/>
      <c r="CR31" s="174"/>
      <c r="CS31" s="174"/>
      <c r="CT31" s="174"/>
      <c r="CU31" s="174"/>
      <c r="CV31" s="174"/>
      <c r="CW31" s="174"/>
      <c r="CX31" s="174"/>
      <c r="CY31" s="174"/>
      <c r="CZ31" s="176"/>
    </row>
    <row r="32" spans="1:104" s="11" customFormat="1" ht="14.25" customHeight="1" x14ac:dyDescent="0.2">
      <c r="A32" s="345"/>
      <c r="B32" s="118" t="s">
        <v>10</v>
      </c>
      <c r="C32" s="63" t="str">
        <f t="shared" si="29"/>
        <v/>
      </c>
      <c r="D32" s="366">
        <f t="shared" si="3"/>
        <v>0</v>
      </c>
      <c r="E32" s="340">
        <f>D32*INDEX('Select Year'!Z$23:AE$23,,MATCH($BN$5,'Select Year'!Z$14:AE$14,0))</f>
        <v>0</v>
      </c>
      <c r="F32" s="354">
        <f t="shared" si="4"/>
        <v>0</v>
      </c>
      <c r="G32" s="351" t="e">
        <f t="shared" si="5"/>
        <v>#DIV/0!</v>
      </c>
      <c r="H32" s="351" t="e">
        <f t="shared" si="6"/>
        <v>#DIV/0!</v>
      </c>
      <c r="I32" s="47" t="e">
        <f>E32*INDEX('Select Year'!AA$15:AC$19,MATCH('Light, Medium &amp; Heavy Fuel Oils'!C32,'Select Year'!W$15:W$19,0),MATCH($BN$5,'Select Year'!AA$14:AC$14,0))</f>
        <v>#N/A</v>
      </c>
      <c r="J32" s="70"/>
      <c r="K32" s="340">
        <f>J32*INDEX('Select Year'!Z$23:AE$23,,MATCH($BN$5,'Select Year'!Z$14:AE$14,0))</f>
        <v>0</v>
      </c>
      <c r="L32" s="289"/>
      <c r="M32" s="291" t="e">
        <f t="shared" si="7"/>
        <v>#DIV/0!</v>
      </c>
      <c r="N32" s="70"/>
      <c r="O32" s="340">
        <f>N32*INDEX('Select Year'!Z$23:AE$23,,MATCH($BN$5,'Select Year'!Z$14:AE$14,0))</f>
        <v>0</v>
      </c>
      <c r="P32" s="289"/>
      <c r="Q32" s="291" t="e">
        <f t="shared" si="8"/>
        <v>#DIV/0!</v>
      </c>
      <c r="R32" s="70"/>
      <c r="S32" s="340">
        <f>R32*INDEX('Select Year'!Z$23:AE$23,,MATCH($BN$5,'Select Year'!Z$14:AE$14,0))</f>
        <v>0</v>
      </c>
      <c r="T32" s="289"/>
      <c r="U32" s="291" t="e">
        <f t="shared" si="9"/>
        <v>#DIV/0!</v>
      </c>
      <c r="V32" s="70"/>
      <c r="W32" s="340">
        <f>V32*INDEX('Select Year'!Z$23:AE$23,,MATCH($BN$5,'Select Year'!Z$14:AE$14,0))</f>
        <v>0</v>
      </c>
      <c r="X32" s="289"/>
      <c r="Y32" s="291" t="e">
        <f t="shared" si="10"/>
        <v>#DIV/0!</v>
      </c>
      <c r="Z32" s="70"/>
      <c r="AA32" s="340">
        <f>Z32*INDEX('Select Year'!Z$23:AE$23,,MATCH($BN$5,'Select Year'!Z$14:AE$14,0))</f>
        <v>0</v>
      </c>
      <c r="AB32" s="289"/>
      <c r="AC32" s="291" t="e">
        <f t="shared" si="11"/>
        <v>#DIV/0!</v>
      </c>
      <c r="AD32" s="70"/>
      <c r="AE32" s="340">
        <f>AD32*INDEX('Select Year'!Z$23:AE$23,,MATCH($BN$5,'Select Year'!Z$14:AE$14,0))</f>
        <v>0</v>
      </c>
      <c r="AF32" s="289"/>
      <c r="AG32" s="291" t="e">
        <f t="shared" si="12"/>
        <v>#DIV/0!</v>
      </c>
      <c r="AH32" s="70"/>
      <c r="AI32" s="340">
        <f>AH32*INDEX('Select Year'!Z$23:AE$23,,MATCH($BN$5,'Select Year'!Z$14:AE$14,0))</f>
        <v>0</v>
      </c>
      <c r="AJ32" s="289"/>
      <c r="AK32" s="291" t="e">
        <f t="shared" si="13"/>
        <v>#DIV/0!</v>
      </c>
      <c r="AL32" s="70"/>
      <c r="AM32" s="340">
        <f>AL32*INDEX('Select Year'!Z$23:AE$23,,MATCH($BN$5,'Select Year'!Z$14:AE$14,0))</f>
        <v>0</v>
      </c>
      <c r="AN32" s="289"/>
      <c r="AO32" s="291" t="e">
        <f t="shared" si="14"/>
        <v>#DIV/0!</v>
      </c>
      <c r="AP32" s="70"/>
      <c r="AQ32" s="340">
        <f>AP32*INDEX('Select Year'!Z$23:AE$23,,MATCH($BN$5,'Select Year'!Z$14:AE$14,0))</f>
        <v>0</v>
      </c>
      <c r="AR32" s="289"/>
      <c r="AS32" s="291" t="e">
        <f t="shared" si="15"/>
        <v>#DIV/0!</v>
      </c>
      <c r="AT32" s="70"/>
      <c r="AU32" s="340">
        <f>AT32*INDEX('Select Year'!Z$23:AE$23,,MATCH($BN$5,'Select Year'!Z$14:AE$14,0))</f>
        <v>0</v>
      </c>
      <c r="AV32" s="289"/>
      <c r="AW32" s="347" t="e">
        <f t="shared" si="16"/>
        <v>#DIV/0!</v>
      </c>
      <c r="AY32" s="12"/>
      <c r="AZ32" s="12"/>
      <c r="BF32" s="12"/>
      <c r="BG32" s="12"/>
      <c r="BH32" s="12"/>
      <c r="BI32" s="12"/>
      <c r="BJ32" s="13"/>
      <c r="BK32" s="12"/>
      <c r="CM32" s="177"/>
      <c r="CN32" s="174" t="str">
        <f t="shared" si="17"/>
        <v>Nov-</v>
      </c>
      <c r="CO32" s="174"/>
      <c r="CP32" s="174"/>
      <c r="CQ32" s="174"/>
      <c r="CR32" s="174"/>
      <c r="CS32" s="174"/>
      <c r="CT32" s="174"/>
      <c r="CU32" s="174"/>
      <c r="CV32" s="174"/>
      <c r="CW32" s="174"/>
      <c r="CX32" s="174"/>
      <c r="CY32" s="174"/>
      <c r="CZ32" s="176"/>
    </row>
    <row r="33" spans="1:104" s="11" customFormat="1" ht="14.25" customHeight="1" thickBot="1" x14ac:dyDescent="0.25">
      <c r="A33" s="345"/>
      <c r="B33" s="120" t="s">
        <v>11</v>
      </c>
      <c r="C33" s="137" t="str">
        <f t="shared" si="29"/>
        <v/>
      </c>
      <c r="D33" s="367">
        <f t="shared" si="3"/>
        <v>0</v>
      </c>
      <c r="E33" s="343">
        <f>D33*INDEX('Select Year'!Z$23:AE$23,,MATCH($BN$5,'Select Year'!Z$14:AE$14,0))</f>
        <v>0</v>
      </c>
      <c r="F33" s="355">
        <f t="shared" si="4"/>
        <v>0</v>
      </c>
      <c r="G33" s="352" t="e">
        <f t="shared" si="5"/>
        <v>#DIV/0!</v>
      </c>
      <c r="H33" s="352" t="e">
        <f t="shared" si="6"/>
        <v>#DIV/0!</v>
      </c>
      <c r="I33" s="300" t="e">
        <f>E33*INDEX('Select Year'!AA$15:AC$19,MATCH('Light, Medium &amp; Heavy Fuel Oils'!C33,'Select Year'!W$15:W$19,0),MATCH($BN$5,'Select Year'!AA$14:AC$14,0))</f>
        <v>#N/A</v>
      </c>
      <c r="J33" s="126"/>
      <c r="K33" s="343">
        <f>J33*INDEX('Select Year'!Z$23:AE$23,,MATCH($BN$5,'Select Year'!Z$14:AE$14,0))</f>
        <v>0</v>
      </c>
      <c r="L33" s="134"/>
      <c r="M33" s="292" t="e">
        <f t="shared" si="7"/>
        <v>#DIV/0!</v>
      </c>
      <c r="N33" s="126"/>
      <c r="O33" s="343">
        <f>N33*INDEX('Select Year'!Z$23:AE$23,,MATCH($BN$5,'Select Year'!Z$14:AE$14,0))</f>
        <v>0</v>
      </c>
      <c r="P33" s="134"/>
      <c r="Q33" s="292" t="e">
        <f t="shared" si="8"/>
        <v>#DIV/0!</v>
      </c>
      <c r="R33" s="126"/>
      <c r="S33" s="343">
        <f>R33*INDEX('Select Year'!Z$23:AE$23,,MATCH($BN$5,'Select Year'!Z$14:AE$14,0))</f>
        <v>0</v>
      </c>
      <c r="T33" s="134"/>
      <c r="U33" s="292" t="e">
        <f t="shared" si="9"/>
        <v>#DIV/0!</v>
      </c>
      <c r="V33" s="126"/>
      <c r="W33" s="343">
        <f>V33*INDEX('Select Year'!Z$23:AE$23,,MATCH($BN$5,'Select Year'!Z$14:AE$14,0))</f>
        <v>0</v>
      </c>
      <c r="X33" s="134"/>
      <c r="Y33" s="292" t="e">
        <f t="shared" si="10"/>
        <v>#DIV/0!</v>
      </c>
      <c r="Z33" s="126"/>
      <c r="AA33" s="343">
        <f>Z33*INDEX('Select Year'!Z$23:AE$23,,MATCH($BN$5,'Select Year'!Z$14:AE$14,0))</f>
        <v>0</v>
      </c>
      <c r="AB33" s="134"/>
      <c r="AC33" s="292" t="e">
        <f t="shared" si="11"/>
        <v>#DIV/0!</v>
      </c>
      <c r="AD33" s="126"/>
      <c r="AE33" s="343">
        <f>AD33*INDEX('Select Year'!Z$23:AE$23,,MATCH($BN$5,'Select Year'!Z$14:AE$14,0))</f>
        <v>0</v>
      </c>
      <c r="AF33" s="134"/>
      <c r="AG33" s="292" t="e">
        <f t="shared" si="12"/>
        <v>#DIV/0!</v>
      </c>
      <c r="AH33" s="126"/>
      <c r="AI33" s="343">
        <f>AH33*INDEX('Select Year'!Z$23:AE$23,,MATCH($BN$5,'Select Year'!Z$14:AE$14,0))</f>
        <v>0</v>
      </c>
      <c r="AJ33" s="134"/>
      <c r="AK33" s="292" t="e">
        <f t="shared" si="13"/>
        <v>#DIV/0!</v>
      </c>
      <c r="AL33" s="126"/>
      <c r="AM33" s="343">
        <f>AL33*INDEX('Select Year'!Z$23:AE$23,,MATCH($BN$5,'Select Year'!Z$14:AE$14,0))</f>
        <v>0</v>
      </c>
      <c r="AN33" s="134"/>
      <c r="AO33" s="292" t="e">
        <f t="shared" si="14"/>
        <v>#DIV/0!</v>
      </c>
      <c r="AP33" s="126"/>
      <c r="AQ33" s="343">
        <f>AP33*INDEX('Select Year'!Z$23:AE$23,,MATCH($BN$5,'Select Year'!Z$14:AE$14,0))</f>
        <v>0</v>
      </c>
      <c r="AR33" s="134"/>
      <c r="AS33" s="292" t="e">
        <f t="shared" si="15"/>
        <v>#DIV/0!</v>
      </c>
      <c r="AT33" s="126"/>
      <c r="AU33" s="343">
        <f>AT33*INDEX('Select Year'!Z$23:AE$23,,MATCH($BN$5,'Select Year'!Z$14:AE$14,0))</f>
        <v>0</v>
      </c>
      <c r="AV33" s="134"/>
      <c r="AW33" s="348" t="e">
        <f t="shared" si="16"/>
        <v>#DIV/0!</v>
      </c>
      <c r="AY33" s="12"/>
      <c r="AZ33" s="12"/>
      <c r="BF33" s="12"/>
      <c r="BG33" s="12"/>
      <c r="BH33" s="12"/>
      <c r="BI33" s="12"/>
      <c r="BJ33" s="13"/>
      <c r="BK33" s="12"/>
      <c r="CM33" s="177"/>
      <c r="CN33" s="174" t="str">
        <f t="shared" si="17"/>
        <v>Dec-</v>
      </c>
      <c r="CO33" s="174"/>
      <c r="CP33" s="174"/>
      <c r="CQ33" s="174"/>
      <c r="CR33" s="174"/>
      <c r="CS33" s="174"/>
      <c r="CT33" s="174"/>
      <c r="CU33" s="174"/>
      <c r="CV33" s="174"/>
      <c r="CW33" s="174"/>
      <c r="CX33" s="174"/>
      <c r="CY33" s="174"/>
      <c r="CZ33" s="176"/>
    </row>
    <row r="34" spans="1:104" s="11" customFormat="1" ht="14.25" customHeight="1" x14ac:dyDescent="0.2">
      <c r="A34" s="345"/>
      <c r="B34" s="117" t="s">
        <v>0</v>
      </c>
      <c r="C34" s="63" t="str">
        <f t="shared" ref="C34:C45" si="30">Year3</f>
        <v/>
      </c>
      <c r="D34" s="363">
        <f t="shared" si="3"/>
        <v>0</v>
      </c>
      <c r="E34" s="339">
        <f>D34*INDEX('Select Year'!Z$23:AE$23,,MATCH($BN$5,'Select Year'!Z$14:AE$14,0))</f>
        <v>0</v>
      </c>
      <c r="F34" s="364">
        <f t="shared" si="4"/>
        <v>0</v>
      </c>
      <c r="G34" s="365" t="e">
        <f t="shared" si="5"/>
        <v>#DIV/0!</v>
      </c>
      <c r="H34" s="365" t="e">
        <f t="shared" si="6"/>
        <v>#DIV/0!</v>
      </c>
      <c r="I34" s="144" t="e">
        <f>E34*INDEX('Select Year'!AA$15:AC$19,MATCH('Light, Medium &amp; Heavy Fuel Oils'!C34,'Select Year'!W$15:W$19,0),MATCH($BN$5,'Select Year'!AA$14:AC$14,0))</f>
        <v>#N/A</v>
      </c>
      <c r="J34" s="306"/>
      <c r="K34" s="339">
        <f>J34*INDEX('Select Year'!Z$23:AE$23,,MATCH($BN$5,'Select Year'!Z$14:AE$14,0))</f>
        <v>0</v>
      </c>
      <c r="L34" s="307"/>
      <c r="M34" s="290" t="e">
        <f t="shared" si="7"/>
        <v>#DIV/0!</v>
      </c>
      <c r="N34" s="306"/>
      <c r="O34" s="339">
        <f>N34*INDEX('Select Year'!Z$23:AE$23,,MATCH($BN$5,'Select Year'!Z$14:AE$14,0))</f>
        <v>0</v>
      </c>
      <c r="P34" s="307"/>
      <c r="Q34" s="290" t="e">
        <f t="shared" si="8"/>
        <v>#DIV/0!</v>
      </c>
      <c r="R34" s="306"/>
      <c r="S34" s="339">
        <f>R34*INDEX('Select Year'!Z$23:AE$23,,MATCH($BN$5,'Select Year'!Z$14:AE$14,0))</f>
        <v>0</v>
      </c>
      <c r="T34" s="307"/>
      <c r="U34" s="290" t="e">
        <f t="shared" si="9"/>
        <v>#DIV/0!</v>
      </c>
      <c r="V34" s="306"/>
      <c r="W34" s="339">
        <f>V34*INDEX('Select Year'!Z$23:AE$23,,MATCH($BN$5,'Select Year'!Z$14:AE$14,0))</f>
        <v>0</v>
      </c>
      <c r="X34" s="307"/>
      <c r="Y34" s="290" t="e">
        <f t="shared" si="10"/>
        <v>#DIV/0!</v>
      </c>
      <c r="Z34" s="306"/>
      <c r="AA34" s="339">
        <f>Z34*INDEX('Select Year'!Z$23:AE$23,,MATCH($BN$5,'Select Year'!Z$14:AE$14,0))</f>
        <v>0</v>
      </c>
      <c r="AB34" s="307"/>
      <c r="AC34" s="290" t="e">
        <f t="shared" si="11"/>
        <v>#DIV/0!</v>
      </c>
      <c r="AD34" s="306"/>
      <c r="AE34" s="339">
        <f>AD34*INDEX('Select Year'!Z$23:AE$23,,MATCH($BN$5,'Select Year'!Z$14:AE$14,0))</f>
        <v>0</v>
      </c>
      <c r="AF34" s="307"/>
      <c r="AG34" s="290" t="e">
        <f t="shared" si="12"/>
        <v>#DIV/0!</v>
      </c>
      <c r="AH34" s="306"/>
      <c r="AI34" s="339">
        <f>AH34*INDEX('Select Year'!Z$23:AE$23,,MATCH($BN$5,'Select Year'!Z$14:AE$14,0))</f>
        <v>0</v>
      </c>
      <c r="AJ34" s="307"/>
      <c r="AK34" s="290" t="e">
        <f t="shared" si="13"/>
        <v>#DIV/0!</v>
      </c>
      <c r="AL34" s="306"/>
      <c r="AM34" s="339">
        <f>AL34*INDEX('Select Year'!Z$23:AE$23,,MATCH($BN$5,'Select Year'!Z$14:AE$14,0))</f>
        <v>0</v>
      </c>
      <c r="AN34" s="307"/>
      <c r="AO34" s="290" t="e">
        <f t="shared" si="14"/>
        <v>#DIV/0!</v>
      </c>
      <c r="AP34" s="306"/>
      <c r="AQ34" s="339">
        <f>AP34*INDEX('Select Year'!Z$23:AE$23,,MATCH($BN$5,'Select Year'!Z$14:AE$14,0))</f>
        <v>0</v>
      </c>
      <c r="AR34" s="307"/>
      <c r="AS34" s="290" t="e">
        <f t="shared" si="15"/>
        <v>#DIV/0!</v>
      </c>
      <c r="AT34" s="306"/>
      <c r="AU34" s="339">
        <f>AT34*INDEX('Select Year'!Z$23:AE$23,,MATCH($BN$5,'Select Year'!Z$14:AE$14,0))</f>
        <v>0</v>
      </c>
      <c r="AV34" s="307"/>
      <c r="AW34" s="346" t="e">
        <f t="shared" si="16"/>
        <v>#DIV/0!</v>
      </c>
      <c r="AY34" s="12"/>
      <c r="AZ34" s="12"/>
      <c r="BF34" s="12"/>
      <c r="BG34" s="12"/>
      <c r="BH34" s="12"/>
      <c r="BI34" s="12"/>
      <c r="BJ34" s="13"/>
      <c r="BK34" s="12"/>
      <c r="CM34" s="177"/>
      <c r="CN34" s="174" t="str">
        <f t="shared" si="17"/>
        <v>Jan-</v>
      </c>
      <c r="CO34" s="174"/>
      <c r="CP34" s="174"/>
      <c r="CQ34" s="174"/>
      <c r="CR34" s="174"/>
      <c r="CS34" s="174"/>
      <c r="CT34" s="174"/>
      <c r="CU34" s="174"/>
      <c r="CV34" s="174"/>
      <c r="CW34" s="174"/>
      <c r="CX34" s="174"/>
      <c r="CY34" s="174"/>
      <c r="CZ34" s="176"/>
    </row>
    <row r="35" spans="1:104" s="11" customFormat="1" ht="14.25" customHeight="1" x14ac:dyDescent="0.2">
      <c r="A35" s="345"/>
      <c r="B35" s="118" t="s">
        <v>1</v>
      </c>
      <c r="C35" s="63" t="str">
        <f t="shared" si="30"/>
        <v/>
      </c>
      <c r="D35" s="366">
        <f t="shared" si="3"/>
        <v>0</v>
      </c>
      <c r="E35" s="340">
        <f>D35*INDEX('Select Year'!Z$23:AE$23,,MATCH($BN$5,'Select Year'!Z$14:AE$14,0))</f>
        <v>0</v>
      </c>
      <c r="F35" s="354">
        <f t="shared" si="4"/>
        <v>0</v>
      </c>
      <c r="G35" s="351" t="e">
        <f t="shared" si="5"/>
        <v>#DIV/0!</v>
      </c>
      <c r="H35" s="351" t="e">
        <f t="shared" si="6"/>
        <v>#DIV/0!</v>
      </c>
      <c r="I35" s="47" t="e">
        <f>E35*INDEX('Select Year'!AA$15:AC$19,MATCH('Light, Medium &amp; Heavy Fuel Oils'!C35,'Select Year'!W$15:W$19,0),MATCH($BN$5,'Select Year'!AA$14:AC$14,0))</f>
        <v>#N/A</v>
      </c>
      <c r="J35" s="70"/>
      <c r="K35" s="340">
        <f>J35*INDEX('Select Year'!Z$23:AE$23,,MATCH($BN$5,'Select Year'!Z$14:AE$14,0))</f>
        <v>0</v>
      </c>
      <c r="L35" s="289"/>
      <c r="M35" s="291" t="e">
        <f t="shared" si="7"/>
        <v>#DIV/0!</v>
      </c>
      <c r="N35" s="70"/>
      <c r="O35" s="340">
        <f>N35*INDEX('Select Year'!Z$23:AE$23,,MATCH($BN$5,'Select Year'!Z$14:AE$14,0))</f>
        <v>0</v>
      </c>
      <c r="P35" s="289"/>
      <c r="Q35" s="291" t="e">
        <f t="shared" si="8"/>
        <v>#DIV/0!</v>
      </c>
      <c r="R35" s="70"/>
      <c r="S35" s="340">
        <f>R35*INDEX('Select Year'!Z$23:AE$23,,MATCH($BN$5,'Select Year'!Z$14:AE$14,0))</f>
        <v>0</v>
      </c>
      <c r="T35" s="289"/>
      <c r="U35" s="291" t="e">
        <f t="shared" si="9"/>
        <v>#DIV/0!</v>
      </c>
      <c r="V35" s="70"/>
      <c r="W35" s="340">
        <f>V35*INDEX('Select Year'!Z$23:AE$23,,MATCH($BN$5,'Select Year'!Z$14:AE$14,0))</f>
        <v>0</v>
      </c>
      <c r="X35" s="289"/>
      <c r="Y35" s="291" t="e">
        <f t="shared" si="10"/>
        <v>#DIV/0!</v>
      </c>
      <c r="Z35" s="70"/>
      <c r="AA35" s="340">
        <f>Z35*INDEX('Select Year'!Z$23:AE$23,,MATCH($BN$5,'Select Year'!Z$14:AE$14,0))</f>
        <v>0</v>
      </c>
      <c r="AB35" s="289"/>
      <c r="AC35" s="291" t="e">
        <f t="shared" si="11"/>
        <v>#DIV/0!</v>
      </c>
      <c r="AD35" s="70"/>
      <c r="AE35" s="340">
        <f>AD35*INDEX('Select Year'!Z$23:AE$23,,MATCH($BN$5,'Select Year'!Z$14:AE$14,0))</f>
        <v>0</v>
      </c>
      <c r="AF35" s="289"/>
      <c r="AG35" s="291" t="e">
        <f t="shared" si="12"/>
        <v>#DIV/0!</v>
      </c>
      <c r="AH35" s="70"/>
      <c r="AI35" s="340">
        <f>AH35*INDEX('Select Year'!Z$23:AE$23,,MATCH($BN$5,'Select Year'!Z$14:AE$14,0))</f>
        <v>0</v>
      </c>
      <c r="AJ35" s="289"/>
      <c r="AK35" s="291" t="e">
        <f t="shared" si="13"/>
        <v>#DIV/0!</v>
      </c>
      <c r="AL35" s="70"/>
      <c r="AM35" s="340">
        <f>AL35*INDEX('Select Year'!Z$23:AE$23,,MATCH($BN$5,'Select Year'!Z$14:AE$14,0))</f>
        <v>0</v>
      </c>
      <c r="AN35" s="289"/>
      <c r="AO35" s="291" t="e">
        <f t="shared" si="14"/>
        <v>#DIV/0!</v>
      </c>
      <c r="AP35" s="70"/>
      <c r="AQ35" s="340">
        <f>AP35*INDEX('Select Year'!Z$23:AE$23,,MATCH($BN$5,'Select Year'!Z$14:AE$14,0))</f>
        <v>0</v>
      </c>
      <c r="AR35" s="289"/>
      <c r="AS35" s="291" t="e">
        <f t="shared" si="15"/>
        <v>#DIV/0!</v>
      </c>
      <c r="AT35" s="70"/>
      <c r="AU35" s="340">
        <f>AT35*INDEX('Select Year'!Z$23:AE$23,,MATCH($BN$5,'Select Year'!Z$14:AE$14,0))</f>
        <v>0</v>
      </c>
      <c r="AV35" s="289"/>
      <c r="AW35" s="347" t="e">
        <f t="shared" si="16"/>
        <v>#DIV/0!</v>
      </c>
      <c r="AY35" s="12"/>
      <c r="AZ35" s="12"/>
      <c r="BF35" s="12"/>
      <c r="BG35" s="12"/>
      <c r="BH35" s="12"/>
      <c r="BI35" s="12"/>
      <c r="BJ35" s="13"/>
      <c r="BK35" s="12"/>
      <c r="CM35" s="177"/>
      <c r="CN35" s="174" t="str">
        <f t="shared" si="17"/>
        <v>Feb-</v>
      </c>
      <c r="CO35" s="174"/>
      <c r="CP35" s="174"/>
      <c r="CQ35" s="174"/>
      <c r="CR35" s="174"/>
      <c r="CS35" s="174"/>
      <c r="CT35" s="174"/>
      <c r="CU35" s="174"/>
      <c r="CV35" s="174"/>
      <c r="CW35" s="174"/>
      <c r="CX35" s="174"/>
      <c r="CY35" s="174"/>
      <c r="CZ35" s="176"/>
    </row>
    <row r="36" spans="1:104" s="11" customFormat="1" ht="14.25" customHeight="1" x14ac:dyDescent="0.2">
      <c r="A36" s="345"/>
      <c r="B36" s="118" t="s">
        <v>2</v>
      </c>
      <c r="C36" s="63" t="str">
        <f t="shared" si="30"/>
        <v/>
      </c>
      <c r="D36" s="366">
        <f t="shared" si="3"/>
        <v>0</v>
      </c>
      <c r="E36" s="340">
        <f>D36*INDEX('Select Year'!Z$23:AE$23,,MATCH($BN$5,'Select Year'!Z$14:AE$14,0))</f>
        <v>0</v>
      </c>
      <c r="F36" s="354">
        <f t="shared" si="4"/>
        <v>0</v>
      </c>
      <c r="G36" s="351" t="e">
        <f t="shared" si="5"/>
        <v>#DIV/0!</v>
      </c>
      <c r="H36" s="351" t="e">
        <f t="shared" si="6"/>
        <v>#DIV/0!</v>
      </c>
      <c r="I36" s="47" t="e">
        <f>E36*INDEX('Select Year'!AA$15:AC$19,MATCH('Light, Medium &amp; Heavy Fuel Oils'!C36,'Select Year'!W$15:W$19,0),MATCH($BN$5,'Select Year'!AA$14:AC$14,0))</f>
        <v>#N/A</v>
      </c>
      <c r="J36" s="70"/>
      <c r="K36" s="340">
        <f>J36*INDEX('Select Year'!Z$23:AE$23,,MATCH($BN$5,'Select Year'!Z$14:AE$14,0))</f>
        <v>0</v>
      </c>
      <c r="L36" s="289"/>
      <c r="M36" s="291" t="e">
        <f t="shared" si="7"/>
        <v>#DIV/0!</v>
      </c>
      <c r="N36" s="70"/>
      <c r="O36" s="340">
        <f>N36*INDEX('Select Year'!Z$23:AE$23,,MATCH($BN$5,'Select Year'!Z$14:AE$14,0))</f>
        <v>0</v>
      </c>
      <c r="P36" s="289"/>
      <c r="Q36" s="291" t="e">
        <f t="shared" si="8"/>
        <v>#DIV/0!</v>
      </c>
      <c r="R36" s="70"/>
      <c r="S36" s="340">
        <f>R36*INDEX('Select Year'!Z$23:AE$23,,MATCH($BN$5,'Select Year'!Z$14:AE$14,0))</f>
        <v>0</v>
      </c>
      <c r="T36" s="289"/>
      <c r="U36" s="291" t="e">
        <f t="shared" si="9"/>
        <v>#DIV/0!</v>
      </c>
      <c r="V36" s="70"/>
      <c r="W36" s="340">
        <f>V36*INDEX('Select Year'!Z$23:AE$23,,MATCH($BN$5,'Select Year'!Z$14:AE$14,0))</f>
        <v>0</v>
      </c>
      <c r="X36" s="289"/>
      <c r="Y36" s="291" t="e">
        <f t="shared" si="10"/>
        <v>#DIV/0!</v>
      </c>
      <c r="Z36" s="70"/>
      <c r="AA36" s="340">
        <f>Z36*INDEX('Select Year'!Z$23:AE$23,,MATCH($BN$5,'Select Year'!Z$14:AE$14,0))</f>
        <v>0</v>
      </c>
      <c r="AB36" s="289"/>
      <c r="AC36" s="291" t="e">
        <f t="shared" si="11"/>
        <v>#DIV/0!</v>
      </c>
      <c r="AD36" s="70"/>
      <c r="AE36" s="340">
        <f>AD36*INDEX('Select Year'!Z$23:AE$23,,MATCH($BN$5,'Select Year'!Z$14:AE$14,0))</f>
        <v>0</v>
      </c>
      <c r="AF36" s="289"/>
      <c r="AG36" s="291" t="e">
        <f t="shared" si="12"/>
        <v>#DIV/0!</v>
      </c>
      <c r="AH36" s="70"/>
      <c r="AI36" s="340">
        <f>AH36*INDEX('Select Year'!Z$23:AE$23,,MATCH($BN$5,'Select Year'!Z$14:AE$14,0))</f>
        <v>0</v>
      </c>
      <c r="AJ36" s="289"/>
      <c r="AK36" s="291" t="e">
        <f t="shared" si="13"/>
        <v>#DIV/0!</v>
      </c>
      <c r="AL36" s="70"/>
      <c r="AM36" s="340">
        <f>AL36*INDEX('Select Year'!Z$23:AE$23,,MATCH($BN$5,'Select Year'!Z$14:AE$14,0))</f>
        <v>0</v>
      </c>
      <c r="AN36" s="289"/>
      <c r="AO36" s="291" t="e">
        <f t="shared" si="14"/>
        <v>#DIV/0!</v>
      </c>
      <c r="AP36" s="70"/>
      <c r="AQ36" s="340">
        <f>AP36*INDEX('Select Year'!Z$23:AE$23,,MATCH($BN$5,'Select Year'!Z$14:AE$14,0))</f>
        <v>0</v>
      </c>
      <c r="AR36" s="289"/>
      <c r="AS36" s="291" t="e">
        <f t="shared" si="15"/>
        <v>#DIV/0!</v>
      </c>
      <c r="AT36" s="70"/>
      <c r="AU36" s="340">
        <f>AT36*INDEX('Select Year'!Z$23:AE$23,,MATCH($BN$5,'Select Year'!Z$14:AE$14,0))</f>
        <v>0</v>
      </c>
      <c r="AV36" s="289"/>
      <c r="AW36" s="347" t="e">
        <f t="shared" si="16"/>
        <v>#DIV/0!</v>
      </c>
      <c r="AY36" s="12"/>
      <c r="AZ36" s="12"/>
      <c r="BF36" s="12"/>
      <c r="BG36" s="12"/>
      <c r="BH36" s="12"/>
      <c r="BI36" s="12"/>
      <c r="BJ36" s="13"/>
      <c r="BK36" s="12"/>
      <c r="CM36" s="177"/>
      <c r="CN36" s="174" t="str">
        <f t="shared" si="17"/>
        <v>Mar-</v>
      </c>
      <c r="CO36" s="174"/>
      <c r="CP36" s="174"/>
      <c r="CQ36" s="174"/>
      <c r="CR36" s="174"/>
      <c r="CS36" s="174"/>
      <c r="CT36" s="174"/>
      <c r="CU36" s="174"/>
      <c r="CV36" s="174"/>
      <c r="CW36" s="174"/>
      <c r="CX36" s="174"/>
      <c r="CY36" s="174"/>
      <c r="CZ36" s="176"/>
    </row>
    <row r="37" spans="1:104" s="11" customFormat="1" ht="14.25" customHeight="1" x14ac:dyDescent="0.2">
      <c r="A37" s="345"/>
      <c r="B37" s="118" t="s">
        <v>3</v>
      </c>
      <c r="C37" s="63" t="str">
        <f t="shared" si="30"/>
        <v/>
      </c>
      <c r="D37" s="366">
        <f t="shared" si="3"/>
        <v>0</v>
      </c>
      <c r="E37" s="340">
        <f>D37*INDEX('Select Year'!Z$23:AE$23,,MATCH($BN$5,'Select Year'!Z$14:AE$14,0))</f>
        <v>0</v>
      </c>
      <c r="F37" s="354">
        <f t="shared" si="4"/>
        <v>0</v>
      </c>
      <c r="G37" s="351" t="e">
        <f t="shared" si="5"/>
        <v>#DIV/0!</v>
      </c>
      <c r="H37" s="351" t="e">
        <f t="shared" si="6"/>
        <v>#DIV/0!</v>
      </c>
      <c r="I37" s="47" t="e">
        <f>E37*INDEX('Select Year'!AA$15:AC$19,MATCH('Light, Medium &amp; Heavy Fuel Oils'!C37,'Select Year'!W$15:W$19,0),MATCH($BN$5,'Select Year'!AA$14:AC$14,0))</f>
        <v>#N/A</v>
      </c>
      <c r="J37" s="70"/>
      <c r="K37" s="340">
        <f>J37*INDEX('Select Year'!Z$23:AE$23,,MATCH($BN$5,'Select Year'!Z$14:AE$14,0))</f>
        <v>0</v>
      </c>
      <c r="L37" s="289"/>
      <c r="M37" s="291" t="e">
        <f t="shared" si="7"/>
        <v>#DIV/0!</v>
      </c>
      <c r="N37" s="70"/>
      <c r="O37" s="340">
        <f>N37*INDEX('Select Year'!Z$23:AE$23,,MATCH($BN$5,'Select Year'!Z$14:AE$14,0))</f>
        <v>0</v>
      </c>
      <c r="P37" s="289"/>
      <c r="Q37" s="291" t="e">
        <f t="shared" si="8"/>
        <v>#DIV/0!</v>
      </c>
      <c r="R37" s="70"/>
      <c r="S37" s="340">
        <f>R37*INDEX('Select Year'!Z$23:AE$23,,MATCH($BN$5,'Select Year'!Z$14:AE$14,0))</f>
        <v>0</v>
      </c>
      <c r="T37" s="289"/>
      <c r="U37" s="291" t="e">
        <f t="shared" si="9"/>
        <v>#DIV/0!</v>
      </c>
      <c r="V37" s="70"/>
      <c r="W37" s="340">
        <f>V37*INDEX('Select Year'!Z$23:AE$23,,MATCH($BN$5,'Select Year'!Z$14:AE$14,0))</f>
        <v>0</v>
      </c>
      <c r="X37" s="289"/>
      <c r="Y37" s="291" t="e">
        <f t="shared" si="10"/>
        <v>#DIV/0!</v>
      </c>
      <c r="Z37" s="70"/>
      <c r="AA37" s="340">
        <f>Z37*INDEX('Select Year'!Z$23:AE$23,,MATCH($BN$5,'Select Year'!Z$14:AE$14,0))</f>
        <v>0</v>
      </c>
      <c r="AB37" s="289"/>
      <c r="AC37" s="291" t="e">
        <f t="shared" si="11"/>
        <v>#DIV/0!</v>
      </c>
      <c r="AD37" s="70"/>
      <c r="AE37" s="340">
        <f>AD37*INDEX('Select Year'!Z$23:AE$23,,MATCH($BN$5,'Select Year'!Z$14:AE$14,0))</f>
        <v>0</v>
      </c>
      <c r="AF37" s="289"/>
      <c r="AG37" s="291" t="e">
        <f t="shared" si="12"/>
        <v>#DIV/0!</v>
      </c>
      <c r="AH37" s="70"/>
      <c r="AI37" s="340">
        <f>AH37*INDEX('Select Year'!Z$23:AE$23,,MATCH($BN$5,'Select Year'!Z$14:AE$14,0))</f>
        <v>0</v>
      </c>
      <c r="AJ37" s="289"/>
      <c r="AK37" s="291" t="e">
        <f t="shared" si="13"/>
        <v>#DIV/0!</v>
      </c>
      <c r="AL37" s="70"/>
      <c r="AM37" s="340">
        <f>AL37*INDEX('Select Year'!Z$23:AE$23,,MATCH($BN$5,'Select Year'!Z$14:AE$14,0))</f>
        <v>0</v>
      </c>
      <c r="AN37" s="289"/>
      <c r="AO37" s="291" t="e">
        <f t="shared" si="14"/>
        <v>#DIV/0!</v>
      </c>
      <c r="AP37" s="70"/>
      <c r="AQ37" s="340">
        <f>AP37*INDEX('Select Year'!Z$23:AE$23,,MATCH($BN$5,'Select Year'!Z$14:AE$14,0))</f>
        <v>0</v>
      </c>
      <c r="AR37" s="289"/>
      <c r="AS37" s="291" t="e">
        <f t="shared" si="15"/>
        <v>#DIV/0!</v>
      </c>
      <c r="AT37" s="70"/>
      <c r="AU37" s="340">
        <f>AT37*INDEX('Select Year'!Z$23:AE$23,,MATCH($BN$5,'Select Year'!Z$14:AE$14,0))</f>
        <v>0</v>
      </c>
      <c r="AV37" s="289"/>
      <c r="AW37" s="347" t="e">
        <f t="shared" si="16"/>
        <v>#DIV/0!</v>
      </c>
      <c r="AY37" s="12"/>
      <c r="AZ37" s="12"/>
      <c r="BF37" s="12"/>
      <c r="BG37" s="12"/>
      <c r="BH37" s="12"/>
      <c r="BI37" s="12"/>
      <c r="BJ37" s="13"/>
      <c r="BK37" s="12"/>
      <c r="CM37" s="177"/>
      <c r="CN37" s="174" t="str">
        <f t="shared" si="17"/>
        <v>Apr-</v>
      </c>
      <c r="CO37" s="174"/>
      <c r="CP37" s="174"/>
      <c r="CQ37" s="174"/>
      <c r="CR37" s="174"/>
      <c r="CS37" s="174"/>
      <c r="CT37" s="174"/>
      <c r="CU37" s="174"/>
      <c r="CV37" s="174"/>
      <c r="CW37" s="174"/>
      <c r="CX37" s="174"/>
      <c r="CY37" s="174"/>
      <c r="CZ37" s="176"/>
    </row>
    <row r="38" spans="1:104" s="11" customFormat="1" ht="14.25" customHeight="1" x14ac:dyDescent="0.2">
      <c r="A38" s="345"/>
      <c r="B38" s="118" t="s">
        <v>4</v>
      </c>
      <c r="C38" s="63" t="str">
        <f t="shared" si="30"/>
        <v/>
      </c>
      <c r="D38" s="366">
        <f t="shared" si="3"/>
        <v>0</v>
      </c>
      <c r="E38" s="340">
        <f>D38*INDEX('Select Year'!Z$23:AE$23,,MATCH($BN$5,'Select Year'!Z$14:AE$14,0))</f>
        <v>0</v>
      </c>
      <c r="F38" s="354">
        <f t="shared" si="4"/>
        <v>0</v>
      </c>
      <c r="G38" s="351" t="e">
        <f t="shared" si="5"/>
        <v>#DIV/0!</v>
      </c>
      <c r="H38" s="351" t="e">
        <f t="shared" si="6"/>
        <v>#DIV/0!</v>
      </c>
      <c r="I38" s="47" t="e">
        <f>E38*INDEX('Select Year'!AA$15:AC$19,MATCH('Light, Medium &amp; Heavy Fuel Oils'!C38,'Select Year'!W$15:W$19,0),MATCH($BN$5,'Select Year'!AA$14:AC$14,0))</f>
        <v>#N/A</v>
      </c>
      <c r="J38" s="70"/>
      <c r="K38" s="340">
        <f>J38*INDEX('Select Year'!Z$23:AE$23,,MATCH($BN$5,'Select Year'!Z$14:AE$14,0))</f>
        <v>0</v>
      </c>
      <c r="L38" s="289"/>
      <c r="M38" s="291" t="e">
        <f t="shared" si="7"/>
        <v>#DIV/0!</v>
      </c>
      <c r="N38" s="70"/>
      <c r="O38" s="340">
        <f>N38*INDEX('Select Year'!Z$23:AE$23,,MATCH($BN$5,'Select Year'!Z$14:AE$14,0))</f>
        <v>0</v>
      </c>
      <c r="P38" s="289"/>
      <c r="Q38" s="291" t="e">
        <f t="shared" si="8"/>
        <v>#DIV/0!</v>
      </c>
      <c r="R38" s="70"/>
      <c r="S38" s="340">
        <f>R38*INDEX('Select Year'!Z$23:AE$23,,MATCH($BN$5,'Select Year'!Z$14:AE$14,0))</f>
        <v>0</v>
      </c>
      <c r="T38" s="289"/>
      <c r="U38" s="291" t="e">
        <f t="shared" si="9"/>
        <v>#DIV/0!</v>
      </c>
      <c r="V38" s="70"/>
      <c r="W38" s="340">
        <f>V38*INDEX('Select Year'!Z$23:AE$23,,MATCH($BN$5,'Select Year'!Z$14:AE$14,0))</f>
        <v>0</v>
      </c>
      <c r="X38" s="289"/>
      <c r="Y38" s="291" t="e">
        <f t="shared" si="10"/>
        <v>#DIV/0!</v>
      </c>
      <c r="Z38" s="70"/>
      <c r="AA38" s="340">
        <f>Z38*INDEX('Select Year'!Z$23:AE$23,,MATCH($BN$5,'Select Year'!Z$14:AE$14,0))</f>
        <v>0</v>
      </c>
      <c r="AB38" s="289"/>
      <c r="AC38" s="291" t="e">
        <f t="shared" si="11"/>
        <v>#DIV/0!</v>
      </c>
      <c r="AD38" s="70"/>
      <c r="AE38" s="340">
        <f>AD38*INDEX('Select Year'!Z$23:AE$23,,MATCH($BN$5,'Select Year'!Z$14:AE$14,0))</f>
        <v>0</v>
      </c>
      <c r="AF38" s="289"/>
      <c r="AG38" s="291" t="e">
        <f t="shared" si="12"/>
        <v>#DIV/0!</v>
      </c>
      <c r="AH38" s="70"/>
      <c r="AI38" s="340">
        <f>AH38*INDEX('Select Year'!Z$23:AE$23,,MATCH($BN$5,'Select Year'!Z$14:AE$14,0))</f>
        <v>0</v>
      </c>
      <c r="AJ38" s="289"/>
      <c r="AK38" s="291" t="e">
        <f t="shared" si="13"/>
        <v>#DIV/0!</v>
      </c>
      <c r="AL38" s="70"/>
      <c r="AM38" s="340">
        <f>AL38*INDEX('Select Year'!Z$23:AE$23,,MATCH($BN$5,'Select Year'!Z$14:AE$14,0))</f>
        <v>0</v>
      </c>
      <c r="AN38" s="289"/>
      <c r="AO38" s="291" t="e">
        <f t="shared" si="14"/>
        <v>#DIV/0!</v>
      </c>
      <c r="AP38" s="70"/>
      <c r="AQ38" s="340">
        <f>AP38*INDEX('Select Year'!Z$23:AE$23,,MATCH($BN$5,'Select Year'!Z$14:AE$14,0))</f>
        <v>0</v>
      </c>
      <c r="AR38" s="289"/>
      <c r="AS38" s="291" t="e">
        <f t="shared" si="15"/>
        <v>#DIV/0!</v>
      </c>
      <c r="AT38" s="70"/>
      <c r="AU38" s="340">
        <f>AT38*INDEX('Select Year'!Z$23:AE$23,,MATCH($BN$5,'Select Year'!Z$14:AE$14,0))</f>
        <v>0</v>
      </c>
      <c r="AV38" s="289"/>
      <c r="AW38" s="347" t="e">
        <f t="shared" si="16"/>
        <v>#DIV/0!</v>
      </c>
      <c r="AY38" s="12"/>
      <c r="AZ38" s="12"/>
      <c r="BF38" s="12"/>
      <c r="BG38" s="12"/>
      <c r="BH38" s="12"/>
      <c r="BI38" s="12"/>
      <c r="BJ38" s="13"/>
      <c r="BK38" s="12"/>
      <c r="CM38" s="177"/>
      <c r="CN38" s="174" t="str">
        <f t="shared" si="17"/>
        <v>May-</v>
      </c>
      <c r="CO38" s="174"/>
      <c r="CP38" s="174"/>
      <c r="CQ38" s="174"/>
      <c r="CR38" s="174"/>
      <c r="CS38" s="174"/>
      <c r="CT38" s="174"/>
      <c r="CU38" s="174"/>
      <c r="CV38" s="174"/>
      <c r="CW38" s="174"/>
      <c r="CX38" s="174"/>
      <c r="CY38" s="174"/>
      <c r="CZ38" s="176"/>
    </row>
    <row r="39" spans="1:104" s="11" customFormat="1" ht="14.25" customHeight="1" x14ac:dyDescent="0.2">
      <c r="A39" s="345"/>
      <c r="B39" s="118" t="s">
        <v>5</v>
      </c>
      <c r="C39" s="63" t="str">
        <f t="shared" si="30"/>
        <v/>
      </c>
      <c r="D39" s="366">
        <f t="shared" si="3"/>
        <v>0</v>
      </c>
      <c r="E39" s="340">
        <f>D39*INDEX('Select Year'!Z$23:AE$23,,MATCH($BN$5,'Select Year'!Z$14:AE$14,0))</f>
        <v>0</v>
      </c>
      <c r="F39" s="354">
        <f t="shared" si="4"/>
        <v>0</v>
      </c>
      <c r="G39" s="351" t="e">
        <f t="shared" si="5"/>
        <v>#DIV/0!</v>
      </c>
      <c r="H39" s="351" t="e">
        <f t="shared" si="6"/>
        <v>#DIV/0!</v>
      </c>
      <c r="I39" s="47" t="e">
        <f>E39*INDEX('Select Year'!AA$15:AC$19,MATCH('Light, Medium &amp; Heavy Fuel Oils'!C39,'Select Year'!W$15:W$19,0),MATCH($BN$5,'Select Year'!AA$14:AC$14,0))</f>
        <v>#N/A</v>
      </c>
      <c r="J39" s="70"/>
      <c r="K39" s="340">
        <f>J39*INDEX('Select Year'!Z$23:AE$23,,MATCH($BN$5,'Select Year'!Z$14:AE$14,0))</f>
        <v>0</v>
      </c>
      <c r="L39" s="289"/>
      <c r="M39" s="291" t="e">
        <f t="shared" si="7"/>
        <v>#DIV/0!</v>
      </c>
      <c r="N39" s="70"/>
      <c r="O39" s="340">
        <f>N39*INDEX('Select Year'!Z$23:AE$23,,MATCH($BN$5,'Select Year'!Z$14:AE$14,0))</f>
        <v>0</v>
      </c>
      <c r="P39" s="289"/>
      <c r="Q39" s="291" t="e">
        <f t="shared" si="8"/>
        <v>#DIV/0!</v>
      </c>
      <c r="R39" s="70"/>
      <c r="S39" s="340">
        <f>R39*INDEX('Select Year'!Z$23:AE$23,,MATCH($BN$5,'Select Year'!Z$14:AE$14,0))</f>
        <v>0</v>
      </c>
      <c r="T39" s="289"/>
      <c r="U39" s="291" t="e">
        <f t="shared" si="9"/>
        <v>#DIV/0!</v>
      </c>
      <c r="V39" s="70"/>
      <c r="W39" s="340">
        <f>V39*INDEX('Select Year'!Z$23:AE$23,,MATCH($BN$5,'Select Year'!Z$14:AE$14,0))</f>
        <v>0</v>
      </c>
      <c r="X39" s="289"/>
      <c r="Y39" s="291" t="e">
        <f t="shared" si="10"/>
        <v>#DIV/0!</v>
      </c>
      <c r="Z39" s="70"/>
      <c r="AA39" s="340">
        <f>Z39*INDEX('Select Year'!Z$23:AE$23,,MATCH($BN$5,'Select Year'!Z$14:AE$14,0))</f>
        <v>0</v>
      </c>
      <c r="AB39" s="289"/>
      <c r="AC39" s="291" t="e">
        <f t="shared" si="11"/>
        <v>#DIV/0!</v>
      </c>
      <c r="AD39" s="70"/>
      <c r="AE39" s="340">
        <f>AD39*INDEX('Select Year'!Z$23:AE$23,,MATCH($BN$5,'Select Year'!Z$14:AE$14,0))</f>
        <v>0</v>
      </c>
      <c r="AF39" s="289"/>
      <c r="AG39" s="291" t="e">
        <f t="shared" si="12"/>
        <v>#DIV/0!</v>
      </c>
      <c r="AH39" s="70"/>
      <c r="AI39" s="340">
        <f>AH39*INDEX('Select Year'!Z$23:AE$23,,MATCH($BN$5,'Select Year'!Z$14:AE$14,0))</f>
        <v>0</v>
      </c>
      <c r="AJ39" s="289"/>
      <c r="AK39" s="291" t="e">
        <f t="shared" si="13"/>
        <v>#DIV/0!</v>
      </c>
      <c r="AL39" s="70"/>
      <c r="AM39" s="340">
        <f>AL39*INDEX('Select Year'!Z$23:AE$23,,MATCH($BN$5,'Select Year'!Z$14:AE$14,0))</f>
        <v>0</v>
      </c>
      <c r="AN39" s="289"/>
      <c r="AO39" s="291" t="e">
        <f t="shared" si="14"/>
        <v>#DIV/0!</v>
      </c>
      <c r="AP39" s="70"/>
      <c r="AQ39" s="340">
        <f>AP39*INDEX('Select Year'!Z$23:AE$23,,MATCH($BN$5,'Select Year'!Z$14:AE$14,0))</f>
        <v>0</v>
      </c>
      <c r="AR39" s="289"/>
      <c r="AS39" s="291" t="e">
        <f t="shared" si="15"/>
        <v>#DIV/0!</v>
      </c>
      <c r="AT39" s="70"/>
      <c r="AU39" s="340">
        <f>AT39*INDEX('Select Year'!Z$23:AE$23,,MATCH($BN$5,'Select Year'!Z$14:AE$14,0))</f>
        <v>0</v>
      </c>
      <c r="AV39" s="289"/>
      <c r="AW39" s="347" t="e">
        <f t="shared" si="16"/>
        <v>#DIV/0!</v>
      </c>
      <c r="AY39" s="12"/>
      <c r="AZ39" s="12"/>
      <c r="BF39" s="12"/>
      <c r="BG39" s="12"/>
      <c r="BH39" s="12"/>
      <c r="BI39" s="12"/>
      <c r="BJ39" s="13"/>
      <c r="BK39" s="12"/>
      <c r="CM39" s="177"/>
      <c r="CN39" s="174" t="str">
        <f t="shared" si="17"/>
        <v>Jun-</v>
      </c>
      <c r="CO39" s="174"/>
      <c r="CP39" s="174"/>
      <c r="CQ39" s="174"/>
      <c r="CR39" s="174"/>
      <c r="CS39" s="174"/>
      <c r="CT39" s="174"/>
      <c r="CU39" s="174"/>
      <c r="CV39" s="174"/>
      <c r="CW39" s="174"/>
      <c r="CX39" s="174"/>
      <c r="CY39" s="174"/>
      <c r="CZ39" s="176"/>
    </row>
    <row r="40" spans="1:104" s="11" customFormat="1" ht="14.25" customHeight="1" x14ac:dyDescent="0.2">
      <c r="A40" s="345"/>
      <c r="B40" s="118" t="s">
        <v>6</v>
      </c>
      <c r="C40" s="63" t="str">
        <f t="shared" si="30"/>
        <v/>
      </c>
      <c r="D40" s="366">
        <f t="shared" si="3"/>
        <v>0</v>
      </c>
      <c r="E40" s="340">
        <f>D40*INDEX('Select Year'!Z$23:AE$23,,MATCH($BN$5,'Select Year'!Z$14:AE$14,0))</f>
        <v>0</v>
      </c>
      <c r="F40" s="354">
        <f t="shared" si="4"/>
        <v>0</v>
      </c>
      <c r="G40" s="351" t="e">
        <f t="shared" si="5"/>
        <v>#DIV/0!</v>
      </c>
      <c r="H40" s="351" t="e">
        <f t="shared" si="6"/>
        <v>#DIV/0!</v>
      </c>
      <c r="I40" s="47" t="e">
        <f>E40*INDEX('Select Year'!AA$15:AC$19,MATCH('Light, Medium &amp; Heavy Fuel Oils'!C40,'Select Year'!W$15:W$19,0),MATCH($BN$5,'Select Year'!AA$14:AC$14,0))</f>
        <v>#N/A</v>
      </c>
      <c r="J40" s="70"/>
      <c r="K40" s="340">
        <f>J40*INDEX('Select Year'!Z$23:AE$23,,MATCH($BN$5,'Select Year'!Z$14:AE$14,0))</f>
        <v>0</v>
      </c>
      <c r="L40" s="289"/>
      <c r="M40" s="291" t="e">
        <f t="shared" si="7"/>
        <v>#DIV/0!</v>
      </c>
      <c r="N40" s="70"/>
      <c r="O40" s="340">
        <f>N40*INDEX('Select Year'!Z$23:AE$23,,MATCH($BN$5,'Select Year'!Z$14:AE$14,0))</f>
        <v>0</v>
      </c>
      <c r="P40" s="289"/>
      <c r="Q40" s="291" t="e">
        <f t="shared" si="8"/>
        <v>#DIV/0!</v>
      </c>
      <c r="R40" s="70"/>
      <c r="S40" s="340">
        <f>R40*INDEX('Select Year'!Z$23:AE$23,,MATCH($BN$5,'Select Year'!Z$14:AE$14,0))</f>
        <v>0</v>
      </c>
      <c r="T40" s="289"/>
      <c r="U40" s="291" t="e">
        <f t="shared" si="9"/>
        <v>#DIV/0!</v>
      </c>
      <c r="V40" s="70"/>
      <c r="W40" s="340">
        <f>V40*INDEX('Select Year'!Z$23:AE$23,,MATCH($BN$5,'Select Year'!Z$14:AE$14,0))</f>
        <v>0</v>
      </c>
      <c r="X40" s="289"/>
      <c r="Y40" s="291" t="e">
        <f t="shared" si="10"/>
        <v>#DIV/0!</v>
      </c>
      <c r="Z40" s="70"/>
      <c r="AA40" s="340">
        <f>Z40*INDEX('Select Year'!Z$23:AE$23,,MATCH($BN$5,'Select Year'!Z$14:AE$14,0))</f>
        <v>0</v>
      </c>
      <c r="AB40" s="289"/>
      <c r="AC40" s="291" t="e">
        <f t="shared" si="11"/>
        <v>#DIV/0!</v>
      </c>
      <c r="AD40" s="70"/>
      <c r="AE40" s="340">
        <f>AD40*INDEX('Select Year'!Z$23:AE$23,,MATCH($BN$5,'Select Year'!Z$14:AE$14,0))</f>
        <v>0</v>
      </c>
      <c r="AF40" s="289"/>
      <c r="AG40" s="291" t="e">
        <f t="shared" si="12"/>
        <v>#DIV/0!</v>
      </c>
      <c r="AH40" s="70"/>
      <c r="AI40" s="340">
        <f>AH40*INDEX('Select Year'!Z$23:AE$23,,MATCH($BN$5,'Select Year'!Z$14:AE$14,0))</f>
        <v>0</v>
      </c>
      <c r="AJ40" s="289"/>
      <c r="AK40" s="291" t="e">
        <f t="shared" si="13"/>
        <v>#DIV/0!</v>
      </c>
      <c r="AL40" s="70"/>
      <c r="AM40" s="340">
        <f>AL40*INDEX('Select Year'!Z$23:AE$23,,MATCH($BN$5,'Select Year'!Z$14:AE$14,0))</f>
        <v>0</v>
      </c>
      <c r="AN40" s="289"/>
      <c r="AO40" s="291" t="e">
        <f t="shared" si="14"/>
        <v>#DIV/0!</v>
      </c>
      <c r="AP40" s="70"/>
      <c r="AQ40" s="340">
        <f>AP40*INDEX('Select Year'!Z$23:AE$23,,MATCH($BN$5,'Select Year'!Z$14:AE$14,0))</f>
        <v>0</v>
      </c>
      <c r="AR40" s="289"/>
      <c r="AS40" s="291" t="e">
        <f t="shared" si="15"/>
        <v>#DIV/0!</v>
      </c>
      <c r="AT40" s="70"/>
      <c r="AU40" s="340">
        <f>AT40*INDEX('Select Year'!Z$23:AE$23,,MATCH($BN$5,'Select Year'!Z$14:AE$14,0))</f>
        <v>0</v>
      </c>
      <c r="AV40" s="289"/>
      <c r="AW40" s="347" t="e">
        <f t="shared" si="16"/>
        <v>#DIV/0!</v>
      </c>
      <c r="AY40" s="12"/>
      <c r="AZ40" s="12"/>
      <c r="BF40" s="12"/>
      <c r="BG40" s="12"/>
      <c r="BH40" s="12"/>
      <c r="BI40" s="12"/>
      <c r="BJ40" s="13"/>
      <c r="BK40" s="12"/>
      <c r="CM40" s="177"/>
      <c r="CN40" s="174" t="str">
        <f t="shared" si="17"/>
        <v>Jul-</v>
      </c>
      <c r="CO40" s="174"/>
      <c r="CP40" s="174"/>
      <c r="CQ40" s="174"/>
      <c r="CR40" s="174"/>
      <c r="CS40" s="174"/>
      <c r="CT40" s="174"/>
      <c r="CU40" s="174"/>
      <c r="CV40" s="174"/>
      <c r="CW40" s="174"/>
      <c r="CX40" s="174"/>
      <c r="CY40" s="174"/>
      <c r="CZ40" s="176"/>
    </row>
    <row r="41" spans="1:104" s="11" customFormat="1" ht="14.25" customHeight="1" x14ac:dyDescent="0.2">
      <c r="A41" s="345"/>
      <c r="B41" s="118" t="s">
        <v>7</v>
      </c>
      <c r="C41" s="63" t="str">
        <f t="shared" si="30"/>
        <v/>
      </c>
      <c r="D41" s="366">
        <f t="shared" si="3"/>
        <v>0</v>
      </c>
      <c r="E41" s="340">
        <f>D41*INDEX('Select Year'!Z$23:AE$23,,MATCH($BN$5,'Select Year'!Z$14:AE$14,0))</f>
        <v>0</v>
      </c>
      <c r="F41" s="354">
        <f t="shared" si="4"/>
        <v>0</v>
      </c>
      <c r="G41" s="351" t="e">
        <f t="shared" si="5"/>
        <v>#DIV/0!</v>
      </c>
      <c r="H41" s="351" t="e">
        <f t="shared" si="6"/>
        <v>#DIV/0!</v>
      </c>
      <c r="I41" s="47" t="e">
        <f>E41*INDEX('Select Year'!AA$15:AC$19,MATCH('Light, Medium &amp; Heavy Fuel Oils'!C41,'Select Year'!W$15:W$19,0),MATCH($BN$5,'Select Year'!AA$14:AC$14,0))</f>
        <v>#N/A</v>
      </c>
      <c r="J41" s="70"/>
      <c r="K41" s="340">
        <f>J41*INDEX('Select Year'!Z$23:AE$23,,MATCH($BN$5,'Select Year'!Z$14:AE$14,0))</f>
        <v>0</v>
      </c>
      <c r="L41" s="289"/>
      <c r="M41" s="291" t="e">
        <f t="shared" si="7"/>
        <v>#DIV/0!</v>
      </c>
      <c r="N41" s="70"/>
      <c r="O41" s="340">
        <f>N41*INDEX('Select Year'!Z$23:AE$23,,MATCH($BN$5,'Select Year'!Z$14:AE$14,0))</f>
        <v>0</v>
      </c>
      <c r="P41" s="289"/>
      <c r="Q41" s="291" t="e">
        <f t="shared" si="8"/>
        <v>#DIV/0!</v>
      </c>
      <c r="R41" s="70"/>
      <c r="S41" s="340">
        <f>R41*INDEX('Select Year'!Z$23:AE$23,,MATCH($BN$5,'Select Year'!Z$14:AE$14,0))</f>
        <v>0</v>
      </c>
      <c r="T41" s="289"/>
      <c r="U41" s="291" t="e">
        <f t="shared" si="9"/>
        <v>#DIV/0!</v>
      </c>
      <c r="V41" s="70"/>
      <c r="W41" s="340">
        <f>V41*INDEX('Select Year'!Z$23:AE$23,,MATCH($BN$5,'Select Year'!Z$14:AE$14,0))</f>
        <v>0</v>
      </c>
      <c r="X41" s="289"/>
      <c r="Y41" s="291" t="e">
        <f t="shared" si="10"/>
        <v>#DIV/0!</v>
      </c>
      <c r="Z41" s="70"/>
      <c r="AA41" s="340">
        <f>Z41*INDEX('Select Year'!Z$23:AE$23,,MATCH($BN$5,'Select Year'!Z$14:AE$14,0))</f>
        <v>0</v>
      </c>
      <c r="AB41" s="289"/>
      <c r="AC41" s="291" t="e">
        <f t="shared" si="11"/>
        <v>#DIV/0!</v>
      </c>
      <c r="AD41" s="70"/>
      <c r="AE41" s="340">
        <f>AD41*INDEX('Select Year'!Z$23:AE$23,,MATCH($BN$5,'Select Year'!Z$14:AE$14,0))</f>
        <v>0</v>
      </c>
      <c r="AF41" s="289"/>
      <c r="AG41" s="291" t="e">
        <f t="shared" si="12"/>
        <v>#DIV/0!</v>
      </c>
      <c r="AH41" s="70"/>
      <c r="AI41" s="340">
        <f>AH41*INDEX('Select Year'!Z$23:AE$23,,MATCH($BN$5,'Select Year'!Z$14:AE$14,0))</f>
        <v>0</v>
      </c>
      <c r="AJ41" s="289"/>
      <c r="AK41" s="291" t="e">
        <f t="shared" si="13"/>
        <v>#DIV/0!</v>
      </c>
      <c r="AL41" s="70"/>
      <c r="AM41" s="340">
        <f>AL41*INDEX('Select Year'!Z$23:AE$23,,MATCH($BN$5,'Select Year'!Z$14:AE$14,0))</f>
        <v>0</v>
      </c>
      <c r="AN41" s="289"/>
      <c r="AO41" s="291" t="e">
        <f t="shared" si="14"/>
        <v>#DIV/0!</v>
      </c>
      <c r="AP41" s="70"/>
      <c r="AQ41" s="340">
        <f>AP41*INDEX('Select Year'!Z$23:AE$23,,MATCH($BN$5,'Select Year'!Z$14:AE$14,0))</f>
        <v>0</v>
      </c>
      <c r="AR41" s="289"/>
      <c r="AS41" s="291" t="e">
        <f t="shared" si="15"/>
        <v>#DIV/0!</v>
      </c>
      <c r="AT41" s="70"/>
      <c r="AU41" s="340">
        <f>AT41*INDEX('Select Year'!Z$23:AE$23,,MATCH($BN$5,'Select Year'!Z$14:AE$14,0))</f>
        <v>0</v>
      </c>
      <c r="AV41" s="289"/>
      <c r="AW41" s="347" t="e">
        <f t="shared" si="16"/>
        <v>#DIV/0!</v>
      </c>
      <c r="AY41" s="12"/>
      <c r="AZ41" s="12"/>
      <c r="BF41" s="12"/>
      <c r="BG41" s="12"/>
      <c r="BH41" s="12"/>
      <c r="BI41" s="12"/>
      <c r="BJ41" s="13"/>
      <c r="BK41" s="12"/>
      <c r="CM41" s="177"/>
      <c r="CN41" s="174" t="str">
        <f t="shared" si="17"/>
        <v>Aug-</v>
      </c>
      <c r="CO41" s="174"/>
      <c r="CP41" s="174"/>
      <c r="CQ41" s="174"/>
      <c r="CR41" s="174"/>
      <c r="CS41" s="174"/>
      <c r="CT41" s="174"/>
      <c r="CU41" s="174"/>
      <c r="CV41" s="174"/>
      <c r="CW41" s="174"/>
      <c r="CX41" s="174"/>
      <c r="CY41" s="174"/>
      <c r="CZ41" s="176"/>
    </row>
    <row r="42" spans="1:104" s="11" customFormat="1" ht="14.25" customHeight="1" x14ac:dyDescent="0.2">
      <c r="A42" s="345"/>
      <c r="B42" s="118" t="s">
        <v>8</v>
      </c>
      <c r="C42" s="63" t="str">
        <f t="shared" si="30"/>
        <v/>
      </c>
      <c r="D42" s="366">
        <f t="shared" si="3"/>
        <v>0</v>
      </c>
      <c r="E42" s="340">
        <f>D42*INDEX('Select Year'!Z$23:AE$23,,MATCH($BN$5,'Select Year'!Z$14:AE$14,0))</f>
        <v>0</v>
      </c>
      <c r="F42" s="354">
        <f t="shared" si="4"/>
        <v>0</v>
      </c>
      <c r="G42" s="351" t="e">
        <f t="shared" si="5"/>
        <v>#DIV/0!</v>
      </c>
      <c r="H42" s="351" t="e">
        <f t="shared" si="6"/>
        <v>#DIV/0!</v>
      </c>
      <c r="I42" s="47" t="e">
        <f>E42*INDEX('Select Year'!AA$15:AC$19,MATCH('Light, Medium &amp; Heavy Fuel Oils'!C42,'Select Year'!W$15:W$19,0),MATCH($BN$5,'Select Year'!AA$14:AC$14,0))</f>
        <v>#N/A</v>
      </c>
      <c r="J42" s="70"/>
      <c r="K42" s="340">
        <f>J42*INDEX('Select Year'!Z$23:AE$23,,MATCH($BN$5,'Select Year'!Z$14:AE$14,0))</f>
        <v>0</v>
      </c>
      <c r="L42" s="289"/>
      <c r="M42" s="291" t="e">
        <f t="shared" si="7"/>
        <v>#DIV/0!</v>
      </c>
      <c r="N42" s="70"/>
      <c r="O42" s="340">
        <f>N42*INDEX('Select Year'!Z$23:AE$23,,MATCH($BN$5,'Select Year'!Z$14:AE$14,0))</f>
        <v>0</v>
      </c>
      <c r="P42" s="289"/>
      <c r="Q42" s="291" t="e">
        <f t="shared" si="8"/>
        <v>#DIV/0!</v>
      </c>
      <c r="R42" s="70"/>
      <c r="S42" s="340">
        <f>R42*INDEX('Select Year'!Z$23:AE$23,,MATCH($BN$5,'Select Year'!Z$14:AE$14,0))</f>
        <v>0</v>
      </c>
      <c r="T42" s="289"/>
      <c r="U42" s="291" t="e">
        <f t="shared" si="9"/>
        <v>#DIV/0!</v>
      </c>
      <c r="V42" s="70"/>
      <c r="W42" s="340">
        <f>V42*INDEX('Select Year'!Z$23:AE$23,,MATCH($BN$5,'Select Year'!Z$14:AE$14,0))</f>
        <v>0</v>
      </c>
      <c r="X42" s="289"/>
      <c r="Y42" s="291" t="e">
        <f t="shared" si="10"/>
        <v>#DIV/0!</v>
      </c>
      <c r="Z42" s="70"/>
      <c r="AA42" s="340">
        <f>Z42*INDEX('Select Year'!Z$23:AE$23,,MATCH($BN$5,'Select Year'!Z$14:AE$14,0))</f>
        <v>0</v>
      </c>
      <c r="AB42" s="289"/>
      <c r="AC42" s="291" t="e">
        <f t="shared" si="11"/>
        <v>#DIV/0!</v>
      </c>
      <c r="AD42" s="70"/>
      <c r="AE42" s="340">
        <f>AD42*INDEX('Select Year'!Z$23:AE$23,,MATCH($BN$5,'Select Year'!Z$14:AE$14,0))</f>
        <v>0</v>
      </c>
      <c r="AF42" s="289"/>
      <c r="AG42" s="291" t="e">
        <f t="shared" si="12"/>
        <v>#DIV/0!</v>
      </c>
      <c r="AH42" s="70"/>
      <c r="AI42" s="340">
        <f>AH42*INDEX('Select Year'!Z$23:AE$23,,MATCH($BN$5,'Select Year'!Z$14:AE$14,0))</f>
        <v>0</v>
      </c>
      <c r="AJ42" s="289"/>
      <c r="AK42" s="291" t="e">
        <f t="shared" si="13"/>
        <v>#DIV/0!</v>
      </c>
      <c r="AL42" s="70"/>
      <c r="AM42" s="340">
        <f>AL42*INDEX('Select Year'!Z$23:AE$23,,MATCH($BN$5,'Select Year'!Z$14:AE$14,0))</f>
        <v>0</v>
      </c>
      <c r="AN42" s="289"/>
      <c r="AO42" s="291" t="e">
        <f t="shared" si="14"/>
        <v>#DIV/0!</v>
      </c>
      <c r="AP42" s="70"/>
      <c r="AQ42" s="340">
        <f>AP42*INDEX('Select Year'!Z$23:AE$23,,MATCH($BN$5,'Select Year'!Z$14:AE$14,0))</f>
        <v>0</v>
      </c>
      <c r="AR42" s="289"/>
      <c r="AS42" s="291" t="e">
        <f t="shared" si="15"/>
        <v>#DIV/0!</v>
      </c>
      <c r="AT42" s="70"/>
      <c r="AU42" s="340">
        <f>AT42*INDEX('Select Year'!Z$23:AE$23,,MATCH($BN$5,'Select Year'!Z$14:AE$14,0))</f>
        <v>0</v>
      </c>
      <c r="AV42" s="289"/>
      <c r="AW42" s="347" t="e">
        <f t="shared" si="16"/>
        <v>#DIV/0!</v>
      </c>
      <c r="AY42" s="12"/>
      <c r="AZ42" s="12"/>
      <c r="BF42" s="12"/>
      <c r="BG42" s="12"/>
      <c r="BH42" s="12"/>
      <c r="BI42" s="12"/>
      <c r="BJ42" s="13"/>
      <c r="BK42" s="12"/>
      <c r="CM42" s="177"/>
      <c r="CN42" s="174" t="str">
        <f t="shared" si="17"/>
        <v>Sep-</v>
      </c>
      <c r="CO42" s="174"/>
      <c r="CP42" s="174"/>
      <c r="CQ42" s="174"/>
      <c r="CR42" s="174"/>
      <c r="CS42" s="174"/>
      <c r="CT42" s="174"/>
      <c r="CU42" s="174"/>
      <c r="CV42" s="174"/>
      <c r="CW42" s="174"/>
      <c r="CX42" s="174"/>
      <c r="CY42" s="174"/>
      <c r="CZ42" s="176"/>
    </row>
    <row r="43" spans="1:104" s="11" customFormat="1" ht="14.25" customHeight="1" x14ac:dyDescent="0.2">
      <c r="A43" s="345"/>
      <c r="B43" s="118" t="s">
        <v>9</v>
      </c>
      <c r="C43" s="63" t="str">
        <f t="shared" si="30"/>
        <v/>
      </c>
      <c r="D43" s="366">
        <f t="shared" si="3"/>
        <v>0</v>
      </c>
      <c r="E43" s="340">
        <f>D43*INDEX('Select Year'!Z$23:AE$23,,MATCH($BN$5,'Select Year'!Z$14:AE$14,0))</f>
        <v>0</v>
      </c>
      <c r="F43" s="354">
        <f t="shared" si="4"/>
        <v>0</v>
      </c>
      <c r="G43" s="351" t="e">
        <f t="shared" si="5"/>
        <v>#DIV/0!</v>
      </c>
      <c r="H43" s="351" t="e">
        <f t="shared" si="6"/>
        <v>#DIV/0!</v>
      </c>
      <c r="I43" s="47" t="e">
        <f>E43*INDEX('Select Year'!AA$15:AC$19,MATCH('Light, Medium &amp; Heavy Fuel Oils'!C43,'Select Year'!W$15:W$19,0),MATCH($BN$5,'Select Year'!AA$14:AC$14,0))</f>
        <v>#N/A</v>
      </c>
      <c r="J43" s="70"/>
      <c r="K43" s="340">
        <f>J43*INDEX('Select Year'!Z$23:AE$23,,MATCH($BN$5,'Select Year'!Z$14:AE$14,0))</f>
        <v>0</v>
      </c>
      <c r="L43" s="289"/>
      <c r="M43" s="291" t="e">
        <f t="shared" si="7"/>
        <v>#DIV/0!</v>
      </c>
      <c r="N43" s="70"/>
      <c r="O43" s="340">
        <f>N43*INDEX('Select Year'!Z$23:AE$23,,MATCH($BN$5,'Select Year'!Z$14:AE$14,0))</f>
        <v>0</v>
      </c>
      <c r="P43" s="289"/>
      <c r="Q43" s="291" t="e">
        <f t="shared" si="8"/>
        <v>#DIV/0!</v>
      </c>
      <c r="R43" s="70"/>
      <c r="S43" s="340">
        <f>R43*INDEX('Select Year'!Z$23:AE$23,,MATCH($BN$5,'Select Year'!Z$14:AE$14,0))</f>
        <v>0</v>
      </c>
      <c r="T43" s="289"/>
      <c r="U43" s="291" t="e">
        <f t="shared" si="9"/>
        <v>#DIV/0!</v>
      </c>
      <c r="V43" s="70"/>
      <c r="W43" s="340">
        <f>V43*INDEX('Select Year'!Z$23:AE$23,,MATCH($BN$5,'Select Year'!Z$14:AE$14,0))</f>
        <v>0</v>
      </c>
      <c r="X43" s="289"/>
      <c r="Y43" s="291" t="e">
        <f t="shared" si="10"/>
        <v>#DIV/0!</v>
      </c>
      <c r="Z43" s="70"/>
      <c r="AA43" s="340">
        <f>Z43*INDEX('Select Year'!Z$23:AE$23,,MATCH($BN$5,'Select Year'!Z$14:AE$14,0))</f>
        <v>0</v>
      </c>
      <c r="AB43" s="289"/>
      <c r="AC43" s="291" t="e">
        <f t="shared" si="11"/>
        <v>#DIV/0!</v>
      </c>
      <c r="AD43" s="70"/>
      <c r="AE43" s="340">
        <f>AD43*INDEX('Select Year'!Z$23:AE$23,,MATCH($BN$5,'Select Year'!Z$14:AE$14,0))</f>
        <v>0</v>
      </c>
      <c r="AF43" s="289"/>
      <c r="AG43" s="291" t="e">
        <f t="shared" si="12"/>
        <v>#DIV/0!</v>
      </c>
      <c r="AH43" s="70"/>
      <c r="AI43" s="340">
        <f>AH43*INDEX('Select Year'!Z$23:AE$23,,MATCH($BN$5,'Select Year'!Z$14:AE$14,0))</f>
        <v>0</v>
      </c>
      <c r="AJ43" s="289"/>
      <c r="AK43" s="291" t="e">
        <f t="shared" si="13"/>
        <v>#DIV/0!</v>
      </c>
      <c r="AL43" s="70"/>
      <c r="AM43" s="340">
        <f>AL43*INDEX('Select Year'!Z$23:AE$23,,MATCH($BN$5,'Select Year'!Z$14:AE$14,0))</f>
        <v>0</v>
      </c>
      <c r="AN43" s="289"/>
      <c r="AO43" s="291" t="e">
        <f t="shared" si="14"/>
        <v>#DIV/0!</v>
      </c>
      <c r="AP43" s="70"/>
      <c r="AQ43" s="340">
        <f>AP43*INDEX('Select Year'!Z$23:AE$23,,MATCH($BN$5,'Select Year'!Z$14:AE$14,0))</f>
        <v>0</v>
      </c>
      <c r="AR43" s="289"/>
      <c r="AS43" s="291" t="e">
        <f t="shared" si="15"/>
        <v>#DIV/0!</v>
      </c>
      <c r="AT43" s="70"/>
      <c r="AU43" s="340">
        <f>AT43*INDEX('Select Year'!Z$23:AE$23,,MATCH($BN$5,'Select Year'!Z$14:AE$14,0))</f>
        <v>0</v>
      </c>
      <c r="AV43" s="289"/>
      <c r="AW43" s="347" t="e">
        <f t="shared" si="16"/>
        <v>#DIV/0!</v>
      </c>
      <c r="AY43" s="12"/>
      <c r="AZ43" s="12"/>
      <c r="BF43" s="12"/>
      <c r="BG43" s="12"/>
      <c r="BH43" s="12"/>
      <c r="BI43" s="12"/>
      <c r="BJ43" s="13"/>
      <c r="BK43" s="12"/>
      <c r="CM43" s="177"/>
      <c r="CN43" s="174" t="str">
        <f t="shared" si="17"/>
        <v>Oct-</v>
      </c>
      <c r="CO43" s="174"/>
      <c r="CP43" s="174"/>
      <c r="CQ43" s="174"/>
      <c r="CR43" s="174"/>
      <c r="CS43" s="174"/>
      <c r="CT43" s="174"/>
      <c r="CU43" s="174"/>
      <c r="CV43" s="174"/>
      <c r="CW43" s="174"/>
      <c r="CX43" s="174"/>
      <c r="CY43" s="174"/>
      <c r="CZ43" s="176"/>
    </row>
    <row r="44" spans="1:104" s="11" customFormat="1" ht="14.25" customHeight="1" x14ac:dyDescent="0.2">
      <c r="A44" s="345"/>
      <c r="B44" s="118" t="s">
        <v>10</v>
      </c>
      <c r="C44" s="63" t="str">
        <f t="shared" si="30"/>
        <v/>
      </c>
      <c r="D44" s="366">
        <f t="shared" si="3"/>
        <v>0</v>
      </c>
      <c r="E44" s="340">
        <f>D44*INDEX('Select Year'!Z$23:AE$23,,MATCH($BN$5,'Select Year'!Z$14:AE$14,0))</f>
        <v>0</v>
      </c>
      <c r="F44" s="354">
        <f t="shared" si="4"/>
        <v>0</v>
      </c>
      <c r="G44" s="351" t="e">
        <f t="shared" si="5"/>
        <v>#DIV/0!</v>
      </c>
      <c r="H44" s="351" t="e">
        <f t="shared" si="6"/>
        <v>#DIV/0!</v>
      </c>
      <c r="I44" s="47" t="e">
        <f>E44*INDEX('Select Year'!AA$15:AC$19,MATCH('Light, Medium &amp; Heavy Fuel Oils'!C44,'Select Year'!W$15:W$19,0),MATCH($BN$5,'Select Year'!AA$14:AC$14,0))</f>
        <v>#N/A</v>
      </c>
      <c r="J44" s="70"/>
      <c r="K44" s="340">
        <f>J44*INDEX('Select Year'!Z$23:AE$23,,MATCH($BN$5,'Select Year'!Z$14:AE$14,0))</f>
        <v>0</v>
      </c>
      <c r="L44" s="289"/>
      <c r="M44" s="291" t="e">
        <f t="shared" si="7"/>
        <v>#DIV/0!</v>
      </c>
      <c r="N44" s="70"/>
      <c r="O44" s="340">
        <f>N44*INDEX('Select Year'!Z$23:AE$23,,MATCH($BN$5,'Select Year'!Z$14:AE$14,0))</f>
        <v>0</v>
      </c>
      <c r="P44" s="289"/>
      <c r="Q44" s="291" t="e">
        <f t="shared" si="8"/>
        <v>#DIV/0!</v>
      </c>
      <c r="R44" s="70"/>
      <c r="S44" s="340">
        <f>R44*INDEX('Select Year'!Z$23:AE$23,,MATCH($BN$5,'Select Year'!Z$14:AE$14,0))</f>
        <v>0</v>
      </c>
      <c r="T44" s="289"/>
      <c r="U44" s="291" t="e">
        <f t="shared" si="9"/>
        <v>#DIV/0!</v>
      </c>
      <c r="V44" s="70"/>
      <c r="W44" s="340">
        <f>V44*INDEX('Select Year'!Z$23:AE$23,,MATCH($BN$5,'Select Year'!Z$14:AE$14,0))</f>
        <v>0</v>
      </c>
      <c r="X44" s="289"/>
      <c r="Y44" s="291" t="e">
        <f t="shared" si="10"/>
        <v>#DIV/0!</v>
      </c>
      <c r="Z44" s="70"/>
      <c r="AA44" s="340">
        <f>Z44*INDEX('Select Year'!Z$23:AE$23,,MATCH($BN$5,'Select Year'!Z$14:AE$14,0))</f>
        <v>0</v>
      </c>
      <c r="AB44" s="289"/>
      <c r="AC44" s="291" t="e">
        <f t="shared" si="11"/>
        <v>#DIV/0!</v>
      </c>
      <c r="AD44" s="70"/>
      <c r="AE44" s="340">
        <f>AD44*INDEX('Select Year'!Z$23:AE$23,,MATCH($BN$5,'Select Year'!Z$14:AE$14,0))</f>
        <v>0</v>
      </c>
      <c r="AF44" s="289"/>
      <c r="AG44" s="291" t="e">
        <f t="shared" si="12"/>
        <v>#DIV/0!</v>
      </c>
      <c r="AH44" s="70"/>
      <c r="AI44" s="340">
        <f>AH44*INDEX('Select Year'!Z$23:AE$23,,MATCH($BN$5,'Select Year'!Z$14:AE$14,0))</f>
        <v>0</v>
      </c>
      <c r="AJ44" s="289"/>
      <c r="AK44" s="291" t="e">
        <f t="shared" si="13"/>
        <v>#DIV/0!</v>
      </c>
      <c r="AL44" s="70"/>
      <c r="AM44" s="340">
        <f>AL44*INDEX('Select Year'!Z$23:AE$23,,MATCH($BN$5,'Select Year'!Z$14:AE$14,0))</f>
        <v>0</v>
      </c>
      <c r="AN44" s="289"/>
      <c r="AO44" s="291" t="e">
        <f t="shared" si="14"/>
        <v>#DIV/0!</v>
      </c>
      <c r="AP44" s="70"/>
      <c r="AQ44" s="340">
        <f>AP44*INDEX('Select Year'!Z$23:AE$23,,MATCH($BN$5,'Select Year'!Z$14:AE$14,0))</f>
        <v>0</v>
      </c>
      <c r="AR44" s="289"/>
      <c r="AS44" s="291" t="e">
        <f t="shared" si="15"/>
        <v>#DIV/0!</v>
      </c>
      <c r="AT44" s="70"/>
      <c r="AU44" s="340">
        <f>AT44*INDEX('Select Year'!Z$23:AE$23,,MATCH($BN$5,'Select Year'!Z$14:AE$14,0))</f>
        <v>0</v>
      </c>
      <c r="AV44" s="289"/>
      <c r="AW44" s="347" t="e">
        <f t="shared" si="16"/>
        <v>#DIV/0!</v>
      </c>
      <c r="AY44" s="12"/>
      <c r="AZ44" s="12"/>
      <c r="BF44" s="12"/>
      <c r="BG44" s="12"/>
      <c r="BH44" s="12"/>
      <c r="BI44" s="12"/>
      <c r="BJ44" s="13"/>
      <c r="BK44" s="12"/>
      <c r="CM44" s="177"/>
      <c r="CN44" s="174" t="str">
        <f t="shared" si="17"/>
        <v>Nov-</v>
      </c>
      <c r="CO44" s="174"/>
      <c r="CP44" s="174"/>
      <c r="CQ44" s="174"/>
      <c r="CR44" s="174"/>
      <c r="CS44" s="174"/>
      <c r="CT44" s="174"/>
      <c r="CU44" s="174"/>
      <c r="CV44" s="174"/>
      <c r="CW44" s="174"/>
      <c r="CX44" s="174"/>
      <c r="CY44" s="174"/>
      <c r="CZ44" s="176"/>
    </row>
    <row r="45" spans="1:104" s="11" customFormat="1" ht="14.25" customHeight="1" thickBot="1" x14ac:dyDescent="0.25">
      <c r="A45" s="345"/>
      <c r="B45" s="120" t="s">
        <v>11</v>
      </c>
      <c r="C45" s="137" t="str">
        <f t="shared" si="30"/>
        <v/>
      </c>
      <c r="D45" s="367">
        <f t="shared" si="3"/>
        <v>0</v>
      </c>
      <c r="E45" s="343">
        <f>D45*INDEX('Select Year'!Z$23:AE$23,,MATCH($BN$5,'Select Year'!Z$14:AE$14,0))</f>
        <v>0</v>
      </c>
      <c r="F45" s="355">
        <f t="shared" si="4"/>
        <v>0</v>
      </c>
      <c r="G45" s="352" t="e">
        <f t="shared" si="5"/>
        <v>#DIV/0!</v>
      </c>
      <c r="H45" s="352" t="e">
        <f t="shared" si="6"/>
        <v>#DIV/0!</v>
      </c>
      <c r="I45" s="300" t="e">
        <f>E45*INDEX('Select Year'!AA$15:AC$19,MATCH('Light, Medium &amp; Heavy Fuel Oils'!C45,'Select Year'!W$15:W$19,0),MATCH($BN$5,'Select Year'!AA$14:AC$14,0))</f>
        <v>#N/A</v>
      </c>
      <c r="J45" s="126"/>
      <c r="K45" s="343">
        <f>J45*INDEX('Select Year'!Z$23:AE$23,,MATCH($BN$5,'Select Year'!Z$14:AE$14,0))</f>
        <v>0</v>
      </c>
      <c r="L45" s="134"/>
      <c r="M45" s="292" t="e">
        <f t="shared" si="7"/>
        <v>#DIV/0!</v>
      </c>
      <c r="N45" s="126"/>
      <c r="O45" s="343">
        <f>N45*INDEX('Select Year'!Z$23:AE$23,,MATCH($BN$5,'Select Year'!Z$14:AE$14,0))</f>
        <v>0</v>
      </c>
      <c r="P45" s="134"/>
      <c r="Q45" s="292" t="e">
        <f t="shared" si="8"/>
        <v>#DIV/0!</v>
      </c>
      <c r="R45" s="126"/>
      <c r="S45" s="343">
        <f>R45*INDEX('Select Year'!Z$23:AE$23,,MATCH($BN$5,'Select Year'!Z$14:AE$14,0))</f>
        <v>0</v>
      </c>
      <c r="T45" s="134"/>
      <c r="U45" s="292" t="e">
        <f t="shared" si="9"/>
        <v>#DIV/0!</v>
      </c>
      <c r="V45" s="126"/>
      <c r="W45" s="343">
        <f>V45*INDEX('Select Year'!Z$23:AE$23,,MATCH($BN$5,'Select Year'!Z$14:AE$14,0))</f>
        <v>0</v>
      </c>
      <c r="X45" s="134"/>
      <c r="Y45" s="292" t="e">
        <f t="shared" si="10"/>
        <v>#DIV/0!</v>
      </c>
      <c r="Z45" s="126"/>
      <c r="AA45" s="343">
        <f>Z45*INDEX('Select Year'!Z$23:AE$23,,MATCH($BN$5,'Select Year'!Z$14:AE$14,0))</f>
        <v>0</v>
      </c>
      <c r="AB45" s="134"/>
      <c r="AC45" s="292" t="e">
        <f t="shared" si="11"/>
        <v>#DIV/0!</v>
      </c>
      <c r="AD45" s="126"/>
      <c r="AE45" s="343">
        <f>AD45*INDEX('Select Year'!Z$23:AE$23,,MATCH($BN$5,'Select Year'!Z$14:AE$14,0))</f>
        <v>0</v>
      </c>
      <c r="AF45" s="134"/>
      <c r="AG45" s="292" t="e">
        <f t="shared" si="12"/>
        <v>#DIV/0!</v>
      </c>
      <c r="AH45" s="126"/>
      <c r="AI45" s="343">
        <f>AH45*INDEX('Select Year'!Z$23:AE$23,,MATCH($BN$5,'Select Year'!Z$14:AE$14,0))</f>
        <v>0</v>
      </c>
      <c r="AJ45" s="134"/>
      <c r="AK45" s="292" t="e">
        <f t="shared" si="13"/>
        <v>#DIV/0!</v>
      </c>
      <c r="AL45" s="126"/>
      <c r="AM45" s="343">
        <f>AL45*INDEX('Select Year'!Z$23:AE$23,,MATCH($BN$5,'Select Year'!Z$14:AE$14,0))</f>
        <v>0</v>
      </c>
      <c r="AN45" s="134"/>
      <c r="AO45" s="292" t="e">
        <f t="shared" si="14"/>
        <v>#DIV/0!</v>
      </c>
      <c r="AP45" s="126"/>
      <c r="AQ45" s="343">
        <f>AP45*INDEX('Select Year'!Z$23:AE$23,,MATCH($BN$5,'Select Year'!Z$14:AE$14,0))</f>
        <v>0</v>
      </c>
      <c r="AR45" s="134"/>
      <c r="AS45" s="292" t="e">
        <f t="shared" si="15"/>
        <v>#DIV/0!</v>
      </c>
      <c r="AT45" s="126"/>
      <c r="AU45" s="343">
        <f>AT45*INDEX('Select Year'!Z$23:AE$23,,MATCH($BN$5,'Select Year'!Z$14:AE$14,0))</f>
        <v>0</v>
      </c>
      <c r="AV45" s="134"/>
      <c r="AW45" s="348" t="e">
        <f t="shared" si="16"/>
        <v>#DIV/0!</v>
      </c>
      <c r="AY45" s="12"/>
      <c r="AZ45" s="12"/>
      <c r="BF45" s="12"/>
      <c r="BG45" s="12"/>
      <c r="BH45" s="12"/>
      <c r="BI45" s="12"/>
      <c r="BJ45" s="13"/>
      <c r="BK45" s="12"/>
      <c r="CM45" s="177"/>
      <c r="CN45" s="174" t="str">
        <f t="shared" si="17"/>
        <v>Dec-</v>
      </c>
      <c r="CO45" s="174"/>
      <c r="CP45" s="174"/>
      <c r="CQ45" s="174"/>
      <c r="CR45" s="174"/>
      <c r="CS45" s="174"/>
      <c r="CT45" s="174"/>
      <c r="CU45" s="174"/>
      <c r="CV45" s="174"/>
      <c r="CW45" s="174"/>
      <c r="CX45" s="174"/>
      <c r="CY45" s="174"/>
      <c r="CZ45" s="176"/>
    </row>
    <row r="46" spans="1:104" s="11" customFormat="1" ht="14.25" customHeight="1" x14ac:dyDescent="0.2">
      <c r="A46" s="345"/>
      <c r="B46" s="117" t="s">
        <v>0</v>
      </c>
      <c r="C46" s="63" t="str">
        <f t="shared" ref="C46:C57" si="31">Year4</f>
        <v/>
      </c>
      <c r="D46" s="363">
        <f t="shared" si="3"/>
        <v>0</v>
      </c>
      <c r="E46" s="339">
        <f>D46*INDEX('Select Year'!Z$23:AE$23,,MATCH($BN$5,'Select Year'!Z$14:AE$14,0))</f>
        <v>0</v>
      </c>
      <c r="F46" s="364">
        <f t="shared" si="4"/>
        <v>0</v>
      </c>
      <c r="G46" s="365" t="e">
        <f t="shared" si="5"/>
        <v>#DIV/0!</v>
      </c>
      <c r="H46" s="365" t="e">
        <f t="shared" si="6"/>
        <v>#DIV/0!</v>
      </c>
      <c r="I46" s="144" t="e">
        <f>E46*INDEX('Select Year'!AA$15:AC$19,MATCH('Light, Medium &amp; Heavy Fuel Oils'!C46,'Select Year'!W$15:W$19,0),MATCH($BN$5,'Select Year'!AA$14:AC$14,0))</f>
        <v>#N/A</v>
      </c>
      <c r="J46" s="306"/>
      <c r="K46" s="339">
        <f>J46*INDEX('Select Year'!Z$23:AE$23,,MATCH($BN$5,'Select Year'!Z$14:AE$14,0))</f>
        <v>0</v>
      </c>
      <c r="L46" s="307"/>
      <c r="M46" s="290" t="e">
        <f t="shared" si="7"/>
        <v>#DIV/0!</v>
      </c>
      <c r="N46" s="306"/>
      <c r="O46" s="339">
        <f>N46*INDEX('Select Year'!Z$23:AE$23,,MATCH($BN$5,'Select Year'!Z$14:AE$14,0))</f>
        <v>0</v>
      </c>
      <c r="P46" s="307"/>
      <c r="Q46" s="290" t="e">
        <f t="shared" si="8"/>
        <v>#DIV/0!</v>
      </c>
      <c r="R46" s="306"/>
      <c r="S46" s="339">
        <f>R46*INDEX('Select Year'!Z$23:AE$23,,MATCH($BN$5,'Select Year'!Z$14:AE$14,0))</f>
        <v>0</v>
      </c>
      <c r="T46" s="307"/>
      <c r="U46" s="290" t="e">
        <f t="shared" si="9"/>
        <v>#DIV/0!</v>
      </c>
      <c r="V46" s="306"/>
      <c r="W46" s="339">
        <f>V46*INDEX('Select Year'!Z$23:AE$23,,MATCH($BN$5,'Select Year'!Z$14:AE$14,0))</f>
        <v>0</v>
      </c>
      <c r="X46" s="307"/>
      <c r="Y46" s="290" t="e">
        <f t="shared" si="10"/>
        <v>#DIV/0!</v>
      </c>
      <c r="Z46" s="306"/>
      <c r="AA46" s="339">
        <f>Z46*INDEX('Select Year'!Z$23:AE$23,,MATCH($BN$5,'Select Year'!Z$14:AE$14,0))</f>
        <v>0</v>
      </c>
      <c r="AB46" s="307"/>
      <c r="AC46" s="290" t="e">
        <f t="shared" si="11"/>
        <v>#DIV/0!</v>
      </c>
      <c r="AD46" s="306"/>
      <c r="AE46" s="339">
        <f>AD46*INDEX('Select Year'!Z$23:AE$23,,MATCH($BN$5,'Select Year'!Z$14:AE$14,0))</f>
        <v>0</v>
      </c>
      <c r="AF46" s="307"/>
      <c r="AG46" s="290" t="e">
        <f t="shared" si="12"/>
        <v>#DIV/0!</v>
      </c>
      <c r="AH46" s="306"/>
      <c r="AI46" s="339">
        <f>AH46*INDEX('Select Year'!Z$23:AE$23,,MATCH($BN$5,'Select Year'!Z$14:AE$14,0))</f>
        <v>0</v>
      </c>
      <c r="AJ46" s="307"/>
      <c r="AK46" s="290" t="e">
        <f t="shared" si="13"/>
        <v>#DIV/0!</v>
      </c>
      <c r="AL46" s="306"/>
      <c r="AM46" s="339">
        <f>AL46*INDEX('Select Year'!Z$23:AE$23,,MATCH($BN$5,'Select Year'!Z$14:AE$14,0))</f>
        <v>0</v>
      </c>
      <c r="AN46" s="307"/>
      <c r="AO46" s="290" t="e">
        <f t="shared" si="14"/>
        <v>#DIV/0!</v>
      </c>
      <c r="AP46" s="306"/>
      <c r="AQ46" s="339">
        <f>AP46*INDEX('Select Year'!Z$23:AE$23,,MATCH($BN$5,'Select Year'!Z$14:AE$14,0))</f>
        <v>0</v>
      </c>
      <c r="AR46" s="307"/>
      <c r="AS46" s="290" t="e">
        <f t="shared" si="15"/>
        <v>#DIV/0!</v>
      </c>
      <c r="AT46" s="306"/>
      <c r="AU46" s="339">
        <f>AT46*INDEX('Select Year'!Z$23:AE$23,,MATCH($BN$5,'Select Year'!Z$14:AE$14,0))</f>
        <v>0</v>
      </c>
      <c r="AV46" s="307"/>
      <c r="AW46" s="346" t="e">
        <f t="shared" si="16"/>
        <v>#DIV/0!</v>
      </c>
      <c r="AY46" s="12"/>
      <c r="AZ46" s="12"/>
      <c r="BF46" s="12"/>
      <c r="BG46" s="12"/>
      <c r="BH46" s="12"/>
      <c r="BI46" s="12"/>
      <c r="BJ46" s="13"/>
      <c r="BK46" s="12"/>
      <c r="CM46" s="177"/>
      <c r="CN46" s="174" t="str">
        <f t="shared" si="17"/>
        <v>Jan-</v>
      </c>
      <c r="CO46" s="174"/>
      <c r="CP46" s="174"/>
      <c r="CQ46" s="174"/>
      <c r="CR46" s="174"/>
      <c r="CS46" s="174"/>
      <c r="CT46" s="174"/>
      <c r="CU46" s="174"/>
      <c r="CV46" s="174"/>
      <c r="CW46" s="174"/>
      <c r="CX46" s="174"/>
      <c r="CY46" s="174"/>
      <c r="CZ46" s="176"/>
    </row>
    <row r="47" spans="1:104" s="11" customFormat="1" ht="14.25" customHeight="1" x14ac:dyDescent="0.2">
      <c r="A47" s="345"/>
      <c r="B47" s="118" t="s">
        <v>1</v>
      </c>
      <c r="C47" s="63" t="str">
        <f t="shared" si="31"/>
        <v/>
      </c>
      <c r="D47" s="366">
        <f t="shared" si="3"/>
        <v>0</v>
      </c>
      <c r="E47" s="340">
        <f>D47*INDEX('Select Year'!Z$23:AE$23,,MATCH($BN$5,'Select Year'!Z$14:AE$14,0))</f>
        <v>0</v>
      </c>
      <c r="F47" s="354">
        <f t="shared" si="4"/>
        <v>0</v>
      </c>
      <c r="G47" s="351" t="e">
        <f t="shared" si="5"/>
        <v>#DIV/0!</v>
      </c>
      <c r="H47" s="351" t="e">
        <f t="shared" si="6"/>
        <v>#DIV/0!</v>
      </c>
      <c r="I47" s="47" t="e">
        <f>E47*INDEX('Select Year'!AA$15:AC$19,MATCH('Light, Medium &amp; Heavy Fuel Oils'!C47,'Select Year'!W$15:W$19,0),MATCH($BN$5,'Select Year'!AA$14:AC$14,0))</f>
        <v>#N/A</v>
      </c>
      <c r="J47" s="70"/>
      <c r="K47" s="340">
        <f>J47*INDEX('Select Year'!Z$23:AE$23,,MATCH($BN$5,'Select Year'!Z$14:AE$14,0))</f>
        <v>0</v>
      </c>
      <c r="L47" s="289"/>
      <c r="M47" s="291" t="e">
        <f t="shared" si="7"/>
        <v>#DIV/0!</v>
      </c>
      <c r="N47" s="70"/>
      <c r="O47" s="340">
        <f>N47*INDEX('Select Year'!Z$23:AE$23,,MATCH($BN$5,'Select Year'!Z$14:AE$14,0))</f>
        <v>0</v>
      </c>
      <c r="P47" s="289"/>
      <c r="Q47" s="291" t="e">
        <f t="shared" si="8"/>
        <v>#DIV/0!</v>
      </c>
      <c r="R47" s="70"/>
      <c r="S47" s="340">
        <f>R47*INDEX('Select Year'!Z$23:AE$23,,MATCH($BN$5,'Select Year'!Z$14:AE$14,0))</f>
        <v>0</v>
      </c>
      <c r="T47" s="289"/>
      <c r="U47" s="291" t="e">
        <f t="shared" si="9"/>
        <v>#DIV/0!</v>
      </c>
      <c r="V47" s="70"/>
      <c r="W47" s="340">
        <f>V47*INDEX('Select Year'!Z$23:AE$23,,MATCH($BN$5,'Select Year'!Z$14:AE$14,0))</f>
        <v>0</v>
      </c>
      <c r="X47" s="289"/>
      <c r="Y47" s="291" t="e">
        <f t="shared" si="10"/>
        <v>#DIV/0!</v>
      </c>
      <c r="Z47" s="70"/>
      <c r="AA47" s="340">
        <f>Z47*INDEX('Select Year'!Z$23:AE$23,,MATCH($BN$5,'Select Year'!Z$14:AE$14,0))</f>
        <v>0</v>
      </c>
      <c r="AB47" s="289"/>
      <c r="AC47" s="291" t="e">
        <f t="shared" si="11"/>
        <v>#DIV/0!</v>
      </c>
      <c r="AD47" s="70"/>
      <c r="AE47" s="340">
        <f>AD47*INDEX('Select Year'!Z$23:AE$23,,MATCH($BN$5,'Select Year'!Z$14:AE$14,0))</f>
        <v>0</v>
      </c>
      <c r="AF47" s="289"/>
      <c r="AG47" s="291" t="e">
        <f t="shared" si="12"/>
        <v>#DIV/0!</v>
      </c>
      <c r="AH47" s="70"/>
      <c r="AI47" s="340">
        <f>AH47*INDEX('Select Year'!Z$23:AE$23,,MATCH($BN$5,'Select Year'!Z$14:AE$14,0))</f>
        <v>0</v>
      </c>
      <c r="AJ47" s="289"/>
      <c r="AK47" s="291" t="e">
        <f t="shared" si="13"/>
        <v>#DIV/0!</v>
      </c>
      <c r="AL47" s="70"/>
      <c r="AM47" s="340">
        <f>AL47*INDEX('Select Year'!Z$23:AE$23,,MATCH($BN$5,'Select Year'!Z$14:AE$14,0))</f>
        <v>0</v>
      </c>
      <c r="AN47" s="289"/>
      <c r="AO47" s="291" t="e">
        <f t="shared" si="14"/>
        <v>#DIV/0!</v>
      </c>
      <c r="AP47" s="70"/>
      <c r="AQ47" s="340">
        <f>AP47*INDEX('Select Year'!Z$23:AE$23,,MATCH($BN$5,'Select Year'!Z$14:AE$14,0))</f>
        <v>0</v>
      </c>
      <c r="AR47" s="289"/>
      <c r="AS47" s="291" t="e">
        <f t="shared" si="15"/>
        <v>#DIV/0!</v>
      </c>
      <c r="AT47" s="70"/>
      <c r="AU47" s="340">
        <f>AT47*INDEX('Select Year'!Z$23:AE$23,,MATCH($BN$5,'Select Year'!Z$14:AE$14,0))</f>
        <v>0</v>
      </c>
      <c r="AV47" s="289"/>
      <c r="AW47" s="347" t="e">
        <f t="shared" si="16"/>
        <v>#DIV/0!</v>
      </c>
      <c r="AY47" s="12"/>
      <c r="AZ47" s="12"/>
      <c r="BF47" s="12"/>
      <c r="BG47" s="12"/>
      <c r="BH47" s="12"/>
      <c r="BI47" s="12"/>
      <c r="BJ47" s="13"/>
      <c r="BK47" s="12"/>
      <c r="CM47" s="177"/>
      <c r="CN47" s="174" t="str">
        <f t="shared" si="17"/>
        <v>Feb-</v>
      </c>
      <c r="CO47" s="174"/>
      <c r="CP47" s="174"/>
      <c r="CQ47" s="174"/>
      <c r="CR47" s="174"/>
      <c r="CS47" s="174"/>
      <c r="CT47" s="174"/>
      <c r="CU47" s="174"/>
      <c r="CV47" s="174"/>
      <c r="CW47" s="174"/>
      <c r="CX47" s="174"/>
      <c r="CY47" s="174"/>
      <c r="CZ47" s="176"/>
    </row>
    <row r="48" spans="1:104" s="11" customFormat="1" ht="14.25" customHeight="1" x14ac:dyDescent="0.2">
      <c r="A48" s="345"/>
      <c r="B48" s="118" t="s">
        <v>2</v>
      </c>
      <c r="C48" s="63" t="str">
        <f t="shared" si="31"/>
        <v/>
      </c>
      <c r="D48" s="366">
        <f t="shared" si="3"/>
        <v>0</v>
      </c>
      <c r="E48" s="340">
        <f>D48*INDEX('Select Year'!Z$23:AE$23,,MATCH($BN$5,'Select Year'!Z$14:AE$14,0))</f>
        <v>0</v>
      </c>
      <c r="F48" s="354">
        <f t="shared" si="4"/>
        <v>0</v>
      </c>
      <c r="G48" s="351" t="e">
        <f t="shared" si="5"/>
        <v>#DIV/0!</v>
      </c>
      <c r="H48" s="351" t="e">
        <f t="shared" si="6"/>
        <v>#DIV/0!</v>
      </c>
      <c r="I48" s="47" t="e">
        <f>E48*INDEX('Select Year'!AA$15:AC$19,MATCH('Light, Medium &amp; Heavy Fuel Oils'!C48,'Select Year'!W$15:W$19,0),MATCH($BN$5,'Select Year'!AA$14:AC$14,0))</f>
        <v>#N/A</v>
      </c>
      <c r="J48" s="70"/>
      <c r="K48" s="340">
        <f>J48*INDEX('Select Year'!Z$23:AE$23,,MATCH($BN$5,'Select Year'!Z$14:AE$14,0))</f>
        <v>0</v>
      </c>
      <c r="L48" s="289"/>
      <c r="M48" s="291" t="e">
        <f t="shared" si="7"/>
        <v>#DIV/0!</v>
      </c>
      <c r="N48" s="70"/>
      <c r="O48" s="340">
        <f>N48*INDEX('Select Year'!Z$23:AE$23,,MATCH($BN$5,'Select Year'!Z$14:AE$14,0))</f>
        <v>0</v>
      </c>
      <c r="P48" s="289"/>
      <c r="Q48" s="291" t="e">
        <f t="shared" si="8"/>
        <v>#DIV/0!</v>
      </c>
      <c r="R48" s="70"/>
      <c r="S48" s="340">
        <f>R48*INDEX('Select Year'!Z$23:AE$23,,MATCH($BN$5,'Select Year'!Z$14:AE$14,0))</f>
        <v>0</v>
      </c>
      <c r="T48" s="289"/>
      <c r="U48" s="291" t="e">
        <f t="shared" si="9"/>
        <v>#DIV/0!</v>
      </c>
      <c r="V48" s="70"/>
      <c r="W48" s="340">
        <f>V48*INDEX('Select Year'!Z$23:AE$23,,MATCH($BN$5,'Select Year'!Z$14:AE$14,0))</f>
        <v>0</v>
      </c>
      <c r="X48" s="289"/>
      <c r="Y48" s="291" t="e">
        <f t="shared" si="10"/>
        <v>#DIV/0!</v>
      </c>
      <c r="Z48" s="70"/>
      <c r="AA48" s="340">
        <f>Z48*INDEX('Select Year'!Z$23:AE$23,,MATCH($BN$5,'Select Year'!Z$14:AE$14,0))</f>
        <v>0</v>
      </c>
      <c r="AB48" s="289"/>
      <c r="AC48" s="291" t="e">
        <f t="shared" si="11"/>
        <v>#DIV/0!</v>
      </c>
      <c r="AD48" s="70"/>
      <c r="AE48" s="340">
        <f>AD48*INDEX('Select Year'!Z$23:AE$23,,MATCH($BN$5,'Select Year'!Z$14:AE$14,0))</f>
        <v>0</v>
      </c>
      <c r="AF48" s="289"/>
      <c r="AG48" s="291" t="e">
        <f t="shared" si="12"/>
        <v>#DIV/0!</v>
      </c>
      <c r="AH48" s="70"/>
      <c r="AI48" s="340">
        <f>AH48*INDEX('Select Year'!Z$23:AE$23,,MATCH($BN$5,'Select Year'!Z$14:AE$14,0))</f>
        <v>0</v>
      </c>
      <c r="AJ48" s="289"/>
      <c r="AK48" s="291" t="e">
        <f t="shared" si="13"/>
        <v>#DIV/0!</v>
      </c>
      <c r="AL48" s="70"/>
      <c r="AM48" s="340">
        <f>AL48*INDEX('Select Year'!Z$23:AE$23,,MATCH($BN$5,'Select Year'!Z$14:AE$14,0))</f>
        <v>0</v>
      </c>
      <c r="AN48" s="289"/>
      <c r="AO48" s="291" t="e">
        <f t="shared" si="14"/>
        <v>#DIV/0!</v>
      </c>
      <c r="AP48" s="70"/>
      <c r="AQ48" s="340">
        <f>AP48*INDEX('Select Year'!Z$23:AE$23,,MATCH($BN$5,'Select Year'!Z$14:AE$14,0))</f>
        <v>0</v>
      </c>
      <c r="AR48" s="289"/>
      <c r="AS48" s="291" t="e">
        <f t="shared" si="15"/>
        <v>#DIV/0!</v>
      </c>
      <c r="AT48" s="70"/>
      <c r="AU48" s="340">
        <f>AT48*INDEX('Select Year'!Z$23:AE$23,,MATCH($BN$5,'Select Year'!Z$14:AE$14,0))</f>
        <v>0</v>
      </c>
      <c r="AV48" s="289"/>
      <c r="AW48" s="347" t="e">
        <f t="shared" si="16"/>
        <v>#DIV/0!</v>
      </c>
      <c r="AY48" s="12"/>
      <c r="AZ48" s="12"/>
      <c r="BF48" s="12"/>
      <c r="BG48" s="12"/>
      <c r="BH48" s="12"/>
      <c r="BI48" s="12"/>
      <c r="BJ48" s="13"/>
      <c r="BK48" s="12"/>
      <c r="CM48" s="177"/>
      <c r="CN48" s="174" t="str">
        <f t="shared" si="17"/>
        <v>Mar-</v>
      </c>
      <c r="CO48" s="174"/>
      <c r="CP48" s="174"/>
      <c r="CQ48" s="174"/>
      <c r="CR48" s="174"/>
      <c r="CS48" s="174"/>
      <c r="CT48" s="174"/>
      <c r="CU48" s="174"/>
      <c r="CV48" s="174"/>
      <c r="CW48" s="174"/>
      <c r="CX48" s="174"/>
      <c r="CY48" s="174"/>
      <c r="CZ48" s="176"/>
    </row>
    <row r="49" spans="1:104" s="11" customFormat="1" ht="14.25" customHeight="1" x14ac:dyDescent="0.2">
      <c r="A49" s="345"/>
      <c r="B49" s="118" t="s">
        <v>3</v>
      </c>
      <c r="C49" s="63" t="str">
        <f t="shared" si="31"/>
        <v/>
      </c>
      <c r="D49" s="366">
        <f t="shared" si="3"/>
        <v>0</v>
      </c>
      <c r="E49" s="340">
        <f>D49*INDEX('Select Year'!Z$23:AE$23,,MATCH($BN$5,'Select Year'!Z$14:AE$14,0))</f>
        <v>0</v>
      </c>
      <c r="F49" s="354">
        <f t="shared" si="4"/>
        <v>0</v>
      </c>
      <c r="G49" s="351" t="e">
        <f t="shared" si="5"/>
        <v>#DIV/0!</v>
      </c>
      <c r="H49" s="351" t="e">
        <f t="shared" si="6"/>
        <v>#DIV/0!</v>
      </c>
      <c r="I49" s="47" t="e">
        <f>E49*INDEX('Select Year'!AA$15:AC$19,MATCH('Light, Medium &amp; Heavy Fuel Oils'!C49,'Select Year'!W$15:W$19,0),MATCH($BN$5,'Select Year'!AA$14:AC$14,0))</f>
        <v>#N/A</v>
      </c>
      <c r="J49" s="70"/>
      <c r="K49" s="340">
        <f>J49*INDEX('Select Year'!Z$23:AE$23,,MATCH($BN$5,'Select Year'!Z$14:AE$14,0))</f>
        <v>0</v>
      </c>
      <c r="L49" s="289"/>
      <c r="M49" s="291" t="e">
        <f t="shared" si="7"/>
        <v>#DIV/0!</v>
      </c>
      <c r="N49" s="70"/>
      <c r="O49" s="340">
        <f>N49*INDEX('Select Year'!Z$23:AE$23,,MATCH($BN$5,'Select Year'!Z$14:AE$14,0))</f>
        <v>0</v>
      </c>
      <c r="P49" s="289"/>
      <c r="Q49" s="291" t="e">
        <f t="shared" si="8"/>
        <v>#DIV/0!</v>
      </c>
      <c r="R49" s="70"/>
      <c r="S49" s="340">
        <f>R49*INDEX('Select Year'!Z$23:AE$23,,MATCH($BN$5,'Select Year'!Z$14:AE$14,0))</f>
        <v>0</v>
      </c>
      <c r="T49" s="289"/>
      <c r="U49" s="291" t="e">
        <f t="shared" si="9"/>
        <v>#DIV/0!</v>
      </c>
      <c r="V49" s="70"/>
      <c r="W49" s="340">
        <f>V49*INDEX('Select Year'!Z$23:AE$23,,MATCH($BN$5,'Select Year'!Z$14:AE$14,0))</f>
        <v>0</v>
      </c>
      <c r="X49" s="289"/>
      <c r="Y49" s="291" t="e">
        <f t="shared" si="10"/>
        <v>#DIV/0!</v>
      </c>
      <c r="Z49" s="70"/>
      <c r="AA49" s="340">
        <f>Z49*INDEX('Select Year'!Z$23:AE$23,,MATCH($BN$5,'Select Year'!Z$14:AE$14,0))</f>
        <v>0</v>
      </c>
      <c r="AB49" s="289"/>
      <c r="AC49" s="291" t="e">
        <f t="shared" si="11"/>
        <v>#DIV/0!</v>
      </c>
      <c r="AD49" s="70"/>
      <c r="AE49" s="340">
        <f>AD49*INDEX('Select Year'!Z$23:AE$23,,MATCH($BN$5,'Select Year'!Z$14:AE$14,0))</f>
        <v>0</v>
      </c>
      <c r="AF49" s="289"/>
      <c r="AG49" s="291" t="e">
        <f t="shared" si="12"/>
        <v>#DIV/0!</v>
      </c>
      <c r="AH49" s="70"/>
      <c r="AI49" s="340">
        <f>AH49*INDEX('Select Year'!Z$23:AE$23,,MATCH($BN$5,'Select Year'!Z$14:AE$14,0))</f>
        <v>0</v>
      </c>
      <c r="AJ49" s="289"/>
      <c r="AK49" s="291" t="e">
        <f t="shared" si="13"/>
        <v>#DIV/0!</v>
      </c>
      <c r="AL49" s="70"/>
      <c r="AM49" s="340">
        <f>AL49*INDEX('Select Year'!Z$23:AE$23,,MATCH($BN$5,'Select Year'!Z$14:AE$14,0))</f>
        <v>0</v>
      </c>
      <c r="AN49" s="289"/>
      <c r="AO49" s="291" t="e">
        <f t="shared" si="14"/>
        <v>#DIV/0!</v>
      </c>
      <c r="AP49" s="70"/>
      <c r="AQ49" s="340">
        <f>AP49*INDEX('Select Year'!Z$23:AE$23,,MATCH($BN$5,'Select Year'!Z$14:AE$14,0))</f>
        <v>0</v>
      </c>
      <c r="AR49" s="289"/>
      <c r="AS49" s="291" t="e">
        <f t="shared" si="15"/>
        <v>#DIV/0!</v>
      </c>
      <c r="AT49" s="70"/>
      <c r="AU49" s="340">
        <f>AT49*INDEX('Select Year'!Z$23:AE$23,,MATCH($BN$5,'Select Year'!Z$14:AE$14,0))</f>
        <v>0</v>
      </c>
      <c r="AV49" s="289"/>
      <c r="AW49" s="347" t="e">
        <f t="shared" si="16"/>
        <v>#DIV/0!</v>
      </c>
      <c r="AY49" s="12"/>
      <c r="AZ49" s="12"/>
      <c r="BF49" s="12"/>
      <c r="BG49" s="12"/>
      <c r="BH49" s="12"/>
      <c r="BI49" s="12"/>
      <c r="BJ49" s="13"/>
      <c r="BK49" s="12"/>
      <c r="CM49" s="177"/>
      <c r="CN49" s="174" t="str">
        <f t="shared" si="17"/>
        <v>Apr-</v>
      </c>
      <c r="CO49" s="174"/>
      <c r="CP49" s="174"/>
      <c r="CQ49" s="174"/>
      <c r="CR49" s="174"/>
      <c r="CS49" s="174"/>
      <c r="CT49" s="174"/>
      <c r="CU49" s="174"/>
      <c r="CV49" s="174"/>
      <c r="CW49" s="174"/>
      <c r="CX49" s="174"/>
      <c r="CY49" s="174"/>
      <c r="CZ49" s="176"/>
    </row>
    <row r="50" spans="1:104" s="11" customFormat="1" ht="14.25" customHeight="1" x14ac:dyDescent="0.2">
      <c r="A50" s="345"/>
      <c r="B50" s="118" t="s">
        <v>4</v>
      </c>
      <c r="C50" s="63" t="str">
        <f t="shared" si="31"/>
        <v/>
      </c>
      <c r="D50" s="366">
        <f t="shared" si="3"/>
        <v>0</v>
      </c>
      <c r="E50" s="340">
        <f>D50*INDEX('Select Year'!Z$23:AE$23,,MATCH($BN$5,'Select Year'!Z$14:AE$14,0))</f>
        <v>0</v>
      </c>
      <c r="F50" s="354">
        <f t="shared" si="4"/>
        <v>0</v>
      </c>
      <c r="G50" s="351" t="e">
        <f t="shared" si="5"/>
        <v>#DIV/0!</v>
      </c>
      <c r="H50" s="351" t="e">
        <f t="shared" si="6"/>
        <v>#DIV/0!</v>
      </c>
      <c r="I50" s="47" t="e">
        <f>E50*INDEX('Select Year'!AA$15:AC$19,MATCH('Light, Medium &amp; Heavy Fuel Oils'!C50,'Select Year'!W$15:W$19,0),MATCH($BN$5,'Select Year'!AA$14:AC$14,0))</f>
        <v>#N/A</v>
      </c>
      <c r="J50" s="70"/>
      <c r="K50" s="340">
        <f>J50*INDEX('Select Year'!Z$23:AE$23,,MATCH($BN$5,'Select Year'!Z$14:AE$14,0))</f>
        <v>0</v>
      </c>
      <c r="L50" s="289"/>
      <c r="M50" s="291" t="e">
        <f t="shared" si="7"/>
        <v>#DIV/0!</v>
      </c>
      <c r="N50" s="70"/>
      <c r="O50" s="340">
        <f>N50*INDEX('Select Year'!Z$23:AE$23,,MATCH($BN$5,'Select Year'!Z$14:AE$14,0))</f>
        <v>0</v>
      </c>
      <c r="P50" s="289"/>
      <c r="Q50" s="291" t="e">
        <f t="shared" si="8"/>
        <v>#DIV/0!</v>
      </c>
      <c r="R50" s="70"/>
      <c r="S50" s="340">
        <f>R50*INDEX('Select Year'!Z$23:AE$23,,MATCH($BN$5,'Select Year'!Z$14:AE$14,0))</f>
        <v>0</v>
      </c>
      <c r="T50" s="289"/>
      <c r="U50" s="291" t="e">
        <f t="shared" si="9"/>
        <v>#DIV/0!</v>
      </c>
      <c r="V50" s="70"/>
      <c r="W50" s="340">
        <f>V50*INDEX('Select Year'!Z$23:AE$23,,MATCH($BN$5,'Select Year'!Z$14:AE$14,0))</f>
        <v>0</v>
      </c>
      <c r="X50" s="289"/>
      <c r="Y50" s="291" t="e">
        <f t="shared" si="10"/>
        <v>#DIV/0!</v>
      </c>
      <c r="Z50" s="70"/>
      <c r="AA50" s="340">
        <f>Z50*INDEX('Select Year'!Z$23:AE$23,,MATCH($BN$5,'Select Year'!Z$14:AE$14,0))</f>
        <v>0</v>
      </c>
      <c r="AB50" s="289"/>
      <c r="AC50" s="291" t="e">
        <f t="shared" si="11"/>
        <v>#DIV/0!</v>
      </c>
      <c r="AD50" s="70"/>
      <c r="AE50" s="340">
        <f>AD50*INDEX('Select Year'!Z$23:AE$23,,MATCH($BN$5,'Select Year'!Z$14:AE$14,0))</f>
        <v>0</v>
      </c>
      <c r="AF50" s="289"/>
      <c r="AG50" s="291" t="e">
        <f t="shared" si="12"/>
        <v>#DIV/0!</v>
      </c>
      <c r="AH50" s="70"/>
      <c r="AI50" s="340">
        <f>AH50*INDEX('Select Year'!Z$23:AE$23,,MATCH($BN$5,'Select Year'!Z$14:AE$14,0))</f>
        <v>0</v>
      </c>
      <c r="AJ50" s="289"/>
      <c r="AK50" s="291" t="e">
        <f t="shared" si="13"/>
        <v>#DIV/0!</v>
      </c>
      <c r="AL50" s="70"/>
      <c r="AM50" s="340">
        <f>AL50*INDEX('Select Year'!Z$23:AE$23,,MATCH($BN$5,'Select Year'!Z$14:AE$14,0))</f>
        <v>0</v>
      </c>
      <c r="AN50" s="289"/>
      <c r="AO50" s="291" t="e">
        <f t="shared" si="14"/>
        <v>#DIV/0!</v>
      </c>
      <c r="AP50" s="70"/>
      <c r="AQ50" s="340">
        <f>AP50*INDEX('Select Year'!Z$23:AE$23,,MATCH($BN$5,'Select Year'!Z$14:AE$14,0))</f>
        <v>0</v>
      </c>
      <c r="AR50" s="289"/>
      <c r="AS50" s="291" t="e">
        <f t="shared" si="15"/>
        <v>#DIV/0!</v>
      </c>
      <c r="AT50" s="70"/>
      <c r="AU50" s="340">
        <f>AT50*INDEX('Select Year'!Z$23:AE$23,,MATCH($BN$5,'Select Year'!Z$14:AE$14,0))</f>
        <v>0</v>
      </c>
      <c r="AV50" s="289"/>
      <c r="AW50" s="347" t="e">
        <f t="shared" si="16"/>
        <v>#DIV/0!</v>
      </c>
      <c r="AY50" s="12"/>
      <c r="AZ50" s="12"/>
      <c r="BF50" s="12"/>
      <c r="BG50" s="12"/>
      <c r="BH50" s="12"/>
      <c r="BI50" s="12"/>
      <c r="BJ50" s="13"/>
      <c r="BK50" s="12"/>
      <c r="CM50" s="177"/>
      <c r="CN50" s="174" t="str">
        <f t="shared" si="17"/>
        <v>May-</v>
      </c>
      <c r="CO50" s="174"/>
      <c r="CP50" s="174"/>
      <c r="CQ50" s="174"/>
      <c r="CR50" s="174"/>
      <c r="CS50" s="174"/>
      <c r="CT50" s="174"/>
      <c r="CU50" s="174"/>
      <c r="CV50" s="174"/>
      <c r="CW50" s="174"/>
      <c r="CX50" s="174"/>
      <c r="CY50" s="174"/>
      <c r="CZ50" s="176"/>
    </row>
    <row r="51" spans="1:104" s="11" customFormat="1" ht="14.25" customHeight="1" x14ac:dyDescent="0.2">
      <c r="A51" s="345"/>
      <c r="B51" s="118" t="s">
        <v>5</v>
      </c>
      <c r="C51" s="63" t="str">
        <f t="shared" si="31"/>
        <v/>
      </c>
      <c r="D51" s="366">
        <f t="shared" si="3"/>
        <v>0</v>
      </c>
      <c r="E51" s="340">
        <f>D51*INDEX('Select Year'!Z$23:AE$23,,MATCH($BN$5,'Select Year'!Z$14:AE$14,0))</f>
        <v>0</v>
      </c>
      <c r="F51" s="354">
        <f t="shared" si="4"/>
        <v>0</v>
      </c>
      <c r="G51" s="351" t="e">
        <f t="shared" si="5"/>
        <v>#DIV/0!</v>
      </c>
      <c r="H51" s="351" t="e">
        <f t="shared" si="6"/>
        <v>#DIV/0!</v>
      </c>
      <c r="I51" s="47" t="e">
        <f>E51*INDEX('Select Year'!AA$15:AC$19,MATCH('Light, Medium &amp; Heavy Fuel Oils'!C51,'Select Year'!W$15:W$19,0),MATCH($BN$5,'Select Year'!AA$14:AC$14,0))</f>
        <v>#N/A</v>
      </c>
      <c r="J51" s="70"/>
      <c r="K51" s="340">
        <f>J51*INDEX('Select Year'!Z$23:AE$23,,MATCH($BN$5,'Select Year'!Z$14:AE$14,0))</f>
        <v>0</v>
      </c>
      <c r="L51" s="289"/>
      <c r="M51" s="291" t="e">
        <f t="shared" si="7"/>
        <v>#DIV/0!</v>
      </c>
      <c r="N51" s="70"/>
      <c r="O51" s="340">
        <f>N51*INDEX('Select Year'!Z$23:AE$23,,MATCH($BN$5,'Select Year'!Z$14:AE$14,0))</f>
        <v>0</v>
      </c>
      <c r="P51" s="289"/>
      <c r="Q51" s="291" t="e">
        <f t="shared" si="8"/>
        <v>#DIV/0!</v>
      </c>
      <c r="R51" s="70"/>
      <c r="S51" s="340">
        <f>R51*INDEX('Select Year'!Z$23:AE$23,,MATCH($BN$5,'Select Year'!Z$14:AE$14,0))</f>
        <v>0</v>
      </c>
      <c r="T51" s="289"/>
      <c r="U51" s="291" t="e">
        <f t="shared" si="9"/>
        <v>#DIV/0!</v>
      </c>
      <c r="V51" s="70"/>
      <c r="W51" s="340">
        <f>V51*INDEX('Select Year'!Z$23:AE$23,,MATCH($BN$5,'Select Year'!Z$14:AE$14,0))</f>
        <v>0</v>
      </c>
      <c r="X51" s="289"/>
      <c r="Y51" s="291" t="e">
        <f t="shared" si="10"/>
        <v>#DIV/0!</v>
      </c>
      <c r="Z51" s="70"/>
      <c r="AA51" s="340">
        <f>Z51*INDEX('Select Year'!Z$23:AE$23,,MATCH($BN$5,'Select Year'!Z$14:AE$14,0))</f>
        <v>0</v>
      </c>
      <c r="AB51" s="289"/>
      <c r="AC51" s="291" t="e">
        <f t="shared" si="11"/>
        <v>#DIV/0!</v>
      </c>
      <c r="AD51" s="70"/>
      <c r="AE51" s="340">
        <f>AD51*INDEX('Select Year'!Z$23:AE$23,,MATCH($BN$5,'Select Year'!Z$14:AE$14,0))</f>
        <v>0</v>
      </c>
      <c r="AF51" s="289"/>
      <c r="AG51" s="291" t="e">
        <f t="shared" si="12"/>
        <v>#DIV/0!</v>
      </c>
      <c r="AH51" s="70"/>
      <c r="AI51" s="340">
        <f>AH51*INDEX('Select Year'!Z$23:AE$23,,MATCH($BN$5,'Select Year'!Z$14:AE$14,0))</f>
        <v>0</v>
      </c>
      <c r="AJ51" s="289"/>
      <c r="AK51" s="291" t="e">
        <f t="shared" si="13"/>
        <v>#DIV/0!</v>
      </c>
      <c r="AL51" s="70"/>
      <c r="AM51" s="340">
        <f>AL51*INDEX('Select Year'!Z$23:AE$23,,MATCH($BN$5,'Select Year'!Z$14:AE$14,0))</f>
        <v>0</v>
      </c>
      <c r="AN51" s="289"/>
      <c r="AO51" s="291" t="e">
        <f t="shared" si="14"/>
        <v>#DIV/0!</v>
      </c>
      <c r="AP51" s="70"/>
      <c r="AQ51" s="340">
        <f>AP51*INDEX('Select Year'!Z$23:AE$23,,MATCH($BN$5,'Select Year'!Z$14:AE$14,0))</f>
        <v>0</v>
      </c>
      <c r="AR51" s="289"/>
      <c r="AS51" s="291" t="e">
        <f t="shared" si="15"/>
        <v>#DIV/0!</v>
      </c>
      <c r="AT51" s="70"/>
      <c r="AU51" s="340">
        <f>AT51*INDEX('Select Year'!Z$23:AE$23,,MATCH($BN$5,'Select Year'!Z$14:AE$14,0))</f>
        <v>0</v>
      </c>
      <c r="AV51" s="289"/>
      <c r="AW51" s="347" t="e">
        <f t="shared" si="16"/>
        <v>#DIV/0!</v>
      </c>
      <c r="AY51" s="12"/>
      <c r="AZ51" s="12"/>
      <c r="BF51" s="12"/>
      <c r="BG51" s="12"/>
      <c r="BH51" s="12"/>
      <c r="BI51" s="12"/>
      <c r="BJ51" s="13"/>
      <c r="BK51" s="12"/>
      <c r="CM51" s="177"/>
      <c r="CN51" s="174" t="str">
        <f t="shared" si="17"/>
        <v>Jun-</v>
      </c>
      <c r="CO51" s="174"/>
      <c r="CP51" s="174"/>
      <c r="CQ51" s="174"/>
      <c r="CR51" s="174"/>
      <c r="CS51" s="174"/>
      <c r="CT51" s="174"/>
      <c r="CU51" s="174"/>
      <c r="CV51" s="174"/>
      <c r="CW51" s="174"/>
      <c r="CX51" s="174"/>
      <c r="CY51" s="174"/>
      <c r="CZ51" s="176"/>
    </row>
    <row r="52" spans="1:104" s="11" customFormat="1" ht="14.25" customHeight="1" x14ac:dyDescent="0.2">
      <c r="A52" s="345"/>
      <c r="B52" s="118" t="s">
        <v>6</v>
      </c>
      <c r="C52" s="63" t="str">
        <f t="shared" si="31"/>
        <v/>
      </c>
      <c r="D52" s="366">
        <f t="shared" si="3"/>
        <v>0</v>
      </c>
      <c r="E52" s="340">
        <f>D52*INDEX('Select Year'!Z$23:AE$23,,MATCH($BN$5,'Select Year'!Z$14:AE$14,0))</f>
        <v>0</v>
      </c>
      <c r="F52" s="354">
        <f t="shared" si="4"/>
        <v>0</v>
      </c>
      <c r="G52" s="351" t="e">
        <f t="shared" si="5"/>
        <v>#DIV/0!</v>
      </c>
      <c r="H52" s="351" t="e">
        <f t="shared" si="6"/>
        <v>#DIV/0!</v>
      </c>
      <c r="I52" s="47" t="e">
        <f>E52*INDEX('Select Year'!AA$15:AC$19,MATCH('Light, Medium &amp; Heavy Fuel Oils'!C52,'Select Year'!W$15:W$19,0),MATCH($BN$5,'Select Year'!AA$14:AC$14,0))</f>
        <v>#N/A</v>
      </c>
      <c r="J52" s="70"/>
      <c r="K52" s="340">
        <f>J52*INDEX('Select Year'!Z$23:AE$23,,MATCH($BN$5,'Select Year'!Z$14:AE$14,0))</f>
        <v>0</v>
      </c>
      <c r="L52" s="289"/>
      <c r="M52" s="291" t="e">
        <f t="shared" si="7"/>
        <v>#DIV/0!</v>
      </c>
      <c r="N52" s="70"/>
      <c r="O52" s="340">
        <f>N52*INDEX('Select Year'!Z$23:AE$23,,MATCH($BN$5,'Select Year'!Z$14:AE$14,0))</f>
        <v>0</v>
      </c>
      <c r="P52" s="289"/>
      <c r="Q52" s="291" t="e">
        <f t="shared" si="8"/>
        <v>#DIV/0!</v>
      </c>
      <c r="R52" s="70"/>
      <c r="S52" s="340">
        <f>R52*INDEX('Select Year'!Z$23:AE$23,,MATCH($BN$5,'Select Year'!Z$14:AE$14,0))</f>
        <v>0</v>
      </c>
      <c r="T52" s="289"/>
      <c r="U52" s="291" t="e">
        <f t="shared" si="9"/>
        <v>#DIV/0!</v>
      </c>
      <c r="V52" s="70"/>
      <c r="W52" s="340">
        <f>V52*INDEX('Select Year'!Z$23:AE$23,,MATCH($BN$5,'Select Year'!Z$14:AE$14,0))</f>
        <v>0</v>
      </c>
      <c r="X52" s="289"/>
      <c r="Y52" s="291" t="e">
        <f t="shared" si="10"/>
        <v>#DIV/0!</v>
      </c>
      <c r="Z52" s="70"/>
      <c r="AA52" s="340">
        <f>Z52*INDEX('Select Year'!Z$23:AE$23,,MATCH($BN$5,'Select Year'!Z$14:AE$14,0))</f>
        <v>0</v>
      </c>
      <c r="AB52" s="289"/>
      <c r="AC52" s="291" t="e">
        <f t="shared" si="11"/>
        <v>#DIV/0!</v>
      </c>
      <c r="AD52" s="70"/>
      <c r="AE52" s="340">
        <f>AD52*INDEX('Select Year'!Z$23:AE$23,,MATCH($BN$5,'Select Year'!Z$14:AE$14,0))</f>
        <v>0</v>
      </c>
      <c r="AF52" s="289"/>
      <c r="AG52" s="291" t="e">
        <f t="shared" si="12"/>
        <v>#DIV/0!</v>
      </c>
      <c r="AH52" s="70"/>
      <c r="AI52" s="340">
        <f>AH52*INDEX('Select Year'!Z$23:AE$23,,MATCH($BN$5,'Select Year'!Z$14:AE$14,0))</f>
        <v>0</v>
      </c>
      <c r="AJ52" s="289"/>
      <c r="AK52" s="291" t="e">
        <f t="shared" si="13"/>
        <v>#DIV/0!</v>
      </c>
      <c r="AL52" s="70"/>
      <c r="AM52" s="340">
        <f>AL52*INDEX('Select Year'!Z$23:AE$23,,MATCH($BN$5,'Select Year'!Z$14:AE$14,0))</f>
        <v>0</v>
      </c>
      <c r="AN52" s="289"/>
      <c r="AO52" s="291" t="e">
        <f t="shared" si="14"/>
        <v>#DIV/0!</v>
      </c>
      <c r="AP52" s="70"/>
      <c r="AQ52" s="340">
        <f>AP52*INDEX('Select Year'!Z$23:AE$23,,MATCH($BN$5,'Select Year'!Z$14:AE$14,0))</f>
        <v>0</v>
      </c>
      <c r="AR52" s="289"/>
      <c r="AS52" s="291" t="e">
        <f t="shared" si="15"/>
        <v>#DIV/0!</v>
      </c>
      <c r="AT52" s="70"/>
      <c r="AU52" s="340">
        <f>AT52*INDEX('Select Year'!Z$23:AE$23,,MATCH($BN$5,'Select Year'!Z$14:AE$14,0))</f>
        <v>0</v>
      </c>
      <c r="AV52" s="289"/>
      <c r="AW52" s="347" t="e">
        <f t="shared" si="16"/>
        <v>#DIV/0!</v>
      </c>
      <c r="AY52" s="12"/>
      <c r="AZ52" s="12"/>
      <c r="BF52" s="12"/>
      <c r="BG52" s="12"/>
      <c r="BH52" s="12"/>
      <c r="BI52" s="12"/>
      <c r="BJ52" s="13"/>
      <c r="BK52" s="12"/>
      <c r="CM52" s="177"/>
      <c r="CN52" s="174" t="str">
        <f t="shared" si="17"/>
        <v>Jul-</v>
      </c>
      <c r="CO52" s="174"/>
      <c r="CP52" s="174"/>
      <c r="CQ52" s="174"/>
      <c r="CR52" s="174"/>
      <c r="CS52" s="174"/>
      <c r="CT52" s="174"/>
      <c r="CU52" s="174"/>
      <c r="CV52" s="174"/>
      <c r="CW52" s="174"/>
      <c r="CX52" s="174"/>
      <c r="CY52" s="174"/>
      <c r="CZ52" s="176"/>
    </row>
    <row r="53" spans="1:104" s="11" customFormat="1" ht="14.25" customHeight="1" x14ac:dyDescent="0.2">
      <c r="A53" s="345"/>
      <c r="B53" s="118" t="s">
        <v>7</v>
      </c>
      <c r="C53" s="63" t="str">
        <f t="shared" si="31"/>
        <v/>
      </c>
      <c r="D53" s="366">
        <f t="shared" si="3"/>
        <v>0</v>
      </c>
      <c r="E53" s="340">
        <f>D53*INDEX('Select Year'!Z$23:AE$23,,MATCH($BN$5,'Select Year'!Z$14:AE$14,0))</f>
        <v>0</v>
      </c>
      <c r="F53" s="354">
        <f t="shared" si="4"/>
        <v>0</v>
      </c>
      <c r="G53" s="351" t="e">
        <f t="shared" si="5"/>
        <v>#DIV/0!</v>
      </c>
      <c r="H53" s="351" t="e">
        <f t="shared" si="6"/>
        <v>#DIV/0!</v>
      </c>
      <c r="I53" s="47" t="e">
        <f>E53*INDEX('Select Year'!AA$15:AC$19,MATCH('Light, Medium &amp; Heavy Fuel Oils'!C53,'Select Year'!W$15:W$19,0),MATCH($BN$5,'Select Year'!AA$14:AC$14,0))</f>
        <v>#N/A</v>
      </c>
      <c r="J53" s="70"/>
      <c r="K53" s="340">
        <f>J53*INDEX('Select Year'!Z$23:AE$23,,MATCH($BN$5,'Select Year'!Z$14:AE$14,0))</f>
        <v>0</v>
      </c>
      <c r="L53" s="289"/>
      <c r="M53" s="291" t="e">
        <f t="shared" si="7"/>
        <v>#DIV/0!</v>
      </c>
      <c r="N53" s="70"/>
      <c r="O53" s="340">
        <f>N53*INDEX('Select Year'!Z$23:AE$23,,MATCH($BN$5,'Select Year'!Z$14:AE$14,0))</f>
        <v>0</v>
      </c>
      <c r="P53" s="289"/>
      <c r="Q53" s="291" t="e">
        <f t="shared" si="8"/>
        <v>#DIV/0!</v>
      </c>
      <c r="R53" s="70"/>
      <c r="S53" s="340">
        <f>R53*INDEX('Select Year'!Z$23:AE$23,,MATCH($BN$5,'Select Year'!Z$14:AE$14,0))</f>
        <v>0</v>
      </c>
      <c r="T53" s="289"/>
      <c r="U53" s="291" t="e">
        <f t="shared" si="9"/>
        <v>#DIV/0!</v>
      </c>
      <c r="V53" s="70"/>
      <c r="W53" s="340">
        <f>V53*INDEX('Select Year'!Z$23:AE$23,,MATCH($BN$5,'Select Year'!Z$14:AE$14,0))</f>
        <v>0</v>
      </c>
      <c r="X53" s="289"/>
      <c r="Y53" s="291" t="e">
        <f t="shared" si="10"/>
        <v>#DIV/0!</v>
      </c>
      <c r="Z53" s="70"/>
      <c r="AA53" s="340">
        <f>Z53*INDEX('Select Year'!Z$23:AE$23,,MATCH($BN$5,'Select Year'!Z$14:AE$14,0))</f>
        <v>0</v>
      </c>
      <c r="AB53" s="289"/>
      <c r="AC53" s="291" t="e">
        <f t="shared" si="11"/>
        <v>#DIV/0!</v>
      </c>
      <c r="AD53" s="70"/>
      <c r="AE53" s="340">
        <f>AD53*INDEX('Select Year'!Z$23:AE$23,,MATCH($BN$5,'Select Year'!Z$14:AE$14,0))</f>
        <v>0</v>
      </c>
      <c r="AF53" s="289"/>
      <c r="AG53" s="291" t="e">
        <f t="shared" si="12"/>
        <v>#DIV/0!</v>
      </c>
      <c r="AH53" s="70"/>
      <c r="AI53" s="340">
        <f>AH53*INDEX('Select Year'!Z$23:AE$23,,MATCH($BN$5,'Select Year'!Z$14:AE$14,0))</f>
        <v>0</v>
      </c>
      <c r="AJ53" s="289"/>
      <c r="AK53" s="291" t="e">
        <f t="shared" si="13"/>
        <v>#DIV/0!</v>
      </c>
      <c r="AL53" s="70"/>
      <c r="AM53" s="340">
        <f>AL53*INDEX('Select Year'!Z$23:AE$23,,MATCH($BN$5,'Select Year'!Z$14:AE$14,0))</f>
        <v>0</v>
      </c>
      <c r="AN53" s="289"/>
      <c r="AO53" s="291" t="e">
        <f t="shared" si="14"/>
        <v>#DIV/0!</v>
      </c>
      <c r="AP53" s="70"/>
      <c r="AQ53" s="340">
        <f>AP53*INDEX('Select Year'!Z$23:AE$23,,MATCH($BN$5,'Select Year'!Z$14:AE$14,0))</f>
        <v>0</v>
      </c>
      <c r="AR53" s="289"/>
      <c r="AS53" s="291" t="e">
        <f t="shared" si="15"/>
        <v>#DIV/0!</v>
      </c>
      <c r="AT53" s="70"/>
      <c r="AU53" s="340">
        <f>AT53*INDEX('Select Year'!Z$23:AE$23,,MATCH($BN$5,'Select Year'!Z$14:AE$14,0))</f>
        <v>0</v>
      </c>
      <c r="AV53" s="289"/>
      <c r="AW53" s="347" t="e">
        <f t="shared" si="16"/>
        <v>#DIV/0!</v>
      </c>
      <c r="AY53" s="12"/>
      <c r="AZ53" s="12"/>
      <c r="BF53" s="12"/>
      <c r="BG53" s="12"/>
      <c r="BH53" s="12"/>
      <c r="BI53" s="12"/>
      <c r="BJ53" s="13"/>
      <c r="BK53" s="12"/>
      <c r="CM53" s="177"/>
      <c r="CN53" s="174" t="str">
        <f t="shared" si="17"/>
        <v>Aug-</v>
      </c>
      <c r="CO53" s="174"/>
      <c r="CP53" s="174"/>
      <c r="CQ53" s="174"/>
      <c r="CR53" s="174"/>
      <c r="CS53" s="174"/>
      <c r="CT53" s="174"/>
      <c r="CU53" s="174"/>
      <c r="CV53" s="174"/>
      <c r="CW53" s="174"/>
      <c r="CX53" s="174"/>
      <c r="CY53" s="174"/>
      <c r="CZ53" s="176"/>
    </row>
    <row r="54" spans="1:104" s="11" customFormat="1" ht="14.25" customHeight="1" x14ac:dyDescent="0.2">
      <c r="A54" s="345"/>
      <c r="B54" s="118" t="s">
        <v>8</v>
      </c>
      <c r="C54" s="63" t="str">
        <f t="shared" si="31"/>
        <v/>
      </c>
      <c r="D54" s="366">
        <f t="shared" si="3"/>
        <v>0</v>
      </c>
      <c r="E54" s="340">
        <f>D54*INDEX('Select Year'!Z$23:AE$23,,MATCH($BN$5,'Select Year'!Z$14:AE$14,0))</f>
        <v>0</v>
      </c>
      <c r="F54" s="354">
        <f t="shared" si="4"/>
        <v>0</v>
      </c>
      <c r="G54" s="351" t="e">
        <f t="shared" si="5"/>
        <v>#DIV/0!</v>
      </c>
      <c r="H54" s="351" t="e">
        <f t="shared" si="6"/>
        <v>#DIV/0!</v>
      </c>
      <c r="I54" s="47" t="e">
        <f>E54*INDEX('Select Year'!AA$15:AC$19,MATCH('Light, Medium &amp; Heavy Fuel Oils'!C54,'Select Year'!W$15:W$19,0),MATCH($BN$5,'Select Year'!AA$14:AC$14,0))</f>
        <v>#N/A</v>
      </c>
      <c r="J54" s="70"/>
      <c r="K54" s="340">
        <f>J54*INDEX('Select Year'!Z$23:AE$23,,MATCH($BN$5,'Select Year'!Z$14:AE$14,0))</f>
        <v>0</v>
      </c>
      <c r="L54" s="289"/>
      <c r="M54" s="291" t="e">
        <f t="shared" si="7"/>
        <v>#DIV/0!</v>
      </c>
      <c r="N54" s="70"/>
      <c r="O54" s="340">
        <f>N54*INDEX('Select Year'!Z$23:AE$23,,MATCH($BN$5,'Select Year'!Z$14:AE$14,0))</f>
        <v>0</v>
      </c>
      <c r="P54" s="289"/>
      <c r="Q54" s="291" t="e">
        <f t="shared" si="8"/>
        <v>#DIV/0!</v>
      </c>
      <c r="R54" s="70"/>
      <c r="S54" s="340">
        <f>R54*INDEX('Select Year'!Z$23:AE$23,,MATCH($BN$5,'Select Year'!Z$14:AE$14,0))</f>
        <v>0</v>
      </c>
      <c r="T54" s="289"/>
      <c r="U54" s="291" t="e">
        <f t="shared" si="9"/>
        <v>#DIV/0!</v>
      </c>
      <c r="V54" s="70"/>
      <c r="W54" s="340">
        <f>V54*INDEX('Select Year'!Z$23:AE$23,,MATCH($BN$5,'Select Year'!Z$14:AE$14,0))</f>
        <v>0</v>
      </c>
      <c r="X54" s="289"/>
      <c r="Y54" s="291" t="e">
        <f t="shared" si="10"/>
        <v>#DIV/0!</v>
      </c>
      <c r="Z54" s="70"/>
      <c r="AA54" s="340">
        <f>Z54*INDEX('Select Year'!Z$23:AE$23,,MATCH($BN$5,'Select Year'!Z$14:AE$14,0))</f>
        <v>0</v>
      </c>
      <c r="AB54" s="289"/>
      <c r="AC54" s="291" t="e">
        <f t="shared" si="11"/>
        <v>#DIV/0!</v>
      </c>
      <c r="AD54" s="70"/>
      <c r="AE54" s="340">
        <f>AD54*INDEX('Select Year'!Z$23:AE$23,,MATCH($BN$5,'Select Year'!Z$14:AE$14,0))</f>
        <v>0</v>
      </c>
      <c r="AF54" s="289"/>
      <c r="AG54" s="291" t="e">
        <f t="shared" si="12"/>
        <v>#DIV/0!</v>
      </c>
      <c r="AH54" s="70"/>
      <c r="AI54" s="340">
        <f>AH54*INDEX('Select Year'!Z$23:AE$23,,MATCH($BN$5,'Select Year'!Z$14:AE$14,0))</f>
        <v>0</v>
      </c>
      <c r="AJ54" s="289"/>
      <c r="AK54" s="291" t="e">
        <f t="shared" si="13"/>
        <v>#DIV/0!</v>
      </c>
      <c r="AL54" s="70"/>
      <c r="AM54" s="340">
        <f>AL54*INDEX('Select Year'!Z$23:AE$23,,MATCH($BN$5,'Select Year'!Z$14:AE$14,0))</f>
        <v>0</v>
      </c>
      <c r="AN54" s="289"/>
      <c r="AO54" s="291" t="e">
        <f t="shared" si="14"/>
        <v>#DIV/0!</v>
      </c>
      <c r="AP54" s="70"/>
      <c r="AQ54" s="340">
        <f>AP54*INDEX('Select Year'!Z$23:AE$23,,MATCH($BN$5,'Select Year'!Z$14:AE$14,0))</f>
        <v>0</v>
      </c>
      <c r="AR54" s="289"/>
      <c r="AS54" s="291" t="e">
        <f t="shared" si="15"/>
        <v>#DIV/0!</v>
      </c>
      <c r="AT54" s="70"/>
      <c r="AU54" s="340">
        <f>AT54*INDEX('Select Year'!Z$23:AE$23,,MATCH($BN$5,'Select Year'!Z$14:AE$14,0))</f>
        <v>0</v>
      </c>
      <c r="AV54" s="289"/>
      <c r="AW54" s="347" t="e">
        <f t="shared" si="16"/>
        <v>#DIV/0!</v>
      </c>
      <c r="AY54" s="12"/>
      <c r="AZ54" s="12"/>
      <c r="BF54" s="12"/>
      <c r="BG54" s="12"/>
      <c r="BH54" s="12"/>
      <c r="BI54" s="12"/>
      <c r="BJ54" s="13"/>
      <c r="BK54" s="12"/>
      <c r="CM54" s="177"/>
      <c r="CN54" s="174" t="str">
        <f t="shared" si="17"/>
        <v>Sep-</v>
      </c>
      <c r="CO54" s="174"/>
      <c r="CP54" s="174"/>
      <c r="CQ54" s="174"/>
      <c r="CR54" s="174"/>
      <c r="CS54" s="174"/>
      <c r="CT54" s="174"/>
      <c r="CU54" s="174"/>
      <c r="CV54" s="174"/>
      <c r="CW54" s="174"/>
      <c r="CX54" s="174"/>
      <c r="CY54" s="174"/>
      <c r="CZ54" s="176"/>
    </row>
    <row r="55" spans="1:104" s="11" customFormat="1" ht="14.25" customHeight="1" x14ac:dyDescent="0.2">
      <c r="A55" s="345"/>
      <c r="B55" s="118" t="s">
        <v>9</v>
      </c>
      <c r="C55" s="63" t="str">
        <f t="shared" si="31"/>
        <v/>
      </c>
      <c r="D55" s="366">
        <f t="shared" si="3"/>
        <v>0</v>
      </c>
      <c r="E55" s="340">
        <f>D55*INDEX('Select Year'!Z$23:AE$23,,MATCH($BN$5,'Select Year'!Z$14:AE$14,0))</f>
        <v>0</v>
      </c>
      <c r="F55" s="354">
        <f t="shared" si="4"/>
        <v>0</v>
      </c>
      <c r="G55" s="351" t="e">
        <f t="shared" si="5"/>
        <v>#DIV/0!</v>
      </c>
      <c r="H55" s="351" t="e">
        <f t="shared" si="6"/>
        <v>#DIV/0!</v>
      </c>
      <c r="I55" s="47" t="e">
        <f>E55*INDEX('Select Year'!AA$15:AC$19,MATCH('Light, Medium &amp; Heavy Fuel Oils'!C55,'Select Year'!W$15:W$19,0),MATCH($BN$5,'Select Year'!AA$14:AC$14,0))</f>
        <v>#N/A</v>
      </c>
      <c r="J55" s="70"/>
      <c r="K55" s="340">
        <f>J55*INDEX('Select Year'!Z$23:AE$23,,MATCH($BN$5,'Select Year'!Z$14:AE$14,0))</f>
        <v>0</v>
      </c>
      <c r="L55" s="289"/>
      <c r="M55" s="291" t="e">
        <f t="shared" si="7"/>
        <v>#DIV/0!</v>
      </c>
      <c r="N55" s="70"/>
      <c r="O55" s="340">
        <f>N55*INDEX('Select Year'!Z$23:AE$23,,MATCH($BN$5,'Select Year'!Z$14:AE$14,0))</f>
        <v>0</v>
      </c>
      <c r="P55" s="289"/>
      <c r="Q55" s="291" t="e">
        <f t="shared" si="8"/>
        <v>#DIV/0!</v>
      </c>
      <c r="R55" s="70"/>
      <c r="S55" s="340">
        <f>R55*INDEX('Select Year'!Z$23:AE$23,,MATCH($BN$5,'Select Year'!Z$14:AE$14,0))</f>
        <v>0</v>
      </c>
      <c r="T55" s="289"/>
      <c r="U55" s="291" t="e">
        <f t="shared" si="9"/>
        <v>#DIV/0!</v>
      </c>
      <c r="V55" s="70"/>
      <c r="W55" s="340">
        <f>V55*INDEX('Select Year'!Z$23:AE$23,,MATCH($BN$5,'Select Year'!Z$14:AE$14,0))</f>
        <v>0</v>
      </c>
      <c r="X55" s="289"/>
      <c r="Y55" s="291" t="e">
        <f t="shared" si="10"/>
        <v>#DIV/0!</v>
      </c>
      <c r="Z55" s="70"/>
      <c r="AA55" s="340">
        <f>Z55*INDEX('Select Year'!Z$23:AE$23,,MATCH($BN$5,'Select Year'!Z$14:AE$14,0))</f>
        <v>0</v>
      </c>
      <c r="AB55" s="289"/>
      <c r="AC55" s="291" t="e">
        <f t="shared" si="11"/>
        <v>#DIV/0!</v>
      </c>
      <c r="AD55" s="70"/>
      <c r="AE55" s="340">
        <f>AD55*INDEX('Select Year'!Z$23:AE$23,,MATCH($BN$5,'Select Year'!Z$14:AE$14,0))</f>
        <v>0</v>
      </c>
      <c r="AF55" s="289"/>
      <c r="AG55" s="291" t="e">
        <f t="shared" si="12"/>
        <v>#DIV/0!</v>
      </c>
      <c r="AH55" s="70"/>
      <c r="AI55" s="340">
        <f>AH55*INDEX('Select Year'!Z$23:AE$23,,MATCH($BN$5,'Select Year'!Z$14:AE$14,0))</f>
        <v>0</v>
      </c>
      <c r="AJ55" s="289"/>
      <c r="AK55" s="291" t="e">
        <f t="shared" si="13"/>
        <v>#DIV/0!</v>
      </c>
      <c r="AL55" s="70"/>
      <c r="AM55" s="340">
        <f>AL55*INDEX('Select Year'!Z$23:AE$23,,MATCH($BN$5,'Select Year'!Z$14:AE$14,0))</f>
        <v>0</v>
      </c>
      <c r="AN55" s="289"/>
      <c r="AO55" s="291" t="e">
        <f t="shared" si="14"/>
        <v>#DIV/0!</v>
      </c>
      <c r="AP55" s="70"/>
      <c r="AQ55" s="340">
        <f>AP55*INDEX('Select Year'!Z$23:AE$23,,MATCH($BN$5,'Select Year'!Z$14:AE$14,0))</f>
        <v>0</v>
      </c>
      <c r="AR55" s="289"/>
      <c r="AS55" s="291" t="e">
        <f t="shared" si="15"/>
        <v>#DIV/0!</v>
      </c>
      <c r="AT55" s="70"/>
      <c r="AU55" s="340">
        <f>AT55*INDEX('Select Year'!Z$23:AE$23,,MATCH($BN$5,'Select Year'!Z$14:AE$14,0))</f>
        <v>0</v>
      </c>
      <c r="AV55" s="289"/>
      <c r="AW55" s="347" t="e">
        <f t="shared" si="16"/>
        <v>#DIV/0!</v>
      </c>
      <c r="AY55" s="12"/>
      <c r="AZ55" s="12"/>
      <c r="BF55" s="12"/>
      <c r="BG55" s="12"/>
      <c r="BH55" s="12"/>
      <c r="BI55" s="12"/>
      <c r="BJ55" s="13"/>
      <c r="BK55" s="12"/>
      <c r="CM55" s="177"/>
      <c r="CN55" s="174" t="str">
        <f t="shared" si="17"/>
        <v>Oct-</v>
      </c>
      <c r="CO55" s="174"/>
      <c r="CP55" s="174"/>
      <c r="CQ55" s="174"/>
      <c r="CR55" s="174"/>
      <c r="CS55" s="174"/>
      <c r="CT55" s="174"/>
      <c r="CU55" s="174"/>
      <c r="CV55" s="174"/>
      <c r="CW55" s="174"/>
      <c r="CX55" s="174"/>
      <c r="CY55" s="174"/>
      <c r="CZ55" s="176"/>
    </row>
    <row r="56" spans="1:104" s="11" customFormat="1" ht="14.25" customHeight="1" x14ac:dyDescent="0.2">
      <c r="A56" s="345"/>
      <c r="B56" s="118" t="s">
        <v>10</v>
      </c>
      <c r="C56" s="63" t="str">
        <f t="shared" si="31"/>
        <v/>
      </c>
      <c r="D56" s="366">
        <f t="shared" si="3"/>
        <v>0</v>
      </c>
      <c r="E56" s="340">
        <f>D56*INDEX('Select Year'!Z$23:AE$23,,MATCH($BN$5,'Select Year'!Z$14:AE$14,0))</f>
        <v>0</v>
      </c>
      <c r="F56" s="354">
        <f t="shared" si="4"/>
        <v>0</v>
      </c>
      <c r="G56" s="351" t="e">
        <f t="shared" si="5"/>
        <v>#DIV/0!</v>
      </c>
      <c r="H56" s="351" t="e">
        <f t="shared" si="6"/>
        <v>#DIV/0!</v>
      </c>
      <c r="I56" s="47" t="e">
        <f>E56*INDEX('Select Year'!AA$15:AC$19,MATCH('Light, Medium &amp; Heavy Fuel Oils'!C56,'Select Year'!W$15:W$19,0),MATCH($BN$5,'Select Year'!AA$14:AC$14,0))</f>
        <v>#N/A</v>
      </c>
      <c r="J56" s="70"/>
      <c r="K56" s="340">
        <f>J56*INDEX('Select Year'!Z$23:AE$23,,MATCH($BN$5,'Select Year'!Z$14:AE$14,0))</f>
        <v>0</v>
      </c>
      <c r="L56" s="289"/>
      <c r="M56" s="291" t="e">
        <f t="shared" si="7"/>
        <v>#DIV/0!</v>
      </c>
      <c r="N56" s="70"/>
      <c r="O56" s="340">
        <f>N56*INDEX('Select Year'!Z$23:AE$23,,MATCH($BN$5,'Select Year'!Z$14:AE$14,0))</f>
        <v>0</v>
      </c>
      <c r="P56" s="289"/>
      <c r="Q56" s="291" t="e">
        <f t="shared" si="8"/>
        <v>#DIV/0!</v>
      </c>
      <c r="R56" s="70"/>
      <c r="S56" s="340">
        <f>R56*INDEX('Select Year'!Z$23:AE$23,,MATCH($BN$5,'Select Year'!Z$14:AE$14,0))</f>
        <v>0</v>
      </c>
      <c r="T56" s="289"/>
      <c r="U56" s="291" t="e">
        <f t="shared" si="9"/>
        <v>#DIV/0!</v>
      </c>
      <c r="V56" s="70"/>
      <c r="W56" s="340">
        <f>V56*INDEX('Select Year'!Z$23:AE$23,,MATCH($BN$5,'Select Year'!Z$14:AE$14,0))</f>
        <v>0</v>
      </c>
      <c r="X56" s="289"/>
      <c r="Y56" s="291" t="e">
        <f t="shared" si="10"/>
        <v>#DIV/0!</v>
      </c>
      <c r="Z56" s="70"/>
      <c r="AA56" s="340">
        <f>Z56*INDEX('Select Year'!Z$23:AE$23,,MATCH($BN$5,'Select Year'!Z$14:AE$14,0))</f>
        <v>0</v>
      </c>
      <c r="AB56" s="289"/>
      <c r="AC56" s="291" t="e">
        <f t="shared" si="11"/>
        <v>#DIV/0!</v>
      </c>
      <c r="AD56" s="70"/>
      <c r="AE56" s="340">
        <f>AD56*INDEX('Select Year'!Z$23:AE$23,,MATCH($BN$5,'Select Year'!Z$14:AE$14,0))</f>
        <v>0</v>
      </c>
      <c r="AF56" s="289"/>
      <c r="AG56" s="291" t="e">
        <f t="shared" si="12"/>
        <v>#DIV/0!</v>
      </c>
      <c r="AH56" s="70"/>
      <c r="AI56" s="340">
        <f>AH56*INDEX('Select Year'!Z$23:AE$23,,MATCH($BN$5,'Select Year'!Z$14:AE$14,0))</f>
        <v>0</v>
      </c>
      <c r="AJ56" s="289"/>
      <c r="AK56" s="291" t="e">
        <f t="shared" si="13"/>
        <v>#DIV/0!</v>
      </c>
      <c r="AL56" s="70"/>
      <c r="AM56" s="340">
        <f>AL56*INDEX('Select Year'!Z$23:AE$23,,MATCH($BN$5,'Select Year'!Z$14:AE$14,0))</f>
        <v>0</v>
      </c>
      <c r="AN56" s="289"/>
      <c r="AO56" s="291" t="e">
        <f t="shared" si="14"/>
        <v>#DIV/0!</v>
      </c>
      <c r="AP56" s="70"/>
      <c r="AQ56" s="340">
        <f>AP56*INDEX('Select Year'!Z$23:AE$23,,MATCH($BN$5,'Select Year'!Z$14:AE$14,0))</f>
        <v>0</v>
      </c>
      <c r="AR56" s="289"/>
      <c r="AS56" s="291" t="e">
        <f t="shared" si="15"/>
        <v>#DIV/0!</v>
      </c>
      <c r="AT56" s="70"/>
      <c r="AU56" s="340">
        <f>AT56*INDEX('Select Year'!Z$23:AE$23,,MATCH($BN$5,'Select Year'!Z$14:AE$14,0))</f>
        <v>0</v>
      </c>
      <c r="AV56" s="289"/>
      <c r="AW56" s="347" t="e">
        <f t="shared" si="16"/>
        <v>#DIV/0!</v>
      </c>
      <c r="AY56" s="12"/>
      <c r="AZ56" s="12"/>
      <c r="BF56" s="12"/>
      <c r="BG56" s="12"/>
      <c r="BH56" s="12"/>
      <c r="BI56" s="12"/>
      <c r="BJ56" s="13"/>
      <c r="BK56" s="12"/>
      <c r="CM56" s="177"/>
      <c r="CN56" s="174" t="str">
        <f t="shared" si="17"/>
        <v>Nov-</v>
      </c>
      <c r="CO56" s="174"/>
      <c r="CP56" s="174"/>
      <c r="CQ56" s="174"/>
      <c r="CR56" s="174"/>
      <c r="CS56" s="174"/>
      <c r="CT56" s="174"/>
      <c r="CU56" s="174"/>
      <c r="CV56" s="174"/>
      <c r="CW56" s="174"/>
      <c r="CX56" s="174"/>
      <c r="CY56" s="174"/>
      <c r="CZ56" s="176"/>
    </row>
    <row r="57" spans="1:104" s="11" customFormat="1" ht="14.25" customHeight="1" thickBot="1" x14ac:dyDescent="0.25">
      <c r="A57" s="345"/>
      <c r="B57" s="120" t="s">
        <v>11</v>
      </c>
      <c r="C57" s="137" t="str">
        <f t="shared" si="31"/>
        <v/>
      </c>
      <c r="D57" s="367">
        <f t="shared" si="3"/>
        <v>0</v>
      </c>
      <c r="E57" s="343">
        <f>D57*INDEX('Select Year'!Z$23:AE$23,,MATCH($BN$5,'Select Year'!Z$14:AE$14,0))</f>
        <v>0</v>
      </c>
      <c r="F57" s="355">
        <f t="shared" si="4"/>
        <v>0</v>
      </c>
      <c r="G57" s="352" t="e">
        <f t="shared" si="5"/>
        <v>#DIV/0!</v>
      </c>
      <c r="H57" s="352" t="e">
        <f t="shared" si="6"/>
        <v>#DIV/0!</v>
      </c>
      <c r="I57" s="300" t="e">
        <f>E57*INDEX('Select Year'!AA$15:AC$19,MATCH('Light, Medium &amp; Heavy Fuel Oils'!C57,'Select Year'!W$15:W$19,0),MATCH($BN$5,'Select Year'!AA$14:AC$14,0))</f>
        <v>#N/A</v>
      </c>
      <c r="J57" s="126"/>
      <c r="K57" s="343">
        <f>J57*INDEX('Select Year'!Z$23:AE$23,,MATCH($BN$5,'Select Year'!Z$14:AE$14,0))</f>
        <v>0</v>
      </c>
      <c r="L57" s="134"/>
      <c r="M57" s="292" t="e">
        <f t="shared" si="7"/>
        <v>#DIV/0!</v>
      </c>
      <c r="N57" s="126"/>
      <c r="O57" s="343">
        <f>N57*INDEX('Select Year'!Z$23:AE$23,,MATCH($BN$5,'Select Year'!Z$14:AE$14,0))</f>
        <v>0</v>
      </c>
      <c r="P57" s="134"/>
      <c r="Q57" s="292" t="e">
        <f t="shared" si="8"/>
        <v>#DIV/0!</v>
      </c>
      <c r="R57" s="126"/>
      <c r="S57" s="343">
        <f>R57*INDEX('Select Year'!Z$23:AE$23,,MATCH($BN$5,'Select Year'!Z$14:AE$14,0))</f>
        <v>0</v>
      </c>
      <c r="T57" s="134"/>
      <c r="U57" s="292" t="e">
        <f t="shared" si="9"/>
        <v>#DIV/0!</v>
      </c>
      <c r="V57" s="126"/>
      <c r="W57" s="343">
        <f>V57*INDEX('Select Year'!Z$23:AE$23,,MATCH($BN$5,'Select Year'!Z$14:AE$14,0))</f>
        <v>0</v>
      </c>
      <c r="X57" s="134"/>
      <c r="Y57" s="292" t="e">
        <f t="shared" si="10"/>
        <v>#DIV/0!</v>
      </c>
      <c r="Z57" s="126"/>
      <c r="AA57" s="343">
        <f>Z57*INDEX('Select Year'!Z$23:AE$23,,MATCH($BN$5,'Select Year'!Z$14:AE$14,0))</f>
        <v>0</v>
      </c>
      <c r="AB57" s="134"/>
      <c r="AC57" s="292" t="e">
        <f t="shared" si="11"/>
        <v>#DIV/0!</v>
      </c>
      <c r="AD57" s="126"/>
      <c r="AE57" s="343">
        <f>AD57*INDEX('Select Year'!Z$23:AE$23,,MATCH($BN$5,'Select Year'!Z$14:AE$14,0))</f>
        <v>0</v>
      </c>
      <c r="AF57" s="134"/>
      <c r="AG57" s="292" t="e">
        <f t="shared" si="12"/>
        <v>#DIV/0!</v>
      </c>
      <c r="AH57" s="126"/>
      <c r="AI57" s="343">
        <f>AH57*INDEX('Select Year'!Z$23:AE$23,,MATCH($BN$5,'Select Year'!Z$14:AE$14,0))</f>
        <v>0</v>
      </c>
      <c r="AJ57" s="134"/>
      <c r="AK57" s="292" t="e">
        <f t="shared" si="13"/>
        <v>#DIV/0!</v>
      </c>
      <c r="AL57" s="126"/>
      <c r="AM57" s="343">
        <f>AL57*INDEX('Select Year'!Z$23:AE$23,,MATCH($BN$5,'Select Year'!Z$14:AE$14,0))</f>
        <v>0</v>
      </c>
      <c r="AN57" s="134"/>
      <c r="AO57" s="292" t="e">
        <f t="shared" si="14"/>
        <v>#DIV/0!</v>
      </c>
      <c r="AP57" s="126"/>
      <c r="AQ57" s="343">
        <f>AP57*INDEX('Select Year'!Z$23:AE$23,,MATCH($BN$5,'Select Year'!Z$14:AE$14,0))</f>
        <v>0</v>
      </c>
      <c r="AR57" s="134"/>
      <c r="AS57" s="292" t="e">
        <f t="shared" si="15"/>
        <v>#DIV/0!</v>
      </c>
      <c r="AT57" s="126"/>
      <c r="AU57" s="343">
        <f>AT57*INDEX('Select Year'!Z$23:AE$23,,MATCH($BN$5,'Select Year'!Z$14:AE$14,0))</f>
        <v>0</v>
      </c>
      <c r="AV57" s="134"/>
      <c r="AW57" s="348" t="e">
        <f t="shared" si="16"/>
        <v>#DIV/0!</v>
      </c>
      <c r="AY57" s="12"/>
      <c r="AZ57" s="12"/>
      <c r="BF57" s="12"/>
      <c r="BG57" s="12"/>
      <c r="BH57" s="12"/>
      <c r="BI57" s="12"/>
      <c r="BJ57" s="13"/>
      <c r="BK57" s="12"/>
      <c r="CM57" s="177"/>
      <c r="CN57" s="174" t="str">
        <f t="shared" si="17"/>
        <v>Dec-</v>
      </c>
      <c r="CO57" s="174"/>
      <c r="CP57" s="174"/>
      <c r="CQ57" s="174"/>
      <c r="CR57" s="174"/>
      <c r="CS57" s="174"/>
      <c r="CT57" s="174"/>
      <c r="CU57" s="174"/>
      <c r="CV57" s="174"/>
      <c r="CW57" s="174"/>
      <c r="CX57" s="174"/>
      <c r="CY57" s="174"/>
      <c r="CZ57" s="176"/>
    </row>
    <row r="58" spans="1:104" s="11" customFormat="1" ht="14.25" customHeight="1" x14ac:dyDescent="0.2">
      <c r="A58" s="345"/>
      <c r="B58" s="117" t="s">
        <v>0</v>
      </c>
      <c r="C58" s="63" t="str">
        <f t="shared" ref="C58:C69" si="32">Year5</f>
        <v/>
      </c>
      <c r="D58" s="363">
        <f t="shared" si="3"/>
        <v>0</v>
      </c>
      <c r="E58" s="339">
        <f>D58*INDEX('Select Year'!Z$23:AE$23,,MATCH($BN$5,'Select Year'!Z$14:AE$14,0))</f>
        <v>0</v>
      </c>
      <c r="F58" s="364">
        <f t="shared" si="4"/>
        <v>0</v>
      </c>
      <c r="G58" s="365" t="e">
        <f t="shared" si="5"/>
        <v>#DIV/0!</v>
      </c>
      <c r="H58" s="365" t="e">
        <f t="shared" si="6"/>
        <v>#DIV/0!</v>
      </c>
      <c r="I58" s="144" t="e">
        <f>E58*INDEX('Select Year'!AA$15:AC$19,MATCH('Light, Medium &amp; Heavy Fuel Oils'!C58,'Select Year'!W$15:W$19,0),MATCH($BN$5,'Select Year'!AA$14:AC$14,0))</f>
        <v>#N/A</v>
      </c>
      <c r="J58" s="306"/>
      <c r="K58" s="339">
        <f>J58*INDEX('Select Year'!Z$23:AE$23,,MATCH($BN$5,'Select Year'!Z$14:AE$14,0))</f>
        <v>0</v>
      </c>
      <c r="L58" s="307"/>
      <c r="M58" s="290" t="e">
        <f t="shared" si="7"/>
        <v>#DIV/0!</v>
      </c>
      <c r="N58" s="306"/>
      <c r="O58" s="339">
        <f>N58*INDEX('Select Year'!Z$23:AE$23,,MATCH($BN$5,'Select Year'!Z$14:AE$14,0))</f>
        <v>0</v>
      </c>
      <c r="P58" s="307"/>
      <c r="Q58" s="290" t="e">
        <f t="shared" si="8"/>
        <v>#DIV/0!</v>
      </c>
      <c r="R58" s="306"/>
      <c r="S58" s="339">
        <f>R58*INDEX('Select Year'!Z$23:AE$23,,MATCH($BN$5,'Select Year'!Z$14:AE$14,0))</f>
        <v>0</v>
      </c>
      <c r="T58" s="307"/>
      <c r="U58" s="290" t="e">
        <f t="shared" si="9"/>
        <v>#DIV/0!</v>
      </c>
      <c r="V58" s="306"/>
      <c r="W58" s="339">
        <f>V58*INDEX('Select Year'!Z$23:AE$23,,MATCH($BN$5,'Select Year'!Z$14:AE$14,0))</f>
        <v>0</v>
      </c>
      <c r="X58" s="307"/>
      <c r="Y58" s="290" t="e">
        <f t="shared" si="10"/>
        <v>#DIV/0!</v>
      </c>
      <c r="Z58" s="306"/>
      <c r="AA58" s="339">
        <f>Z58*INDEX('Select Year'!Z$23:AE$23,,MATCH($BN$5,'Select Year'!Z$14:AE$14,0))</f>
        <v>0</v>
      </c>
      <c r="AB58" s="307"/>
      <c r="AC58" s="290" t="e">
        <f t="shared" si="11"/>
        <v>#DIV/0!</v>
      </c>
      <c r="AD58" s="306"/>
      <c r="AE58" s="339">
        <f>AD58*INDEX('Select Year'!Z$23:AE$23,,MATCH($BN$5,'Select Year'!Z$14:AE$14,0))</f>
        <v>0</v>
      </c>
      <c r="AF58" s="307"/>
      <c r="AG58" s="290" t="e">
        <f t="shared" si="12"/>
        <v>#DIV/0!</v>
      </c>
      <c r="AH58" s="306"/>
      <c r="AI58" s="339">
        <f>AH58*INDEX('Select Year'!Z$23:AE$23,,MATCH($BN$5,'Select Year'!Z$14:AE$14,0))</f>
        <v>0</v>
      </c>
      <c r="AJ58" s="307"/>
      <c r="AK58" s="290" t="e">
        <f t="shared" si="13"/>
        <v>#DIV/0!</v>
      </c>
      <c r="AL58" s="306"/>
      <c r="AM58" s="339">
        <f>AL58*INDEX('Select Year'!Z$23:AE$23,,MATCH($BN$5,'Select Year'!Z$14:AE$14,0))</f>
        <v>0</v>
      </c>
      <c r="AN58" s="307"/>
      <c r="AO58" s="290" t="e">
        <f t="shared" si="14"/>
        <v>#DIV/0!</v>
      </c>
      <c r="AP58" s="306"/>
      <c r="AQ58" s="339">
        <f>AP58*INDEX('Select Year'!Z$23:AE$23,,MATCH($BN$5,'Select Year'!Z$14:AE$14,0))</f>
        <v>0</v>
      </c>
      <c r="AR58" s="307"/>
      <c r="AS58" s="290" t="e">
        <f t="shared" si="15"/>
        <v>#DIV/0!</v>
      </c>
      <c r="AT58" s="306"/>
      <c r="AU58" s="339">
        <f>AT58*INDEX('Select Year'!Z$23:AE$23,,MATCH($BN$5,'Select Year'!Z$14:AE$14,0))</f>
        <v>0</v>
      </c>
      <c r="AV58" s="307"/>
      <c r="AW58" s="346" t="e">
        <f t="shared" si="16"/>
        <v>#DIV/0!</v>
      </c>
      <c r="AY58" s="12"/>
      <c r="AZ58" s="12"/>
      <c r="BF58" s="12"/>
      <c r="BG58" s="12"/>
      <c r="BH58" s="12"/>
      <c r="BI58" s="12"/>
      <c r="BJ58" s="13"/>
      <c r="BK58" s="12"/>
      <c r="CM58" s="177"/>
      <c r="CN58" s="174" t="str">
        <f t="shared" si="17"/>
        <v>Jan-</v>
      </c>
      <c r="CO58" s="174"/>
      <c r="CP58" s="174"/>
      <c r="CQ58" s="174"/>
      <c r="CR58" s="174"/>
      <c r="CS58" s="174"/>
      <c r="CT58" s="174"/>
      <c r="CU58" s="174"/>
      <c r="CV58" s="174"/>
      <c r="CW58" s="174"/>
      <c r="CX58" s="174"/>
      <c r="CY58" s="174"/>
      <c r="CZ58" s="176"/>
    </row>
    <row r="59" spans="1:104" s="11" customFormat="1" ht="14.25" customHeight="1" x14ac:dyDescent="0.2">
      <c r="A59" s="345"/>
      <c r="B59" s="118" t="s">
        <v>1</v>
      </c>
      <c r="C59" s="63" t="str">
        <f t="shared" si="32"/>
        <v/>
      </c>
      <c r="D59" s="366">
        <f t="shared" si="3"/>
        <v>0</v>
      </c>
      <c r="E59" s="340">
        <f>D59*INDEX('Select Year'!Z$23:AE$23,,MATCH($BN$5,'Select Year'!Z$14:AE$14,0))</f>
        <v>0</v>
      </c>
      <c r="F59" s="354">
        <f t="shared" si="4"/>
        <v>0</v>
      </c>
      <c r="G59" s="351" t="e">
        <f t="shared" si="5"/>
        <v>#DIV/0!</v>
      </c>
      <c r="H59" s="351" t="e">
        <f t="shared" si="6"/>
        <v>#DIV/0!</v>
      </c>
      <c r="I59" s="47" t="e">
        <f>E59*INDEX('Select Year'!AA$15:AC$19,MATCH('Light, Medium &amp; Heavy Fuel Oils'!C59,'Select Year'!W$15:W$19,0),MATCH($BN$5,'Select Year'!AA$14:AC$14,0))</f>
        <v>#N/A</v>
      </c>
      <c r="J59" s="70"/>
      <c r="K59" s="340">
        <f>J59*INDEX('Select Year'!Z$23:AE$23,,MATCH($BN$5,'Select Year'!Z$14:AE$14,0))</f>
        <v>0</v>
      </c>
      <c r="L59" s="289"/>
      <c r="M59" s="291" t="e">
        <f t="shared" si="7"/>
        <v>#DIV/0!</v>
      </c>
      <c r="N59" s="70"/>
      <c r="O59" s="340">
        <f>N59*INDEX('Select Year'!Z$23:AE$23,,MATCH($BN$5,'Select Year'!Z$14:AE$14,0))</f>
        <v>0</v>
      </c>
      <c r="P59" s="289"/>
      <c r="Q59" s="291" t="e">
        <f t="shared" si="8"/>
        <v>#DIV/0!</v>
      </c>
      <c r="R59" s="70"/>
      <c r="S59" s="340">
        <f>R59*INDEX('Select Year'!Z$23:AE$23,,MATCH($BN$5,'Select Year'!Z$14:AE$14,0))</f>
        <v>0</v>
      </c>
      <c r="T59" s="289"/>
      <c r="U59" s="291" t="e">
        <f t="shared" si="9"/>
        <v>#DIV/0!</v>
      </c>
      <c r="V59" s="70"/>
      <c r="W59" s="340">
        <f>V59*INDEX('Select Year'!Z$23:AE$23,,MATCH($BN$5,'Select Year'!Z$14:AE$14,0))</f>
        <v>0</v>
      </c>
      <c r="X59" s="289"/>
      <c r="Y59" s="291" t="e">
        <f t="shared" si="10"/>
        <v>#DIV/0!</v>
      </c>
      <c r="Z59" s="70"/>
      <c r="AA59" s="340">
        <f>Z59*INDEX('Select Year'!Z$23:AE$23,,MATCH($BN$5,'Select Year'!Z$14:AE$14,0))</f>
        <v>0</v>
      </c>
      <c r="AB59" s="289"/>
      <c r="AC59" s="291" t="e">
        <f t="shared" si="11"/>
        <v>#DIV/0!</v>
      </c>
      <c r="AD59" s="70"/>
      <c r="AE59" s="340">
        <f>AD59*INDEX('Select Year'!Z$23:AE$23,,MATCH($BN$5,'Select Year'!Z$14:AE$14,0))</f>
        <v>0</v>
      </c>
      <c r="AF59" s="289"/>
      <c r="AG59" s="291" t="e">
        <f t="shared" si="12"/>
        <v>#DIV/0!</v>
      </c>
      <c r="AH59" s="70"/>
      <c r="AI59" s="340">
        <f>AH59*INDEX('Select Year'!Z$23:AE$23,,MATCH($BN$5,'Select Year'!Z$14:AE$14,0))</f>
        <v>0</v>
      </c>
      <c r="AJ59" s="289"/>
      <c r="AK59" s="291" t="e">
        <f t="shared" si="13"/>
        <v>#DIV/0!</v>
      </c>
      <c r="AL59" s="70"/>
      <c r="AM59" s="340">
        <f>AL59*INDEX('Select Year'!Z$23:AE$23,,MATCH($BN$5,'Select Year'!Z$14:AE$14,0))</f>
        <v>0</v>
      </c>
      <c r="AN59" s="289"/>
      <c r="AO59" s="291" t="e">
        <f t="shared" si="14"/>
        <v>#DIV/0!</v>
      </c>
      <c r="AP59" s="70"/>
      <c r="AQ59" s="340">
        <f>AP59*INDEX('Select Year'!Z$23:AE$23,,MATCH($BN$5,'Select Year'!Z$14:AE$14,0))</f>
        <v>0</v>
      </c>
      <c r="AR59" s="289"/>
      <c r="AS59" s="291" t="e">
        <f t="shared" si="15"/>
        <v>#DIV/0!</v>
      </c>
      <c r="AT59" s="70"/>
      <c r="AU59" s="340">
        <f>AT59*INDEX('Select Year'!Z$23:AE$23,,MATCH($BN$5,'Select Year'!Z$14:AE$14,0))</f>
        <v>0</v>
      </c>
      <c r="AV59" s="289"/>
      <c r="AW59" s="347" t="e">
        <f t="shared" si="16"/>
        <v>#DIV/0!</v>
      </c>
      <c r="AY59" s="12"/>
      <c r="AZ59" s="12"/>
      <c r="BF59" s="12"/>
      <c r="BG59" s="12"/>
      <c r="BH59" s="12"/>
      <c r="BI59" s="12"/>
      <c r="BJ59" s="13"/>
      <c r="BK59" s="12"/>
      <c r="CM59" s="177"/>
      <c r="CN59" s="174" t="str">
        <f t="shared" si="17"/>
        <v>Feb-</v>
      </c>
      <c r="CO59" s="174"/>
      <c r="CP59" s="174"/>
      <c r="CQ59" s="174"/>
      <c r="CR59" s="174"/>
      <c r="CS59" s="174"/>
      <c r="CT59" s="174"/>
      <c r="CU59" s="174"/>
      <c r="CV59" s="174"/>
      <c r="CW59" s="174"/>
      <c r="CX59" s="174"/>
      <c r="CY59" s="174"/>
      <c r="CZ59" s="176"/>
    </row>
    <row r="60" spans="1:104" s="11" customFormat="1" ht="14.25" customHeight="1" x14ac:dyDescent="0.2">
      <c r="A60" s="345"/>
      <c r="B60" s="118" t="s">
        <v>2</v>
      </c>
      <c r="C60" s="63" t="str">
        <f t="shared" si="32"/>
        <v/>
      </c>
      <c r="D60" s="366">
        <f t="shared" si="3"/>
        <v>0</v>
      </c>
      <c r="E60" s="340">
        <f>D60*INDEX('Select Year'!Z$23:AE$23,,MATCH($BN$5,'Select Year'!Z$14:AE$14,0))</f>
        <v>0</v>
      </c>
      <c r="F60" s="354">
        <f t="shared" si="4"/>
        <v>0</v>
      </c>
      <c r="G60" s="351" t="e">
        <f t="shared" si="5"/>
        <v>#DIV/0!</v>
      </c>
      <c r="H60" s="351" t="e">
        <f t="shared" si="6"/>
        <v>#DIV/0!</v>
      </c>
      <c r="I60" s="47" t="e">
        <f>E60*INDEX('Select Year'!AA$15:AC$19,MATCH('Light, Medium &amp; Heavy Fuel Oils'!C60,'Select Year'!W$15:W$19,0),MATCH($BN$5,'Select Year'!AA$14:AC$14,0))</f>
        <v>#N/A</v>
      </c>
      <c r="J60" s="70"/>
      <c r="K60" s="340">
        <f>J60*INDEX('Select Year'!Z$23:AE$23,,MATCH($BN$5,'Select Year'!Z$14:AE$14,0))</f>
        <v>0</v>
      </c>
      <c r="L60" s="289"/>
      <c r="M60" s="291" t="e">
        <f t="shared" si="7"/>
        <v>#DIV/0!</v>
      </c>
      <c r="N60" s="70"/>
      <c r="O60" s="340">
        <f>N60*INDEX('Select Year'!Z$23:AE$23,,MATCH($BN$5,'Select Year'!Z$14:AE$14,0))</f>
        <v>0</v>
      </c>
      <c r="P60" s="289"/>
      <c r="Q60" s="291" t="e">
        <f t="shared" si="8"/>
        <v>#DIV/0!</v>
      </c>
      <c r="R60" s="70"/>
      <c r="S60" s="340">
        <f>R60*INDEX('Select Year'!Z$23:AE$23,,MATCH($BN$5,'Select Year'!Z$14:AE$14,0))</f>
        <v>0</v>
      </c>
      <c r="T60" s="289"/>
      <c r="U60" s="291" t="e">
        <f t="shared" si="9"/>
        <v>#DIV/0!</v>
      </c>
      <c r="V60" s="70"/>
      <c r="W60" s="340">
        <f>V60*INDEX('Select Year'!Z$23:AE$23,,MATCH($BN$5,'Select Year'!Z$14:AE$14,0))</f>
        <v>0</v>
      </c>
      <c r="X60" s="289"/>
      <c r="Y60" s="291" t="e">
        <f t="shared" si="10"/>
        <v>#DIV/0!</v>
      </c>
      <c r="Z60" s="70"/>
      <c r="AA60" s="340">
        <f>Z60*INDEX('Select Year'!Z$23:AE$23,,MATCH($BN$5,'Select Year'!Z$14:AE$14,0))</f>
        <v>0</v>
      </c>
      <c r="AB60" s="289"/>
      <c r="AC60" s="291" t="e">
        <f t="shared" si="11"/>
        <v>#DIV/0!</v>
      </c>
      <c r="AD60" s="70"/>
      <c r="AE60" s="340">
        <f>AD60*INDEX('Select Year'!Z$23:AE$23,,MATCH($BN$5,'Select Year'!Z$14:AE$14,0))</f>
        <v>0</v>
      </c>
      <c r="AF60" s="289"/>
      <c r="AG60" s="291" t="e">
        <f t="shared" si="12"/>
        <v>#DIV/0!</v>
      </c>
      <c r="AH60" s="70"/>
      <c r="AI60" s="340">
        <f>AH60*INDEX('Select Year'!Z$23:AE$23,,MATCH($BN$5,'Select Year'!Z$14:AE$14,0))</f>
        <v>0</v>
      </c>
      <c r="AJ60" s="289"/>
      <c r="AK60" s="291" t="e">
        <f t="shared" si="13"/>
        <v>#DIV/0!</v>
      </c>
      <c r="AL60" s="70"/>
      <c r="AM60" s="340">
        <f>AL60*INDEX('Select Year'!Z$23:AE$23,,MATCH($BN$5,'Select Year'!Z$14:AE$14,0))</f>
        <v>0</v>
      </c>
      <c r="AN60" s="289"/>
      <c r="AO60" s="291" t="e">
        <f t="shared" si="14"/>
        <v>#DIV/0!</v>
      </c>
      <c r="AP60" s="70"/>
      <c r="AQ60" s="340">
        <f>AP60*INDEX('Select Year'!Z$23:AE$23,,MATCH($BN$5,'Select Year'!Z$14:AE$14,0))</f>
        <v>0</v>
      </c>
      <c r="AR60" s="289"/>
      <c r="AS60" s="291" t="e">
        <f t="shared" si="15"/>
        <v>#DIV/0!</v>
      </c>
      <c r="AT60" s="70"/>
      <c r="AU60" s="340">
        <f>AT60*INDEX('Select Year'!Z$23:AE$23,,MATCH($BN$5,'Select Year'!Z$14:AE$14,0))</f>
        <v>0</v>
      </c>
      <c r="AV60" s="289"/>
      <c r="AW60" s="347" t="e">
        <f t="shared" si="16"/>
        <v>#DIV/0!</v>
      </c>
      <c r="AY60" s="12"/>
      <c r="AZ60" s="12"/>
      <c r="BF60" s="12"/>
      <c r="BG60" s="12"/>
      <c r="BH60" s="12"/>
      <c r="BI60" s="12"/>
      <c r="BJ60" s="13"/>
      <c r="BK60" s="12"/>
      <c r="CM60" s="177"/>
      <c r="CN60" s="174" t="str">
        <f t="shared" si="17"/>
        <v>Mar-</v>
      </c>
      <c r="CO60" s="174"/>
      <c r="CP60" s="174"/>
      <c r="CQ60" s="174"/>
      <c r="CR60" s="174"/>
      <c r="CS60" s="174"/>
      <c r="CT60" s="174"/>
      <c r="CU60" s="174"/>
      <c r="CV60" s="174"/>
      <c r="CW60" s="174"/>
      <c r="CX60" s="174"/>
      <c r="CY60" s="174"/>
      <c r="CZ60" s="176"/>
    </row>
    <row r="61" spans="1:104" s="11" customFormat="1" ht="14.25" customHeight="1" x14ac:dyDescent="0.2">
      <c r="A61" s="345"/>
      <c r="B61" s="118" t="s">
        <v>3</v>
      </c>
      <c r="C61" s="63" t="str">
        <f t="shared" si="32"/>
        <v/>
      </c>
      <c r="D61" s="366">
        <f t="shared" si="3"/>
        <v>0</v>
      </c>
      <c r="E61" s="340">
        <f>D61*INDEX('Select Year'!Z$23:AE$23,,MATCH($BN$5,'Select Year'!Z$14:AE$14,0))</f>
        <v>0</v>
      </c>
      <c r="F61" s="354">
        <f t="shared" si="4"/>
        <v>0</v>
      </c>
      <c r="G61" s="351" t="e">
        <f t="shared" si="5"/>
        <v>#DIV/0!</v>
      </c>
      <c r="H61" s="351" t="e">
        <f t="shared" si="6"/>
        <v>#DIV/0!</v>
      </c>
      <c r="I61" s="47" t="e">
        <f>E61*INDEX('Select Year'!AA$15:AC$19,MATCH('Light, Medium &amp; Heavy Fuel Oils'!C61,'Select Year'!W$15:W$19,0),MATCH($BN$5,'Select Year'!AA$14:AC$14,0))</f>
        <v>#N/A</v>
      </c>
      <c r="J61" s="70"/>
      <c r="K61" s="340">
        <f>J61*INDEX('Select Year'!Z$23:AE$23,,MATCH($BN$5,'Select Year'!Z$14:AE$14,0))</f>
        <v>0</v>
      </c>
      <c r="L61" s="289"/>
      <c r="M61" s="291" t="e">
        <f t="shared" si="7"/>
        <v>#DIV/0!</v>
      </c>
      <c r="N61" s="70"/>
      <c r="O61" s="340">
        <f>N61*INDEX('Select Year'!Z$23:AE$23,,MATCH($BN$5,'Select Year'!Z$14:AE$14,0))</f>
        <v>0</v>
      </c>
      <c r="P61" s="289"/>
      <c r="Q61" s="291" t="e">
        <f t="shared" si="8"/>
        <v>#DIV/0!</v>
      </c>
      <c r="R61" s="70"/>
      <c r="S61" s="340">
        <f>R61*INDEX('Select Year'!Z$23:AE$23,,MATCH($BN$5,'Select Year'!Z$14:AE$14,0))</f>
        <v>0</v>
      </c>
      <c r="T61" s="289"/>
      <c r="U61" s="291" t="e">
        <f t="shared" si="9"/>
        <v>#DIV/0!</v>
      </c>
      <c r="V61" s="70"/>
      <c r="W61" s="340">
        <f>V61*INDEX('Select Year'!Z$23:AE$23,,MATCH($BN$5,'Select Year'!Z$14:AE$14,0))</f>
        <v>0</v>
      </c>
      <c r="X61" s="289"/>
      <c r="Y61" s="291" t="e">
        <f t="shared" si="10"/>
        <v>#DIV/0!</v>
      </c>
      <c r="Z61" s="70"/>
      <c r="AA61" s="340">
        <f>Z61*INDEX('Select Year'!Z$23:AE$23,,MATCH($BN$5,'Select Year'!Z$14:AE$14,0))</f>
        <v>0</v>
      </c>
      <c r="AB61" s="289"/>
      <c r="AC61" s="291" t="e">
        <f t="shared" si="11"/>
        <v>#DIV/0!</v>
      </c>
      <c r="AD61" s="70"/>
      <c r="AE61" s="340">
        <f>AD61*INDEX('Select Year'!Z$23:AE$23,,MATCH($BN$5,'Select Year'!Z$14:AE$14,0))</f>
        <v>0</v>
      </c>
      <c r="AF61" s="289"/>
      <c r="AG61" s="291" t="e">
        <f t="shared" si="12"/>
        <v>#DIV/0!</v>
      </c>
      <c r="AH61" s="70"/>
      <c r="AI61" s="340">
        <f>AH61*INDEX('Select Year'!Z$23:AE$23,,MATCH($BN$5,'Select Year'!Z$14:AE$14,0))</f>
        <v>0</v>
      </c>
      <c r="AJ61" s="289"/>
      <c r="AK61" s="291" t="e">
        <f t="shared" si="13"/>
        <v>#DIV/0!</v>
      </c>
      <c r="AL61" s="70"/>
      <c r="AM61" s="340">
        <f>AL61*INDEX('Select Year'!Z$23:AE$23,,MATCH($BN$5,'Select Year'!Z$14:AE$14,0))</f>
        <v>0</v>
      </c>
      <c r="AN61" s="289"/>
      <c r="AO61" s="291" t="e">
        <f t="shared" si="14"/>
        <v>#DIV/0!</v>
      </c>
      <c r="AP61" s="70"/>
      <c r="AQ61" s="340">
        <f>AP61*INDEX('Select Year'!Z$23:AE$23,,MATCH($BN$5,'Select Year'!Z$14:AE$14,0))</f>
        <v>0</v>
      </c>
      <c r="AR61" s="289"/>
      <c r="AS61" s="291" t="e">
        <f t="shared" si="15"/>
        <v>#DIV/0!</v>
      </c>
      <c r="AT61" s="70"/>
      <c r="AU61" s="340">
        <f>AT61*INDEX('Select Year'!Z$23:AE$23,,MATCH($BN$5,'Select Year'!Z$14:AE$14,0))</f>
        <v>0</v>
      </c>
      <c r="AV61" s="289"/>
      <c r="AW61" s="347" t="e">
        <f t="shared" si="16"/>
        <v>#DIV/0!</v>
      </c>
      <c r="AY61" s="12"/>
      <c r="AZ61" s="12"/>
      <c r="BF61" s="12"/>
      <c r="BG61" s="12"/>
      <c r="BH61" s="12"/>
      <c r="BI61" s="12"/>
      <c r="BJ61" s="13"/>
      <c r="BK61" s="12"/>
      <c r="CM61" s="177"/>
      <c r="CN61" s="174" t="str">
        <f t="shared" si="17"/>
        <v>Apr-</v>
      </c>
      <c r="CO61" s="174"/>
      <c r="CP61" s="174"/>
      <c r="CQ61" s="174"/>
      <c r="CR61" s="174"/>
      <c r="CS61" s="174"/>
      <c r="CT61" s="174"/>
      <c r="CU61" s="174"/>
      <c r="CV61" s="174"/>
      <c r="CW61" s="174"/>
      <c r="CX61" s="174"/>
      <c r="CY61" s="174"/>
      <c r="CZ61" s="176"/>
    </row>
    <row r="62" spans="1:104" s="11" customFormat="1" ht="14.25" customHeight="1" x14ac:dyDescent="0.2">
      <c r="A62" s="345"/>
      <c r="B62" s="118" t="s">
        <v>4</v>
      </c>
      <c r="C62" s="63" t="str">
        <f t="shared" si="32"/>
        <v/>
      </c>
      <c r="D62" s="366">
        <f t="shared" si="3"/>
        <v>0</v>
      </c>
      <c r="E62" s="340">
        <f>D62*INDEX('Select Year'!Z$23:AE$23,,MATCH($BN$5,'Select Year'!Z$14:AE$14,0))</f>
        <v>0</v>
      </c>
      <c r="F62" s="354">
        <f t="shared" si="4"/>
        <v>0</v>
      </c>
      <c r="G62" s="351" t="e">
        <f t="shared" si="5"/>
        <v>#DIV/0!</v>
      </c>
      <c r="H62" s="351" t="e">
        <f t="shared" si="6"/>
        <v>#DIV/0!</v>
      </c>
      <c r="I62" s="47" t="e">
        <f>E62*INDEX('Select Year'!AA$15:AC$19,MATCH('Light, Medium &amp; Heavy Fuel Oils'!C62,'Select Year'!W$15:W$19,0),MATCH($BN$5,'Select Year'!AA$14:AC$14,0))</f>
        <v>#N/A</v>
      </c>
      <c r="J62" s="70"/>
      <c r="K62" s="340">
        <f>J62*INDEX('Select Year'!Z$23:AE$23,,MATCH($BN$5,'Select Year'!Z$14:AE$14,0))</f>
        <v>0</v>
      </c>
      <c r="L62" s="289"/>
      <c r="M62" s="291" t="e">
        <f t="shared" si="7"/>
        <v>#DIV/0!</v>
      </c>
      <c r="N62" s="70"/>
      <c r="O62" s="340">
        <f>N62*INDEX('Select Year'!Z$23:AE$23,,MATCH($BN$5,'Select Year'!Z$14:AE$14,0))</f>
        <v>0</v>
      </c>
      <c r="P62" s="289"/>
      <c r="Q62" s="291" t="e">
        <f t="shared" si="8"/>
        <v>#DIV/0!</v>
      </c>
      <c r="R62" s="70"/>
      <c r="S62" s="340">
        <f>R62*INDEX('Select Year'!Z$23:AE$23,,MATCH($BN$5,'Select Year'!Z$14:AE$14,0))</f>
        <v>0</v>
      </c>
      <c r="T62" s="289"/>
      <c r="U62" s="291" t="e">
        <f t="shared" si="9"/>
        <v>#DIV/0!</v>
      </c>
      <c r="V62" s="70"/>
      <c r="W62" s="340">
        <f>V62*INDEX('Select Year'!Z$23:AE$23,,MATCH($BN$5,'Select Year'!Z$14:AE$14,0))</f>
        <v>0</v>
      </c>
      <c r="X62" s="289"/>
      <c r="Y62" s="291" t="e">
        <f t="shared" si="10"/>
        <v>#DIV/0!</v>
      </c>
      <c r="Z62" s="70"/>
      <c r="AA62" s="340">
        <f>Z62*INDEX('Select Year'!Z$23:AE$23,,MATCH($BN$5,'Select Year'!Z$14:AE$14,0))</f>
        <v>0</v>
      </c>
      <c r="AB62" s="289"/>
      <c r="AC62" s="291" t="e">
        <f t="shared" si="11"/>
        <v>#DIV/0!</v>
      </c>
      <c r="AD62" s="70"/>
      <c r="AE62" s="340">
        <f>AD62*INDEX('Select Year'!Z$23:AE$23,,MATCH($BN$5,'Select Year'!Z$14:AE$14,0))</f>
        <v>0</v>
      </c>
      <c r="AF62" s="289"/>
      <c r="AG62" s="291" t="e">
        <f t="shared" si="12"/>
        <v>#DIV/0!</v>
      </c>
      <c r="AH62" s="70"/>
      <c r="AI62" s="340">
        <f>AH62*INDEX('Select Year'!Z$23:AE$23,,MATCH($BN$5,'Select Year'!Z$14:AE$14,0))</f>
        <v>0</v>
      </c>
      <c r="AJ62" s="289"/>
      <c r="AK62" s="291" t="e">
        <f t="shared" si="13"/>
        <v>#DIV/0!</v>
      </c>
      <c r="AL62" s="70"/>
      <c r="AM62" s="340">
        <f>AL62*INDEX('Select Year'!Z$23:AE$23,,MATCH($BN$5,'Select Year'!Z$14:AE$14,0))</f>
        <v>0</v>
      </c>
      <c r="AN62" s="289"/>
      <c r="AO62" s="291" t="e">
        <f t="shared" si="14"/>
        <v>#DIV/0!</v>
      </c>
      <c r="AP62" s="70"/>
      <c r="AQ62" s="340">
        <f>AP62*INDEX('Select Year'!Z$23:AE$23,,MATCH($BN$5,'Select Year'!Z$14:AE$14,0))</f>
        <v>0</v>
      </c>
      <c r="AR62" s="289"/>
      <c r="AS62" s="291" t="e">
        <f t="shared" si="15"/>
        <v>#DIV/0!</v>
      </c>
      <c r="AT62" s="70"/>
      <c r="AU62" s="340">
        <f>AT62*INDEX('Select Year'!Z$23:AE$23,,MATCH($BN$5,'Select Year'!Z$14:AE$14,0))</f>
        <v>0</v>
      </c>
      <c r="AV62" s="289"/>
      <c r="AW62" s="347" t="e">
        <f t="shared" si="16"/>
        <v>#DIV/0!</v>
      </c>
      <c r="AY62" s="12"/>
      <c r="AZ62" s="12"/>
      <c r="BF62" s="12"/>
      <c r="BG62" s="12"/>
      <c r="BH62" s="12"/>
      <c r="BI62" s="12"/>
      <c r="BJ62" s="13"/>
      <c r="BK62" s="12"/>
      <c r="CM62" s="177"/>
      <c r="CN62" s="174" t="str">
        <f t="shared" si="17"/>
        <v>May-</v>
      </c>
      <c r="CO62" s="174"/>
      <c r="CP62" s="174"/>
      <c r="CQ62" s="174"/>
      <c r="CR62" s="174"/>
      <c r="CS62" s="174"/>
      <c r="CT62" s="174"/>
      <c r="CU62" s="174"/>
      <c r="CV62" s="174"/>
      <c r="CW62" s="174"/>
      <c r="CX62" s="174"/>
      <c r="CY62" s="174"/>
      <c r="CZ62" s="176"/>
    </row>
    <row r="63" spans="1:104" s="11" customFormat="1" ht="14.25" customHeight="1" x14ac:dyDescent="0.2">
      <c r="A63" s="345"/>
      <c r="B63" s="118" t="s">
        <v>5</v>
      </c>
      <c r="C63" s="63" t="str">
        <f t="shared" si="32"/>
        <v/>
      </c>
      <c r="D63" s="366">
        <f t="shared" si="3"/>
        <v>0</v>
      </c>
      <c r="E63" s="340">
        <f>D63*INDEX('Select Year'!Z$23:AE$23,,MATCH($BN$5,'Select Year'!Z$14:AE$14,0))</f>
        <v>0</v>
      </c>
      <c r="F63" s="354">
        <f t="shared" si="4"/>
        <v>0</v>
      </c>
      <c r="G63" s="351" t="e">
        <f t="shared" si="5"/>
        <v>#DIV/0!</v>
      </c>
      <c r="H63" s="351" t="e">
        <f t="shared" si="6"/>
        <v>#DIV/0!</v>
      </c>
      <c r="I63" s="47" t="e">
        <f>E63*INDEX('Select Year'!AA$15:AC$19,MATCH('Light, Medium &amp; Heavy Fuel Oils'!C63,'Select Year'!W$15:W$19,0),MATCH($BN$5,'Select Year'!AA$14:AC$14,0))</f>
        <v>#N/A</v>
      </c>
      <c r="J63" s="70"/>
      <c r="K63" s="340">
        <f>J63*INDEX('Select Year'!Z$23:AE$23,,MATCH($BN$5,'Select Year'!Z$14:AE$14,0))</f>
        <v>0</v>
      </c>
      <c r="L63" s="289"/>
      <c r="M63" s="291" t="e">
        <f t="shared" si="7"/>
        <v>#DIV/0!</v>
      </c>
      <c r="N63" s="70"/>
      <c r="O63" s="340">
        <f>N63*INDEX('Select Year'!Z$23:AE$23,,MATCH($BN$5,'Select Year'!Z$14:AE$14,0))</f>
        <v>0</v>
      </c>
      <c r="P63" s="289"/>
      <c r="Q63" s="291" t="e">
        <f t="shared" si="8"/>
        <v>#DIV/0!</v>
      </c>
      <c r="R63" s="70"/>
      <c r="S63" s="340">
        <f>R63*INDEX('Select Year'!Z$23:AE$23,,MATCH($BN$5,'Select Year'!Z$14:AE$14,0))</f>
        <v>0</v>
      </c>
      <c r="T63" s="289"/>
      <c r="U63" s="291" t="e">
        <f t="shared" si="9"/>
        <v>#DIV/0!</v>
      </c>
      <c r="V63" s="70"/>
      <c r="W63" s="340">
        <f>V63*INDEX('Select Year'!Z$23:AE$23,,MATCH($BN$5,'Select Year'!Z$14:AE$14,0))</f>
        <v>0</v>
      </c>
      <c r="X63" s="289"/>
      <c r="Y63" s="291" t="e">
        <f t="shared" si="10"/>
        <v>#DIV/0!</v>
      </c>
      <c r="Z63" s="70"/>
      <c r="AA63" s="340">
        <f>Z63*INDEX('Select Year'!Z$23:AE$23,,MATCH($BN$5,'Select Year'!Z$14:AE$14,0))</f>
        <v>0</v>
      </c>
      <c r="AB63" s="289"/>
      <c r="AC63" s="291" t="e">
        <f t="shared" si="11"/>
        <v>#DIV/0!</v>
      </c>
      <c r="AD63" s="70"/>
      <c r="AE63" s="340">
        <f>AD63*INDEX('Select Year'!Z$23:AE$23,,MATCH($BN$5,'Select Year'!Z$14:AE$14,0))</f>
        <v>0</v>
      </c>
      <c r="AF63" s="289"/>
      <c r="AG63" s="291" t="e">
        <f t="shared" si="12"/>
        <v>#DIV/0!</v>
      </c>
      <c r="AH63" s="70"/>
      <c r="AI63" s="340">
        <f>AH63*INDEX('Select Year'!Z$23:AE$23,,MATCH($BN$5,'Select Year'!Z$14:AE$14,0))</f>
        <v>0</v>
      </c>
      <c r="AJ63" s="289"/>
      <c r="AK63" s="291" t="e">
        <f t="shared" si="13"/>
        <v>#DIV/0!</v>
      </c>
      <c r="AL63" s="70"/>
      <c r="AM63" s="340">
        <f>AL63*INDEX('Select Year'!Z$23:AE$23,,MATCH($BN$5,'Select Year'!Z$14:AE$14,0))</f>
        <v>0</v>
      </c>
      <c r="AN63" s="289"/>
      <c r="AO63" s="291" t="e">
        <f t="shared" si="14"/>
        <v>#DIV/0!</v>
      </c>
      <c r="AP63" s="70"/>
      <c r="AQ63" s="340">
        <f>AP63*INDEX('Select Year'!Z$23:AE$23,,MATCH($BN$5,'Select Year'!Z$14:AE$14,0))</f>
        <v>0</v>
      </c>
      <c r="AR63" s="289"/>
      <c r="AS63" s="291" t="e">
        <f t="shared" si="15"/>
        <v>#DIV/0!</v>
      </c>
      <c r="AT63" s="70"/>
      <c r="AU63" s="340">
        <f>AT63*INDEX('Select Year'!Z$23:AE$23,,MATCH($BN$5,'Select Year'!Z$14:AE$14,0))</f>
        <v>0</v>
      </c>
      <c r="AV63" s="289"/>
      <c r="AW63" s="347" t="e">
        <f t="shared" si="16"/>
        <v>#DIV/0!</v>
      </c>
      <c r="AY63" s="12"/>
      <c r="AZ63" s="12"/>
      <c r="BF63" s="12"/>
      <c r="BG63" s="12"/>
      <c r="BH63" s="12"/>
      <c r="BI63" s="12"/>
      <c r="BJ63" s="13"/>
      <c r="BK63" s="12"/>
      <c r="CM63" s="177"/>
      <c r="CN63" s="174" t="str">
        <f t="shared" si="17"/>
        <v>Jun-</v>
      </c>
      <c r="CO63" s="174"/>
      <c r="CP63" s="174"/>
      <c r="CQ63" s="174"/>
      <c r="CR63" s="174"/>
      <c r="CS63" s="174"/>
      <c r="CT63" s="174"/>
      <c r="CU63" s="174"/>
      <c r="CV63" s="174"/>
      <c r="CW63" s="174"/>
      <c r="CX63" s="174"/>
      <c r="CY63" s="174"/>
      <c r="CZ63" s="176"/>
    </row>
    <row r="64" spans="1:104" s="11" customFormat="1" ht="14.25" customHeight="1" x14ac:dyDescent="0.2">
      <c r="A64" s="345"/>
      <c r="B64" s="118" t="s">
        <v>6</v>
      </c>
      <c r="C64" s="63" t="str">
        <f t="shared" si="32"/>
        <v/>
      </c>
      <c r="D64" s="366">
        <f t="shared" si="3"/>
        <v>0</v>
      </c>
      <c r="E64" s="340">
        <f>D64*INDEX('Select Year'!Z$23:AE$23,,MATCH($BN$5,'Select Year'!Z$14:AE$14,0))</f>
        <v>0</v>
      </c>
      <c r="F64" s="354">
        <f t="shared" si="4"/>
        <v>0</v>
      </c>
      <c r="G64" s="351" t="e">
        <f t="shared" si="5"/>
        <v>#DIV/0!</v>
      </c>
      <c r="H64" s="351" t="e">
        <f t="shared" si="6"/>
        <v>#DIV/0!</v>
      </c>
      <c r="I64" s="47" t="e">
        <f>E64*INDEX('Select Year'!AA$15:AC$19,MATCH('Light, Medium &amp; Heavy Fuel Oils'!C64,'Select Year'!W$15:W$19,0),MATCH($BN$5,'Select Year'!AA$14:AC$14,0))</f>
        <v>#N/A</v>
      </c>
      <c r="J64" s="70"/>
      <c r="K64" s="340">
        <f>J64*INDEX('Select Year'!Z$23:AE$23,,MATCH($BN$5,'Select Year'!Z$14:AE$14,0))</f>
        <v>0</v>
      </c>
      <c r="L64" s="289"/>
      <c r="M64" s="291" t="e">
        <f t="shared" si="7"/>
        <v>#DIV/0!</v>
      </c>
      <c r="N64" s="70"/>
      <c r="O64" s="340">
        <f>N64*INDEX('Select Year'!Z$23:AE$23,,MATCH($BN$5,'Select Year'!Z$14:AE$14,0))</f>
        <v>0</v>
      </c>
      <c r="P64" s="289"/>
      <c r="Q64" s="291" t="e">
        <f t="shared" si="8"/>
        <v>#DIV/0!</v>
      </c>
      <c r="R64" s="70"/>
      <c r="S64" s="340">
        <f>R64*INDEX('Select Year'!Z$23:AE$23,,MATCH($BN$5,'Select Year'!Z$14:AE$14,0))</f>
        <v>0</v>
      </c>
      <c r="T64" s="289"/>
      <c r="U64" s="291" t="e">
        <f t="shared" si="9"/>
        <v>#DIV/0!</v>
      </c>
      <c r="V64" s="70"/>
      <c r="W64" s="340">
        <f>V64*INDEX('Select Year'!Z$23:AE$23,,MATCH($BN$5,'Select Year'!Z$14:AE$14,0))</f>
        <v>0</v>
      </c>
      <c r="X64" s="289"/>
      <c r="Y64" s="291" t="e">
        <f t="shared" si="10"/>
        <v>#DIV/0!</v>
      </c>
      <c r="Z64" s="70"/>
      <c r="AA64" s="340">
        <f>Z64*INDEX('Select Year'!Z$23:AE$23,,MATCH($BN$5,'Select Year'!Z$14:AE$14,0))</f>
        <v>0</v>
      </c>
      <c r="AB64" s="289"/>
      <c r="AC64" s="291" t="e">
        <f t="shared" si="11"/>
        <v>#DIV/0!</v>
      </c>
      <c r="AD64" s="70"/>
      <c r="AE64" s="340">
        <f>AD64*INDEX('Select Year'!Z$23:AE$23,,MATCH($BN$5,'Select Year'!Z$14:AE$14,0))</f>
        <v>0</v>
      </c>
      <c r="AF64" s="289"/>
      <c r="AG64" s="291" t="e">
        <f t="shared" si="12"/>
        <v>#DIV/0!</v>
      </c>
      <c r="AH64" s="70"/>
      <c r="AI64" s="340">
        <f>AH64*INDEX('Select Year'!Z$23:AE$23,,MATCH($BN$5,'Select Year'!Z$14:AE$14,0))</f>
        <v>0</v>
      </c>
      <c r="AJ64" s="289"/>
      <c r="AK64" s="291" t="e">
        <f t="shared" si="13"/>
        <v>#DIV/0!</v>
      </c>
      <c r="AL64" s="70"/>
      <c r="AM64" s="340">
        <f>AL64*INDEX('Select Year'!Z$23:AE$23,,MATCH($BN$5,'Select Year'!Z$14:AE$14,0))</f>
        <v>0</v>
      </c>
      <c r="AN64" s="289"/>
      <c r="AO64" s="291" t="e">
        <f t="shared" si="14"/>
        <v>#DIV/0!</v>
      </c>
      <c r="AP64" s="70"/>
      <c r="AQ64" s="340">
        <f>AP64*INDEX('Select Year'!Z$23:AE$23,,MATCH($BN$5,'Select Year'!Z$14:AE$14,0))</f>
        <v>0</v>
      </c>
      <c r="AR64" s="289"/>
      <c r="AS64" s="291" t="e">
        <f t="shared" si="15"/>
        <v>#DIV/0!</v>
      </c>
      <c r="AT64" s="70"/>
      <c r="AU64" s="340">
        <f>AT64*INDEX('Select Year'!Z$23:AE$23,,MATCH($BN$5,'Select Year'!Z$14:AE$14,0))</f>
        <v>0</v>
      </c>
      <c r="AV64" s="289"/>
      <c r="AW64" s="347" t="e">
        <f t="shared" si="16"/>
        <v>#DIV/0!</v>
      </c>
      <c r="AY64" s="12"/>
      <c r="AZ64" s="12"/>
      <c r="BF64" s="12"/>
      <c r="BG64" s="12"/>
      <c r="BH64" s="12"/>
      <c r="BI64" s="12"/>
      <c r="BJ64" s="13"/>
      <c r="BK64" s="12"/>
      <c r="CM64" s="177"/>
      <c r="CN64" s="174" t="str">
        <f t="shared" si="17"/>
        <v>Jul-</v>
      </c>
      <c r="CO64" s="174"/>
      <c r="CP64" s="174"/>
      <c r="CQ64" s="174"/>
      <c r="CR64" s="174"/>
      <c r="CS64" s="174"/>
      <c r="CT64" s="174"/>
      <c r="CU64" s="174"/>
      <c r="CV64" s="174"/>
      <c r="CW64" s="174"/>
      <c r="CX64" s="174"/>
      <c r="CY64" s="174"/>
      <c r="CZ64" s="176"/>
    </row>
    <row r="65" spans="1:104" s="11" customFormat="1" ht="14.25" customHeight="1" x14ac:dyDescent="0.2">
      <c r="A65" s="345"/>
      <c r="B65" s="118" t="s">
        <v>7</v>
      </c>
      <c r="C65" s="63" t="str">
        <f t="shared" si="32"/>
        <v/>
      </c>
      <c r="D65" s="366">
        <f t="shared" si="3"/>
        <v>0</v>
      </c>
      <c r="E65" s="340">
        <f>D65*INDEX('Select Year'!Z$23:AE$23,,MATCH($BN$5,'Select Year'!Z$14:AE$14,0))</f>
        <v>0</v>
      </c>
      <c r="F65" s="354">
        <f t="shared" si="4"/>
        <v>0</v>
      </c>
      <c r="G65" s="351" t="e">
        <f t="shared" si="5"/>
        <v>#DIV/0!</v>
      </c>
      <c r="H65" s="351" t="e">
        <f t="shared" si="6"/>
        <v>#DIV/0!</v>
      </c>
      <c r="I65" s="47" t="e">
        <f>E65*INDEX('Select Year'!AA$15:AC$19,MATCH('Light, Medium &amp; Heavy Fuel Oils'!C65,'Select Year'!W$15:W$19,0),MATCH($BN$5,'Select Year'!AA$14:AC$14,0))</f>
        <v>#N/A</v>
      </c>
      <c r="J65" s="70"/>
      <c r="K65" s="340">
        <f>J65*INDEX('Select Year'!Z$23:AE$23,,MATCH($BN$5,'Select Year'!Z$14:AE$14,0))</f>
        <v>0</v>
      </c>
      <c r="L65" s="289"/>
      <c r="M65" s="291" t="e">
        <f t="shared" si="7"/>
        <v>#DIV/0!</v>
      </c>
      <c r="N65" s="70"/>
      <c r="O65" s="340">
        <f>N65*INDEX('Select Year'!Z$23:AE$23,,MATCH($BN$5,'Select Year'!Z$14:AE$14,0))</f>
        <v>0</v>
      </c>
      <c r="P65" s="289"/>
      <c r="Q65" s="291" t="e">
        <f t="shared" si="8"/>
        <v>#DIV/0!</v>
      </c>
      <c r="R65" s="70"/>
      <c r="S65" s="340">
        <f>R65*INDEX('Select Year'!Z$23:AE$23,,MATCH($BN$5,'Select Year'!Z$14:AE$14,0))</f>
        <v>0</v>
      </c>
      <c r="T65" s="289"/>
      <c r="U65" s="291" t="e">
        <f t="shared" si="9"/>
        <v>#DIV/0!</v>
      </c>
      <c r="V65" s="70"/>
      <c r="W65" s="340">
        <f>V65*INDEX('Select Year'!Z$23:AE$23,,MATCH($BN$5,'Select Year'!Z$14:AE$14,0))</f>
        <v>0</v>
      </c>
      <c r="X65" s="289"/>
      <c r="Y65" s="291" t="e">
        <f t="shared" si="10"/>
        <v>#DIV/0!</v>
      </c>
      <c r="Z65" s="70"/>
      <c r="AA65" s="340">
        <f>Z65*INDEX('Select Year'!Z$23:AE$23,,MATCH($BN$5,'Select Year'!Z$14:AE$14,0))</f>
        <v>0</v>
      </c>
      <c r="AB65" s="289"/>
      <c r="AC65" s="291" t="e">
        <f t="shared" si="11"/>
        <v>#DIV/0!</v>
      </c>
      <c r="AD65" s="70"/>
      <c r="AE65" s="340">
        <f>AD65*INDEX('Select Year'!Z$23:AE$23,,MATCH($BN$5,'Select Year'!Z$14:AE$14,0))</f>
        <v>0</v>
      </c>
      <c r="AF65" s="289"/>
      <c r="AG65" s="291" t="e">
        <f t="shared" si="12"/>
        <v>#DIV/0!</v>
      </c>
      <c r="AH65" s="70"/>
      <c r="AI65" s="340">
        <f>AH65*INDEX('Select Year'!Z$23:AE$23,,MATCH($BN$5,'Select Year'!Z$14:AE$14,0))</f>
        <v>0</v>
      </c>
      <c r="AJ65" s="289"/>
      <c r="AK65" s="291" t="e">
        <f t="shared" si="13"/>
        <v>#DIV/0!</v>
      </c>
      <c r="AL65" s="70"/>
      <c r="AM65" s="340">
        <f>AL65*INDEX('Select Year'!Z$23:AE$23,,MATCH($BN$5,'Select Year'!Z$14:AE$14,0))</f>
        <v>0</v>
      </c>
      <c r="AN65" s="289"/>
      <c r="AO65" s="291" t="e">
        <f t="shared" si="14"/>
        <v>#DIV/0!</v>
      </c>
      <c r="AP65" s="70"/>
      <c r="AQ65" s="340">
        <f>AP65*INDEX('Select Year'!Z$23:AE$23,,MATCH($BN$5,'Select Year'!Z$14:AE$14,0))</f>
        <v>0</v>
      </c>
      <c r="AR65" s="289"/>
      <c r="AS65" s="291" t="e">
        <f t="shared" si="15"/>
        <v>#DIV/0!</v>
      </c>
      <c r="AT65" s="70"/>
      <c r="AU65" s="340">
        <f>AT65*INDEX('Select Year'!Z$23:AE$23,,MATCH($BN$5,'Select Year'!Z$14:AE$14,0))</f>
        <v>0</v>
      </c>
      <c r="AV65" s="289"/>
      <c r="AW65" s="347" t="e">
        <f t="shared" si="16"/>
        <v>#DIV/0!</v>
      </c>
      <c r="AY65" s="12"/>
      <c r="AZ65" s="12"/>
      <c r="BF65" s="12"/>
      <c r="BG65" s="12"/>
      <c r="BH65" s="12"/>
      <c r="BI65" s="12"/>
      <c r="BJ65" s="13"/>
      <c r="BK65" s="12"/>
      <c r="CM65" s="177"/>
      <c r="CN65" s="174" t="str">
        <f t="shared" si="17"/>
        <v>Aug-</v>
      </c>
      <c r="CO65" s="174"/>
      <c r="CP65" s="174"/>
      <c r="CQ65" s="174"/>
      <c r="CR65" s="174"/>
      <c r="CS65" s="174"/>
      <c r="CT65" s="174"/>
      <c r="CU65" s="174"/>
      <c r="CV65" s="174"/>
      <c r="CW65" s="174"/>
      <c r="CX65" s="174"/>
      <c r="CY65" s="174"/>
      <c r="CZ65" s="176"/>
    </row>
    <row r="66" spans="1:104" s="11" customFormat="1" ht="14.25" customHeight="1" x14ac:dyDescent="0.2">
      <c r="A66" s="345"/>
      <c r="B66" s="118" t="s">
        <v>8</v>
      </c>
      <c r="C66" s="63" t="str">
        <f t="shared" si="32"/>
        <v/>
      </c>
      <c r="D66" s="366">
        <f t="shared" si="3"/>
        <v>0</v>
      </c>
      <c r="E66" s="340">
        <f>D66*INDEX('Select Year'!Z$23:AE$23,,MATCH($BN$5,'Select Year'!Z$14:AE$14,0))</f>
        <v>0</v>
      </c>
      <c r="F66" s="354">
        <f t="shared" si="4"/>
        <v>0</v>
      </c>
      <c r="G66" s="351" t="e">
        <f t="shared" si="5"/>
        <v>#DIV/0!</v>
      </c>
      <c r="H66" s="351" t="e">
        <f t="shared" si="6"/>
        <v>#DIV/0!</v>
      </c>
      <c r="I66" s="47" t="e">
        <f>E66*INDEX('Select Year'!AA$15:AC$19,MATCH('Light, Medium &amp; Heavy Fuel Oils'!C66,'Select Year'!W$15:W$19,0),MATCH($BN$5,'Select Year'!AA$14:AC$14,0))</f>
        <v>#N/A</v>
      </c>
      <c r="J66" s="70"/>
      <c r="K66" s="340">
        <f>J66*INDEX('Select Year'!Z$23:AE$23,,MATCH($BN$5,'Select Year'!Z$14:AE$14,0))</f>
        <v>0</v>
      </c>
      <c r="L66" s="289"/>
      <c r="M66" s="291" t="e">
        <f t="shared" si="7"/>
        <v>#DIV/0!</v>
      </c>
      <c r="N66" s="70"/>
      <c r="O66" s="340">
        <f>N66*INDEX('Select Year'!Z$23:AE$23,,MATCH($BN$5,'Select Year'!Z$14:AE$14,0))</f>
        <v>0</v>
      </c>
      <c r="P66" s="289"/>
      <c r="Q66" s="291" t="e">
        <f t="shared" si="8"/>
        <v>#DIV/0!</v>
      </c>
      <c r="R66" s="70"/>
      <c r="S66" s="340">
        <f>R66*INDEX('Select Year'!Z$23:AE$23,,MATCH($BN$5,'Select Year'!Z$14:AE$14,0))</f>
        <v>0</v>
      </c>
      <c r="T66" s="289"/>
      <c r="U66" s="291" t="e">
        <f t="shared" si="9"/>
        <v>#DIV/0!</v>
      </c>
      <c r="V66" s="70"/>
      <c r="W66" s="340">
        <f>V66*INDEX('Select Year'!Z$23:AE$23,,MATCH($BN$5,'Select Year'!Z$14:AE$14,0))</f>
        <v>0</v>
      </c>
      <c r="X66" s="289"/>
      <c r="Y66" s="291" t="e">
        <f t="shared" si="10"/>
        <v>#DIV/0!</v>
      </c>
      <c r="Z66" s="70"/>
      <c r="AA66" s="340">
        <f>Z66*INDEX('Select Year'!Z$23:AE$23,,MATCH($BN$5,'Select Year'!Z$14:AE$14,0))</f>
        <v>0</v>
      </c>
      <c r="AB66" s="289"/>
      <c r="AC66" s="291" t="e">
        <f t="shared" si="11"/>
        <v>#DIV/0!</v>
      </c>
      <c r="AD66" s="70"/>
      <c r="AE66" s="340">
        <f>AD66*INDEX('Select Year'!Z$23:AE$23,,MATCH($BN$5,'Select Year'!Z$14:AE$14,0))</f>
        <v>0</v>
      </c>
      <c r="AF66" s="289"/>
      <c r="AG66" s="291" t="e">
        <f t="shared" si="12"/>
        <v>#DIV/0!</v>
      </c>
      <c r="AH66" s="70"/>
      <c r="AI66" s="340">
        <f>AH66*INDEX('Select Year'!Z$23:AE$23,,MATCH($BN$5,'Select Year'!Z$14:AE$14,0))</f>
        <v>0</v>
      </c>
      <c r="AJ66" s="289"/>
      <c r="AK66" s="291" t="e">
        <f t="shared" si="13"/>
        <v>#DIV/0!</v>
      </c>
      <c r="AL66" s="70"/>
      <c r="AM66" s="340">
        <f>AL66*INDEX('Select Year'!Z$23:AE$23,,MATCH($BN$5,'Select Year'!Z$14:AE$14,0))</f>
        <v>0</v>
      </c>
      <c r="AN66" s="289"/>
      <c r="AO66" s="291" t="e">
        <f t="shared" si="14"/>
        <v>#DIV/0!</v>
      </c>
      <c r="AP66" s="70"/>
      <c r="AQ66" s="340">
        <f>AP66*INDEX('Select Year'!Z$23:AE$23,,MATCH($BN$5,'Select Year'!Z$14:AE$14,0))</f>
        <v>0</v>
      </c>
      <c r="AR66" s="289"/>
      <c r="AS66" s="291" t="e">
        <f t="shared" si="15"/>
        <v>#DIV/0!</v>
      </c>
      <c r="AT66" s="70"/>
      <c r="AU66" s="340">
        <f>AT66*INDEX('Select Year'!Z$23:AE$23,,MATCH($BN$5,'Select Year'!Z$14:AE$14,0))</f>
        <v>0</v>
      </c>
      <c r="AV66" s="289"/>
      <c r="AW66" s="347" t="e">
        <f t="shared" si="16"/>
        <v>#DIV/0!</v>
      </c>
      <c r="AY66" s="12"/>
      <c r="AZ66" s="12"/>
      <c r="BF66" s="12"/>
      <c r="BG66" s="12"/>
      <c r="BH66" s="12"/>
      <c r="BI66" s="12"/>
      <c r="BJ66" s="13"/>
      <c r="BK66" s="12"/>
      <c r="CM66" s="177"/>
      <c r="CN66" s="174" t="str">
        <f t="shared" si="17"/>
        <v>Sep-</v>
      </c>
      <c r="CO66" s="174"/>
      <c r="CP66" s="174"/>
      <c r="CQ66" s="174"/>
      <c r="CR66" s="174"/>
      <c r="CS66" s="174"/>
      <c r="CT66" s="174"/>
      <c r="CU66" s="174"/>
      <c r="CV66" s="174"/>
      <c r="CW66" s="174"/>
      <c r="CX66" s="174"/>
      <c r="CY66" s="174"/>
      <c r="CZ66" s="176"/>
    </row>
    <row r="67" spans="1:104" s="11" customFormat="1" ht="14.25" customHeight="1" x14ac:dyDescent="0.2">
      <c r="A67" s="345"/>
      <c r="B67" s="118" t="s">
        <v>9</v>
      </c>
      <c r="C67" s="63" t="str">
        <f t="shared" si="32"/>
        <v/>
      </c>
      <c r="D67" s="366">
        <f t="shared" si="3"/>
        <v>0</v>
      </c>
      <c r="E67" s="340">
        <f>D67*INDEX('Select Year'!Z$23:AE$23,,MATCH($BN$5,'Select Year'!Z$14:AE$14,0))</f>
        <v>0</v>
      </c>
      <c r="F67" s="354">
        <f t="shared" si="4"/>
        <v>0</v>
      </c>
      <c r="G67" s="351" t="e">
        <f t="shared" si="5"/>
        <v>#DIV/0!</v>
      </c>
      <c r="H67" s="351" t="e">
        <f t="shared" si="6"/>
        <v>#DIV/0!</v>
      </c>
      <c r="I67" s="47" t="e">
        <f>E67*INDEX('Select Year'!AA$15:AC$19,MATCH('Light, Medium &amp; Heavy Fuel Oils'!C67,'Select Year'!W$15:W$19,0),MATCH($BN$5,'Select Year'!AA$14:AC$14,0))</f>
        <v>#N/A</v>
      </c>
      <c r="J67" s="70"/>
      <c r="K67" s="340">
        <f>J67*INDEX('Select Year'!Z$23:AE$23,,MATCH($BN$5,'Select Year'!Z$14:AE$14,0))</f>
        <v>0</v>
      </c>
      <c r="L67" s="289"/>
      <c r="M67" s="291" t="e">
        <f t="shared" si="7"/>
        <v>#DIV/0!</v>
      </c>
      <c r="N67" s="70"/>
      <c r="O67" s="340">
        <f>N67*INDEX('Select Year'!Z$23:AE$23,,MATCH($BN$5,'Select Year'!Z$14:AE$14,0))</f>
        <v>0</v>
      </c>
      <c r="P67" s="289"/>
      <c r="Q67" s="291" t="e">
        <f t="shared" si="8"/>
        <v>#DIV/0!</v>
      </c>
      <c r="R67" s="70"/>
      <c r="S67" s="340">
        <f>R67*INDEX('Select Year'!Z$23:AE$23,,MATCH($BN$5,'Select Year'!Z$14:AE$14,0))</f>
        <v>0</v>
      </c>
      <c r="T67" s="289"/>
      <c r="U67" s="291" t="e">
        <f t="shared" si="9"/>
        <v>#DIV/0!</v>
      </c>
      <c r="V67" s="70"/>
      <c r="W67" s="340">
        <f>V67*INDEX('Select Year'!Z$23:AE$23,,MATCH($BN$5,'Select Year'!Z$14:AE$14,0))</f>
        <v>0</v>
      </c>
      <c r="X67" s="289"/>
      <c r="Y67" s="291" t="e">
        <f t="shared" si="10"/>
        <v>#DIV/0!</v>
      </c>
      <c r="Z67" s="70"/>
      <c r="AA67" s="340">
        <f>Z67*INDEX('Select Year'!Z$23:AE$23,,MATCH($BN$5,'Select Year'!Z$14:AE$14,0))</f>
        <v>0</v>
      </c>
      <c r="AB67" s="289"/>
      <c r="AC67" s="291" t="e">
        <f t="shared" si="11"/>
        <v>#DIV/0!</v>
      </c>
      <c r="AD67" s="70"/>
      <c r="AE67" s="340">
        <f>AD67*INDEX('Select Year'!Z$23:AE$23,,MATCH($BN$5,'Select Year'!Z$14:AE$14,0))</f>
        <v>0</v>
      </c>
      <c r="AF67" s="289"/>
      <c r="AG67" s="291" t="e">
        <f t="shared" si="12"/>
        <v>#DIV/0!</v>
      </c>
      <c r="AH67" s="70"/>
      <c r="AI67" s="340">
        <f>AH67*INDEX('Select Year'!Z$23:AE$23,,MATCH($BN$5,'Select Year'!Z$14:AE$14,0))</f>
        <v>0</v>
      </c>
      <c r="AJ67" s="289"/>
      <c r="AK67" s="291" t="e">
        <f t="shared" si="13"/>
        <v>#DIV/0!</v>
      </c>
      <c r="AL67" s="70"/>
      <c r="AM67" s="340">
        <f>AL67*INDEX('Select Year'!Z$23:AE$23,,MATCH($BN$5,'Select Year'!Z$14:AE$14,0))</f>
        <v>0</v>
      </c>
      <c r="AN67" s="289"/>
      <c r="AO67" s="291" t="e">
        <f t="shared" si="14"/>
        <v>#DIV/0!</v>
      </c>
      <c r="AP67" s="70"/>
      <c r="AQ67" s="340">
        <f>AP67*INDEX('Select Year'!Z$23:AE$23,,MATCH($BN$5,'Select Year'!Z$14:AE$14,0))</f>
        <v>0</v>
      </c>
      <c r="AR67" s="289"/>
      <c r="AS67" s="291" t="e">
        <f t="shared" si="15"/>
        <v>#DIV/0!</v>
      </c>
      <c r="AT67" s="70"/>
      <c r="AU67" s="340">
        <f>AT67*INDEX('Select Year'!Z$23:AE$23,,MATCH($BN$5,'Select Year'!Z$14:AE$14,0))</f>
        <v>0</v>
      </c>
      <c r="AV67" s="289"/>
      <c r="AW67" s="347" t="e">
        <f t="shared" si="16"/>
        <v>#DIV/0!</v>
      </c>
      <c r="AY67" s="12"/>
      <c r="AZ67" s="12"/>
      <c r="BF67" s="12"/>
      <c r="BG67" s="12"/>
      <c r="BH67" s="12"/>
      <c r="BI67" s="12"/>
      <c r="BJ67" s="13"/>
      <c r="BK67" s="12"/>
      <c r="CM67" s="177"/>
      <c r="CN67" s="174" t="str">
        <f t="shared" si="17"/>
        <v>Oct-</v>
      </c>
      <c r="CO67" s="174"/>
      <c r="CP67" s="174"/>
      <c r="CQ67" s="174"/>
      <c r="CR67" s="174"/>
      <c r="CS67" s="174"/>
      <c r="CT67" s="174"/>
      <c r="CU67" s="174"/>
      <c r="CV67" s="174"/>
      <c r="CW67" s="174"/>
      <c r="CX67" s="174"/>
      <c r="CY67" s="174"/>
      <c r="CZ67" s="176"/>
    </row>
    <row r="68" spans="1:104" s="11" customFormat="1" ht="14.25" customHeight="1" x14ac:dyDescent="0.2">
      <c r="A68" s="345"/>
      <c r="B68" s="118" t="s">
        <v>10</v>
      </c>
      <c r="C68" s="63" t="str">
        <f t="shared" si="32"/>
        <v/>
      </c>
      <c r="D68" s="366">
        <f t="shared" si="3"/>
        <v>0</v>
      </c>
      <c r="E68" s="340">
        <f>D68*INDEX('Select Year'!Z$23:AE$23,,MATCH($BN$5,'Select Year'!Z$14:AE$14,0))</f>
        <v>0</v>
      </c>
      <c r="F68" s="354">
        <f t="shared" si="4"/>
        <v>0</v>
      </c>
      <c r="G68" s="351" t="e">
        <f t="shared" si="5"/>
        <v>#DIV/0!</v>
      </c>
      <c r="H68" s="351" t="e">
        <f t="shared" si="6"/>
        <v>#DIV/0!</v>
      </c>
      <c r="I68" s="47" t="e">
        <f>E68*INDEX('Select Year'!AA$15:AC$19,MATCH('Light, Medium &amp; Heavy Fuel Oils'!C68,'Select Year'!W$15:W$19,0),MATCH($BN$5,'Select Year'!AA$14:AC$14,0))</f>
        <v>#N/A</v>
      </c>
      <c r="J68" s="70"/>
      <c r="K68" s="340">
        <f>J68*INDEX('Select Year'!Z$23:AE$23,,MATCH($BN$5,'Select Year'!Z$14:AE$14,0))</f>
        <v>0</v>
      </c>
      <c r="L68" s="289"/>
      <c r="M68" s="291" t="e">
        <f t="shared" si="7"/>
        <v>#DIV/0!</v>
      </c>
      <c r="N68" s="70"/>
      <c r="O68" s="340">
        <f>N68*INDEX('Select Year'!Z$23:AE$23,,MATCH($BN$5,'Select Year'!Z$14:AE$14,0))</f>
        <v>0</v>
      </c>
      <c r="P68" s="289"/>
      <c r="Q68" s="291" t="e">
        <f t="shared" si="8"/>
        <v>#DIV/0!</v>
      </c>
      <c r="R68" s="70"/>
      <c r="S68" s="340">
        <f>R68*INDEX('Select Year'!Z$23:AE$23,,MATCH($BN$5,'Select Year'!Z$14:AE$14,0))</f>
        <v>0</v>
      </c>
      <c r="T68" s="289"/>
      <c r="U68" s="291" t="e">
        <f t="shared" si="9"/>
        <v>#DIV/0!</v>
      </c>
      <c r="V68" s="70"/>
      <c r="W68" s="340">
        <f>V68*INDEX('Select Year'!Z$23:AE$23,,MATCH($BN$5,'Select Year'!Z$14:AE$14,0))</f>
        <v>0</v>
      </c>
      <c r="X68" s="289"/>
      <c r="Y68" s="291" t="e">
        <f t="shared" si="10"/>
        <v>#DIV/0!</v>
      </c>
      <c r="Z68" s="70"/>
      <c r="AA68" s="340">
        <f>Z68*INDEX('Select Year'!Z$23:AE$23,,MATCH($BN$5,'Select Year'!Z$14:AE$14,0))</f>
        <v>0</v>
      </c>
      <c r="AB68" s="289"/>
      <c r="AC68" s="291" t="e">
        <f t="shared" si="11"/>
        <v>#DIV/0!</v>
      </c>
      <c r="AD68" s="70"/>
      <c r="AE68" s="340">
        <f>AD68*INDEX('Select Year'!Z$23:AE$23,,MATCH($BN$5,'Select Year'!Z$14:AE$14,0))</f>
        <v>0</v>
      </c>
      <c r="AF68" s="289"/>
      <c r="AG68" s="291" t="e">
        <f t="shared" si="12"/>
        <v>#DIV/0!</v>
      </c>
      <c r="AH68" s="70"/>
      <c r="AI68" s="340">
        <f>AH68*INDEX('Select Year'!Z$23:AE$23,,MATCH($BN$5,'Select Year'!Z$14:AE$14,0))</f>
        <v>0</v>
      </c>
      <c r="AJ68" s="289"/>
      <c r="AK68" s="291" t="e">
        <f t="shared" si="13"/>
        <v>#DIV/0!</v>
      </c>
      <c r="AL68" s="70"/>
      <c r="AM68" s="340">
        <f>AL68*INDEX('Select Year'!Z$23:AE$23,,MATCH($BN$5,'Select Year'!Z$14:AE$14,0))</f>
        <v>0</v>
      </c>
      <c r="AN68" s="289"/>
      <c r="AO68" s="291" t="e">
        <f t="shared" si="14"/>
        <v>#DIV/0!</v>
      </c>
      <c r="AP68" s="70"/>
      <c r="AQ68" s="340">
        <f>AP68*INDEX('Select Year'!Z$23:AE$23,,MATCH($BN$5,'Select Year'!Z$14:AE$14,0))</f>
        <v>0</v>
      </c>
      <c r="AR68" s="289"/>
      <c r="AS68" s="291" t="e">
        <f t="shared" si="15"/>
        <v>#DIV/0!</v>
      </c>
      <c r="AT68" s="70"/>
      <c r="AU68" s="340">
        <f>AT68*INDEX('Select Year'!Z$23:AE$23,,MATCH($BN$5,'Select Year'!Z$14:AE$14,0))</f>
        <v>0</v>
      </c>
      <c r="AV68" s="289"/>
      <c r="AW68" s="347" t="e">
        <f t="shared" si="16"/>
        <v>#DIV/0!</v>
      </c>
      <c r="AY68" s="12"/>
      <c r="AZ68" s="12"/>
      <c r="BF68" s="12"/>
      <c r="BG68" s="12"/>
      <c r="BH68" s="12"/>
      <c r="BI68" s="12"/>
      <c r="BJ68" s="13"/>
      <c r="BK68" s="12"/>
      <c r="CM68" s="177"/>
      <c r="CN68" s="174" t="str">
        <f t="shared" si="17"/>
        <v>Nov-</v>
      </c>
      <c r="CO68" s="174"/>
      <c r="CP68" s="174"/>
      <c r="CQ68" s="174"/>
      <c r="CR68" s="174"/>
      <c r="CS68" s="174"/>
      <c r="CT68" s="174"/>
      <c r="CU68" s="174"/>
      <c r="CV68" s="174"/>
      <c r="CW68" s="174"/>
      <c r="CX68" s="174"/>
      <c r="CY68" s="174"/>
      <c r="CZ68" s="176"/>
    </row>
    <row r="69" spans="1:104" s="11" customFormat="1" ht="14.25" customHeight="1" thickBot="1" x14ac:dyDescent="0.25">
      <c r="A69" s="349"/>
      <c r="B69" s="123" t="s">
        <v>11</v>
      </c>
      <c r="C69" s="295" t="str">
        <f t="shared" si="32"/>
        <v/>
      </c>
      <c r="D69" s="367">
        <f t="shared" si="3"/>
        <v>0</v>
      </c>
      <c r="E69" s="343">
        <f>D69*INDEX('Select Year'!Z$23:AE$23,,MATCH($BN$5,'Select Year'!Z$14:AE$14,0))</f>
        <v>0</v>
      </c>
      <c r="F69" s="355">
        <f t="shared" si="4"/>
        <v>0</v>
      </c>
      <c r="G69" s="352" t="e">
        <f t="shared" si="5"/>
        <v>#DIV/0!</v>
      </c>
      <c r="H69" s="352" t="e">
        <f t="shared" si="6"/>
        <v>#DIV/0!</v>
      </c>
      <c r="I69" s="300" t="e">
        <f>E69*INDEX('Select Year'!AA$15:AC$19,MATCH('Light, Medium &amp; Heavy Fuel Oils'!C69,'Select Year'!W$15:W$19,0),MATCH($BN$5,'Select Year'!AA$14:AC$14,0))</f>
        <v>#N/A</v>
      </c>
      <c r="J69" s="126"/>
      <c r="K69" s="343">
        <f>J69*INDEX('Select Year'!Z$23:AE$23,,MATCH($BN$5,'Select Year'!Z$14:AE$14,0))</f>
        <v>0</v>
      </c>
      <c r="L69" s="301"/>
      <c r="M69" s="302" t="e">
        <f t="shared" si="7"/>
        <v>#DIV/0!</v>
      </c>
      <c r="N69" s="126"/>
      <c r="O69" s="343">
        <f>N69*INDEX('Select Year'!Z$23:AE$23,,MATCH($BN$5,'Select Year'!Z$14:AE$14,0))</f>
        <v>0</v>
      </c>
      <c r="P69" s="301"/>
      <c r="Q69" s="302" t="e">
        <f t="shared" si="8"/>
        <v>#DIV/0!</v>
      </c>
      <c r="R69" s="126"/>
      <c r="S69" s="343">
        <f>R69*INDEX('Select Year'!Z$23:AE$23,,MATCH($BN$5,'Select Year'!Z$14:AE$14,0))</f>
        <v>0</v>
      </c>
      <c r="T69" s="301"/>
      <c r="U69" s="302" t="e">
        <f t="shared" si="9"/>
        <v>#DIV/0!</v>
      </c>
      <c r="V69" s="126"/>
      <c r="W69" s="343">
        <f>V69*INDEX('Select Year'!Z$23:AE$23,,MATCH($BN$5,'Select Year'!Z$14:AE$14,0))</f>
        <v>0</v>
      </c>
      <c r="X69" s="301"/>
      <c r="Y69" s="302" t="e">
        <f t="shared" si="10"/>
        <v>#DIV/0!</v>
      </c>
      <c r="Z69" s="126"/>
      <c r="AA69" s="343">
        <f>Z69*INDEX('Select Year'!Z$23:AE$23,,MATCH($BN$5,'Select Year'!Z$14:AE$14,0))</f>
        <v>0</v>
      </c>
      <c r="AB69" s="301"/>
      <c r="AC69" s="302" t="e">
        <f t="shared" si="11"/>
        <v>#DIV/0!</v>
      </c>
      <c r="AD69" s="126"/>
      <c r="AE69" s="343">
        <f>AD69*INDEX('Select Year'!Z$23:AE$23,,MATCH($BN$5,'Select Year'!Z$14:AE$14,0))</f>
        <v>0</v>
      </c>
      <c r="AF69" s="301"/>
      <c r="AG69" s="302" t="e">
        <f t="shared" si="12"/>
        <v>#DIV/0!</v>
      </c>
      <c r="AH69" s="126"/>
      <c r="AI69" s="343">
        <f>AH69*INDEX('Select Year'!Z$23:AE$23,,MATCH($BN$5,'Select Year'!Z$14:AE$14,0))</f>
        <v>0</v>
      </c>
      <c r="AJ69" s="301"/>
      <c r="AK69" s="302" t="e">
        <f t="shared" si="13"/>
        <v>#DIV/0!</v>
      </c>
      <c r="AL69" s="126"/>
      <c r="AM69" s="343">
        <f>AL69*INDEX('Select Year'!Z$23:AE$23,,MATCH($BN$5,'Select Year'!Z$14:AE$14,0))</f>
        <v>0</v>
      </c>
      <c r="AN69" s="301"/>
      <c r="AO69" s="302" t="e">
        <f t="shared" si="14"/>
        <v>#DIV/0!</v>
      </c>
      <c r="AP69" s="126"/>
      <c r="AQ69" s="343">
        <f>AP69*INDEX('Select Year'!Z$23:AE$23,,MATCH($BN$5,'Select Year'!Z$14:AE$14,0))</f>
        <v>0</v>
      </c>
      <c r="AR69" s="301"/>
      <c r="AS69" s="302" t="e">
        <f t="shared" si="15"/>
        <v>#DIV/0!</v>
      </c>
      <c r="AT69" s="126"/>
      <c r="AU69" s="343">
        <f>AT69*INDEX('Select Year'!Z$23:AE$23,,MATCH($BN$5,'Select Year'!Z$14:AE$14,0))</f>
        <v>0</v>
      </c>
      <c r="AV69" s="301"/>
      <c r="AW69" s="350" t="e">
        <f t="shared" si="16"/>
        <v>#DIV/0!</v>
      </c>
      <c r="AY69" s="12"/>
      <c r="AZ69" s="12"/>
      <c r="BF69" s="12"/>
      <c r="BG69" s="12"/>
      <c r="BH69" s="12"/>
      <c r="BI69" s="12"/>
      <c r="BJ69" s="13"/>
      <c r="BK69" s="12"/>
      <c r="CM69" s="177"/>
      <c r="CN69" s="174" t="str">
        <f t="shared" si="17"/>
        <v>Dec-</v>
      </c>
      <c r="CO69" s="174"/>
      <c r="CP69" s="174"/>
      <c r="CQ69" s="174"/>
      <c r="CR69" s="174"/>
      <c r="CS69" s="174"/>
      <c r="CT69" s="174"/>
      <c r="CU69" s="174"/>
      <c r="CV69" s="174"/>
      <c r="CW69" s="174"/>
      <c r="CX69" s="174"/>
      <c r="CY69" s="174"/>
      <c r="CZ69" s="176"/>
    </row>
    <row r="70" spans="1:104" s="41" customFormat="1" ht="7.5" customHeight="1" thickBot="1" x14ac:dyDescent="0.25">
      <c r="A70" s="33"/>
      <c r="B70" s="32"/>
      <c r="C70" s="32"/>
      <c r="D70" s="34"/>
      <c r="E70" s="34"/>
      <c r="F70" s="35"/>
      <c r="G70" s="35"/>
      <c r="H70" s="36"/>
      <c r="I70" s="37"/>
      <c r="J70" s="34"/>
      <c r="K70" s="34"/>
      <c r="L70" s="40"/>
      <c r="M70" s="38"/>
      <c r="N70" s="34"/>
      <c r="O70" s="34"/>
      <c r="P70" s="40"/>
      <c r="Q70" s="38"/>
      <c r="R70" s="34"/>
      <c r="S70" s="34"/>
      <c r="T70" s="40"/>
      <c r="U70" s="38"/>
      <c r="V70" s="34"/>
      <c r="W70" s="34"/>
      <c r="X70" s="40"/>
      <c r="Y70" s="38"/>
      <c r="Z70" s="34"/>
      <c r="AA70" s="34"/>
      <c r="AB70" s="40"/>
      <c r="AC70" s="38"/>
      <c r="AD70" s="34"/>
      <c r="AE70" s="34"/>
      <c r="AF70" s="40"/>
      <c r="AG70" s="38"/>
      <c r="AH70" s="34"/>
      <c r="AI70" s="34"/>
      <c r="AJ70" s="40"/>
      <c r="AK70" s="38"/>
      <c r="AL70" s="34"/>
      <c r="AM70" s="34"/>
      <c r="AN70" s="40"/>
      <c r="AO70" s="38"/>
      <c r="AP70" s="34"/>
      <c r="AQ70" s="34"/>
      <c r="AR70" s="40"/>
      <c r="AS70" s="38"/>
      <c r="AT70" s="34"/>
      <c r="AU70" s="34"/>
      <c r="AV70" s="40"/>
      <c r="AW70" s="38"/>
      <c r="AY70" s="42"/>
      <c r="AZ70" s="42"/>
      <c r="BF70" s="42"/>
      <c r="BG70" s="42"/>
      <c r="BH70" s="42"/>
      <c r="BI70" s="42"/>
      <c r="BJ70" s="43"/>
      <c r="BK70" s="42"/>
      <c r="CM70" s="178"/>
      <c r="CN70" s="178"/>
      <c r="CO70" s="178"/>
      <c r="CP70" s="178"/>
      <c r="CQ70" s="178"/>
      <c r="CR70" s="178"/>
      <c r="CS70" s="178"/>
      <c r="CT70" s="178"/>
      <c r="CU70" s="178"/>
      <c r="CV70" s="178"/>
      <c r="CW70" s="178"/>
      <c r="CX70" s="178"/>
      <c r="CY70" s="178"/>
      <c r="CZ70" s="180"/>
    </row>
    <row r="71" spans="1:104" s="51" customFormat="1" ht="19.5" customHeight="1" thickBot="1" x14ac:dyDescent="0.25">
      <c r="A71" s="9" t="str">
        <f>B71&amp;A4</f>
        <v>Total</v>
      </c>
      <c r="B71" s="97" t="s">
        <v>24</v>
      </c>
      <c r="C71" s="98">
        <f>Year1</f>
        <v>0</v>
      </c>
      <c r="D71" s="87">
        <f>SUM(D10:D21)</f>
        <v>0</v>
      </c>
      <c r="E71" s="88">
        <f>SUM(E10:E21)</f>
        <v>0</v>
      </c>
      <c r="F71" s="89">
        <f>SUM(F10:F21)</f>
        <v>0</v>
      </c>
      <c r="G71" s="90" t="str">
        <f>IF((J71)=0,"",F71/(D71))</f>
        <v/>
      </c>
      <c r="H71" s="90" t="str">
        <f>IF((J71)=0,"",F71/(E71))</f>
        <v/>
      </c>
      <c r="I71" s="91" t="e">
        <f>SUM(I10:I21)</f>
        <v>#N/A</v>
      </c>
      <c r="J71" s="88">
        <f>SUM(J10:J21)</f>
        <v>0</v>
      </c>
      <c r="K71" s="88">
        <f>SUM(K10:K21)</f>
        <v>0</v>
      </c>
      <c r="L71" s="89">
        <f>SUM(L10:L21)</f>
        <v>0</v>
      </c>
      <c r="M71" s="337" t="e">
        <f>L71/J71</f>
        <v>#DIV/0!</v>
      </c>
      <c r="N71" s="88">
        <f>SUM(N10:N21)</f>
        <v>0</v>
      </c>
      <c r="O71" s="88">
        <f>SUM(O10:O21)</f>
        <v>0</v>
      </c>
      <c r="P71" s="89">
        <f>SUM(P10:P21)</f>
        <v>0</v>
      </c>
      <c r="Q71" s="337" t="e">
        <f>P71/N71</f>
        <v>#DIV/0!</v>
      </c>
      <c r="R71" s="88">
        <f>SUM(R10:R21)</f>
        <v>0</v>
      </c>
      <c r="S71" s="88">
        <f>SUM(S10:S21)</f>
        <v>0</v>
      </c>
      <c r="T71" s="89">
        <f>SUM(T10:T21)</f>
        <v>0</v>
      </c>
      <c r="U71" s="337" t="e">
        <f>T71/R71</f>
        <v>#DIV/0!</v>
      </c>
      <c r="V71" s="88">
        <f>SUM(V10:V21)</f>
        <v>0</v>
      </c>
      <c r="W71" s="88">
        <f>SUM(W10:W21)</f>
        <v>0</v>
      </c>
      <c r="X71" s="89">
        <f>SUM(X10:X21)</f>
        <v>0</v>
      </c>
      <c r="Y71" s="337" t="e">
        <f>X71/V71</f>
        <v>#DIV/0!</v>
      </c>
      <c r="Z71" s="88">
        <f>SUM(Z10:Z21)</f>
        <v>0</v>
      </c>
      <c r="AA71" s="88">
        <f>SUM(AA10:AA21)</f>
        <v>0</v>
      </c>
      <c r="AB71" s="89">
        <f>SUM(AB10:AB21)</f>
        <v>0</v>
      </c>
      <c r="AC71" s="337" t="e">
        <f>AB71/Z71</f>
        <v>#DIV/0!</v>
      </c>
      <c r="AD71" s="88">
        <f>SUM(AD10:AD21)</f>
        <v>0</v>
      </c>
      <c r="AE71" s="88">
        <f>SUM(AE10:AE21)</f>
        <v>0</v>
      </c>
      <c r="AF71" s="89">
        <f>SUM(AF10:AF21)</f>
        <v>0</v>
      </c>
      <c r="AG71" s="337" t="e">
        <f>AF71/AD71</f>
        <v>#DIV/0!</v>
      </c>
      <c r="AH71" s="88">
        <f>SUM(AH10:AH21)</f>
        <v>0</v>
      </c>
      <c r="AI71" s="88">
        <f>SUM(AI10:AI21)</f>
        <v>0</v>
      </c>
      <c r="AJ71" s="89">
        <f>SUM(AJ10:AJ21)</f>
        <v>0</v>
      </c>
      <c r="AK71" s="337" t="e">
        <f>AJ71/AH71</f>
        <v>#DIV/0!</v>
      </c>
      <c r="AL71" s="88">
        <f>SUM(AL10:AL21)</f>
        <v>0</v>
      </c>
      <c r="AM71" s="88">
        <f>SUM(AM10:AM21)</f>
        <v>0</v>
      </c>
      <c r="AN71" s="89">
        <f>SUM(AN10:AN21)</f>
        <v>0</v>
      </c>
      <c r="AO71" s="337" t="e">
        <f>AN71/AL71</f>
        <v>#DIV/0!</v>
      </c>
      <c r="AP71" s="88">
        <f>SUM(AP10:AP21)</f>
        <v>0</v>
      </c>
      <c r="AQ71" s="88">
        <f>SUM(AQ10:AQ21)</f>
        <v>0</v>
      </c>
      <c r="AR71" s="89">
        <f>SUM(AR10:AR21)</f>
        <v>0</v>
      </c>
      <c r="AS71" s="337" t="e">
        <f>AR71/AP71</f>
        <v>#DIV/0!</v>
      </c>
      <c r="AT71" s="88">
        <f>SUM(AT10:AT21)</f>
        <v>0</v>
      </c>
      <c r="AU71" s="88">
        <f>SUM(AU10:AU21)</f>
        <v>0</v>
      </c>
      <c r="AV71" s="89">
        <f>SUM(AV10:AV21)</f>
        <v>0</v>
      </c>
      <c r="AW71" s="337" t="e">
        <f>AV71/AT71</f>
        <v>#DIV/0!</v>
      </c>
      <c r="AY71" s="52"/>
      <c r="AZ71" s="52"/>
      <c r="BF71" s="52"/>
      <c r="BG71" s="52"/>
      <c r="BH71" s="52"/>
      <c r="BI71" s="53"/>
      <c r="BJ71" s="52"/>
      <c r="BK71" s="52"/>
      <c r="CM71" s="181"/>
      <c r="CN71" s="181"/>
      <c r="CO71" s="181"/>
      <c r="CP71" s="181"/>
      <c r="CQ71" s="181"/>
      <c r="CR71" s="181"/>
      <c r="CS71" s="181"/>
      <c r="CT71" s="181"/>
      <c r="CU71" s="181"/>
      <c r="CV71" s="181"/>
      <c r="CW71" s="181"/>
      <c r="CX71" s="181"/>
      <c r="CY71" s="181"/>
      <c r="CZ71" s="182"/>
    </row>
    <row r="72" spans="1:104" s="51" customFormat="1" ht="19.5" customHeight="1" thickBot="1" x14ac:dyDescent="0.25">
      <c r="A72" s="9"/>
      <c r="B72" s="99" t="s">
        <v>24</v>
      </c>
      <c r="C72" s="100" t="str">
        <f>Year2</f>
        <v/>
      </c>
      <c r="D72" s="85">
        <f>SUM(D22:D33)</f>
        <v>0</v>
      </c>
      <c r="E72" s="85">
        <f>SUM(E22:E33)</f>
        <v>0</v>
      </c>
      <c r="F72" s="84">
        <f>SUM(F22:F33)</f>
        <v>0</v>
      </c>
      <c r="G72" s="90" t="str">
        <f>IF((J72)=0,"",F72/(D72))</f>
        <v/>
      </c>
      <c r="H72" s="90" t="str">
        <f>IF((J72)=0,"",F72/(E72))</f>
        <v/>
      </c>
      <c r="I72" s="110" t="e">
        <f>SUM(I22:I33)</f>
        <v>#N/A</v>
      </c>
      <c r="J72" s="85">
        <f>SUM(J22:J33)</f>
        <v>0</v>
      </c>
      <c r="K72" s="85">
        <f>SUM(K22:K33)</f>
        <v>0</v>
      </c>
      <c r="L72" s="89">
        <f>SUM(L22:L33)</f>
        <v>0</v>
      </c>
      <c r="M72" s="337" t="e">
        <f>L72/J72</f>
        <v>#DIV/0!</v>
      </c>
      <c r="N72" s="85">
        <f>SUM(N22:N33)</f>
        <v>0</v>
      </c>
      <c r="O72" s="85">
        <f>SUM(O22:O33)</f>
        <v>0</v>
      </c>
      <c r="P72" s="89">
        <f>SUM(P22:P33)</f>
        <v>0</v>
      </c>
      <c r="Q72" s="337" t="e">
        <f>P72/N72</f>
        <v>#DIV/0!</v>
      </c>
      <c r="R72" s="85">
        <f>SUM(R22:R33)</f>
        <v>0</v>
      </c>
      <c r="S72" s="85">
        <f>SUM(S22:S33)</f>
        <v>0</v>
      </c>
      <c r="T72" s="89">
        <f>SUM(T22:T33)</f>
        <v>0</v>
      </c>
      <c r="U72" s="337" t="e">
        <f>T72/R72</f>
        <v>#DIV/0!</v>
      </c>
      <c r="V72" s="85">
        <f>SUM(V22:V33)</f>
        <v>0</v>
      </c>
      <c r="W72" s="85">
        <f>SUM(W22:W33)</f>
        <v>0</v>
      </c>
      <c r="X72" s="89">
        <f>SUM(X22:X33)</f>
        <v>0</v>
      </c>
      <c r="Y72" s="337" t="e">
        <f>X72/V72</f>
        <v>#DIV/0!</v>
      </c>
      <c r="Z72" s="85">
        <f>SUM(Z22:Z33)</f>
        <v>0</v>
      </c>
      <c r="AA72" s="85">
        <f>SUM(AA22:AA33)</f>
        <v>0</v>
      </c>
      <c r="AB72" s="89">
        <f>SUM(AB22:AB33)</f>
        <v>0</v>
      </c>
      <c r="AC72" s="337" t="e">
        <f>AB72/Z72</f>
        <v>#DIV/0!</v>
      </c>
      <c r="AD72" s="85">
        <f>SUM(AD22:AD33)</f>
        <v>0</v>
      </c>
      <c r="AE72" s="85">
        <f>SUM(AE22:AE33)</f>
        <v>0</v>
      </c>
      <c r="AF72" s="89">
        <f>SUM(AF22:AF33)</f>
        <v>0</v>
      </c>
      <c r="AG72" s="337" t="e">
        <f>AF72/AD72</f>
        <v>#DIV/0!</v>
      </c>
      <c r="AH72" s="85">
        <f>SUM(AH22:AH33)</f>
        <v>0</v>
      </c>
      <c r="AI72" s="85">
        <f>SUM(AI22:AI33)</f>
        <v>0</v>
      </c>
      <c r="AJ72" s="89">
        <f>SUM(AJ22:AJ33)</f>
        <v>0</v>
      </c>
      <c r="AK72" s="337" t="e">
        <f>AJ72/AH72</f>
        <v>#DIV/0!</v>
      </c>
      <c r="AL72" s="85">
        <f>SUM(AL22:AL33)</f>
        <v>0</v>
      </c>
      <c r="AM72" s="85">
        <f>SUM(AM22:AM33)</f>
        <v>0</v>
      </c>
      <c r="AN72" s="89">
        <f>SUM(AN22:AN33)</f>
        <v>0</v>
      </c>
      <c r="AO72" s="337" t="e">
        <f>AN72/AL72</f>
        <v>#DIV/0!</v>
      </c>
      <c r="AP72" s="85">
        <f>SUM(AP22:AP33)</f>
        <v>0</v>
      </c>
      <c r="AQ72" s="85">
        <f>SUM(AQ22:AQ33)</f>
        <v>0</v>
      </c>
      <c r="AR72" s="89">
        <f>SUM(AR22:AR33)</f>
        <v>0</v>
      </c>
      <c r="AS72" s="337" t="e">
        <f>AR72/AP72</f>
        <v>#DIV/0!</v>
      </c>
      <c r="AT72" s="85">
        <f>SUM(AT22:AT33)</f>
        <v>0</v>
      </c>
      <c r="AU72" s="85">
        <f>SUM(AU22:AU33)</f>
        <v>0</v>
      </c>
      <c r="AV72" s="89">
        <f>SUM(AV22:AV33)</f>
        <v>0</v>
      </c>
      <c r="AW72" s="337" t="e">
        <f>AV72/AT72</f>
        <v>#DIV/0!</v>
      </c>
      <c r="AY72" s="52"/>
      <c r="AZ72" s="52"/>
      <c r="BF72" s="52"/>
      <c r="BG72" s="52"/>
      <c r="BH72" s="52"/>
      <c r="BI72" s="53"/>
      <c r="BJ72" s="52"/>
      <c r="BK72" s="52"/>
      <c r="CM72" s="181"/>
      <c r="CN72" s="181"/>
      <c r="CO72" s="181"/>
      <c r="CP72" s="181"/>
      <c r="CQ72" s="181"/>
      <c r="CR72" s="181"/>
      <c r="CS72" s="181"/>
      <c r="CT72" s="181"/>
      <c r="CU72" s="181"/>
      <c r="CV72" s="181"/>
      <c r="CW72" s="181"/>
      <c r="CX72" s="181"/>
      <c r="CY72" s="181"/>
      <c r="CZ72" s="182"/>
    </row>
    <row r="73" spans="1:104" s="51" customFormat="1" ht="19.5" customHeight="1" thickBot="1" x14ac:dyDescent="0.25">
      <c r="A73" s="9"/>
      <c r="B73" s="99" t="s">
        <v>24</v>
      </c>
      <c r="C73" s="108" t="str">
        <f>Year3</f>
        <v/>
      </c>
      <c r="D73" s="87">
        <f>SUM(D34:D45)</f>
        <v>0</v>
      </c>
      <c r="E73" s="88">
        <f>SUM(E34:E45)</f>
        <v>0</v>
      </c>
      <c r="F73" s="89">
        <f>SUM(F34:F45)</f>
        <v>0</v>
      </c>
      <c r="G73" s="90" t="str">
        <f>IF((J73)=0,"",F73/(D73))</f>
        <v/>
      </c>
      <c r="H73" s="90" t="str">
        <f>IF((J73)=0,"",F73/(E73))</f>
        <v/>
      </c>
      <c r="I73" s="91" t="e">
        <f>SUM(I34:I45)</f>
        <v>#N/A</v>
      </c>
      <c r="J73" s="88">
        <f>SUM(J34:J45)</f>
        <v>0</v>
      </c>
      <c r="K73" s="88">
        <f>SUM(K34:K45)</f>
        <v>0</v>
      </c>
      <c r="L73" s="89">
        <f>SUM(L34:L45)</f>
        <v>0</v>
      </c>
      <c r="M73" s="337" t="e">
        <f>L73/J73</f>
        <v>#DIV/0!</v>
      </c>
      <c r="N73" s="88">
        <f>SUM(N34:N45)</f>
        <v>0</v>
      </c>
      <c r="O73" s="88">
        <f>SUM(O34:O45)</f>
        <v>0</v>
      </c>
      <c r="P73" s="89">
        <f>SUM(P34:P45)</f>
        <v>0</v>
      </c>
      <c r="Q73" s="337" t="e">
        <f>P73/N73</f>
        <v>#DIV/0!</v>
      </c>
      <c r="R73" s="88">
        <f>SUM(R34:R45)</f>
        <v>0</v>
      </c>
      <c r="S73" s="88">
        <f>SUM(S34:S45)</f>
        <v>0</v>
      </c>
      <c r="T73" s="89">
        <f>SUM(T34:T45)</f>
        <v>0</v>
      </c>
      <c r="U73" s="337" t="e">
        <f>T73/R73</f>
        <v>#DIV/0!</v>
      </c>
      <c r="V73" s="88">
        <f>SUM(V34:V45)</f>
        <v>0</v>
      </c>
      <c r="W73" s="88">
        <f>SUM(W34:W45)</f>
        <v>0</v>
      </c>
      <c r="X73" s="89">
        <f>SUM(X34:X45)</f>
        <v>0</v>
      </c>
      <c r="Y73" s="337" t="e">
        <f>X73/V73</f>
        <v>#DIV/0!</v>
      </c>
      <c r="Z73" s="88">
        <f>SUM(Z34:Z45)</f>
        <v>0</v>
      </c>
      <c r="AA73" s="88">
        <f>SUM(AA34:AA45)</f>
        <v>0</v>
      </c>
      <c r="AB73" s="89">
        <f>SUM(AB34:AB45)</f>
        <v>0</v>
      </c>
      <c r="AC73" s="337" t="e">
        <f>AB73/Z73</f>
        <v>#DIV/0!</v>
      </c>
      <c r="AD73" s="88">
        <f>SUM(AD34:AD45)</f>
        <v>0</v>
      </c>
      <c r="AE73" s="88">
        <f>SUM(AE34:AE45)</f>
        <v>0</v>
      </c>
      <c r="AF73" s="89">
        <f>SUM(AF34:AF45)</f>
        <v>0</v>
      </c>
      <c r="AG73" s="337" t="e">
        <f>AF73/AD73</f>
        <v>#DIV/0!</v>
      </c>
      <c r="AH73" s="88">
        <f>SUM(AH34:AH45)</f>
        <v>0</v>
      </c>
      <c r="AI73" s="88">
        <f>SUM(AI34:AI45)</f>
        <v>0</v>
      </c>
      <c r="AJ73" s="89">
        <f>SUM(AJ34:AJ45)</f>
        <v>0</v>
      </c>
      <c r="AK73" s="337" t="e">
        <f>AJ73/AH73</f>
        <v>#DIV/0!</v>
      </c>
      <c r="AL73" s="88">
        <f>SUM(AL34:AL45)</f>
        <v>0</v>
      </c>
      <c r="AM73" s="88">
        <f>SUM(AM34:AM45)</f>
        <v>0</v>
      </c>
      <c r="AN73" s="89">
        <f>SUM(AN34:AN45)</f>
        <v>0</v>
      </c>
      <c r="AO73" s="337" t="e">
        <f>AN73/AL73</f>
        <v>#DIV/0!</v>
      </c>
      <c r="AP73" s="88">
        <f>SUM(AP34:AP45)</f>
        <v>0</v>
      </c>
      <c r="AQ73" s="88">
        <f>SUM(AQ34:AQ45)</f>
        <v>0</v>
      </c>
      <c r="AR73" s="89">
        <f>SUM(AR34:AR45)</f>
        <v>0</v>
      </c>
      <c r="AS73" s="337" t="e">
        <f>AR73/AP73</f>
        <v>#DIV/0!</v>
      </c>
      <c r="AT73" s="88">
        <f>SUM(AT34:AT45)</f>
        <v>0</v>
      </c>
      <c r="AU73" s="88">
        <f>SUM(AU34:AU45)</f>
        <v>0</v>
      </c>
      <c r="AV73" s="89">
        <f>SUM(AV34:AV45)</f>
        <v>0</v>
      </c>
      <c r="AW73" s="337" t="e">
        <f>AV73/AT73</f>
        <v>#DIV/0!</v>
      </c>
      <c r="AY73" s="52"/>
      <c r="AZ73" s="52"/>
      <c r="BF73" s="52"/>
      <c r="BG73" s="52"/>
      <c r="BH73" s="52"/>
      <c r="BI73" s="53"/>
      <c r="BJ73" s="52"/>
      <c r="BK73" s="52"/>
      <c r="CM73" s="181"/>
      <c r="CN73" s="181"/>
      <c r="CO73" s="181"/>
      <c r="CP73" s="181"/>
      <c r="CQ73" s="181"/>
      <c r="CR73" s="181"/>
      <c r="CS73" s="181"/>
      <c r="CT73" s="181"/>
      <c r="CU73" s="181"/>
      <c r="CV73" s="181"/>
      <c r="CW73" s="181"/>
      <c r="CX73" s="181"/>
      <c r="CY73" s="181"/>
      <c r="CZ73" s="182"/>
    </row>
    <row r="74" spans="1:104" s="51" customFormat="1" ht="19.5" customHeight="1" thickBot="1" x14ac:dyDescent="0.25">
      <c r="A74" s="9"/>
      <c r="B74" s="101" t="s">
        <v>24</v>
      </c>
      <c r="C74" s="102" t="str">
        <f>Year4</f>
        <v/>
      </c>
      <c r="D74" s="85">
        <f>SUM(D46:D57)</f>
        <v>0</v>
      </c>
      <c r="E74" s="85">
        <f>SUM(E46:E57)</f>
        <v>0</v>
      </c>
      <c r="F74" s="84">
        <f>SUM(F46:F57)</f>
        <v>0</v>
      </c>
      <c r="G74" s="90" t="str">
        <f>IF((J74)=0,"",F74/(D74))</f>
        <v/>
      </c>
      <c r="H74" s="90" t="str">
        <f>IF((J74)=0,"",F74/(E74))</f>
        <v/>
      </c>
      <c r="I74" s="110" t="e">
        <f>SUM(I46:I57)</f>
        <v>#N/A</v>
      </c>
      <c r="J74" s="85">
        <f>SUM(J46:J57)</f>
        <v>0</v>
      </c>
      <c r="K74" s="85">
        <f>SUM(K46:K57)</f>
        <v>0</v>
      </c>
      <c r="L74" s="89">
        <f>SUM(L46:L57)</f>
        <v>0</v>
      </c>
      <c r="M74" s="337" t="e">
        <f>L74/J74</f>
        <v>#DIV/0!</v>
      </c>
      <c r="N74" s="85">
        <f>SUM(N46:N57)</f>
        <v>0</v>
      </c>
      <c r="O74" s="85">
        <f>SUM(O46:O57)</f>
        <v>0</v>
      </c>
      <c r="P74" s="89">
        <f>SUM(P46:P57)</f>
        <v>0</v>
      </c>
      <c r="Q74" s="337" t="e">
        <f>P74/N74</f>
        <v>#DIV/0!</v>
      </c>
      <c r="R74" s="85">
        <f>SUM(R46:R57)</f>
        <v>0</v>
      </c>
      <c r="S74" s="85">
        <f>SUM(S46:S57)</f>
        <v>0</v>
      </c>
      <c r="T74" s="89">
        <f>SUM(T46:T57)</f>
        <v>0</v>
      </c>
      <c r="U74" s="337" t="e">
        <f>T74/R74</f>
        <v>#DIV/0!</v>
      </c>
      <c r="V74" s="85">
        <f>SUM(V46:V57)</f>
        <v>0</v>
      </c>
      <c r="W74" s="85">
        <f>SUM(W46:W57)</f>
        <v>0</v>
      </c>
      <c r="X74" s="89">
        <f>SUM(X46:X57)</f>
        <v>0</v>
      </c>
      <c r="Y74" s="337" t="e">
        <f>X74/V74</f>
        <v>#DIV/0!</v>
      </c>
      <c r="Z74" s="85">
        <f>SUM(Z46:Z57)</f>
        <v>0</v>
      </c>
      <c r="AA74" s="85">
        <f>SUM(AA46:AA57)</f>
        <v>0</v>
      </c>
      <c r="AB74" s="89">
        <f>SUM(AB46:AB57)</f>
        <v>0</v>
      </c>
      <c r="AC74" s="337" t="e">
        <f>AB74/Z74</f>
        <v>#DIV/0!</v>
      </c>
      <c r="AD74" s="85">
        <f>SUM(AD46:AD57)</f>
        <v>0</v>
      </c>
      <c r="AE74" s="85">
        <f>SUM(AE46:AE57)</f>
        <v>0</v>
      </c>
      <c r="AF74" s="89">
        <f>SUM(AF46:AF57)</f>
        <v>0</v>
      </c>
      <c r="AG74" s="337" t="e">
        <f>AF74/AD74</f>
        <v>#DIV/0!</v>
      </c>
      <c r="AH74" s="85">
        <f>SUM(AH46:AH57)</f>
        <v>0</v>
      </c>
      <c r="AI74" s="85">
        <f>SUM(AI46:AI57)</f>
        <v>0</v>
      </c>
      <c r="AJ74" s="89">
        <f>SUM(AJ46:AJ57)</f>
        <v>0</v>
      </c>
      <c r="AK74" s="337" t="e">
        <f>AJ74/AH74</f>
        <v>#DIV/0!</v>
      </c>
      <c r="AL74" s="85">
        <f>SUM(AL46:AL57)</f>
        <v>0</v>
      </c>
      <c r="AM74" s="85">
        <f>SUM(AM46:AM57)</f>
        <v>0</v>
      </c>
      <c r="AN74" s="89">
        <f>SUM(AN46:AN57)</f>
        <v>0</v>
      </c>
      <c r="AO74" s="337" t="e">
        <f>AN74/AL74</f>
        <v>#DIV/0!</v>
      </c>
      <c r="AP74" s="85">
        <f>SUM(AP46:AP57)</f>
        <v>0</v>
      </c>
      <c r="AQ74" s="85">
        <f>SUM(AQ46:AQ57)</f>
        <v>0</v>
      </c>
      <c r="AR74" s="89">
        <f>SUM(AR46:AR57)</f>
        <v>0</v>
      </c>
      <c r="AS74" s="337" t="e">
        <f>AR74/AP74</f>
        <v>#DIV/0!</v>
      </c>
      <c r="AT74" s="85">
        <f>SUM(AT46:AT57)</f>
        <v>0</v>
      </c>
      <c r="AU74" s="85">
        <f>SUM(AU46:AU57)</f>
        <v>0</v>
      </c>
      <c r="AV74" s="89">
        <f>SUM(AV46:AV57)</f>
        <v>0</v>
      </c>
      <c r="AW74" s="337" t="e">
        <f>AV74/AT74</f>
        <v>#DIV/0!</v>
      </c>
      <c r="AY74" s="52"/>
      <c r="AZ74" s="52"/>
      <c r="BF74" s="52"/>
      <c r="BG74" s="52"/>
      <c r="BH74" s="52"/>
      <c r="BI74" s="53"/>
      <c r="BJ74" s="52"/>
      <c r="BK74" s="52"/>
      <c r="CM74" s="181"/>
      <c r="CN74" s="181"/>
      <c r="CO74" s="181"/>
      <c r="CP74" s="181"/>
      <c r="CQ74" s="181"/>
      <c r="CR74" s="181"/>
      <c r="CS74" s="181"/>
      <c r="CT74" s="181"/>
      <c r="CU74" s="181"/>
      <c r="CV74" s="181"/>
      <c r="CW74" s="181"/>
      <c r="CX74" s="181"/>
      <c r="CY74" s="181"/>
      <c r="CZ74" s="182"/>
    </row>
    <row r="75" spans="1:104" s="51" customFormat="1" ht="19.5" customHeight="1" thickBot="1" x14ac:dyDescent="0.25">
      <c r="A75" s="9"/>
      <c r="B75" s="103" t="s">
        <v>24</v>
      </c>
      <c r="C75" s="111" t="str">
        <f>Year5</f>
        <v/>
      </c>
      <c r="D75" s="87">
        <f>SUM(D58:D69)</f>
        <v>0</v>
      </c>
      <c r="E75" s="88">
        <f>SUM(E58:E69)</f>
        <v>0</v>
      </c>
      <c r="F75" s="89">
        <f>SUM(F58:F69)</f>
        <v>0</v>
      </c>
      <c r="G75" s="90" t="str">
        <f>IF((J75)=0,"",F75/(D75))</f>
        <v/>
      </c>
      <c r="H75" s="90" t="str">
        <f>IF((J75)=0,"",F75/(E75))</f>
        <v/>
      </c>
      <c r="I75" s="91" t="e">
        <f>SUM(I58:I69)</f>
        <v>#N/A</v>
      </c>
      <c r="J75" s="88">
        <f>SUM(J58:J69)</f>
        <v>0</v>
      </c>
      <c r="K75" s="88">
        <f>SUM(K58:K69)</f>
        <v>0</v>
      </c>
      <c r="L75" s="89">
        <f>SUM(L58:L69)</f>
        <v>0</v>
      </c>
      <c r="M75" s="337" t="e">
        <f>L75/J75</f>
        <v>#DIV/0!</v>
      </c>
      <c r="N75" s="88">
        <f>SUM(N58:N69)</f>
        <v>0</v>
      </c>
      <c r="O75" s="88">
        <f>SUM(O58:O69)</f>
        <v>0</v>
      </c>
      <c r="P75" s="89">
        <f>SUM(P58:P69)</f>
        <v>0</v>
      </c>
      <c r="Q75" s="337" t="e">
        <f>P75/N75</f>
        <v>#DIV/0!</v>
      </c>
      <c r="R75" s="88">
        <f>SUM(R58:R69)</f>
        <v>0</v>
      </c>
      <c r="S75" s="88">
        <f>SUM(S58:S69)</f>
        <v>0</v>
      </c>
      <c r="T75" s="89">
        <f>SUM(T58:T69)</f>
        <v>0</v>
      </c>
      <c r="U75" s="337" t="e">
        <f>T75/R75</f>
        <v>#DIV/0!</v>
      </c>
      <c r="V75" s="88">
        <f>SUM(V58:V69)</f>
        <v>0</v>
      </c>
      <c r="W75" s="88">
        <f>SUM(W58:W69)</f>
        <v>0</v>
      </c>
      <c r="X75" s="89">
        <f>SUM(X58:X69)</f>
        <v>0</v>
      </c>
      <c r="Y75" s="337" t="e">
        <f>X75/V75</f>
        <v>#DIV/0!</v>
      </c>
      <c r="Z75" s="88">
        <f>SUM(Z58:Z69)</f>
        <v>0</v>
      </c>
      <c r="AA75" s="88">
        <f>SUM(AA58:AA69)</f>
        <v>0</v>
      </c>
      <c r="AB75" s="89">
        <f>SUM(AB58:AB69)</f>
        <v>0</v>
      </c>
      <c r="AC75" s="337" t="e">
        <f>AB75/Z75</f>
        <v>#DIV/0!</v>
      </c>
      <c r="AD75" s="88">
        <f>SUM(AD58:AD69)</f>
        <v>0</v>
      </c>
      <c r="AE75" s="88">
        <f>SUM(AE58:AE69)</f>
        <v>0</v>
      </c>
      <c r="AF75" s="89">
        <f>SUM(AF58:AF69)</f>
        <v>0</v>
      </c>
      <c r="AG75" s="337" t="e">
        <f>AF75/AD75</f>
        <v>#DIV/0!</v>
      </c>
      <c r="AH75" s="88">
        <f>SUM(AH58:AH69)</f>
        <v>0</v>
      </c>
      <c r="AI75" s="88">
        <f>SUM(AI58:AI69)</f>
        <v>0</v>
      </c>
      <c r="AJ75" s="89">
        <f>SUM(AJ58:AJ69)</f>
        <v>0</v>
      </c>
      <c r="AK75" s="337" t="e">
        <f>AJ75/AH75</f>
        <v>#DIV/0!</v>
      </c>
      <c r="AL75" s="88">
        <f>SUM(AL58:AL69)</f>
        <v>0</v>
      </c>
      <c r="AM75" s="88">
        <f>SUM(AM58:AM69)</f>
        <v>0</v>
      </c>
      <c r="AN75" s="89">
        <f>SUM(AN58:AN69)</f>
        <v>0</v>
      </c>
      <c r="AO75" s="337" t="e">
        <f>AN75/AL75</f>
        <v>#DIV/0!</v>
      </c>
      <c r="AP75" s="88">
        <f>SUM(AP58:AP69)</f>
        <v>0</v>
      </c>
      <c r="AQ75" s="88">
        <f>SUM(AQ58:AQ69)</f>
        <v>0</v>
      </c>
      <c r="AR75" s="89">
        <f>SUM(AR58:AR69)</f>
        <v>0</v>
      </c>
      <c r="AS75" s="337" t="e">
        <f>AR75/AP75</f>
        <v>#DIV/0!</v>
      </c>
      <c r="AT75" s="88">
        <f>SUM(AT58:AT69)</f>
        <v>0</v>
      </c>
      <c r="AU75" s="88">
        <f>SUM(AU58:AU69)</f>
        <v>0</v>
      </c>
      <c r="AV75" s="89">
        <f>SUM(AV58:AV69)</f>
        <v>0</v>
      </c>
      <c r="AW75" s="337" t="e">
        <f>AV75/AT75</f>
        <v>#DIV/0!</v>
      </c>
      <c r="AY75" s="52"/>
      <c r="AZ75" s="52"/>
      <c r="BF75" s="52"/>
      <c r="BG75" s="52"/>
      <c r="BH75" s="52"/>
      <c r="BI75" s="53"/>
      <c r="BJ75" s="52"/>
      <c r="BK75" s="52"/>
      <c r="CM75" s="181"/>
      <c r="CN75" s="181"/>
      <c r="CO75" s="181"/>
      <c r="CP75" s="181"/>
      <c r="CQ75" s="181"/>
      <c r="CR75" s="181"/>
      <c r="CS75" s="181"/>
      <c r="CT75" s="181"/>
      <c r="CU75" s="181"/>
      <c r="CV75" s="181"/>
      <c r="CW75" s="181"/>
      <c r="CX75" s="181"/>
      <c r="CY75" s="181"/>
      <c r="CZ75" s="182"/>
    </row>
    <row r="76" spans="1:104" s="27" customFormat="1" ht="15" customHeight="1" thickBot="1" x14ac:dyDescent="0.25">
      <c r="A76" s="31"/>
      <c r="B76" s="54"/>
      <c r="C76" s="54"/>
      <c r="D76" s="55"/>
      <c r="E76" s="55"/>
      <c r="F76" s="56"/>
      <c r="G76" s="56"/>
      <c r="H76" s="57"/>
      <c r="I76" s="58"/>
      <c r="J76" s="55"/>
      <c r="K76" s="55"/>
      <c r="L76" s="56"/>
      <c r="M76" s="57"/>
      <c r="N76" s="55"/>
      <c r="O76" s="55"/>
      <c r="P76" s="56"/>
      <c r="Q76" s="57"/>
      <c r="R76" s="55"/>
      <c r="S76" s="55"/>
      <c r="T76" s="56"/>
      <c r="U76" s="57"/>
      <c r="V76" s="55"/>
      <c r="W76" s="55"/>
      <c r="X76" s="56"/>
      <c r="Y76" s="57"/>
      <c r="Z76" s="55"/>
      <c r="AA76" s="55"/>
      <c r="AB76" s="56"/>
      <c r="AC76" s="57"/>
      <c r="AD76" s="55"/>
      <c r="AE76" s="55"/>
      <c r="AF76" s="56"/>
      <c r="AG76" s="57"/>
      <c r="AH76" s="55"/>
      <c r="AI76" s="55"/>
      <c r="AJ76" s="56"/>
      <c r="AK76" s="57"/>
      <c r="AL76" s="55"/>
      <c r="AM76" s="55"/>
      <c r="AN76" s="56"/>
      <c r="AO76" s="57"/>
      <c r="AP76" s="55"/>
      <c r="AQ76" s="55"/>
      <c r="AR76" s="56"/>
      <c r="AS76" s="57"/>
      <c r="AT76" s="55"/>
      <c r="AU76" s="55"/>
      <c r="AV76" s="56"/>
      <c r="AW76" s="57"/>
      <c r="AY76" s="28"/>
      <c r="AZ76" s="28"/>
      <c r="BF76" s="28"/>
      <c r="BG76" s="28"/>
      <c r="BH76" s="28"/>
      <c r="BI76" s="29"/>
      <c r="BJ76" s="28"/>
      <c r="BK76" s="28"/>
    </row>
    <row r="77" spans="1:104" s="51" customFormat="1" ht="15" customHeight="1" thickBot="1" x14ac:dyDescent="0.25">
      <c r="A77" s="31"/>
      <c r="B77" s="104" t="s">
        <v>97</v>
      </c>
      <c r="C77" s="105"/>
      <c r="D77" s="106"/>
      <c r="E77" s="107"/>
      <c r="F77" s="385" t="s">
        <v>233</v>
      </c>
      <c r="G77" s="60"/>
      <c r="H77" s="17"/>
      <c r="I77" s="61"/>
      <c r="J77" s="59"/>
      <c r="K77" s="59"/>
      <c r="L77" s="17"/>
      <c r="M77" s="17"/>
      <c r="N77" s="59"/>
      <c r="O77" s="59"/>
      <c r="P77" s="17"/>
      <c r="Q77" s="17"/>
      <c r="R77" s="59"/>
      <c r="S77" s="59"/>
      <c r="T77" s="17"/>
      <c r="U77" s="17"/>
      <c r="V77" s="59"/>
      <c r="W77" s="59"/>
      <c r="X77" s="17"/>
      <c r="Y77" s="17"/>
      <c r="Z77" s="59"/>
      <c r="AA77" s="59"/>
      <c r="AB77" s="17"/>
      <c r="AC77" s="17"/>
      <c r="AD77" s="59"/>
      <c r="AE77" s="59"/>
      <c r="AF77" s="17"/>
      <c r="AG77" s="17"/>
      <c r="AH77" s="59"/>
      <c r="AI77" s="59"/>
      <c r="AJ77" s="17"/>
      <c r="AK77" s="17"/>
      <c r="AL77" s="59"/>
      <c r="AM77" s="59"/>
      <c r="AN77" s="17"/>
      <c r="AO77" s="17"/>
      <c r="AP77" s="59"/>
      <c r="AQ77" s="59"/>
      <c r="AR77" s="17"/>
      <c r="AS77" s="17"/>
      <c r="AT77" s="59"/>
      <c r="AU77" s="59"/>
      <c r="AV77" s="17"/>
      <c r="AW77" s="17"/>
      <c r="AY77" s="52"/>
      <c r="AZ77" s="52"/>
      <c r="BF77" s="52"/>
      <c r="BG77" s="52"/>
      <c r="BH77" s="52"/>
      <c r="BI77" s="53"/>
      <c r="BJ77" s="52"/>
      <c r="BK77" s="52"/>
    </row>
    <row r="78" spans="1:104" s="27" customFormat="1" ht="15" customHeight="1" thickBot="1" x14ac:dyDescent="0.25">
      <c r="A78" s="31"/>
      <c r="B78" s="54"/>
      <c r="C78" s="54"/>
      <c r="D78" s="55"/>
      <c r="F78" s="56"/>
      <c r="G78" s="56"/>
      <c r="H78" s="57"/>
      <c r="I78" s="58"/>
      <c r="J78" s="55"/>
      <c r="K78" s="55"/>
      <c r="L78" s="56"/>
      <c r="M78" s="57"/>
      <c r="N78" s="55"/>
      <c r="O78" s="55"/>
      <c r="P78" s="56"/>
      <c r="Q78" s="57"/>
      <c r="R78" s="55"/>
      <c r="S78" s="55"/>
      <c r="T78" s="56"/>
      <c r="U78" s="57"/>
      <c r="V78" s="55"/>
      <c r="W78" s="55"/>
      <c r="X78" s="56"/>
      <c r="Y78" s="57"/>
      <c r="Z78" s="55"/>
      <c r="AA78" s="55"/>
      <c r="AB78" s="56"/>
      <c r="AC78" s="57"/>
      <c r="AD78" s="55"/>
      <c r="AE78" s="55"/>
      <c r="AF78" s="56"/>
      <c r="AG78" s="57"/>
      <c r="AH78" s="55"/>
      <c r="AI78" s="55"/>
      <c r="AJ78" s="56"/>
      <c r="AK78" s="57"/>
      <c r="AL78" s="55"/>
      <c r="AM78" s="55"/>
      <c r="AN78" s="56"/>
      <c r="AO78" s="57"/>
      <c r="AP78" s="55"/>
      <c r="AQ78" s="55"/>
      <c r="AR78" s="56"/>
      <c r="AS78" s="57"/>
      <c r="AT78" s="55"/>
      <c r="AU78" s="55"/>
      <c r="AV78" s="56"/>
      <c r="AW78" s="57"/>
      <c r="AY78" s="28"/>
      <c r="AZ78" s="28"/>
      <c r="BF78" s="28"/>
      <c r="BG78" s="28"/>
      <c r="BH78" s="28"/>
      <c r="BI78" s="29"/>
      <c r="BJ78" s="28"/>
      <c r="BK78" s="28"/>
    </row>
    <row r="79" spans="1:104" s="27" customFormat="1" ht="15" customHeight="1" x14ac:dyDescent="0.2">
      <c r="A79" s="31"/>
      <c r="B79" s="683">
        <f>E77</f>
        <v>0</v>
      </c>
      <c r="C79" s="684"/>
      <c r="D79" s="492"/>
      <c r="E79" s="492"/>
      <c r="F79" s="493"/>
      <c r="G79" s="493"/>
      <c r="H79" s="494"/>
      <c r="I79" s="495"/>
      <c r="J79" s="492"/>
      <c r="K79" s="492"/>
      <c r="L79" s="493"/>
      <c r="M79" s="494"/>
      <c r="N79" s="492"/>
      <c r="O79" s="492"/>
      <c r="P79" s="493"/>
      <c r="Q79" s="494"/>
      <c r="R79" s="492"/>
      <c r="S79" s="549"/>
      <c r="T79" s="56"/>
      <c r="U79" s="57"/>
      <c r="V79" s="55"/>
      <c r="W79" s="55"/>
      <c r="X79" s="56"/>
      <c r="Y79" s="57"/>
      <c r="Z79" s="55"/>
      <c r="AA79" s="55"/>
      <c r="AB79" s="56"/>
      <c r="AC79" s="57"/>
      <c r="AD79" s="55"/>
      <c r="AE79" s="55"/>
      <c r="AF79" s="56"/>
      <c r="AG79" s="57"/>
      <c r="AH79" s="55"/>
      <c r="AI79" s="55"/>
      <c r="AJ79" s="56"/>
      <c r="AK79" s="57"/>
      <c r="AL79" s="55"/>
      <c r="AM79" s="55"/>
      <c r="AN79" s="56"/>
      <c r="AO79" s="57"/>
      <c r="AP79" s="55"/>
      <c r="AQ79" s="55"/>
      <c r="AR79" s="56"/>
      <c r="AS79" s="57"/>
      <c r="AT79" s="55"/>
      <c r="AU79" s="55"/>
      <c r="AV79" s="56"/>
      <c r="AW79" s="57"/>
      <c r="AY79" s="28"/>
      <c r="AZ79" s="28"/>
      <c r="BF79" s="28"/>
      <c r="BG79" s="28"/>
      <c r="BH79" s="28"/>
      <c r="BI79" s="29"/>
      <c r="BJ79" s="28"/>
      <c r="BK79" s="28"/>
    </row>
    <row r="80" spans="1:104" s="27" customFormat="1" ht="75.75" customHeight="1" x14ac:dyDescent="0.2">
      <c r="A80" s="31"/>
      <c r="B80" s="685"/>
      <c r="C80" s="686"/>
      <c r="D80" s="497"/>
      <c r="E80" s="497"/>
      <c r="F80" s="498"/>
      <c r="G80" s="498"/>
      <c r="H80" s="499"/>
      <c r="I80" s="500"/>
      <c r="J80" s="497"/>
      <c r="K80" s="497"/>
      <c r="L80" s="498"/>
      <c r="M80" s="499"/>
      <c r="N80" s="497"/>
      <c r="O80" s="497"/>
      <c r="P80" s="498"/>
      <c r="Q80" s="499"/>
      <c r="R80" s="497"/>
      <c r="S80" s="550"/>
      <c r="T80" s="56"/>
      <c r="U80" s="57"/>
      <c r="V80" s="55"/>
      <c r="W80" s="55"/>
      <c r="X80" s="56"/>
      <c r="Y80" s="57"/>
      <c r="Z80" s="55"/>
      <c r="AA80" s="55"/>
      <c r="AB80" s="56"/>
      <c r="AC80" s="57"/>
      <c r="AD80" s="55"/>
      <c r="AE80" s="55"/>
      <c r="AF80" s="56"/>
      <c r="AG80" s="57"/>
      <c r="AH80" s="55"/>
      <c r="AI80" s="55"/>
      <c r="AJ80" s="56"/>
      <c r="AK80" s="57"/>
      <c r="AL80" s="55"/>
      <c r="AM80" s="55"/>
      <c r="AN80" s="56"/>
      <c r="AO80" s="57"/>
      <c r="AP80" s="55"/>
      <c r="AQ80" s="55"/>
      <c r="AR80" s="56"/>
      <c r="AS80" s="57"/>
      <c r="AT80" s="55"/>
      <c r="AU80" s="55"/>
      <c r="AV80" s="56"/>
      <c r="AW80" s="57"/>
      <c r="AY80" s="28"/>
      <c r="AZ80" s="28"/>
      <c r="BF80" s="28"/>
      <c r="BG80" s="28"/>
      <c r="BH80" s="28"/>
      <c r="BI80" s="29"/>
      <c r="BJ80" s="28"/>
      <c r="BK80" s="28"/>
    </row>
    <row r="81" spans="1:104" s="27" customFormat="1" ht="75.75" customHeight="1" x14ac:dyDescent="0.2">
      <c r="A81" s="31"/>
      <c r="B81" s="685"/>
      <c r="C81" s="686"/>
      <c r="D81" s="497"/>
      <c r="E81" s="497"/>
      <c r="F81" s="498"/>
      <c r="G81" s="498"/>
      <c r="H81" s="499"/>
      <c r="I81" s="500"/>
      <c r="J81" s="497"/>
      <c r="K81" s="497"/>
      <c r="L81" s="498"/>
      <c r="M81" s="499"/>
      <c r="N81" s="497"/>
      <c r="O81" s="497"/>
      <c r="P81" s="498"/>
      <c r="Q81" s="499"/>
      <c r="R81" s="497"/>
      <c r="S81" s="550"/>
      <c r="T81" s="56"/>
      <c r="U81" s="57"/>
      <c r="V81" s="55"/>
      <c r="W81" s="55"/>
      <c r="X81" s="56"/>
      <c r="Y81" s="57"/>
      <c r="Z81" s="55"/>
      <c r="AA81" s="55"/>
      <c r="AB81" s="56"/>
      <c r="AC81" s="57"/>
      <c r="AD81" s="55"/>
      <c r="AE81" s="55"/>
      <c r="AF81" s="56"/>
      <c r="AG81" s="57"/>
      <c r="AH81" s="55"/>
      <c r="AI81" s="55"/>
      <c r="AJ81" s="56"/>
      <c r="AK81" s="57"/>
      <c r="AL81" s="55"/>
      <c r="AM81" s="55"/>
      <c r="AN81" s="56"/>
      <c r="AO81" s="57"/>
      <c r="AP81" s="55"/>
      <c r="AQ81" s="55"/>
      <c r="AR81" s="56"/>
      <c r="AS81" s="57"/>
      <c r="AT81" s="55"/>
      <c r="AU81" s="55"/>
      <c r="AV81" s="56"/>
      <c r="AW81" s="57"/>
      <c r="AY81" s="28"/>
      <c r="AZ81" s="28"/>
      <c r="BF81" s="28"/>
      <c r="BG81" s="28"/>
      <c r="BH81" s="28"/>
      <c r="BI81" s="29"/>
      <c r="BJ81" s="28"/>
      <c r="BK81" s="28"/>
    </row>
    <row r="82" spans="1:104" s="27" customFormat="1" ht="75.75" customHeight="1" x14ac:dyDescent="0.2">
      <c r="A82" s="31"/>
      <c r="B82" s="685"/>
      <c r="C82" s="686"/>
      <c r="D82" s="497"/>
      <c r="E82" s="497"/>
      <c r="F82" s="498"/>
      <c r="G82" s="498"/>
      <c r="H82" s="499"/>
      <c r="I82" s="500"/>
      <c r="J82" s="497"/>
      <c r="K82" s="497"/>
      <c r="L82" s="498"/>
      <c r="M82" s="499"/>
      <c r="N82" s="497"/>
      <c r="O82" s="497"/>
      <c r="P82" s="498"/>
      <c r="Q82" s="499"/>
      <c r="R82" s="497"/>
      <c r="S82" s="550"/>
      <c r="T82" s="56"/>
      <c r="U82" s="57"/>
      <c r="V82" s="55"/>
      <c r="W82" s="55"/>
      <c r="X82" s="56"/>
      <c r="Y82" s="57"/>
      <c r="Z82" s="55"/>
      <c r="AA82" s="55"/>
      <c r="AB82" s="56"/>
      <c r="AC82" s="57"/>
      <c r="AD82" s="55"/>
      <c r="AE82" s="55"/>
      <c r="AF82" s="56"/>
      <c r="AG82" s="57"/>
      <c r="AH82" s="55"/>
      <c r="AI82" s="55"/>
      <c r="AJ82" s="56"/>
      <c r="AK82" s="57"/>
      <c r="AL82" s="55"/>
      <c r="AM82" s="55"/>
      <c r="AN82" s="56"/>
      <c r="AO82" s="57"/>
      <c r="AP82" s="55"/>
      <c r="AQ82" s="55"/>
      <c r="AR82" s="56"/>
      <c r="AS82" s="57"/>
      <c r="AT82" s="55"/>
      <c r="AU82" s="55"/>
      <c r="AV82" s="56"/>
      <c r="AW82" s="57"/>
      <c r="AY82" s="28"/>
      <c r="AZ82" s="28"/>
      <c r="BF82" s="28"/>
      <c r="BG82" s="28"/>
      <c r="BH82" s="28"/>
      <c r="BI82" s="29"/>
      <c r="BJ82" s="28"/>
      <c r="BK82" s="28"/>
    </row>
    <row r="83" spans="1:104" s="27" customFormat="1" ht="75.75" customHeight="1" thickBot="1" x14ac:dyDescent="0.25">
      <c r="A83" s="31"/>
      <c r="B83" s="687"/>
      <c r="C83" s="688"/>
      <c r="D83" s="502"/>
      <c r="E83" s="502"/>
      <c r="F83" s="503"/>
      <c r="G83" s="503"/>
      <c r="H83" s="504"/>
      <c r="I83" s="505"/>
      <c r="J83" s="502"/>
      <c r="K83" s="502"/>
      <c r="L83" s="503"/>
      <c r="M83" s="504"/>
      <c r="N83" s="502"/>
      <c r="O83" s="502"/>
      <c r="P83" s="503"/>
      <c r="Q83" s="504"/>
      <c r="R83" s="502"/>
      <c r="S83" s="551"/>
      <c r="T83" s="56"/>
      <c r="U83" s="57"/>
      <c r="V83" s="55"/>
      <c r="W83" s="55"/>
      <c r="X83" s="56"/>
      <c r="Y83" s="57"/>
      <c r="Z83" s="55"/>
      <c r="AA83" s="55"/>
      <c r="AB83" s="56"/>
      <c r="AC83" s="57"/>
      <c r="AD83" s="55"/>
      <c r="AE83" s="55"/>
      <c r="AF83" s="56"/>
      <c r="AG83" s="57"/>
      <c r="AH83" s="55"/>
      <c r="AI83" s="55"/>
      <c r="AJ83" s="56"/>
      <c r="AK83" s="57"/>
      <c r="AL83" s="55"/>
      <c r="AM83" s="55"/>
      <c r="AN83" s="56"/>
      <c r="AO83" s="57"/>
      <c r="AP83" s="55"/>
      <c r="AQ83" s="55"/>
      <c r="AR83" s="56"/>
      <c r="AS83" s="57"/>
      <c r="AT83" s="55"/>
      <c r="AU83" s="55"/>
      <c r="AV83" s="56"/>
      <c r="AW83" s="57"/>
      <c r="AY83" s="28"/>
      <c r="AZ83" s="28"/>
      <c r="BF83" s="28"/>
      <c r="BG83" s="28"/>
      <c r="BH83" s="28"/>
      <c r="BI83" s="29"/>
      <c r="BJ83" s="28"/>
      <c r="BK83" s="28"/>
    </row>
    <row r="84" spans="1:104" s="27" customFormat="1" ht="75.75" customHeight="1" x14ac:dyDescent="0.2">
      <c r="A84" s="31"/>
      <c r="B84" s="690" t="str">
        <f>Year1&amp;" - "&amp;Year1+4</f>
        <v xml:space="preserve"> - 4</v>
      </c>
      <c r="C84" s="690"/>
      <c r="D84" s="507"/>
      <c r="E84" s="507"/>
      <c r="F84" s="508"/>
      <c r="G84" s="508"/>
      <c r="H84" s="509"/>
      <c r="I84" s="510"/>
      <c r="J84" s="507"/>
      <c r="K84" s="507"/>
      <c r="L84" s="508"/>
      <c r="M84" s="509"/>
      <c r="N84" s="507"/>
      <c r="O84" s="507"/>
      <c r="P84" s="508"/>
      <c r="Q84" s="509"/>
      <c r="R84" s="507"/>
      <c r="S84" s="507"/>
      <c r="T84" s="508"/>
      <c r="U84" s="509"/>
      <c r="V84" s="507"/>
      <c r="W84" s="507"/>
      <c r="X84" s="508"/>
      <c r="Y84" s="509"/>
      <c r="Z84" s="507"/>
      <c r="AA84" s="507"/>
      <c r="AB84" s="56"/>
      <c r="AC84" s="57"/>
      <c r="AD84" s="55"/>
      <c r="AE84" s="55"/>
      <c r="AF84" s="56"/>
      <c r="AG84" s="57"/>
      <c r="AH84" s="55"/>
      <c r="AI84" s="55"/>
      <c r="AJ84" s="56"/>
      <c r="AK84" s="57"/>
      <c r="AL84" s="55"/>
      <c r="AM84" s="55"/>
      <c r="AN84" s="56"/>
      <c r="AO84" s="57"/>
      <c r="AP84" s="55"/>
      <c r="AQ84" s="55"/>
      <c r="AR84" s="56"/>
      <c r="AS84" s="57"/>
      <c r="AT84" s="55"/>
      <c r="AU84" s="55"/>
      <c r="AV84" s="56"/>
      <c r="AW84" s="57"/>
      <c r="AY84" s="28"/>
      <c r="AZ84" s="28"/>
      <c r="BF84" s="28"/>
      <c r="BG84" s="28"/>
      <c r="BH84" s="28"/>
      <c r="BI84" s="29"/>
      <c r="BJ84" s="28"/>
      <c r="BK84" s="28"/>
    </row>
    <row r="85" spans="1:104" s="27" customFormat="1" ht="75.75" customHeight="1" x14ac:dyDescent="0.2">
      <c r="A85" s="31"/>
      <c r="B85" s="690"/>
      <c r="C85" s="690"/>
      <c r="D85" s="507"/>
      <c r="E85" s="507"/>
      <c r="F85" s="508"/>
      <c r="G85" s="508"/>
      <c r="H85" s="509"/>
      <c r="I85" s="510"/>
      <c r="J85" s="507"/>
      <c r="K85" s="507"/>
      <c r="L85" s="508"/>
      <c r="M85" s="509"/>
      <c r="N85" s="507"/>
      <c r="O85" s="507"/>
      <c r="P85" s="508"/>
      <c r="Q85" s="509"/>
      <c r="R85" s="507"/>
      <c r="S85" s="507"/>
      <c r="T85" s="508"/>
      <c r="U85" s="509"/>
      <c r="V85" s="507"/>
      <c r="W85" s="507"/>
      <c r="X85" s="508"/>
      <c r="Y85" s="509"/>
      <c r="Z85" s="507"/>
      <c r="AA85" s="507"/>
      <c r="AB85" s="56"/>
      <c r="AC85" s="57"/>
      <c r="AD85" s="55"/>
      <c r="AE85" s="55"/>
      <c r="AF85" s="56"/>
      <c r="AG85" s="57"/>
      <c r="AH85" s="55"/>
      <c r="AI85" s="55"/>
      <c r="AJ85" s="56"/>
      <c r="AK85" s="57"/>
      <c r="AL85" s="55"/>
      <c r="AM85" s="55"/>
      <c r="AN85" s="56"/>
      <c r="AO85" s="57"/>
      <c r="AP85" s="55"/>
      <c r="AQ85" s="55"/>
      <c r="AR85" s="56"/>
      <c r="AS85" s="57"/>
      <c r="AT85" s="55"/>
      <c r="AU85" s="55"/>
      <c r="AV85" s="56"/>
      <c r="AW85" s="57"/>
      <c r="AY85" s="28"/>
      <c r="AZ85" s="28"/>
      <c r="BF85" s="28"/>
      <c r="BG85" s="28"/>
      <c r="BH85" s="28"/>
      <c r="BI85" s="29"/>
      <c r="BJ85" s="28"/>
      <c r="BK85" s="28"/>
    </row>
    <row r="86" spans="1:104" s="27" customFormat="1" ht="75.75" customHeight="1" x14ac:dyDescent="0.2">
      <c r="A86" s="31"/>
      <c r="B86" s="690"/>
      <c r="C86" s="690"/>
      <c r="D86" s="507"/>
      <c r="E86" s="507"/>
      <c r="F86" s="508"/>
      <c r="G86" s="508"/>
      <c r="H86" s="509"/>
      <c r="I86" s="510"/>
      <c r="J86" s="507"/>
      <c r="K86" s="507"/>
      <c r="L86" s="508"/>
      <c r="M86" s="509"/>
      <c r="N86" s="507"/>
      <c r="O86" s="507"/>
      <c r="P86" s="508"/>
      <c r="Q86" s="509"/>
      <c r="R86" s="507"/>
      <c r="S86" s="507"/>
      <c r="T86" s="508"/>
      <c r="U86" s="509"/>
      <c r="V86" s="507"/>
      <c r="W86" s="507"/>
      <c r="X86" s="508"/>
      <c r="Y86" s="509"/>
      <c r="Z86" s="507"/>
      <c r="AA86" s="507"/>
      <c r="AB86" s="56"/>
      <c r="AC86" s="57"/>
      <c r="AD86" s="55"/>
      <c r="AE86" s="55"/>
      <c r="AF86" s="56"/>
      <c r="AG86" s="57"/>
      <c r="AH86" s="55"/>
      <c r="AI86" s="55"/>
      <c r="AJ86" s="56"/>
      <c r="AK86" s="57"/>
      <c r="AL86" s="55"/>
      <c r="AM86" s="55"/>
      <c r="AN86" s="56"/>
      <c r="AO86" s="57"/>
      <c r="AP86" s="55"/>
      <c r="AQ86" s="55"/>
      <c r="AR86" s="56"/>
      <c r="AS86" s="57"/>
      <c r="AT86" s="55"/>
      <c r="AU86" s="55"/>
      <c r="AV86" s="56"/>
      <c r="AW86" s="57"/>
      <c r="AY86" s="28"/>
      <c r="AZ86" s="28"/>
      <c r="BF86" s="28"/>
      <c r="BG86" s="28"/>
      <c r="BH86" s="28"/>
      <c r="BI86" s="29"/>
      <c r="BJ86" s="28"/>
      <c r="BK86" s="28"/>
    </row>
    <row r="87" spans="1:104" s="27" customFormat="1" ht="75.75" customHeight="1" x14ac:dyDescent="0.2">
      <c r="A87" s="31"/>
      <c r="B87" s="690"/>
      <c r="C87" s="690"/>
      <c r="D87" s="507"/>
      <c r="E87" s="507"/>
      <c r="F87" s="508"/>
      <c r="G87" s="508"/>
      <c r="H87" s="509"/>
      <c r="I87" s="510"/>
      <c r="J87" s="507"/>
      <c r="K87" s="507"/>
      <c r="L87" s="508"/>
      <c r="M87" s="509"/>
      <c r="N87" s="507"/>
      <c r="O87" s="507"/>
      <c r="P87" s="508"/>
      <c r="Q87" s="509"/>
      <c r="R87" s="507"/>
      <c r="S87" s="507"/>
      <c r="T87" s="508"/>
      <c r="U87" s="509"/>
      <c r="V87" s="507"/>
      <c r="W87" s="507"/>
      <c r="X87" s="508"/>
      <c r="Y87" s="509"/>
      <c r="Z87" s="507"/>
      <c r="AA87" s="507"/>
      <c r="AB87" s="56"/>
      <c r="AC87" s="57"/>
      <c r="AD87" s="55"/>
      <c r="AE87" s="55"/>
      <c r="AF87" s="56"/>
      <c r="AG87" s="57"/>
      <c r="AH87" s="55"/>
      <c r="AI87" s="55"/>
      <c r="AJ87" s="56"/>
      <c r="AK87" s="57"/>
      <c r="AL87" s="55"/>
      <c r="AM87" s="55"/>
      <c r="AN87" s="56"/>
      <c r="AO87" s="57"/>
      <c r="AP87" s="55"/>
      <c r="AQ87" s="55"/>
      <c r="AR87" s="56"/>
      <c r="AS87" s="57"/>
      <c r="AT87" s="55"/>
      <c r="AU87" s="55"/>
      <c r="AV87" s="56"/>
      <c r="AW87" s="57"/>
      <c r="AY87" s="28"/>
      <c r="AZ87" s="28"/>
      <c r="BF87" s="28"/>
      <c r="BG87" s="28"/>
      <c r="BH87" s="28"/>
      <c r="BI87" s="29"/>
      <c r="BJ87" s="28"/>
      <c r="BK87" s="28"/>
    </row>
    <row r="88" spans="1:104" s="27" customFormat="1" ht="16.5" customHeight="1" x14ac:dyDescent="0.2">
      <c r="A88" s="31"/>
      <c r="B88" s="690"/>
      <c r="C88" s="690"/>
      <c r="D88" s="507"/>
      <c r="E88" s="507"/>
      <c r="F88" s="508"/>
      <c r="G88" s="508"/>
      <c r="H88" s="509"/>
      <c r="I88" s="510"/>
      <c r="J88" s="507"/>
      <c r="K88" s="507"/>
      <c r="L88" s="508"/>
      <c r="M88" s="509"/>
      <c r="N88" s="507"/>
      <c r="O88" s="507"/>
      <c r="P88" s="508"/>
      <c r="Q88" s="509"/>
      <c r="R88" s="507"/>
      <c r="S88" s="507"/>
      <c r="T88" s="508"/>
      <c r="U88" s="509"/>
      <c r="V88" s="507"/>
      <c r="W88" s="507"/>
      <c r="X88" s="508"/>
      <c r="Y88" s="509"/>
      <c r="Z88" s="507"/>
      <c r="AA88" s="507"/>
      <c r="AB88" s="56"/>
      <c r="AC88" s="57"/>
      <c r="AD88" s="55"/>
      <c r="AE88" s="55"/>
      <c r="AF88" s="56"/>
      <c r="AG88" s="57"/>
      <c r="AH88" s="55"/>
      <c r="AI88" s="55"/>
      <c r="AJ88" s="56"/>
      <c r="AK88" s="57"/>
      <c r="AL88" s="55"/>
      <c r="AM88" s="55"/>
      <c r="AN88" s="56"/>
      <c r="AO88" s="57"/>
      <c r="AP88" s="55"/>
      <c r="AQ88" s="55"/>
      <c r="AR88" s="56"/>
      <c r="AS88" s="57"/>
      <c r="AT88" s="55"/>
      <c r="AU88" s="55"/>
      <c r="AV88" s="56"/>
      <c r="AW88" s="57"/>
      <c r="AY88" s="28"/>
      <c r="AZ88" s="28"/>
      <c r="BF88" s="28"/>
      <c r="BG88" s="28"/>
      <c r="BH88" s="28"/>
      <c r="BI88" s="29"/>
      <c r="BJ88" s="28"/>
      <c r="BK88" s="28"/>
    </row>
    <row r="89" spans="1:104" ht="15" customHeight="1" thickBot="1" x14ac:dyDescent="0.25"/>
    <row r="90" spans="1:104" s="376" customFormat="1" ht="23.25" customHeight="1" thickTop="1" thickBot="1" x14ac:dyDescent="0.45">
      <c r="A90" s="373"/>
      <c r="B90" s="374" t="s">
        <v>126</v>
      </c>
      <c r="C90" s="375"/>
      <c r="D90" s="375"/>
      <c r="E90" s="375"/>
      <c r="F90" s="375"/>
      <c r="G90" s="375"/>
      <c r="H90" s="375"/>
      <c r="I90" s="375"/>
      <c r="AY90" s="377"/>
      <c r="AZ90" s="377"/>
      <c r="BF90" s="377"/>
      <c r="BG90" s="377"/>
      <c r="BH90" s="377"/>
      <c r="BI90" s="377"/>
      <c r="BJ90" s="378"/>
      <c r="BK90" s="377"/>
    </row>
    <row r="91" spans="1:104" s="11" customFormat="1" ht="21" customHeight="1" x14ac:dyDescent="0.2">
      <c r="A91" s="9"/>
      <c r="B91" s="76"/>
      <c r="C91" s="77" t="s">
        <v>52</v>
      </c>
      <c r="D91" s="701"/>
      <c r="E91" s="703"/>
      <c r="F91" s="721" t="s">
        <v>176</v>
      </c>
      <c r="G91" s="727"/>
      <c r="H91" s="727"/>
      <c r="I91" s="727"/>
      <c r="J91" s="727"/>
      <c r="K91" s="727"/>
      <c r="L91" s="727"/>
      <c r="M91" s="727"/>
      <c r="N91" s="727"/>
      <c r="O91" s="727"/>
      <c r="P91" s="362"/>
      <c r="Q91" s="362"/>
      <c r="R91" s="714"/>
      <c r="S91" s="714"/>
      <c r="T91" s="715"/>
      <c r="U91" s="715"/>
      <c r="V91" s="714"/>
      <c r="W91" s="714"/>
      <c r="X91" s="715"/>
      <c r="Y91" s="715"/>
      <c r="Z91" s="714"/>
      <c r="AA91" s="714"/>
      <c r="AB91" s="715"/>
      <c r="AC91" s="715"/>
      <c r="AD91" s="714"/>
      <c r="AE91" s="714"/>
      <c r="AF91" s="715"/>
      <c r="AG91" s="715"/>
      <c r="AH91" s="714"/>
      <c r="AI91" s="714"/>
      <c r="AJ91" s="715"/>
      <c r="AK91" s="715"/>
      <c r="AL91" s="714"/>
      <c r="AM91" s="714"/>
      <c r="AN91" s="715"/>
      <c r="AO91" s="715"/>
      <c r="AP91" s="714"/>
      <c r="AQ91" s="714"/>
      <c r="AR91" s="715"/>
      <c r="AS91" s="715"/>
      <c r="AT91" s="714"/>
      <c r="AU91" s="714"/>
      <c r="AV91" s="715"/>
      <c r="AW91" s="715"/>
      <c r="AY91" s="12"/>
      <c r="AZ91" s="12"/>
      <c r="BF91" s="12"/>
      <c r="BG91" s="12"/>
      <c r="BH91" s="12"/>
      <c r="BI91" s="12"/>
      <c r="BJ91" s="13"/>
      <c r="BK91" s="12"/>
    </row>
    <row r="92" spans="1:104" s="11" customFormat="1" ht="21" customHeight="1" thickBot="1" x14ac:dyDescent="0.25">
      <c r="A92" s="9"/>
      <c r="B92" s="80"/>
      <c r="C92" s="81" t="s">
        <v>35</v>
      </c>
      <c r="D92" s="704"/>
      <c r="E92" s="706"/>
      <c r="F92" s="721"/>
      <c r="G92" s="727"/>
      <c r="H92" s="727"/>
      <c r="I92" s="727"/>
      <c r="J92" s="727"/>
      <c r="K92" s="727"/>
      <c r="L92" s="727"/>
      <c r="M92" s="727"/>
      <c r="N92" s="727"/>
      <c r="O92" s="727"/>
      <c r="P92" s="362"/>
      <c r="Q92" s="362"/>
      <c r="R92" s="714"/>
      <c r="S92" s="714"/>
      <c r="T92" s="715"/>
      <c r="U92" s="715"/>
      <c r="V92" s="714"/>
      <c r="W92" s="714"/>
      <c r="X92" s="715"/>
      <c r="Y92" s="715"/>
      <c r="Z92" s="714"/>
      <c r="AA92" s="714"/>
      <c r="AB92" s="715"/>
      <c r="AC92" s="715"/>
      <c r="AD92" s="714"/>
      <c r="AE92" s="714"/>
      <c r="AF92" s="715"/>
      <c r="AG92" s="715"/>
      <c r="AH92" s="714"/>
      <c r="AI92" s="714"/>
      <c r="AJ92" s="715"/>
      <c r="AK92" s="715"/>
      <c r="AL92" s="714"/>
      <c r="AM92" s="714"/>
      <c r="AN92" s="715"/>
      <c r="AO92" s="715"/>
      <c r="AP92" s="714"/>
      <c r="AQ92" s="714"/>
      <c r="AR92" s="715"/>
      <c r="AS92" s="715"/>
      <c r="AT92" s="714"/>
      <c r="AU92" s="714"/>
      <c r="AV92" s="715"/>
      <c r="AW92" s="715"/>
      <c r="AY92" s="12"/>
      <c r="AZ92" s="12"/>
      <c r="BF92" s="12"/>
      <c r="BG92" s="12"/>
      <c r="BH92" s="12"/>
      <c r="BI92" s="12"/>
      <c r="BJ92" s="13"/>
      <c r="BK92" s="12"/>
    </row>
    <row r="93" spans="1:104" s="11" customFormat="1" ht="3" customHeight="1" thickBot="1" x14ac:dyDescent="0.25">
      <c r="A93" s="30"/>
      <c r="B93" s="15"/>
      <c r="C93" s="16"/>
      <c r="D93" s="17"/>
      <c r="E93" s="17"/>
      <c r="F93" s="17"/>
      <c r="G93" s="17"/>
      <c r="H93" s="20"/>
      <c r="I93" s="21"/>
      <c r="J93" s="17"/>
      <c r="K93" s="17"/>
      <c r="N93" s="17"/>
      <c r="O93" s="17"/>
      <c r="R93" s="17"/>
      <c r="S93" s="17"/>
      <c r="V93" s="17"/>
      <c r="W93" s="17"/>
      <c r="Z93" s="17"/>
      <c r="AA93" s="17"/>
      <c r="AD93" s="17"/>
      <c r="AE93" s="17"/>
      <c r="AH93" s="17"/>
      <c r="AI93" s="17"/>
      <c r="AL93" s="17"/>
      <c r="AM93" s="17"/>
      <c r="AP93" s="17"/>
      <c r="AQ93" s="17"/>
      <c r="AT93" s="17"/>
      <c r="AU93" s="17"/>
      <c r="AY93" s="12"/>
      <c r="AZ93" s="12"/>
      <c r="BF93" s="12"/>
      <c r="BG93" s="12"/>
      <c r="BH93" s="12"/>
      <c r="BI93" s="12"/>
      <c r="BJ93" s="13"/>
      <c r="BK93" s="12"/>
    </row>
    <row r="94" spans="1:104" s="23" customFormat="1" ht="27" customHeight="1" x14ac:dyDescent="0.2">
      <c r="A94" s="9"/>
      <c r="B94" s="667" t="s">
        <v>105</v>
      </c>
      <c r="C94" s="708"/>
      <c r="D94" s="112" t="s">
        <v>178</v>
      </c>
      <c r="E94" s="113"/>
      <c r="F94" s="113"/>
      <c r="G94" s="113"/>
      <c r="H94" s="113"/>
      <c r="I94" s="113"/>
      <c r="J94" s="700" t="str">
        <f>" &lt;&lt;&lt; EXAMPLE &gt;&gt;&gt; "&amp;J7</f>
        <v xml:space="preserve"> &lt;&lt;&lt; EXAMPLE &gt;&gt;&gt; Light, Medium &amp; Heavy Fuel Oils Purchase #1</v>
      </c>
      <c r="K94" s="700"/>
      <c r="L94" s="700"/>
      <c r="M94" s="700"/>
      <c r="N94" s="700" t="str">
        <f>" &lt;&lt;&lt; EXAMPLE &gt;&gt;&gt; "&amp;N7</f>
        <v xml:space="preserve"> &lt;&lt;&lt; EXAMPLE &gt;&gt;&gt; Light, Medium &amp; Heavy Fuel Oils Purchase #2</v>
      </c>
      <c r="O94" s="700"/>
      <c r="P94" s="700"/>
      <c r="Q94" s="700"/>
      <c r="R94" s="700" t="str">
        <f>" &lt;&lt;&lt; EXAMPLE &gt;&gt;&gt; "&amp;R7</f>
        <v xml:space="preserve"> &lt;&lt;&lt; EXAMPLE &gt;&gt;&gt; Light, Medium &amp; Heavy Fuel Oils Purchase #3</v>
      </c>
      <c r="S94" s="700"/>
      <c r="T94" s="700"/>
      <c r="U94" s="700"/>
      <c r="V94" s="700" t="str">
        <f>" &lt;&lt;&lt; EXAMPLE &gt;&gt;&gt; "&amp;V7</f>
        <v xml:space="preserve"> &lt;&lt;&lt; EXAMPLE &gt;&gt;&gt; Light, Medium &amp; Heavy Fuel Oils Purchase #4</v>
      </c>
      <c r="W94" s="700"/>
      <c r="X94" s="700"/>
      <c r="Y94" s="700"/>
      <c r="Z94" s="700" t="str">
        <f>" &lt;&lt;&lt; EXAMPLE &gt;&gt;&gt; "&amp;Z7</f>
        <v xml:space="preserve"> &lt;&lt;&lt; EXAMPLE &gt;&gt;&gt; Light, Medium &amp; Heavy Fuel Oils Purchase #5</v>
      </c>
      <c r="AA94" s="700"/>
      <c r="AB94" s="700"/>
      <c r="AC94" s="700"/>
      <c r="AD94" s="700" t="str">
        <f>" &lt;&lt;&lt; EXAMPLE &gt;&gt;&gt; "&amp;AD7</f>
        <v xml:space="preserve"> &lt;&lt;&lt; EXAMPLE &gt;&gt;&gt; Light, Medium &amp; Heavy Fuel Oils Purchase #6</v>
      </c>
      <c r="AE94" s="700"/>
      <c r="AF94" s="700"/>
      <c r="AG94" s="700"/>
      <c r="AH94" s="700" t="str">
        <f>" &lt;&lt;&lt; EXAMPLE &gt;&gt;&gt; "&amp;AH7</f>
        <v xml:space="preserve"> &lt;&lt;&lt; EXAMPLE &gt;&gt;&gt; Light, Medium &amp; Heavy Fuel Oils Purchase #7</v>
      </c>
      <c r="AI94" s="700"/>
      <c r="AJ94" s="700"/>
      <c r="AK94" s="700"/>
      <c r="AL94" s="700" t="str">
        <f>" &lt;&lt;&lt; EXAMPLE &gt;&gt;&gt; "&amp;AL7</f>
        <v xml:space="preserve"> &lt;&lt;&lt; EXAMPLE &gt;&gt;&gt; Light, Medium &amp; Heavy Fuel Oils Purchase #8</v>
      </c>
      <c r="AM94" s="700"/>
      <c r="AN94" s="700"/>
      <c r="AO94" s="700"/>
      <c r="AP94" s="700" t="str">
        <f>" &lt;&lt;&lt; EXAMPLE &gt;&gt;&gt; "&amp;AP7</f>
        <v xml:space="preserve"> &lt;&lt;&lt; EXAMPLE &gt;&gt;&gt; Light, Medium &amp; Heavy Fuel Oils Purchase #9</v>
      </c>
      <c r="AQ94" s="700"/>
      <c r="AR94" s="700"/>
      <c r="AS94" s="700"/>
      <c r="AT94" s="700" t="str">
        <f>" &lt;&lt;&lt; EXAMPLE &gt;&gt;&gt; "&amp;AT7</f>
        <v xml:space="preserve"> &lt;&lt;&lt; EXAMPLE &gt;&gt;&gt; Light, Medium &amp; Heavy Fuel Oils Purchase #10</v>
      </c>
      <c r="AU94" s="700"/>
      <c r="AV94" s="700"/>
      <c r="AW94" s="700"/>
      <c r="CN94" s="165"/>
      <c r="CO94" s="165"/>
      <c r="CP94" s="165"/>
      <c r="CQ94" s="165"/>
      <c r="CR94" s="165"/>
      <c r="CS94" s="165"/>
      <c r="CT94" s="165"/>
      <c r="CU94" s="165"/>
      <c r="CV94" s="165"/>
      <c r="CW94" s="165"/>
      <c r="CX94" s="165"/>
      <c r="CY94" s="165"/>
      <c r="CZ94" s="13"/>
    </row>
    <row r="95" spans="1:104" s="24" customFormat="1" ht="24" x14ac:dyDescent="0.2">
      <c r="A95" s="9"/>
      <c r="B95" s="669"/>
      <c r="C95" s="709"/>
      <c r="D95" s="717" t="s">
        <v>202</v>
      </c>
      <c r="E95" s="718"/>
      <c r="F95" s="65" t="s">
        <v>18</v>
      </c>
      <c r="G95" s="717" t="s">
        <v>32</v>
      </c>
      <c r="H95" s="718"/>
      <c r="I95" s="65" t="s">
        <v>47</v>
      </c>
      <c r="J95" s="717" t="s">
        <v>41</v>
      </c>
      <c r="K95" s="718"/>
      <c r="L95" s="65" t="s">
        <v>18</v>
      </c>
      <c r="M95" s="65" t="s">
        <v>17</v>
      </c>
      <c r="N95" s="717" t="s">
        <v>41</v>
      </c>
      <c r="O95" s="718"/>
      <c r="P95" s="65" t="s">
        <v>18</v>
      </c>
      <c r="Q95" s="65" t="s">
        <v>17</v>
      </c>
      <c r="R95" s="717" t="s">
        <v>41</v>
      </c>
      <c r="S95" s="718"/>
      <c r="T95" s="65" t="s">
        <v>18</v>
      </c>
      <c r="U95" s="65" t="s">
        <v>17</v>
      </c>
      <c r="V95" s="717" t="s">
        <v>41</v>
      </c>
      <c r="W95" s="718"/>
      <c r="X95" s="65" t="s">
        <v>18</v>
      </c>
      <c r="Y95" s="65" t="s">
        <v>17</v>
      </c>
      <c r="Z95" s="717" t="s">
        <v>41</v>
      </c>
      <c r="AA95" s="718"/>
      <c r="AB95" s="65" t="s">
        <v>18</v>
      </c>
      <c r="AC95" s="65" t="s">
        <v>17</v>
      </c>
      <c r="AD95" s="717" t="s">
        <v>41</v>
      </c>
      <c r="AE95" s="718"/>
      <c r="AF95" s="65" t="s">
        <v>18</v>
      </c>
      <c r="AG95" s="65" t="s">
        <v>17</v>
      </c>
      <c r="AH95" s="717" t="s">
        <v>41</v>
      </c>
      <c r="AI95" s="718"/>
      <c r="AJ95" s="65" t="s">
        <v>18</v>
      </c>
      <c r="AK95" s="65" t="s">
        <v>17</v>
      </c>
      <c r="AL95" s="717" t="s">
        <v>41</v>
      </c>
      <c r="AM95" s="718"/>
      <c r="AN95" s="65" t="s">
        <v>18</v>
      </c>
      <c r="AO95" s="65" t="s">
        <v>17</v>
      </c>
      <c r="AP95" s="717" t="s">
        <v>41</v>
      </c>
      <c r="AQ95" s="718"/>
      <c r="AR95" s="65" t="s">
        <v>18</v>
      </c>
      <c r="AS95" s="65" t="s">
        <v>17</v>
      </c>
      <c r="AT95" s="717" t="s">
        <v>41</v>
      </c>
      <c r="AU95" s="718"/>
      <c r="AV95" s="65" t="s">
        <v>18</v>
      </c>
      <c r="AW95" s="65" t="s">
        <v>17</v>
      </c>
      <c r="CZ95" s="166"/>
    </row>
    <row r="96" spans="1:104" s="25" customFormat="1" ht="14.25" customHeight="1" thickBot="1" x14ac:dyDescent="0.25">
      <c r="A96" s="9"/>
      <c r="B96" s="671"/>
      <c r="C96" s="710"/>
      <c r="D96" s="304" t="s">
        <v>40</v>
      </c>
      <c r="E96" s="304" t="s">
        <v>14</v>
      </c>
      <c r="F96" s="304" t="s">
        <v>15</v>
      </c>
      <c r="G96" s="304" t="s">
        <v>42</v>
      </c>
      <c r="H96" s="304" t="s">
        <v>39</v>
      </c>
      <c r="I96" s="304" t="s">
        <v>48</v>
      </c>
      <c r="J96" s="304" t="s">
        <v>40</v>
      </c>
      <c r="K96" s="304" t="s">
        <v>14</v>
      </c>
      <c r="L96" s="304" t="s">
        <v>15</v>
      </c>
      <c r="M96" s="304" t="s">
        <v>42</v>
      </c>
      <c r="N96" s="304" t="s">
        <v>40</v>
      </c>
      <c r="O96" s="304" t="s">
        <v>14</v>
      </c>
      <c r="P96" s="304" t="s">
        <v>15</v>
      </c>
      <c r="Q96" s="304" t="s">
        <v>42</v>
      </c>
      <c r="R96" s="304" t="s">
        <v>40</v>
      </c>
      <c r="S96" s="304" t="s">
        <v>14</v>
      </c>
      <c r="T96" s="304" t="s">
        <v>15</v>
      </c>
      <c r="U96" s="304" t="s">
        <v>42</v>
      </c>
      <c r="V96" s="304" t="s">
        <v>40</v>
      </c>
      <c r="W96" s="304" t="s">
        <v>14</v>
      </c>
      <c r="X96" s="304" t="s">
        <v>15</v>
      </c>
      <c r="Y96" s="304" t="s">
        <v>42</v>
      </c>
      <c r="Z96" s="304" t="s">
        <v>40</v>
      </c>
      <c r="AA96" s="304" t="s">
        <v>14</v>
      </c>
      <c r="AB96" s="304" t="s">
        <v>15</v>
      </c>
      <c r="AC96" s="304" t="s">
        <v>42</v>
      </c>
      <c r="AD96" s="304" t="s">
        <v>40</v>
      </c>
      <c r="AE96" s="304" t="s">
        <v>14</v>
      </c>
      <c r="AF96" s="304" t="s">
        <v>15</v>
      </c>
      <c r="AG96" s="304" t="s">
        <v>42</v>
      </c>
      <c r="AH96" s="304" t="s">
        <v>40</v>
      </c>
      <c r="AI96" s="304" t="s">
        <v>14</v>
      </c>
      <c r="AJ96" s="304" t="s">
        <v>15</v>
      </c>
      <c r="AK96" s="304" t="s">
        <v>42</v>
      </c>
      <c r="AL96" s="304" t="s">
        <v>40</v>
      </c>
      <c r="AM96" s="304" t="s">
        <v>14</v>
      </c>
      <c r="AN96" s="304" t="s">
        <v>15</v>
      </c>
      <c r="AO96" s="304" t="s">
        <v>42</v>
      </c>
      <c r="AP96" s="304" t="s">
        <v>40</v>
      </c>
      <c r="AQ96" s="304" t="s">
        <v>14</v>
      </c>
      <c r="AR96" s="304" t="s">
        <v>15</v>
      </c>
      <c r="AS96" s="304" t="s">
        <v>42</v>
      </c>
      <c r="AT96" s="304" t="s">
        <v>40</v>
      </c>
      <c r="AU96" s="304" t="s">
        <v>14</v>
      </c>
      <c r="AV96" s="304" t="s">
        <v>15</v>
      </c>
      <c r="AW96" s="304" t="s">
        <v>42</v>
      </c>
      <c r="CZ96" s="167"/>
    </row>
    <row r="97" spans="1:104" ht="14.25" customHeight="1" x14ac:dyDescent="0.2">
      <c r="A97" s="9" t="e">
        <f>B97&amp;#REF!</f>
        <v>#REF!</v>
      </c>
      <c r="B97" s="117" t="s">
        <v>0</v>
      </c>
      <c r="C97" s="63">
        <f t="shared" ref="C97:C108" si="33">Year1</f>
        <v>0</v>
      </c>
      <c r="D97" s="379">
        <f>J97+N97+R97+V97+Z97+AD97+AH97+AL97+AP97+AT97</f>
        <v>35100</v>
      </c>
      <c r="E97" s="368">
        <f>D97*INDEX('Select Year'!Z$23:AE$23,,MATCH($BN$5,'Select Year'!Z$14:AE$14,0))</f>
        <v>378588.6</v>
      </c>
      <c r="F97" s="380">
        <f>L97+P97+T97+X97+AB97+AF97+AJ97+AN97+AR97+AV97</f>
        <v>17750</v>
      </c>
      <c r="G97" s="381">
        <f>F97/D97</f>
        <v>0.50569800569800571</v>
      </c>
      <c r="H97" s="381">
        <f>F97/E97</f>
        <v>4.6884665835157213E-2</v>
      </c>
      <c r="I97" s="318" t="e">
        <f>E97*INDEX('Select Year'!AA$15:AC$19,MATCH('Light, Medium &amp; Heavy Fuel Oils'!C97,'Select Year'!W$15:W$19,0),MATCH($BN$5,'Select Year'!AA$14:AC$14,0))</f>
        <v>#N/A</v>
      </c>
      <c r="J97" s="319">
        <v>11100</v>
      </c>
      <c r="K97" s="368">
        <f>J97*INDEX('Select Year'!Z$23:AE$23,,MATCH($BN$5,'Select Year'!Z$14:AE$14,0))</f>
        <v>119724.59999999999</v>
      </c>
      <c r="L97" s="320">
        <v>5500</v>
      </c>
      <c r="M97" s="321">
        <f>L97/J97</f>
        <v>0.49549549549549549</v>
      </c>
      <c r="N97" s="319">
        <v>10000</v>
      </c>
      <c r="O97" s="368">
        <f>N97*INDEX('Select Year'!Z$23:AE$23,,MATCH($BN$5,'Select Year'!Z$14:AE$14,0))</f>
        <v>107860</v>
      </c>
      <c r="P97" s="320">
        <v>4900</v>
      </c>
      <c r="Q97" s="321">
        <f>P97/N97</f>
        <v>0.49</v>
      </c>
      <c r="R97" s="319">
        <v>9000</v>
      </c>
      <c r="S97" s="368">
        <f>R97*INDEX('Select Year'!Z$23:AE$23,,MATCH($BN$5,'Select Year'!Z$14:AE$14,0))</f>
        <v>97074</v>
      </c>
      <c r="T97" s="320">
        <v>4400</v>
      </c>
      <c r="U97" s="321">
        <f>T97/R97</f>
        <v>0.48888888888888887</v>
      </c>
      <c r="V97" s="319">
        <v>5000</v>
      </c>
      <c r="W97" s="368">
        <f>V97*INDEX('Select Year'!Z$23:AE$23,,MATCH($BN$5,'Select Year'!Z$14:AE$14,0))</f>
        <v>53930</v>
      </c>
      <c r="X97" s="320">
        <v>2950</v>
      </c>
      <c r="Y97" s="321">
        <f>X97/V97</f>
        <v>0.59</v>
      </c>
      <c r="Z97" s="319"/>
      <c r="AA97" s="368">
        <f>Z97*INDEX('Select Year'!Z$23:AE$23,,MATCH($BN$5,'Select Year'!Z$14:AE$14,0))</f>
        <v>0</v>
      </c>
      <c r="AB97" s="320"/>
      <c r="AC97" s="321" t="e">
        <f>AB97/Z97</f>
        <v>#DIV/0!</v>
      </c>
      <c r="AD97" s="319"/>
      <c r="AE97" s="368">
        <f>AD97*INDEX('Select Year'!Z$23:AE$23,,MATCH($BN$5,'Select Year'!Z$14:AE$14,0))</f>
        <v>0</v>
      </c>
      <c r="AF97" s="320"/>
      <c r="AG97" s="321" t="e">
        <f>AF97/AD97</f>
        <v>#DIV/0!</v>
      </c>
      <c r="AH97" s="319"/>
      <c r="AI97" s="368">
        <f>AH97*INDEX('Select Year'!Z$23:AE$23,,MATCH($BN$5,'Select Year'!Z$14:AE$14,0))</f>
        <v>0</v>
      </c>
      <c r="AJ97" s="320"/>
      <c r="AK97" s="321" t="e">
        <f>AJ97/AH97</f>
        <v>#DIV/0!</v>
      </c>
      <c r="AL97" s="319"/>
      <c r="AM97" s="368">
        <f>AL97*INDEX('Select Year'!Z$23:AE$23,,MATCH($BN$5,'Select Year'!Z$14:AE$14,0))</f>
        <v>0</v>
      </c>
      <c r="AN97" s="320"/>
      <c r="AO97" s="321" t="e">
        <f>AN97/AL97</f>
        <v>#DIV/0!</v>
      </c>
      <c r="AP97" s="319"/>
      <c r="AQ97" s="368">
        <f>AP97*INDEX('Select Year'!Z$23:AE$23,,MATCH($BN$5,'Select Year'!Z$14:AE$14,0))</f>
        <v>0</v>
      </c>
      <c r="AR97" s="320"/>
      <c r="AS97" s="321" t="e">
        <f>AR97/AP97</f>
        <v>#DIV/0!</v>
      </c>
      <c r="AT97" s="319"/>
      <c r="AU97" s="368">
        <f>AT97*INDEX('Select Year'!Z$23:AE$23,,MATCH($BN$5,'Select Year'!Z$14:AE$14,0))</f>
        <v>0</v>
      </c>
      <c r="AV97" s="320"/>
      <c r="AW97" s="369" t="e">
        <f>AV97/AT97</f>
        <v>#DIV/0!</v>
      </c>
      <c r="CZ97" s="171"/>
    </row>
    <row r="98" spans="1:104" ht="14.25" customHeight="1" x14ac:dyDescent="0.2">
      <c r="A98" s="9" t="e">
        <f>B98&amp;#REF!</f>
        <v>#REF!</v>
      </c>
      <c r="B98" s="118" t="s">
        <v>1</v>
      </c>
      <c r="C98" s="63">
        <f t="shared" si="33"/>
        <v>0</v>
      </c>
      <c r="D98" s="382">
        <f t="shared" ref="D98:D108" si="34">J98+N98+R98+V98+Z98+AD98+AH98+AL98+AP98+AT98</f>
        <v>20700</v>
      </c>
      <c r="E98" s="341">
        <f>D98*INDEX('Select Year'!Z$23:AE$23,,MATCH($BN$5,'Select Year'!Z$14:AE$14,0))</f>
        <v>223270.19999999998</v>
      </c>
      <c r="F98" s="357">
        <f t="shared" ref="F98:F108" si="35">L98+P98+T98+X98+AB98+AF98+AJ98+AN98+AR98+AV98</f>
        <v>10150</v>
      </c>
      <c r="G98" s="358">
        <f t="shared" ref="G98:G108" si="36">F98/D98</f>
        <v>0.49033816425120774</v>
      </c>
      <c r="H98" s="358">
        <f t="shared" ref="H98:H108" si="37">F98/E98</f>
        <v>4.546061229846169E-2</v>
      </c>
      <c r="I98" s="241" t="e">
        <f>E98*INDEX('Select Year'!AA$15:AC$19,MATCH('Light, Medium &amp; Heavy Fuel Oils'!C98,'Select Year'!W$15:W$19,0),MATCH($BN$5,'Select Year'!AA$14:AC$14,0))</f>
        <v>#N/A</v>
      </c>
      <c r="J98" s="250">
        <v>11200</v>
      </c>
      <c r="K98" s="341">
        <f>J98*INDEX('Select Year'!Z$23:AE$23,,MATCH($BN$5,'Select Year'!Z$14:AE$14,0))</f>
        <v>120803.2</v>
      </c>
      <c r="L98" s="324">
        <v>5500</v>
      </c>
      <c r="M98" s="325">
        <f t="shared" ref="M98:M108" si="38">L98/J98</f>
        <v>0.49107142857142855</v>
      </c>
      <c r="N98" s="250">
        <v>9500</v>
      </c>
      <c r="O98" s="341">
        <f>N98*INDEX('Select Year'!Z$23:AE$23,,MATCH($BN$5,'Select Year'!Z$14:AE$14,0))</f>
        <v>102467</v>
      </c>
      <c r="P98" s="324">
        <v>4650</v>
      </c>
      <c r="Q98" s="325">
        <f t="shared" ref="Q98:Q108" si="39">P98/N98</f>
        <v>0.48947368421052634</v>
      </c>
      <c r="R98" s="250"/>
      <c r="S98" s="341">
        <f>R98*INDEX('Select Year'!Z$23:AE$23,,MATCH($BN$5,'Select Year'!Z$14:AE$14,0))</f>
        <v>0</v>
      </c>
      <c r="T98" s="324"/>
      <c r="U98" s="325" t="e">
        <f t="shared" ref="U98:U108" si="40">T98/R98</f>
        <v>#DIV/0!</v>
      </c>
      <c r="V98" s="250"/>
      <c r="W98" s="341">
        <f>V98*INDEX('Select Year'!Z$23:AE$23,,MATCH($BN$5,'Select Year'!Z$14:AE$14,0))</f>
        <v>0</v>
      </c>
      <c r="X98" s="324"/>
      <c r="Y98" s="325" t="e">
        <f t="shared" ref="Y98:Y108" si="41">X98/V98</f>
        <v>#DIV/0!</v>
      </c>
      <c r="Z98" s="250"/>
      <c r="AA98" s="341">
        <f>Z98*INDEX('Select Year'!Z$23:AE$23,,MATCH($BN$5,'Select Year'!Z$14:AE$14,0))</f>
        <v>0</v>
      </c>
      <c r="AB98" s="324"/>
      <c r="AC98" s="325" t="e">
        <f t="shared" ref="AC98:AC108" si="42">AB98/Z98</f>
        <v>#DIV/0!</v>
      </c>
      <c r="AD98" s="250"/>
      <c r="AE98" s="341">
        <f>AD98*INDEX('Select Year'!Z$23:AE$23,,MATCH($BN$5,'Select Year'!Z$14:AE$14,0))</f>
        <v>0</v>
      </c>
      <c r="AF98" s="324"/>
      <c r="AG98" s="325" t="e">
        <f t="shared" ref="AG98:AG108" si="43">AF98/AD98</f>
        <v>#DIV/0!</v>
      </c>
      <c r="AH98" s="250"/>
      <c r="AI98" s="341">
        <f>AH98*INDEX('Select Year'!Z$23:AE$23,,MATCH($BN$5,'Select Year'!Z$14:AE$14,0))</f>
        <v>0</v>
      </c>
      <c r="AJ98" s="324"/>
      <c r="AK98" s="325" t="e">
        <f t="shared" ref="AK98:AK108" si="44">AJ98/AH98</f>
        <v>#DIV/0!</v>
      </c>
      <c r="AL98" s="250"/>
      <c r="AM98" s="341">
        <f>AL98*INDEX('Select Year'!Z$23:AE$23,,MATCH($BN$5,'Select Year'!Z$14:AE$14,0))</f>
        <v>0</v>
      </c>
      <c r="AN98" s="324"/>
      <c r="AO98" s="325" t="e">
        <f t="shared" ref="AO98:AO108" si="45">AN98/AL98</f>
        <v>#DIV/0!</v>
      </c>
      <c r="AP98" s="250"/>
      <c r="AQ98" s="341">
        <f>AP98*INDEX('Select Year'!Z$23:AE$23,,MATCH($BN$5,'Select Year'!Z$14:AE$14,0))</f>
        <v>0</v>
      </c>
      <c r="AR98" s="324"/>
      <c r="AS98" s="325" t="e">
        <f t="shared" ref="AS98:AS108" si="46">AR98/AP98</f>
        <v>#DIV/0!</v>
      </c>
      <c r="AT98" s="250"/>
      <c r="AU98" s="341">
        <f>AT98*INDEX('Select Year'!Z$23:AE$23,,MATCH($BN$5,'Select Year'!Z$14:AE$14,0))</f>
        <v>0</v>
      </c>
      <c r="AV98" s="324"/>
      <c r="AW98" s="370" t="e">
        <f t="shared" ref="AW98:AW108" si="47">AV98/AT98</f>
        <v>#DIV/0!</v>
      </c>
      <c r="CZ98" s="171"/>
    </row>
    <row r="99" spans="1:104" ht="14.25" customHeight="1" x14ac:dyDescent="0.2">
      <c r="A99" s="9" t="e">
        <f>B99&amp;#REF!</f>
        <v>#REF!</v>
      </c>
      <c r="B99" s="118" t="s">
        <v>2</v>
      </c>
      <c r="C99" s="63">
        <f t="shared" si="33"/>
        <v>0</v>
      </c>
      <c r="D99" s="382">
        <f t="shared" si="34"/>
        <v>19000</v>
      </c>
      <c r="E99" s="341">
        <f>D99*INDEX('Select Year'!Z$23:AE$23,,MATCH($BN$5,'Select Year'!Z$14:AE$14,0))</f>
        <v>204934</v>
      </c>
      <c r="F99" s="357">
        <f t="shared" si="35"/>
        <v>9300</v>
      </c>
      <c r="G99" s="358">
        <f t="shared" si="36"/>
        <v>0.48947368421052634</v>
      </c>
      <c r="H99" s="358">
        <f t="shared" si="37"/>
        <v>4.5380463954248683E-2</v>
      </c>
      <c r="I99" s="241" t="e">
        <f>E99*INDEX('Select Year'!AA$15:AC$19,MATCH('Light, Medium &amp; Heavy Fuel Oils'!C99,'Select Year'!W$15:W$19,0),MATCH($BN$5,'Select Year'!AA$14:AC$14,0))</f>
        <v>#N/A</v>
      </c>
      <c r="J99" s="250">
        <v>10000</v>
      </c>
      <c r="K99" s="341">
        <f>J99*INDEX('Select Year'!Z$23:AE$23,,MATCH($BN$5,'Select Year'!Z$14:AE$14,0))</f>
        <v>107860</v>
      </c>
      <c r="L99" s="324">
        <v>4900</v>
      </c>
      <c r="M99" s="325">
        <f t="shared" si="38"/>
        <v>0.49</v>
      </c>
      <c r="N99" s="250">
        <v>9000</v>
      </c>
      <c r="O99" s="341">
        <f>N99*INDEX('Select Year'!Z$23:AE$23,,MATCH($BN$5,'Select Year'!Z$14:AE$14,0))</f>
        <v>97074</v>
      </c>
      <c r="P99" s="324">
        <v>4400</v>
      </c>
      <c r="Q99" s="325">
        <f t="shared" si="39"/>
        <v>0.48888888888888887</v>
      </c>
      <c r="R99" s="250"/>
      <c r="S99" s="341">
        <f>R99*INDEX('Select Year'!Z$23:AE$23,,MATCH($BN$5,'Select Year'!Z$14:AE$14,0))</f>
        <v>0</v>
      </c>
      <c r="T99" s="324"/>
      <c r="U99" s="325" t="e">
        <f t="shared" si="40"/>
        <v>#DIV/0!</v>
      </c>
      <c r="V99" s="250"/>
      <c r="W99" s="341">
        <f>V99*INDEX('Select Year'!Z$23:AE$23,,MATCH($BN$5,'Select Year'!Z$14:AE$14,0))</f>
        <v>0</v>
      </c>
      <c r="X99" s="324"/>
      <c r="Y99" s="325" t="e">
        <f t="shared" si="41"/>
        <v>#DIV/0!</v>
      </c>
      <c r="Z99" s="250"/>
      <c r="AA99" s="341">
        <f>Z99*INDEX('Select Year'!Z$23:AE$23,,MATCH($BN$5,'Select Year'!Z$14:AE$14,0))</f>
        <v>0</v>
      </c>
      <c r="AB99" s="324"/>
      <c r="AC99" s="325" t="e">
        <f t="shared" si="42"/>
        <v>#DIV/0!</v>
      </c>
      <c r="AD99" s="250"/>
      <c r="AE99" s="341">
        <f>AD99*INDEX('Select Year'!Z$23:AE$23,,MATCH($BN$5,'Select Year'!Z$14:AE$14,0))</f>
        <v>0</v>
      </c>
      <c r="AF99" s="324"/>
      <c r="AG99" s="325" t="e">
        <f t="shared" si="43"/>
        <v>#DIV/0!</v>
      </c>
      <c r="AH99" s="250"/>
      <c r="AI99" s="341">
        <f>AH99*INDEX('Select Year'!Z$23:AE$23,,MATCH($BN$5,'Select Year'!Z$14:AE$14,0))</f>
        <v>0</v>
      </c>
      <c r="AJ99" s="324"/>
      <c r="AK99" s="325" t="e">
        <f t="shared" si="44"/>
        <v>#DIV/0!</v>
      </c>
      <c r="AL99" s="250"/>
      <c r="AM99" s="341">
        <f>AL99*INDEX('Select Year'!Z$23:AE$23,,MATCH($BN$5,'Select Year'!Z$14:AE$14,0))</f>
        <v>0</v>
      </c>
      <c r="AN99" s="324"/>
      <c r="AO99" s="325" t="e">
        <f t="shared" si="45"/>
        <v>#DIV/0!</v>
      </c>
      <c r="AP99" s="250"/>
      <c r="AQ99" s="341">
        <f>AP99*INDEX('Select Year'!Z$23:AE$23,,MATCH($BN$5,'Select Year'!Z$14:AE$14,0))</f>
        <v>0</v>
      </c>
      <c r="AR99" s="324"/>
      <c r="AS99" s="325" t="e">
        <f t="shared" si="46"/>
        <v>#DIV/0!</v>
      </c>
      <c r="AT99" s="250"/>
      <c r="AU99" s="341">
        <f>AT99*INDEX('Select Year'!Z$23:AE$23,,MATCH($BN$5,'Select Year'!Z$14:AE$14,0))</f>
        <v>0</v>
      </c>
      <c r="AV99" s="324"/>
      <c r="AW99" s="370" t="e">
        <f t="shared" si="47"/>
        <v>#DIV/0!</v>
      </c>
      <c r="CZ99" s="171"/>
    </row>
    <row r="100" spans="1:104" ht="14.25" customHeight="1" x14ac:dyDescent="0.2">
      <c r="A100" s="9" t="e">
        <f>B100&amp;#REF!</f>
        <v>#REF!</v>
      </c>
      <c r="B100" s="118" t="s">
        <v>3</v>
      </c>
      <c r="C100" s="63">
        <f t="shared" si="33"/>
        <v>0</v>
      </c>
      <c r="D100" s="382">
        <f t="shared" si="34"/>
        <v>17800</v>
      </c>
      <c r="E100" s="341">
        <f>D100*INDEX('Select Year'!Z$23:AE$23,,MATCH($BN$5,'Select Year'!Z$14:AE$14,0))</f>
        <v>191990.8</v>
      </c>
      <c r="F100" s="357">
        <f t="shared" si="35"/>
        <v>8855</v>
      </c>
      <c r="G100" s="358">
        <f t="shared" si="36"/>
        <v>0.49747191011235953</v>
      </c>
      <c r="H100" s="358">
        <f t="shared" si="37"/>
        <v>4.6122001679247134E-2</v>
      </c>
      <c r="I100" s="241" t="e">
        <f>E100*INDEX('Select Year'!AA$15:AC$19,MATCH('Light, Medium &amp; Heavy Fuel Oils'!C100,'Select Year'!W$15:W$19,0),MATCH($BN$5,'Select Year'!AA$14:AC$14,0))</f>
        <v>#N/A</v>
      </c>
      <c r="J100" s="250">
        <v>10000</v>
      </c>
      <c r="K100" s="341">
        <f>J100*INDEX('Select Year'!Z$23:AE$23,,MATCH($BN$5,'Select Year'!Z$14:AE$14,0))</f>
        <v>107860</v>
      </c>
      <c r="L100" s="324">
        <v>4905</v>
      </c>
      <c r="M100" s="325">
        <f t="shared" si="38"/>
        <v>0.49049999999999999</v>
      </c>
      <c r="N100" s="250">
        <v>7800</v>
      </c>
      <c r="O100" s="341">
        <f>N100*INDEX('Select Year'!Z$23:AE$23,,MATCH($BN$5,'Select Year'!Z$14:AE$14,0))</f>
        <v>84130.8</v>
      </c>
      <c r="P100" s="324">
        <v>3950</v>
      </c>
      <c r="Q100" s="325">
        <f t="shared" si="39"/>
        <v>0.50641025641025639</v>
      </c>
      <c r="R100" s="250"/>
      <c r="S100" s="341">
        <f>R100*INDEX('Select Year'!Z$23:AE$23,,MATCH($BN$5,'Select Year'!Z$14:AE$14,0))</f>
        <v>0</v>
      </c>
      <c r="T100" s="324"/>
      <c r="U100" s="325" t="e">
        <f t="shared" si="40"/>
        <v>#DIV/0!</v>
      </c>
      <c r="V100" s="250"/>
      <c r="W100" s="341">
        <f>V100*INDEX('Select Year'!Z$23:AE$23,,MATCH($BN$5,'Select Year'!Z$14:AE$14,0))</f>
        <v>0</v>
      </c>
      <c r="X100" s="324"/>
      <c r="Y100" s="325" t="e">
        <f t="shared" si="41"/>
        <v>#DIV/0!</v>
      </c>
      <c r="Z100" s="250"/>
      <c r="AA100" s="341">
        <f>Z100*INDEX('Select Year'!Z$23:AE$23,,MATCH($BN$5,'Select Year'!Z$14:AE$14,0))</f>
        <v>0</v>
      </c>
      <c r="AB100" s="324"/>
      <c r="AC100" s="325" t="e">
        <f t="shared" si="42"/>
        <v>#DIV/0!</v>
      </c>
      <c r="AD100" s="250"/>
      <c r="AE100" s="341">
        <f>AD100*INDEX('Select Year'!Z$23:AE$23,,MATCH($BN$5,'Select Year'!Z$14:AE$14,0))</f>
        <v>0</v>
      </c>
      <c r="AF100" s="324"/>
      <c r="AG100" s="325" t="e">
        <f t="shared" si="43"/>
        <v>#DIV/0!</v>
      </c>
      <c r="AH100" s="250"/>
      <c r="AI100" s="341">
        <f>AH100*INDEX('Select Year'!Z$23:AE$23,,MATCH($BN$5,'Select Year'!Z$14:AE$14,0))</f>
        <v>0</v>
      </c>
      <c r="AJ100" s="324"/>
      <c r="AK100" s="325" t="e">
        <f t="shared" si="44"/>
        <v>#DIV/0!</v>
      </c>
      <c r="AL100" s="250"/>
      <c r="AM100" s="341">
        <f>AL100*INDEX('Select Year'!Z$23:AE$23,,MATCH($BN$5,'Select Year'!Z$14:AE$14,0))</f>
        <v>0</v>
      </c>
      <c r="AN100" s="324"/>
      <c r="AO100" s="325" t="e">
        <f t="shared" si="45"/>
        <v>#DIV/0!</v>
      </c>
      <c r="AP100" s="250"/>
      <c r="AQ100" s="341">
        <f>AP100*INDEX('Select Year'!Z$23:AE$23,,MATCH($BN$5,'Select Year'!Z$14:AE$14,0))</f>
        <v>0</v>
      </c>
      <c r="AR100" s="324"/>
      <c r="AS100" s="325" t="e">
        <f t="shared" si="46"/>
        <v>#DIV/0!</v>
      </c>
      <c r="AT100" s="250"/>
      <c r="AU100" s="341">
        <f>AT100*INDEX('Select Year'!Z$23:AE$23,,MATCH($BN$5,'Select Year'!Z$14:AE$14,0))</f>
        <v>0</v>
      </c>
      <c r="AV100" s="324"/>
      <c r="AW100" s="370" t="e">
        <f t="shared" si="47"/>
        <v>#DIV/0!</v>
      </c>
      <c r="CZ100" s="171"/>
    </row>
    <row r="101" spans="1:104" ht="14.25" customHeight="1" x14ac:dyDescent="0.2">
      <c r="A101" s="9" t="e">
        <f>B101&amp;#REF!</f>
        <v>#REF!</v>
      </c>
      <c r="B101" s="118" t="s">
        <v>4</v>
      </c>
      <c r="C101" s="63">
        <f t="shared" si="33"/>
        <v>0</v>
      </c>
      <c r="D101" s="382">
        <f t="shared" si="34"/>
        <v>9900</v>
      </c>
      <c r="E101" s="341">
        <f>D101*INDEX('Select Year'!Z$23:AE$23,,MATCH($BN$5,'Select Year'!Z$14:AE$14,0))</f>
        <v>106781.4</v>
      </c>
      <c r="F101" s="357">
        <f t="shared" si="35"/>
        <v>4850</v>
      </c>
      <c r="G101" s="358">
        <f t="shared" si="36"/>
        <v>0.48989898989898989</v>
      </c>
      <c r="H101" s="358">
        <f t="shared" si="37"/>
        <v>4.5419895225198396E-2</v>
      </c>
      <c r="I101" s="241" t="e">
        <f>E101*INDEX('Select Year'!AA$15:AC$19,MATCH('Light, Medium &amp; Heavy Fuel Oils'!C101,'Select Year'!W$15:W$19,0),MATCH($BN$5,'Select Year'!AA$14:AC$14,0))</f>
        <v>#N/A</v>
      </c>
      <c r="J101" s="250">
        <v>9900</v>
      </c>
      <c r="K101" s="341">
        <f>J101*INDEX('Select Year'!Z$23:AE$23,,MATCH($BN$5,'Select Year'!Z$14:AE$14,0))</f>
        <v>106781.4</v>
      </c>
      <c r="L101" s="324">
        <v>4850</v>
      </c>
      <c r="M101" s="325">
        <f t="shared" si="38"/>
        <v>0.48989898989898989</v>
      </c>
      <c r="N101" s="250"/>
      <c r="O101" s="341">
        <f>N101*INDEX('Select Year'!Z$23:AE$23,,MATCH($BN$5,'Select Year'!Z$14:AE$14,0))</f>
        <v>0</v>
      </c>
      <c r="P101" s="324"/>
      <c r="Q101" s="325" t="e">
        <f t="shared" si="39"/>
        <v>#DIV/0!</v>
      </c>
      <c r="R101" s="250"/>
      <c r="S101" s="341">
        <f>R101*INDEX('Select Year'!Z$23:AE$23,,MATCH($BN$5,'Select Year'!Z$14:AE$14,0))</f>
        <v>0</v>
      </c>
      <c r="T101" s="324"/>
      <c r="U101" s="325" t="e">
        <f t="shared" si="40"/>
        <v>#DIV/0!</v>
      </c>
      <c r="V101" s="250"/>
      <c r="W101" s="341">
        <f>V101*INDEX('Select Year'!Z$23:AE$23,,MATCH($BN$5,'Select Year'!Z$14:AE$14,0))</f>
        <v>0</v>
      </c>
      <c r="X101" s="324"/>
      <c r="Y101" s="325" t="e">
        <f t="shared" si="41"/>
        <v>#DIV/0!</v>
      </c>
      <c r="Z101" s="250"/>
      <c r="AA101" s="341">
        <f>Z101*INDEX('Select Year'!Z$23:AE$23,,MATCH($BN$5,'Select Year'!Z$14:AE$14,0))</f>
        <v>0</v>
      </c>
      <c r="AB101" s="324"/>
      <c r="AC101" s="325" t="e">
        <f t="shared" si="42"/>
        <v>#DIV/0!</v>
      </c>
      <c r="AD101" s="250"/>
      <c r="AE101" s="341">
        <f>AD101*INDEX('Select Year'!Z$23:AE$23,,MATCH($BN$5,'Select Year'!Z$14:AE$14,0))</f>
        <v>0</v>
      </c>
      <c r="AF101" s="324"/>
      <c r="AG101" s="325" t="e">
        <f t="shared" si="43"/>
        <v>#DIV/0!</v>
      </c>
      <c r="AH101" s="250"/>
      <c r="AI101" s="341">
        <f>AH101*INDEX('Select Year'!Z$23:AE$23,,MATCH($BN$5,'Select Year'!Z$14:AE$14,0))</f>
        <v>0</v>
      </c>
      <c r="AJ101" s="324"/>
      <c r="AK101" s="325" t="e">
        <f t="shared" si="44"/>
        <v>#DIV/0!</v>
      </c>
      <c r="AL101" s="250"/>
      <c r="AM101" s="341">
        <f>AL101*INDEX('Select Year'!Z$23:AE$23,,MATCH($BN$5,'Select Year'!Z$14:AE$14,0))</f>
        <v>0</v>
      </c>
      <c r="AN101" s="324"/>
      <c r="AO101" s="325" t="e">
        <f t="shared" si="45"/>
        <v>#DIV/0!</v>
      </c>
      <c r="AP101" s="250"/>
      <c r="AQ101" s="341">
        <f>AP101*INDEX('Select Year'!Z$23:AE$23,,MATCH($BN$5,'Select Year'!Z$14:AE$14,0))</f>
        <v>0</v>
      </c>
      <c r="AR101" s="324"/>
      <c r="AS101" s="325" t="e">
        <f t="shared" si="46"/>
        <v>#DIV/0!</v>
      </c>
      <c r="AT101" s="250"/>
      <c r="AU101" s="341">
        <f>AT101*INDEX('Select Year'!Z$23:AE$23,,MATCH($BN$5,'Select Year'!Z$14:AE$14,0))</f>
        <v>0</v>
      </c>
      <c r="AV101" s="324"/>
      <c r="AW101" s="370" t="e">
        <f t="shared" si="47"/>
        <v>#DIV/0!</v>
      </c>
      <c r="CZ101" s="171"/>
    </row>
    <row r="102" spans="1:104" ht="14.25" customHeight="1" x14ac:dyDescent="0.2">
      <c r="A102" s="9" t="e">
        <f>B102&amp;#REF!</f>
        <v>#REF!</v>
      </c>
      <c r="B102" s="118" t="s">
        <v>5</v>
      </c>
      <c r="C102" s="63">
        <f t="shared" si="33"/>
        <v>0</v>
      </c>
      <c r="D102" s="382">
        <f t="shared" si="34"/>
        <v>11000</v>
      </c>
      <c r="E102" s="341">
        <f>D102*INDEX('Select Year'!Z$23:AE$23,,MATCH($BN$5,'Select Year'!Z$14:AE$14,0))</f>
        <v>118646</v>
      </c>
      <c r="F102" s="357">
        <f t="shared" si="35"/>
        <v>5400</v>
      </c>
      <c r="G102" s="358">
        <f t="shared" si="36"/>
        <v>0.49090909090909091</v>
      </c>
      <c r="H102" s="358">
        <f t="shared" si="37"/>
        <v>4.5513544493703963E-2</v>
      </c>
      <c r="I102" s="241" t="e">
        <f>E102*INDEX('Select Year'!AA$15:AC$19,MATCH('Light, Medium &amp; Heavy Fuel Oils'!C102,'Select Year'!W$15:W$19,0),MATCH($BN$5,'Select Year'!AA$14:AC$14,0))</f>
        <v>#N/A</v>
      </c>
      <c r="J102" s="250">
        <v>11000</v>
      </c>
      <c r="K102" s="341">
        <f>J102*INDEX('Select Year'!Z$23:AE$23,,MATCH($BN$5,'Select Year'!Z$14:AE$14,0))</f>
        <v>118646</v>
      </c>
      <c r="L102" s="324">
        <v>5400</v>
      </c>
      <c r="M102" s="325">
        <f t="shared" si="38"/>
        <v>0.49090909090909091</v>
      </c>
      <c r="N102" s="250"/>
      <c r="O102" s="341">
        <f>N102*INDEX('Select Year'!Z$23:AE$23,,MATCH($BN$5,'Select Year'!Z$14:AE$14,0))</f>
        <v>0</v>
      </c>
      <c r="P102" s="324"/>
      <c r="Q102" s="325" t="e">
        <f t="shared" si="39"/>
        <v>#DIV/0!</v>
      </c>
      <c r="R102" s="250"/>
      <c r="S102" s="341">
        <f>R102*INDEX('Select Year'!Z$23:AE$23,,MATCH($BN$5,'Select Year'!Z$14:AE$14,0))</f>
        <v>0</v>
      </c>
      <c r="T102" s="324"/>
      <c r="U102" s="325" t="e">
        <f t="shared" si="40"/>
        <v>#DIV/0!</v>
      </c>
      <c r="V102" s="250"/>
      <c r="W102" s="341">
        <f>V102*INDEX('Select Year'!Z$23:AE$23,,MATCH($BN$5,'Select Year'!Z$14:AE$14,0))</f>
        <v>0</v>
      </c>
      <c r="X102" s="324"/>
      <c r="Y102" s="325" t="e">
        <f t="shared" si="41"/>
        <v>#DIV/0!</v>
      </c>
      <c r="Z102" s="250"/>
      <c r="AA102" s="341">
        <f>Z102*INDEX('Select Year'!Z$23:AE$23,,MATCH($BN$5,'Select Year'!Z$14:AE$14,0))</f>
        <v>0</v>
      </c>
      <c r="AB102" s="324"/>
      <c r="AC102" s="325" t="e">
        <f t="shared" si="42"/>
        <v>#DIV/0!</v>
      </c>
      <c r="AD102" s="250"/>
      <c r="AE102" s="341">
        <f>AD102*INDEX('Select Year'!Z$23:AE$23,,MATCH($BN$5,'Select Year'!Z$14:AE$14,0))</f>
        <v>0</v>
      </c>
      <c r="AF102" s="324"/>
      <c r="AG102" s="325" t="e">
        <f t="shared" si="43"/>
        <v>#DIV/0!</v>
      </c>
      <c r="AH102" s="250"/>
      <c r="AI102" s="341">
        <f>AH102*INDEX('Select Year'!Z$23:AE$23,,MATCH($BN$5,'Select Year'!Z$14:AE$14,0))</f>
        <v>0</v>
      </c>
      <c r="AJ102" s="324"/>
      <c r="AK102" s="325" t="e">
        <f t="shared" si="44"/>
        <v>#DIV/0!</v>
      </c>
      <c r="AL102" s="250"/>
      <c r="AM102" s="341">
        <f>AL102*INDEX('Select Year'!Z$23:AE$23,,MATCH($BN$5,'Select Year'!Z$14:AE$14,0))</f>
        <v>0</v>
      </c>
      <c r="AN102" s="324"/>
      <c r="AO102" s="325" t="e">
        <f t="shared" si="45"/>
        <v>#DIV/0!</v>
      </c>
      <c r="AP102" s="250"/>
      <c r="AQ102" s="341">
        <f>AP102*INDEX('Select Year'!Z$23:AE$23,,MATCH($BN$5,'Select Year'!Z$14:AE$14,0))</f>
        <v>0</v>
      </c>
      <c r="AR102" s="324"/>
      <c r="AS102" s="325" t="e">
        <f t="shared" si="46"/>
        <v>#DIV/0!</v>
      </c>
      <c r="AT102" s="250"/>
      <c r="AU102" s="341">
        <f>AT102*INDEX('Select Year'!Z$23:AE$23,,MATCH($BN$5,'Select Year'!Z$14:AE$14,0))</f>
        <v>0</v>
      </c>
      <c r="AV102" s="324"/>
      <c r="AW102" s="370" t="e">
        <f t="shared" si="47"/>
        <v>#DIV/0!</v>
      </c>
      <c r="CZ102" s="171"/>
    </row>
    <row r="103" spans="1:104" ht="14.25" customHeight="1" x14ac:dyDescent="0.2">
      <c r="A103" s="9" t="e">
        <f>B103&amp;#REF!</f>
        <v>#REF!</v>
      </c>
      <c r="B103" s="118" t="s">
        <v>6</v>
      </c>
      <c r="C103" s="63">
        <f t="shared" si="33"/>
        <v>0</v>
      </c>
      <c r="D103" s="382">
        <f t="shared" si="34"/>
        <v>12000</v>
      </c>
      <c r="E103" s="341">
        <f>D103*INDEX('Select Year'!Z$23:AE$23,,MATCH($BN$5,'Select Year'!Z$14:AE$14,0))</f>
        <v>129432</v>
      </c>
      <c r="F103" s="357">
        <f t="shared" si="35"/>
        <v>5850</v>
      </c>
      <c r="G103" s="358">
        <f t="shared" si="36"/>
        <v>0.48749999999999999</v>
      </c>
      <c r="H103" s="358">
        <f t="shared" si="37"/>
        <v>4.5197478212497685E-2</v>
      </c>
      <c r="I103" s="241" t="e">
        <f>E103*INDEX('Select Year'!AA$15:AC$19,MATCH('Light, Medium &amp; Heavy Fuel Oils'!C103,'Select Year'!W$15:W$19,0),MATCH($BN$5,'Select Year'!AA$14:AC$14,0))</f>
        <v>#N/A</v>
      </c>
      <c r="J103" s="250">
        <v>12000</v>
      </c>
      <c r="K103" s="341">
        <f>J103*INDEX('Select Year'!Z$23:AE$23,,MATCH($BN$5,'Select Year'!Z$14:AE$14,0))</f>
        <v>129432</v>
      </c>
      <c r="L103" s="324">
        <v>5850</v>
      </c>
      <c r="M103" s="325">
        <f t="shared" si="38"/>
        <v>0.48749999999999999</v>
      </c>
      <c r="N103" s="250"/>
      <c r="O103" s="341">
        <f>N103*INDEX('Select Year'!Z$23:AE$23,,MATCH($BN$5,'Select Year'!Z$14:AE$14,0))</f>
        <v>0</v>
      </c>
      <c r="P103" s="324"/>
      <c r="Q103" s="325" t="e">
        <f t="shared" si="39"/>
        <v>#DIV/0!</v>
      </c>
      <c r="R103" s="250"/>
      <c r="S103" s="341">
        <f>R103*INDEX('Select Year'!Z$23:AE$23,,MATCH($BN$5,'Select Year'!Z$14:AE$14,0))</f>
        <v>0</v>
      </c>
      <c r="T103" s="324"/>
      <c r="U103" s="325" t="e">
        <f t="shared" si="40"/>
        <v>#DIV/0!</v>
      </c>
      <c r="V103" s="250"/>
      <c r="W103" s="341">
        <f>V103*INDEX('Select Year'!Z$23:AE$23,,MATCH($BN$5,'Select Year'!Z$14:AE$14,0))</f>
        <v>0</v>
      </c>
      <c r="X103" s="324"/>
      <c r="Y103" s="325" t="e">
        <f t="shared" si="41"/>
        <v>#DIV/0!</v>
      </c>
      <c r="Z103" s="250"/>
      <c r="AA103" s="341">
        <f>Z103*INDEX('Select Year'!Z$23:AE$23,,MATCH($BN$5,'Select Year'!Z$14:AE$14,0))</f>
        <v>0</v>
      </c>
      <c r="AB103" s="324"/>
      <c r="AC103" s="325" t="e">
        <f t="shared" si="42"/>
        <v>#DIV/0!</v>
      </c>
      <c r="AD103" s="250"/>
      <c r="AE103" s="341">
        <f>AD103*INDEX('Select Year'!Z$23:AE$23,,MATCH($BN$5,'Select Year'!Z$14:AE$14,0))</f>
        <v>0</v>
      </c>
      <c r="AF103" s="324"/>
      <c r="AG103" s="325" t="e">
        <f t="shared" si="43"/>
        <v>#DIV/0!</v>
      </c>
      <c r="AH103" s="250"/>
      <c r="AI103" s="341">
        <f>AH103*INDEX('Select Year'!Z$23:AE$23,,MATCH($BN$5,'Select Year'!Z$14:AE$14,0))</f>
        <v>0</v>
      </c>
      <c r="AJ103" s="324"/>
      <c r="AK103" s="325" t="e">
        <f t="shared" si="44"/>
        <v>#DIV/0!</v>
      </c>
      <c r="AL103" s="250"/>
      <c r="AM103" s="341">
        <f>AL103*INDEX('Select Year'!Z$23:AE$23,,MATCH($BN$5,'Select Year'!Z$14:AE$14,0))</f>
        <v>0</v>
      </c>
      <c r="AN103" s="324"/>
      <c r="AO103" s="325" t="e">
        <f t="shared" si="45"/>
        <v>#DIV/0!</v>
      </c>
      <c r="AP103" s="250"/>
      <c r="AQ103" s="341">
        <f>AP103*INDEX('Select Year'!Z$23:AE$23,,MATCH($BN$5,'Select Year'!Z$14:AE$14,0))</f>
        <v>0</v>
      </c>
      <c r="AR103" s="324"/>
      <c r="AS103" s="325" t="e">
        <f t="shared" si="46"/>
        <v>#DIV/0!</v>
      </c>
      <c r="AT103" s="250"/>
      <c r="AU103" s="341">
        <f>AT103*INDEX('Select Year'!Z$23:AE$23,,MATCH($BN$5,'Select Year'!Z$14:AE$14,0))</f>
        <v>0</v>
      </c>
      <c r="AV103" s="324"/>
      <c r="AW103" s="370" t="e">
        <f t="shared" si="47"/>
        <v>#DIV/0!</v>
      </c>
      <c r="CZ103" s="171"/>
    </row>
    <row r="104" spans="1:104" ht="14.25" customHeight="1" x14ac:dyDescent="0.2">
      <c r="A104" s="9" t="e">
        <f>B104&amp;#REF!</f>
        <v>#REF!</v>
      </c>
      <c r="B104" s="118" t="s">
        <v>7</v>
      </c>
      <c r="C104" s="63">
        <f t="shared" si="33"/>
        <v>0</v>
      </c>
      <c r="D104" s="382">
        <f t="shared" si="34"/>
        <v>9000</v>
      </c>
      <c r="E104" s="341">
        <f>D104*INDEX('Select Year'!Z$23:AE$23,,MATCH($BN$5,'Select Year'!Z$14:AE$14,0))</f>
        <v>97074</v>
      </c>
      <c r="F104" s="357">
        <f t="shared" si="35"/>
        <v>4380</v>
      </c>
      <c r="G104" s="358">
        <f t="shared" si="36"/>
        <v>0.48666666666666669</v>
      </c>
      <c r="H104" s="358">
        <f t="shared" si="37"/>
        <v>4.5120217565980593E-2</v>
      </c>
      <c r="I104" s="241" t="e">
        <f>E104*INDEX('Select Year'!AA$15:AC$19,MATCH('Light, Medium &amp; Heavy Fuel Oils'!C104,'Select Year'!W$15:W$19,0),MATCH($BN$5,'Select Year'!AA$14:AC$14,0))</f>
        <v>#N/A</v>
      </c>
      <c r="J104" s="250">
        <v>9000</v>
      </c>
      <c r="K104" s="341">
        <f>J104*INDEX('Select Year'!Z$23:AE$23,,MATCH($BN$5,'Select Year'!Z$14:AE$14,0))</f>
        <v>97074</v>
      </c>
      <c r="L104" s="324">
        <v>4380</v>
      </c>
      <c r="M104" s="325">
        <f t="shared" si="38"/>
        <v>0.48666666666666669</v>
      </c>
      <c r="N104" s="250"/>
      <c r="O104" s="341">
        <f>N104*INDEX('Select Year'!Z$23:AE$23,,MATCH($BN$5,'Select Year'!Z$14:AE$14,0))</f>
        <v>0</v>
      </c>
      <c r="P104" s="324"/>
      <c r="Q104" s="325" t="e">
        <f t="shared" si="39"/>
        <v>#DIV/0!</v>
      </c>
      <c r="R104" s="250"/>
      <c r="S104" s="341">
        <f>R104*INDEX('Select Year'!Z$23:AE$23,,MATCH($BN$5,'Select Year'!Z$14:AE$14,0))</f>
        <v>0</v>
      </c>
      <c r="T104" s="324"/>
      <c r="U104" s="325" t="e">
        <f t="shared" si="40"/>
        <v>#DIV/0!</v>
      </c>
      <c r="V104" s="250"/>
      <c r="W104" s="341">
        <f>V104*INDEX('Select Year'!Z$23:AE$23,,MATCH($BN$5,'Select Year'!Z$14:AE$14,0))</f>
        <v>0</v>
      </c>
      <c r="X104" s="324"/>
      <c r="Y104" s="325" t="e">
        <f t="shared" si="41"/>
        <v>#DIV/0!</v>
      </c>
      <c r="Z104" s="250"/>
      <c r="AA104" s="341">
        <f>Z104*INDEX('Select Year'!Z$23:AE$23,,MATCH($BN$5,'Select Year'!Z$14:AE$14,0))</f>
        <v>0</v>
      </c>
      <c r="AB104" s="324"/>
      <c r="AC104" s="325" t="e">
        <f t="shared" si="42"/>
        <v>#DIV/0!</v>
      </c>
      <c r="AD104" s="250"/>
      <c r="AE104" s="341">
        <f>AD104*INDEX('Select Year'!Z$23:AE$23,,MATCH($BN$5,'Select Year'!Z$14:AE$14,0))</f>
        <v>0</v>
      </c>
      <c r="AF104" s="324"/>
      <c r="AG104" s="325" t="e">
        <f t="shared" si="43"/>
        <v>#DIV/0!</v>
      </c>
      <c r="AH104" s="250"/>
      <c r="AI104" s="341">
        <f>AH104*INDEX('Select Year'!Z$23:AE$23,,MATCH($BN$5,'Select Year'!Z$14:AE$14,0))</f>
        <v>0</v>
      </c>
      <c r="AJ104" s="324"/>
      <c r="AK104" s="325" t="e">
        <f t="shared" si="44"/>
        <v>#DIV/0!</v>
      </c>
      <c r="AL104" s="250"/>
      <c r="AM104" s="341">
        <f>AL104*INDEX('Select Year'!Z$23:AE$23,,MATCH($BN$5,'Select Year'!Z$14:AE$14,0))</f>
        <v>0</v>
      </c>
      <c r="AN104" s="324"/>
      <c r="AO104" s="325" t="e">
        <f t="shared" si="45"/>
        <v>#DIV/0!</v>
      </c>
      <c r="AP104" s="250"/>
      <c r="AQ104" s="341">
        <f>AP104*INDEX('Select Year'!Z$23:AE$23,,MATCH($BN$5,'Select Year'!Z$14:AE$14,0))</f>
        <v>0</v>
      </c>
      <c r="AR104" s="324"/>
      <c r="AS104" s="325" t="e">
        <f t="shared" si="46"/>
        <v>#DIV/0!</v>
      </c>
      <c r="AT104" s="250"/>
      <c r="AU104" s="341">
        <f>AT104*INDEX('Select Year'!Z$23:AE$23,,MATCH($BN$5,'Select Year'!Z$14:AE$14,0))</f>
        <v>0</v>
      </c>
      <c r="AV104" s="324"/>
      <c r="AW104" s="370" t="e">
        <f t="shared" si="47"/>
        <v>#DIV/0!</v>
      </c>
      <c r="CZ104" s="171"/>
    </row>
    <row r="105" spans="1:104" ht="14.25" customHeight="1" x14ac:dyDescent="0.2">
      <c r="A105" s="9" t="e">
        <f>B105&amp;#REF!</f>
        <v>#REF!</v>
      </c>
      <c r="B105" s="118" t="s">
        <v>8</v>
      </c>
      <c r="C105" s="63">
        <f t="shared" si="33"/>
        <v>0</v>
      </c>
      <c r="D105" s="382">
        <f t="shared" si="34"/>
        <v>10500</v>
      </c>
      <c r="E105" s="341">
        <f>D105*INDEX('Select Year'!Z$23:AE$23,,MATCH($BN$5,'Select Year'!Z$14:AE$14,0))</f>
        <v>113253</v>
      </c>
      <c r="F105" s="357">
        <f t="shared" si="35"/>
        <v>5150</v>
      </c>
      <c r="G105" s="358">
        <f t="shared" si="36"/>
        <v>0.49047619047619045</v>
      </c>
      <c r="H105" s="358">
        <f t="shared" si="37"/>
        <v>4.5473409092915862E-2</v>
      </c>
      <c r="I105" s="241" t="e">
        <f>E105*INDEX('Select Year'!AA$15:AC$19,MATCH('Light, Medium &amp; Heavy Fuel Oils'!C105,'Select Year'!W$15:W$19,0),MATCH($BN$5,'Select Year'!AA$14:AC$14,0))</f>
        <v>#N/A</v>
      </c>
      <c r="J105" s="250">
        <v>10500</v>
      </c>
      <c r="K105" s="341">
        <f>J105*INDEX('Select Year'!Z$23:AE$23,,MATCH($BN$5,'Select Year'!Z$14:AE$14,0))</f>
        <v>113253</v>
      </c>
      <c r="L105" s="324">
        <v>5150</v>
      </c>
      <c r="M105" s="325">
        <f t="shared" si="38"/>
        <v>0.49047619047619045</v>
      </c>
      <c r="N105" s="250"/>
      <c r="O105" s="341">
        <f>N105*INDEX('Select Year'!Z$23:AE$23,,MATCH($BN$5,'Select Year'!Z$14:AE$14,0))</f>
        <v>0</v>
      </c>
      <c r="P105" s="324"/>
      <c r="Q105" s="325" t="e">
        <f t="shared" si="39"/>
        <v>#DIV/0!</v>
      </c>
      <c r="R105" s="250"/>
      <c r="S105" s="341">
        <f>R105*INDEX('Select Year'!Z$23:AE$23,,MATCH($BN$5,'Select Year'!Z$14:AE$14,0))</f>
        <v>0</v>
      </c>
      <c r="T105" s="324"/>
      <c r="U105" s="325" t="e">
        <f t="shared" si="40"/>
        <v>#DIV/0!</v>
      </c>
      <c r="V105" s="250"/>
      <c r="W105" s="341">
        <f>V105*INDEX('Select Year'!Z$23:AE$23,,MATCH($BN$5,'Select Year'!Z$14:AE$14,0))</f>
        <v>0</v>
      </c>
      <c r="X105" s="324"/>
      <c r="Y105" s="325" t="e">
        <f t="shared" si="41"/>
        <v>#DIV/0!</v>
      </c>
      <c r="Z105" s="250"/>
      <c r="AA105" s="341">
        <f>Z105*INDEX('Select Year'!Z$23:AE$23,,MATCH($BN$5,'Select Year'!Z$14:AE$14,0))</f>
        <v>0</v>
      </c>
      <c r="AB105" s="324"/>
      <c r="AC105" s="325" t="e">
        <f t="shared" si="42"/>
        <v>#DIV/0!</v>
      </c>
      <c r="AD105" s="250"/>
      <c r="AE105" s="341">
        <f>AD105*INDEX('Select Year'!Z$23:AE$23,,MATCH($BN$5,'Select Year'!Z$14:AE$14,0))</f>
        <v>0</v>
      </c>
      <c r="AF105" s="324"/>
      <c r="AG105" s="325" t="e">
        <f t="shared" si="43"/>
        <v>#DIV/0!</v>
      </c>
      <c r="AH105" s="250"/>
      <c r="AI105" s="341">
        <f>AH105*INDEX('Select Year'!Z$23:AE$23,,MATCH($BN$5,'Select Year'!Z$14:AE$14,0))</f>
        <v>0</v>
      </c>
      <c r="AJ105" s="324"/>
      <c r="AK105" s="325" t="e">
        <f t="shared" si="44"/>
        <v>#DIV/0!</v>
      </c>
      <c r="AL105" s="250"/>
      <c r="AM105" s="341">
        <f>AL105*INDEX('Select Year'!Z$23:AE$23,,MATCH($BN$5,'Select Year'!Z$14:AE$14,0))</f>
        <v>0</v>
      </c>
      <c r="AN105" s="324"/>
      <c r="AO105" s="325" t="e">
        <f t="shared" si="45"/>
        <v>#DIV/0!</v>
      </c>
      <c r="AP105" s="250"/>
      <c r="AQ105" s="341">
        <f>AP105*INDEX('Select Year'!Z$23:AE$23,,MATCH($BN$5,'Select Year'!Z$14:AE$14,0))</f>
        <v>0</v>
      </c>
      <c r="AR105" s="324"/>
      <c r="AS105" s="325" t="e">
        <f t="shared" si="46"/>
        <v>#DIV/0!</v>
      </c>
      <c r="AT105" s="250"/>
      <c r="AU105" s="341">
        <f>AT105*INDEX('Select Year'!Z$23:AE$23,,MATCH($BN$5,'Select Year'!Z$14:AE$14,0))</f>
        <v>0</v>
      </c>
      <c r="AV105" s="324"/>
      <c r="AW105" s="370" t="e">
        <f t="shared" si="47"/>
        <v>#DIV/0!</v>
      </c>
      <c r="CZ105" s="171"/>
    </row>
    <row r="106" spans="1:104" ht="14.25" customHeight="1" x14ac:dyDescent="0.2">
      <c r="A106" s="9" t="e">
        <f>B106&amp;#REF!</f>
        <v>#REF!</v>
      </c>
      <c r="B106" s="118" t="s">
        <v>9</v>
      </c>
      <c r="C106" s="63">
        <f t="shared" si="33"/>
        <v>0</v>
      </c>
      <c r="D106" s="382">
        <f t="shared" si="34"/>
        <v>11000</v>
      </c>
      <c r="E106" s="341">
        <f>D106*INDEX('Select Year'!Z$23:AE$23,,MATCH($BN$5,'Select Year'!Z$14:AE$14,0))</f>
        <v>118646</v>
      </c>
      <c r="F106" s="357">
        <f t="shared" si="35"/>
        <v>5200</v>
      </c>
      <c r="G106" s="358">
        <f t="shared" si="36"/>
        <v>0.47272727272727272</v>
      </c>
      <c r="H106" s="358">
        <f t="shared" si="37"/>
        <v>4.3827857660603813E-2</v>
      </c>
      <c r="I106" s="241" t="e">
        <f>E106*INDEX('Select Year'!AA$15:AC$19,MATCH('Light, Medium &amp; Heavy Fuel Oils'!C106,'Select Year'!W$15:W$19,0),MATCH($BN$5,'Select Year'!AA$14:AC$14,0))</f>
        <v>#N/A</v>
      </c>
      <c r="J106" s="250">
        <v>11000</v>
      </c>
      <c r="K106" s="341">
        <f>J106*INDEX('Select Year'!Z$23:AE$23,,MATCH($BN$5,'Select Year'!Z$14:AE$14,0))</f>
        <v>118646</v>
      </c>
      <c r="L106" s="324">
        <v>5200</v>
      </c>
      <c r="M106" s="325">
        <f t="shared" si="38"/>
        <v>0.47272727272727272</v>
      </c>
      <c r="N106" s="250"/>
      <c r="O106" s="341">
        <f>N106*INDEX('Select Year'!Z$23:AE$23,,MATCH($BN$5,'Select Year'!Z$14:AE$14,0))</f>
        <v>0</v>
      </c>
      <c r="P106" s="324"/>
      <c r="Q106" s="325" t="e">
        <f t="shared" si="39"/>
        <v>#DIV/0!</v>
      </c>
      <c r="R106" s="250"/>
      <c r="S106" s="341">
        <f>R106*INDEX('Select Year'!Z$23:AE$23,,MATCH($BN$5,'Select Year'!Z$14:AE$14,0))</f>
        <v>0</v>
      </c>
      <c r="T106" s="324"/>
      <c r="U106" s="325" t="e">
        <f t="shared" si="40"/>
        <v>#DIV/0!</v>
      </c>
      <c r="V106" s="250"/>
      <c r="W106" s="341">
        <f>V106*INDEX('Select Year'!Z$23:AE$23,,MATCH($BN$5,'Select Year'!Z$14:AE$14,0))</f>
        <v>0</v>
      </c>
      <c r="X106" s="324"/>
      <c r="Y106" s="325" t="e">
        <f t="shared" si="41"/>
        <v>#DIV/0!</v>
      </c>
      <c r="Z106" s="250"/>
      <c r="AA106" s="341">
        <f>Z106*INDEX('Select Year'!Z$23:AE$23,,MATCH($BN$5,'Select Year'!Z$14:AE$14,0))</f>
        <v>0</v>
      </c>
      <c r="AB106" s="324"/>
      <c r="AC106" s="325" t="e">
        <f t="shared" si="42"/>
        <v>#DIV/0!</v>
      </c>
      <c r="AD106" s="250"/>
      <c r="AE106" s="341">
        <f>AD106*INDEX('Select Year'!Z$23:AE$23,,MATCH($BN$5,'Select Year'!Z$14:AE$14,0))</f>
        <v>0</v>
      </c>
      <c r="AF106" s="324"/>
      <c r="AG106" s="325" t="e">
        <f t="shared" si="43"/>
        <v>#DIV/0!</v>
      </c>
      <c r="AH106" s="250"/>
      <c r="AI106" s="341">
        <f>AH106*INDEX('Select Year'!Z$23:AE$23,,MATCH($BN$5,'Select Year'!Z$14:AE$14,0))</f>
        <v>0</v>
      </c>
      <c r="AJ106" s="324"/>
      <c r="AK106" s="325" t="e">
        <f t="shared" si="44"/>
        <v>#DIV/0!</v>
      </c>
      <c r="AL106" s="250"/>
      <c r="AM106" s="341">
        <f>AL106*INDEX('Select Year'!Z$23:AE$23,,MATCH($BN$5,'Select Year'!Z$14:AE$14,0))</f>
        <v>0</v>
      </c>
      <c r="AN106" s="324"/>
      <c r="AO106" s="325" t="e">
        <f t="shared" si="45"/>
        <v>#DIV/0!</v>
      </c>
      <c r="AP106" s="250"/>
      <c r="AQ106" s="341">
        <f>AP106*INDEX('Select Year'!Z$23:AE$23,,MATCH($BN$5,'Select Year'!Z$14:AE$14,0))</f>
        <v>0</v>
      </c>
      <c r="AR106" s="324"/>
      <c r="AS106" s="325" t="e">
        <f t="shared" si="46"/>
        <v>#DIV/0!</v>
      </c>
      <c r="AT106" s="250"/>
      <c r="AU106" s="341">
        <f>AT106*INDEX('Select Year'!Z$23:AE$23,,MATCH($BN$5,'Select Year'!Z$14:AE$14,0))</f>
        <v>0</v>
      </c>
      <c r="AV106" s="324"/>
      <c r="AW106" s="370" t="e">
        <f t="shared" si="47"/>
        <v>#DIV/0!</v>
      </c>
      <c r="CZ106" s="171"/>
    </row>
    <row r="107" spans="1:104" ht="14.25" customHeight="1" x14ac:dyDescent="0.2">
      <c r="A107" s="9" t="e">
        <f>B107&amp;#REF!</f>
        <v>#REF!</v>
      </c>
      <c r="B107" s="118" t="s">
        <v>10</v>
      </c>
      <c r="C107" s="63">
        <f t="shared" si="33"/>
        <v>0</v>
      </c>
      <c r="D107" s="382">
        <f t="shared" si="34"/>
        <v>19000</v>
      </c>
      <c r="E107" s="341">
        <f>D107*INDEX('Select Year'!Z$23:AE$23,,MATCH($BN$5,'Select Year'!Z$14:AE$14,0))</f>
        <v>204934</v>
      </c>
      <c r="F107" s="357">
        <f t="shared" si="35"/>
        <v>9050</v>
      </c>
      <c r="G107" s="358">
        <f t="shared" si="36"/>
        <v>0.47631578947368419</v>
      </c>
      <c r="H107" s="358">
        <f t="shared" si="37"/>
        <v>4.4160559009241998E-2</v>
      </c>
      <c r="I107" s="241" t="e">
        <f>E107*INDEX('Select Year'!AA$15:AC$19,MATCH('Light, Medium &amp; Heavy Fuel Oils'!C107,'Select Year'!W$15:W$19,0),MATCH($BN$5,'Select Year'!AA$14:AC$14,0))</f>
        <v>#N/A</v>
      </c>
      <c r="J107" s="250">
        <v>11000</v>
      </c>
      <c r="K107" s="341">
        <f>J107*INDEX('Select Year'!Z$23:AE$23,,MATCH($BN$5,'Select Year'!Z$14:AE$14,0))</f>
        <v>118646</v>
      </c>
      <c r="L107" s="324">
        <v>5150</v>
      </c>
      <c r="M107" s="325">
        <f t="shared" si="38"/>
        <v>0.4681818181818182</v>
      </c>
      <c r="N107" s="250">
        <v>8000</v>
      </c>
      <c r="O107" s="341">
        <f>N107*INDEX('Select Year'!Z$23:AE$23,,MATCH($BN$5,'Select Year'!Z$14:AE$14,0))</f>
        <v>86288</v>
      </c>
      <c r="P107" s="324">
        <v>3900</v>
      </c>
      <c r="Q107" s="325">
        <f t="shared" si="39"/>
        <v>0.48749999999999999</v>
      </c>
      <c r="R107" s="250"/>
      <c r="S107" s="341">
        <f>R107*INDEX('Select Year'!Z$23:AE$23,,MATCH($BN$5,'Select Year'!Z$14:AE$14,0))</f>
        <v>0</v>
      </c>
      <c r="T107" s="324"/>
      <c r="U107" s="325" t="e">
        <f t="shared" si="40"/>
        <v>#DIV/0!</v>
      </c>
      <c r="V107" s="250"/>
      <c r="W107" s="341">
        <f>V107*INDEX('Select Year'!Z$23:AE$23,,MATCH($BN$5,'Select Year'!Z$14:AE$14,0))</f>
        <v>0</v>
      </c>
      <c r="X107" s="324"/>
      <c r="Y107" s="325" t="e">
        <f t="shared" si="41"/>
        <v>#DIV/0!</v>
      </c>
      <c r="Z107" s="250"/>
      <c r="AA107" s="341">
        <f>Z107*INDEX('Select Year'!Z$23:AE$23,,MATCH($BN$5,'Select Year'!Z$14:AE$14,0))</f>
        <v>0</v>
      </c>
      <c r="AB107" s="324"/>
      <c r="AC107" s="325" t="e">
        <f t="shared" si="42"/>
        <v>#DIV/0!</v>
      </c>
      <c r="AD107" s="250"/>
      <c r="AE107" s="341">
        <f>AD107*INDEX('Select Year'!Z$23:AE$23,,MATCH($BN$5,'Select Year'!Z$14:AE$14,0))</f>
        <v>0</v>
      </c>
      <c r="AF107" s="324"/>
      <c r="AG107" s="325" t="e">
        <f t="shared" si="43"/>
        <v>#DIV/0!</v>
      </c>
      <c r="AH107" s="250"/>
      <c r="AI107" s="341">
        <f>AH107*INDEX('Select Year'!Z$23:AE$23,,MATCH($BN$5,'Select Year'!Z$14:AE$14,0))</f>
        <v>0</v>
      </c>
      <c r="AJ107" s="324"/>
      <c r="AK107" s="325" t="e">
        <f t="shared" si="44"/>
        <v>#DIV/0!</v>
      </c>
      <c r="AL107" s="250"/>
      <c r="AM107" s="341">
        <f>AL107*INDEX('Select Year'!Z$23:AE$23,,MATCH($BN$5,'Select Year'!Z$14:AE$14,0))</f>
        <v>0</v>
      </c>
      <c r="AN107" s="324"/>
      <c r="AO107" s="325" t="e">
        <f t="shared" si="45"/>
        <v>#DIV/0!</v>
      </c>
      <c r="AP107" s="250"/>
      <c r="AQ107" s="341">
        <f>AP107*INDEX('Select Year'!Z$23:AE$23,,MATCH($BN$5,'Select Year'!Z$14:AE$14,0))</f>
        <v>0</v>
      </c>
      <c r="AR107" s="324"/>
      <c r="AS107" s="325" t="e">
        <f t="shared" si="46"/>
        <v>#DIV/0!</v>
      </c>
      <c r="AT107" s="250"/>
      <c r="AU107" s="341">
        <f>AT107*INDEX('Select Year'!Z$23:AE$23,,MATCH($BN$5,'Select Year'!Z$14:AE$14,0))</f>
        <v>0</v>
      </c>
      <c r="AV107" s="324"/>
      <c r="AW107" s="370" t="e">
        <f t="shared" si="47"/>
        <v>#DIV/0!</v>
      </c>
      <c r="CZ107" s="171"/>
    </row>
    <row r="108" spans="1:104" ht="14.25" customHeight="1" thickBot="1" x14ac:dyDescent="0.25">
      <c r="A108" s="9" t="e">
        <f>B108&amp;#REF!</f>
        <v>#REF!</v>
      </c>
      <c r="B108" s="162" t="s">
        <v>11</v>
      </c>
      <c r="C108" s="163">
        <f t="shared" si="33"/>
        <v>0</v>
      </c>
      <c r="D108" s="383">
        <f t="shared" si="34"/>
        <v>25800</v>
      </c>
      <c r="E108" s="359">
        <f>D108*INDEX('Select Year'!Z$23:AE$23,,MATCH($BN$5,'Select Year'!Z$14:AE$14,0))</f>
        <v>278278.8</v>
      </c>
      <c r="F108" s="360">
        <f t="shared" si="35"/>
        <v>12430</v>
      </c>
      <c r="G108" s="361">
        <f t="shared" si="36"/>
        <v>0.4817829457364341</v>
      </c>
      <c r="H108" s="361">
        <f t="shared" si="37"/>
        <v>4.4667434242206018E-2</v>
      </c>
      <c r="I108" s="384" t="e">
        <f>E108*INDEX('Select Year'!AA$15:AC$19,MATCH('Light, Medium &amp; Heavy Fuel Oils'!C108,'Select Year'!W$15:W$19,0),MATCH($BN$5,'Select Year'!AA$14:AC$14,0))</f>
        <v>#N/A</v>
      </c>
      <c r="J108" s="255">
        <v>10800</v>
      </c>
      <c r="K108" s="359">
        <f>J108*INDEX('Select Year'!Z$23:AE$23,,MATCH($BN$5,'Select Year'!Z$14:AE$14,0))</f>
        <v>116488.79999999999</v>
      </c>
      <c r="L108" s="263">
        <v>5230</v>
      </c>
      <c r="M108" s="371">
        <f t="shared" si="38"/>
        <v>0.48425925925925928</v>
      </c>
      <c r="N108" s="255">
        <v>10000</v>
      </c>
      <c r="O108" s="359">
        <f>N108*INDEX('Select Year'!Z$23:AE$23,,MATCH($BN$5,'Select Year'!Z$14:AE$14,0))</f>
        <v>107860</v>
      </c>
      <c r="P108" s="263">
        <v>4900</v>
      </c>
      <c r="Q108" s="371">
        <f t="shared" si="39"/>
        <v>0.49</v>
      </c>
      <c r="R108" s="255">
        <v>5000</v>
      </c>
      <c r="S108" s="359">
        <f>R108*INDEX('Select Year'!Z$23:AE$23,,MATCH($BN$5,'Select Year'!Z$14:AE$14,0))</f>
        <v>53930</v>
      </c>
      <c r="T108" s="263">
        <v>2300</v>
      </c>
      <c r="U108" s="371">
        <f t="shared" si="40"/>
        <v>0.46</v>
      </c>
      <c r="V108" s="255"/>
      <c r="W108" s="359">
        <f>V108*INDEX('Select Year'!Z$23:AE$23,,MATCH($BN$5,'Select Year'!Z$14:AE$14,0))</f>
        <v>0</v>
      </c>
      <c r="X108" s="263"/>
      <c r="Y108" s="371" t="e">
        <f t="shared" si="41"/>
        <v>#DIV/0!</v>
      </c>
      <c r="Z108" s="255"/>
      <c r="AA108" s="359">
        <f>Z108*INDEX('Select Year'!Z$23:AE$23,,MATCH($BN$5,'Select Year'!Z$14:AE$14,0))</f>
        <v>0</v>
      </c>
      <c r="AB108" s="263"/>
      <c r="AC108" s="371" t="e">
        <f t="shared" si="42"/>
        <v>#DIV/0!</v>
      </c>
      <c r="AD108" s="255"/>
      <c r="AE108" s="359">
        <f>AD108*INDEX('Select Year'!Z$23:AE$23,,MATCH($BN$5,'Select Year'!Z$14:AE$14,0))</f>
        <v>0</v>
      </c>
      <c r="AF108" s="263"/>
      <c r="AG108" s="371" t="e">
        <f t="shared" si="43"/>
        <v>#DIV/0!</v>
      </c>
      <c r="AH108" s="255"/>
      <c r="AI108" s="359">
        <f>AH108*INDEX('Select Year'!Z$23:AE$23,,MATCH($BN$5,'Select Year'!Z$14:AE$14,0))</f>
        <v>0</v>
      </c>
      <c r="AJ108" s="263"/>
      <c r="AK108" s="371" t="e">
        <f t="shared" si="44"/>
        <v>#DIV/0!</v>
      </c>
      <c r="AL108" s="255"/>
      <c r="AM108" s="359">
        <f>AL108*INDEX('Select Year'!Z$23:AE$23,,MATCH($BN$5,'Select Year'!Z$14:AE$14,0))</f>
        <v>0</v>
      </c>
      <c r="AN108" s="263"/>
      <c r="AO108" s="371" t="e">
        <f t="shared" si="45"/>
        <v>#DIV/0!</v>
      </c>
      <c r="AP108" s="255"/>
      <c r="AQ108" s="359">
        <f>AP108*INDEX('Select Year'!Z$23:AE$23,,MATCH($BN$5,'Select Year'!Z$14:AE$14,0))</f>
        <v>0</v>
      </c>
      <c r="AR108" s="263"/>
      <c r="AS108" s="371" t="e">
        <f t="shared" si="46"/>
        <v>#DIV/0!</v>
      </c>
      <c r="AT108" s="255"/>
      <c r="AU108" s="359">
        <f>AT108*INDEX('Select Year'!Z$23:AE$23,,MATCH($BN$5,'Select Year'!Z$14:AE$14,0))</f>
        <v>0</v>
      </c>
      <c r="AV108" s="263"/>
      <c r="AW108" s="372" t="e">
        <f t="shared" si="47"/>
        <v>#DIV/0!</v>
      </c>
      <c r="CZ108" s="171"/>
    </row>
    <row r="109" spans="1:104" s="51" customFormat="1" ht="19.5" customHeight="1" thickBot="1" x14ac:dyDescent="0.25">
      <c r="A109" s="9" t="e">
        <f>B109&amp;#REF!</f>
        <v>#REF!</v>
      </c>
      <c r="B109" s="164" t="s">
        <v>24</v>
      </c>
      <c r="C109" s="332"/>
      <c r="D109" s="333">
        <f>SUM(D97:D108)</f>
        <v>200800</v>
      </c>
      <c r="E109" s="266">
        <f>SUM(E97:E108)</f>
        <v>2165828.7999999998</v>
      </c>
      <c r="F109" s="267">
        <f>SUM(F97:F108)</f>
        <v>98365</v>
      </c>
      <c r="G109" s="334">
        <f>IF((J109)=0,"",F109/(D109))</f>
        <v>0.48986553784860559</v>
      </c>
      <c r="H109" s="334">
        <f>IF((J109)=0,"",F109/(E109))</f>
        <v>4.5416793792750383E-2</v>
      </c>
      <c r="I109" s="335" t="e">
        <f>SUM(I97:I108)</f>
        <v>#N/A</v>
      </c>
      <c r="J109" s="266">
        <f>SUM(J97:J108)</f>
        <v>127500</v>
      </c>
      <c r="K109" s="266">
        <f>SUM(K97:K108)</f>
        <v>1375215</v>
      </c>
      <c r="L109" s="267">
        <f>SUM(L97:L108)</f>
        <v>62015</v>
      </c>
      <c r="M109" s="336">
        <f>L109/J109</f>
        <v>0.48639215686274512</v>
      </c>
      <c r="N109" s="266">
        <f>SUM(N97:N108)</f>
        <v>54300</v>
      </c>
      <c r="O109" s="266">
        <f>SUM(O97:O108)</f>
        <v>585679.80000000005</v>
      </c>
      <c r="P109" s="267">
        <f>SUM(P97:P108)</f>
        <v>26700</v>
      </c>
      <c r="Q109" s="336">
        <f>P109/N109</f>
        <v>0.49171270718232046</v>
      </c>
      <c r="R109" s="266">
        <f>SUM(R97:R108)</f>
        <v>14000</v>
      </c>
      <c r="S109" s="266">
        <f>SUM(S97:S108)</f>
        <v>151004</v>
      </c>
      <c r="T109" s="267">
        <f>SUM(T97:T108)</f>
        <v>6700</v>
      </c>
      <c r="U109" s="336">
        <f>T109/R109</f>
        <v>0.47857142857142859</v>
      </c>
      <c r="V109" s="266">
        <f>SUM(V97:V108)</f>
        <v>5000</v>
      </c>
      <c r="W109" s="266">
        <f>SUM(W97:W108)</f>
        <v>53930</v>
      </c>
      <c r="X109" s="267">
        <f>SUM(X97:X108)</f>
        <v>2950</v>
      </c>
      <c r="Y109" s="336">
        <f>X109/V109</f>
        <v>0.59</v>
      </c>
      <c r="Z109" s="266">
        <f>SUM(Z97:Z108)</f>
        <v>0</v>
      </c>
      <c r="AA109" s="266">
        <f>SUM(AA97:AA108)</f>
        <v>0</v>
      </c>
      <c r="AB109" s="267">
        <f>SUM(AB97:AB108)</f>
        <v>0</v>
      </c>
      <c r="AC109" s="336" t="e">
        <f>AB109/Z109</f>
        <v>#DIV/0!</v>
      </c>
      <c r="AD109" s="266">
        <f>SUM(AD97:AD108)</f>
        <v>0</v>
      </c>
      <c r="AE109" s="266">
        <f>SUM(AE97:AE108)</f>
        <v>0</v>
      </c>
      <c r="AF109" s="267">
        <f>SUM(AF97:AF108)</f>
        <v>0</v>
      </c>
      <c r="AG109" s="336" t="e">
        <f>AF109/AD109</f>
        <v>#DIV/0!</v>
      </c>
      <c r="AH109" s="266">
        <f>SUM(AH97:AH108)</f>
        <v>0</v>
      </c>
      <c r="AI109" s="266">
        <f>SUM(AI97:AI108)</f>
        <v>0</v>
      </c>
      <c r="AJ109" s="267">
        <f>SUM(AJ97:AJ108)</f>
        <v>0</v>
      </c>
      <c r="AK109" s="336" t="e">
        <f>AJ109/AH109</f>
        <v>#DIV/0!</v>
      </c>
      <c r="AL109" s="266">
        <f>SUM(AL97:AL108)</f>
        <v>0</v>
      </c>
      <c r="AM109" s="266">
        <f>SUM(AM97:AM108)</f>
        <v>0</v>
      </c>
      <c r="AN109" s="267">
        <f>SUM(AN97:AN108)</f>
        <v>0</v>
      </c>
      <c r="AO109" s="336" t="e">
        <f>AN109/AL109</f>
        <v>#DIV/0!</v>
      </c>
      <c r="AP109" s="266">
        <f>SUM(AP97:AP108)</f>
        <v>0</v>
      </c>
      <c r="AQ109" s="266">
        <f>SUM(AQ97:AQ108)</f>
        <v>0</v>
      </c>
      <c r="AR109" s="267">
        <f>SUM(AR97:AR108)</f>
        <v>0</v>
      </c>
      <c r="AS109" s="336" t="e">
        <f>AR109/AP109</f>
        <v>#DIV/0!</v>
      </c>
      <c r="AT109" s="266">
        <f>SUM(AT97:AT108)</f>
        <v>0</v>
      </c>
      <c r="AU109" s="266">
        <f>SUM(AU97:AU108)</f>
        <v>0</v>
      </c>
      <c r="AV109" s="267">
        <f>SUM(AV97:AV108)</f>
        <v>0</v>
      </c>
      <c r="AW109" s="336" t="e">
        <f>AV109/AT109</f>
        <v>#DIV/0!</v>
      </c>
      <c r="AY109" s="52"/>
      <c r="AZ109" s="52"/>
      <c r="BF109" s="52"/>
      <c r="BG109" s="52"/>
      <c r="BH109" s="52"/>
      <c r="BI109" s="53"/>
      <c r="BJ109" s="52"/>
      <c r="BK109" s="52"/>
      <c r="CZ109" s="168"/>
    </row>
    <row r="110" spans="1:104" x14ac:dyDescent="0.2">
      <c r="A110" s="1" t="e">
        <f>B110&amp;#REF!</f>
        <v>#REF!</v>
      </c>
      <c r="B110" s="677" t="s">
        <v>126</v>
      </c>
      <c r="C110" s="678"/>
      <c r="D110" s="529"/>
      <c r="E110" s="529"/>
      <c r="F110" s="529"/>
      <c r="G110" s="529"/>
      <c r="H110" s="529"/>
      <c r="I110" s="529"/>
      <c r="J110" s="530"/>
      <c r="K110" s="530"/>
      <c r="L110" s="530"/>
      <c r="M110" s="530"/>
      <c r="N110" s="530"/>
      <c r="O110" s="530"/>
      <c r="P110" s="530"/>
      <c r="Q110" s="530"/>
      <c r="R110" s="530"/>
      <c r="S110" s="546"/>
    </row>
    <row r="111" spans="1:104" x14ac:dyDescent="0.2">
      <c r="B111" s="679"/>
      <c r="C111" s="680"/>
      <c r="D111" s="54"/>
      <c r="E111" s="54"/>
      <c r="F111" s="54"/>
      <c r="G111" s="54"/>
      <c r="H111" s="54"/>
      <c r="I111" s="54"/>
      <c r="J111" s="41"/>
      <c r="K111" s="41"/>
      <c r="L111" s="41"/>
      <c r="M111" s="41"/>
      <c r="N111" s="41"/>
      <c r="O111" s="41"/>
      <c r="P111" s="41"/>
      <c r="Q111" s="41"/>
      <c r="R111" s="41"/>
      <c r="S111" s="547"/>
    </row>
    <row r="112" spans="1:104" x14ac:dyDescent="0.2">
      <c r="B112" s="679"/>
      <c r="C112" s="680"/>
      <c r="D112" s="54"/>
      <c r="E112" s="54"/>
      <c r="F112" s="54"/>
      <c r="G112" s="54"/>
      <c r="H112" s="54"/>
      <c r="I112" s="54"/>
      <c r="J112" s="41"/>
      <c r="K112" s="41"/>
      <c r="L112" s="41"/>
      <c r="M112" s="41"/>
      <c r="N112" s="41"/>
      <c r="O112" s="41"/>
      <c r="P112" s="41"/>
      <c r="Q112" s="41"/>
      <c r="R112" s="41"/>
      <c r="S112" s="547"/>
    </row>
    <row r="113" spans="2:19" x14ac:dyDescent="0.2">
      <c r="B113" s="679"/>
      <c r="C113" s="680"/>
      <c r="D113" s="54"/>
      <c r="E113" s="54"/>
      <c r="F113" s="54"/>
      <c r="G113" s="54"/>
      <c r="H113" s="54"/>
      <c r="I113" s="54"/>
      <c r="J113" s="41"/>
      <c r="K113" s="41"/>
      <c r="L113" s="41"/>
      <c r="M113" s="41"/>
      <c r="N113" s="41"/>
      <c r="O113" s="41"/>
      <c r="P113" s="41"/>
      <c r="Q113" s="41"/>
      <c r="R113" s="41"/>
      <c r="S113" s="547"/>
    </row>
    <row r="114" spans="2:19" x14ac:dyDescent="0.2">
      <c r="B114" s="679"/>
      <c r="C114" s="680"/>
      <c r="D114" s="54"/>
      <c r="E114" s="54"/>
      <c r="F114" s="54"/>
      <c r="G114" s="54"/>
      <c r="H114" s="54"/>
      <c r="I114" s="54"/>
      <c r="J114" s="41"/>
      <c r="K114" s="41"/>
      <c r="L114" s="41"/>
      <c r="M114" s="41"/>
      <c r="N114" s="41"/>
      <c r="O114" s="41"/>
      <c r="P114" s="41"/>
      <c r="Q114" s="41"/>
      <c r="R114" s="41"/>
      <c r="S114" s="547"/>
    </row>
    <row r="115" spans="2:19" x14ac:dyDescent="0.2">
      <c r="B115" s="679"/>
      <c r="C115" s="680"/>
      <c r="D115" s="54"/>
      <c r="E115" s="54"/>
      <c r="F115" s="54"/>
      <c r="G115" s="54"/>
      <c r="H115" s="54"/>
      <c r="I115" s="54"/>
      <c r="J115" s="41"/>
      <c r="K115" s="41"/>
      <c r="L115" s="41"/>
      <c r="M115" s="41"/>
      <c r="N115" s="41"/>
      <c r="O115" s="41"/>
      <c r="P115" s="41"/>
      <c r="Q115" s="41"/>
      <c r="R115" s="41"/>
      <c r="S115" s="547"/>
    </row>
    <row r="116" spans="2:19" ht="17.25" customHeight="1" x14ac:dyDescent="0.2">
      <c r="B116" s="679"/>
      <c r="C116" s="680"/>
      <c r="D116" s="54"/>
      <c r="E116" s="54"/>
      <c r="F116" s="54"/>
      <c r="G116" s="54"/>
      <c r="H116" s="54"/>
      <c r="I116" s="54"/>
      <c r="J116" s="41"/>
      <c r="K116" s="41"/>
      <c r="L116" s="41"/>
      <c r="M116" s="41"/>
      <c r="N116" s="41"/>
      <c r="O116" s="41"/>
      <c r="P116" s="41"/>
      <c r="Q116" s="41"/>
      <c r="R116" s="41"/>
      <c r="S116" s="547"/>
    </row>
    <row r="117" spans="2:19" x14ac:dyDescent="0.2">
      <c r="B117" s="679"/>
      <c r="C117" s="680"/>
      <c r="D117" s="54"/>
      <c r="E117" s="54"/>
      <c r="F117" s="54"/>
      <c r="G117" s="54"/>
      <c r="H117" s="54"/>
      <c r="I117" s="54"/>
      <c r="J117" s="41"/>
      <c r="K117" s="41"/>
      <c r="L117" s="41"/>
      <c r="M117" s="41"/>
      <c r="N117" s="41"/>
      <c r="O117" s="41"/>
      <c r="P117" s="41"/>
      <c r="Q117" s="41"/>
      <c r="R117" s="41"/>
      <c r="S117" s="547"/>
    </row>
    <row r="118" spans="2:19" x14ac:dyDescent="0.2">
      <c r="B118" s="679"/>
      <c r="C118" s="680"/>
      <c r="D118" s="54"/>
      <c r="E118" s="54"/>
      <c r="F118" s="54"/>
      <c r="G118" s="54"/>
      <c r="H118" s="54"/>
      <c r="I118" s="54"/>
      <c r="J118" s="41"/>
      <c r="K118" s="41"/>
      <c r="L118" s="41"/>
      <c r="M118" s="41"/>
      <c r="N118" s="41"/>
      <c r="O118" s="41"/>
      <c r="P118" s="41"/>
      <c r="Q118" s="41"/>
      <c r="R118" s="41"/>
      <c r="S118" s="547"/>
    </row>
    <row r="119" spans="2:19" x14ac:dyDescent="0.2">
      <c r="B119" s="679"/>
      <c r="C119" s="680"/>
      <c r="D119" s="54"/>
      <c r="E119" s="54"/>
      <c r="F119" s="54"/>
      <c r="G119" s="54"/>
      <c r="H119" s="54"/>
      <c r="I119" s="54"/>
      <c r="J119" s="41"/>
      <c r="K119" s="41"/>
      <c r="L119" s="41"/>
      <c r="M119" s="41"/>
      <c r="N119" s="41"/>
      <c r="O119" s="41"/>
      <c r="P119" s="41"/>
      <c r="Q119" s="41"/>
      <c r="R119" s="41"/>
      <c r="S119" s="547"/>
    </row>
    <row r="120" spans="2:19" x14ac:dyDescent="0.2">
      <c r="B120" s="679"/>
      <c r="C120" s="680"/>
      <c r="D120" s="54"/>
      <c r="E120" s="54"/>
      <c r="F120" s="54"/>
      <c r="G120" s="54"/>
      <c r="H120" s="54"/>
      <c r="I120" s="54"/>
      <c r="J120" s="41"/>
      <c r="K120" s="41"/>
      <c r="L120" s="41"/>
      <c r="M120" s="41"/>
      <c r="N120" s="41"/>
      <c r="O120" s="41"/>
      <c r="P120" s="41"/>
      <c r="Q120" s="41"/>
      <c r="R120" s="41"/>
      <c r="S120" s="547"/>
    </row>
    <row r="121" spans="2:19" x14ac:dyDescent="0.2">
      <c r="B121" s="679"/>
      <c r="C121" s="680"/>
      <c r="D121" s="54"/>
      <c r="E121" s="54"/>
      <c r="F121" s="54"/>
      <c r="G121" s="54"/>
      <c r="H121" s="54"/>
      <c r="I121" s="54"/>
      <c r="J121" s="41"/>
      <c r="K121" s="41"/>
      <c r="L121" s="41"/>
      <c r="M121" s="41"/>
      <c r="N121" s="41"/>
      <c r="O121" s="41"/>
      <c r="P121" s="41"/>
      <c r="Q121" s="41"/>
      <c r="R121" s="41"/>
      <c r="S121" s="547"/>
    </row>
    <row r="122" spans="2:19" x14ac:dyDescent="0.2">
      <c r="B122" s="679"/>
      <c r="C122" s="680"/>
      <c r="D122" s="54"/>
      <c r="E122" s="54"/>
      <c r="F122" s="54"/>
      <c r="G122" s="54"/>
      <c r="H122" s="54"/>
      <c r="I122" s="54"/>
      <c r="J122" s="41"/>
      <c r="K122" s="41"/>
      <c r="L122" s="41"/>
      <c r="M122" s="41"/>
      <c r="N122" s="41"/>
      <c r="O122" s="41"/>
      <c r="P122" s="41"/>
      <c r="Q122" s="41"/>
      <c r="R122" s="41"/>
      <c r="S122" s="547"/>
    </row>
    <row r="123" spans="2:19" x14ac:dyDescent="0.2">
      <c r="B123" s="679"/>
      <c r="C123" s="680"/>
      <c r="D123" s="54"/>
      <c r="E123" s="54"/>
      <c r="F123" s="54"/>
      <c r="G123" s="54"/>
      <c r="H123" s="54"/>
      <c r="I123" s="54"/>
      <c r="J123" s="41"/>
      <c r="K123" s="41"/>
      <c r="L123" s="41"/>
      <c r="M123" s="41"/>
      <c r="N123" s="41"/>
      <c r="O123" s="41"/>
      <c r="P123" s="41"/>
      <c r="Q123" s="41"/>
      <c r="R123" s="41"/>
      <c r="S123" s="547"/>
    </row>
    <row r="124" spans="2:19" x14ac:dyDescent="0.2">
      <c r="B124" s="679"/>
      <c r="C124" s="680"/>
      <c r="D124" s="54"/>
      <c r="E124" s="54"/>
      <c r="F124" s="54"/>
      <c r="G124" s="54"/>
      <c r="H124" s="54"/>
      <c r="I124" s="54"/>
      <c r="J124" s="41"/>
      <c r="K124" s="41"/>
      <c r="L124" s="41"/>
      <c r="M124" s="41"/>
      <c r="N124" s="41"/>
      <c r="O124" s="41"/>
      <c r="P124" s="41"/>
      <c r="Q124" s="41"/>
      <c r="R124" s="41"/>
      <c r="S124" s="547"/>
    </row>
    <row r="125" spans="2:19" x14ac:dyDescent="0.2">
      <c r="B125" s="679"/>
      <c r="C125" s="680"/>
      <c r="D125" s="54"/>
      <c r="E125" s="54"/>
      <c r="F125" s="54"/>
      <c r="G125" s="54"/>
      <c r="H125" s="54"/>
      <c r="I125" s="54"/>
      <c r="J125" s="41"/>
      <c r="K125" s="41"/>
      <c r="L125" s="41"/>
      <c r="M125" s="41"/>
      <c r="N125" s="41"/>
      <c r="O125" s="41"/>
      <c r="P125" s="41"/>
      <c r="Q125" s="41"/>
      <c r="R125" s="41"/>
      <c r="S125" s="547"/>
    </row>
    <row r="126" spans="2:19" x14ac:dyDescent="0.2">
      <c r="B126" s="679"/>
      <c r="C126" s="680"/>
      <c r="D126" s="54"/>
      <c r="E126" s="54"/>
      <c r="F126" s="54"/>
      <c r="G126" s="54"/>
      <c r="H126" s="54"/>
      <c r="I126" s="54"/>
      <c r="J126" s="41"/>
      <c r="K126" s="41"/>
      <c r="L126" s="41"/>
      <c r="M126" s="41"/>
      <c r="N126" s="41"/>
      <c r="O126" s="41"/>
      <c r="P126" s="41"/>
      <c r="Q126" s="41"/>
      <c r="R126" s="41"/>
      <c r="S126" s="547"/>
    </row>
    <row r="127" spans="2:19" x14ac:dyDescent="0.2">
      <c r="B127" s="679"/>
      <c r="C127" s="680"/>
      <c r="D127" s="54"/>
      <c r="E127" s="54"/>
      <c r="F127" s="54"/>
      <c r="G127" s="54"/>
      <c r="H127" s="54"/>
      <c r="I127" s="54"/>
      <c r="J127" s="41"/>
      <c r="K127" s="41"/>
      <c r="L127" s="41"/>
      <c r="M127" s="41"/>
      <c r="N127" s="41"/>
      <c r="O127" s="41"/>
      <c r="P127" s="41"/>
      <c r="Q127" s="41"/>
      <c r="R127" s="41"/>
      <c r="S127" s="547"/>
    </row>
    <row r="128" spans="2:19" x14ac:dyDescent="0.2">
      <c r="B128" s="679"/>
      <c r="C128" s="680"/>
      <c r="D128" s="54"/>
      <c r="E128" s="54"/>
      <c r="F128" s="54"/>
      <c r="G128" s="54"/>
      <c r="H128" s="54"/>
      <c r="I128" s="54"/>
      <c r="J128" s="41"/>
      <c r="K128" s="41"/>
      <c r="L128" s="41"/>
      <c r="M128" s="41"/>
      <c r="N128" s="41"/>
      <c r="O128" s="41"/>
      <c r="P128" s="41"/>
      <c r="Q128" s="41"/>
      <c r="R128" s="41"/>
      <c r="S128" s="547"/>
    </row>
    <row r="129" spans="2:19" x14ac:dyDescent="0.2">
      <c r="B129" s="679"/>
      <c r="C129" s="680"/>
      <c r="D129" s="54"/>
      <c r="E129" s="54"/>
      <c r="F129" s="54"/>
      <c r="G129" s="54"/>
      <c r="H129" s="54"/>
      <c r="I129" s="54"/>
      <c r="J129" s="41"/>
      <c r="K129" s="41"/>
      <c r="L129" s="41"/>
      <c r="M129" s="41"/>
      <c r="N129" s="41"/>
      <c r="O129" s="41"/>
      <c r="P129" s="41"/>
      <c r="Q129" s="41"/>
      <c r="R129" s="41"/>
      <c r="S129" s="547"/>
    </row>
    <row r="130" spans="2:19" x14ac:dyDescent="0.2">
      <c r="B130" s="679"/>
      <c r="C130" s="680"/>
      <c r="D130" s="54"/>
      <c r="E130" s="54"/>
      <c r="F130" s="54"/>
      <c r="G130" s="54"/>
      <c r="H130" s="54"/>
      <c r="I130" s="54"/>
      <c r="J130" s="41"/>
      <c r="K130" s="41"/>
      <c r="L130" s="41"/>
      <c r="M130" s="41"/>
      <c r="N130" s="41"/>
      <c r="O130" s="41"/>
      <c r="P130" s="41"/>
      <c r="Q130" s="41"/>
      <c r="R130" s="41"/>
      <c r="S130" s="547"/>
    </row>
    <row r="131" spans="2:19" x14ac:dyDescent="0.2">
      <c r="B131" s="679"/>
      <c r="C131" s="680"/>
      <c r="D131" s="54"/>
      <c r="E131" s="54"/>
      <c r="F131" s="54"/>
      <c r="G131" s="54"/>
      <c r="H131" s="54"/>
      <c r="I131" s="54"/>
      <c r="J131" s="41"/>
      <c r="K131" s="41"/>
      <c r="L131" s="41"/>
      <c r="M131" s="41"/>
      <c r="N131" s="41"/>
      <c r="O131" s="41"/>
      <c r="P131" s="41"/>
      <c r="Q131" s="41"/>
      <c r="R131" s="41"/>
      <c r="S131" s="547"/>
    </row>
    <row r="132" spans="2:19" x14ac:dyDescent="0.2">
      <c r="B132" s="679"/>
      <c r="C132" s="680"/>
      <c r="D132" s="54"/>
      <c r="E132" s="54"/>
      <c r="F132" s="54"/>
      <c r="G132" s="54"/>
      <c r="H132" s="54"/>
      <c r="I132" s="54"/>
      <c r="J132" s="41"/>
      <c r="K132" s="41"/>
      <c r="L132" s="41"/>
      <c r="M132" s="41"/>
      <c r="N132" s="41"/>
      <c r="O132" s="41"/>
      <c r="P132" s="41"/>
      <c r="Q132" s="41"/>
      <c r="R132" s="41"/>
      <c r="S132" s="547"/>
    </row>
    <row r="133" spans="2:19" x14ac:dyDescent="0.2">
      <c r="B133" s="679"/>
      <c r="C133" s="680"/>
      <c r="D133" s="54"/>
      <c r="E133" s="54"/>
      <c r="F133" s="54"/>
      <c r="G133" s="54"/>
      <c r="H133" s="54"/>
      <c r="I133" s="54"/>
      <c r="J133" s="41"/>
      <c r="K133" s="41"/>
      <c r="L133" s="41"/>
      <c r="M133" s="41"/>
      <c r="N133" s="41"/>
      <c r="O133" s="41"/>
      <c r="P133" s="41"/>
      <c r="Q133" s="41"/>
      <c r="R133" s="41"/>
      <c r="S133" s="547"/>
    </row>
    <row r="134" spans="2:19" x14ac:dyDescent="0.2">
      <c r="B134" s="679"/>
      <c r="C134" s="680"/>
      <c r="D134" s="54"/>
      <c r="E134" s="54"/>
      <c r="F134" s="54"/>
      <c r="G134" s="54"/>
      <c r="H134" s="54"/>
      <c r="I134" s="54"/>
      <c r="J134" s="41"/>
      <c r="K134" s="41"/>
      <c r="L134" s="41"/>
      <c r="M134" s="41"/>
      <c r="N134" s="41"/>
      <c r="O134" s="41"/>
      <c r="P134" s="41"/>
      <c r="Q134" s="41"/>
      <c r="R134" s="41"/>
      <c r="S134" s="547"/>
    </row>
    <row r="135" spans="2:19" ht="12.75" thickBot="1" x14ac:dyDescent="0.25">
      <c r="B135" s="681"/>
      <c r="C135" s="682"/>
      <c r="D135" s="534"/>
      <c r="E135" s="534"/>
      <c r="F135" s="534"/>
      <c r="G135" s="534"/>
      <c r="H135" s="534"/>
      <c r="I135" s="534"/>
      <c r="J135" s="535"/>
      <c r="K135" s="535"/>
      <c r="L135" s="535"/>
      <c r="M135" s="535"/>
      <c r="N135" s="535"/>
      <c r="O135" s="535"/>
      <c r="P135" s="535"/>
      <c r="Q135" s="535"/>
      <c r="R135" s="535"/>
      <c r="S135" s="548"/>
    </row>
  </sheetData>
  <mergeCells count="73">
    <mergeCell ref="AL4:AO5"/>
    <mergeCell ref="AP4:AS5"/>
    <mergeCell ref="AT4:AW5"/>
    <mergeCell ref="BM4:BP4"/>
    <mergeCell ref="D5:E5"/>
    <mergeCell ref="BN5:BP5"/>
    <mergeCell ref="D4:E4"/>
    <mergeCell ref="F4:O5"/>
    <mergeCell ref="R4:U5"/>
    <mergeCell ref="V4:Y5"/>
    <mergeCell ref="Z4:AC5"/>
    <mergeCell ref="AD4:AG5"/>
    <mergeCell ref="Z7:AC7"/>
    <mergeCell ref="V8:W8"/>
    <mergeCell ref="Z8:AA8"/>
    <mergeCell ref="AH4:AK5"/>
    <mergeCell ref="AD7:AG7"/>
    <mergeCell ref="AH7:AK7"/>
    <mergeCell ref="AD8:AE8"/>
    <mergeCell ref="AH8:AI8"/>
    <mergeCell ref="B7:C9"/>
    <mergeCell ref="J7:M7"/>
    <mergeCell ref="N7:Q7"/>
    <mergeCell ref="R7:U7"/>
    <mergeCell ref="V7:Y7"/>
    <mergeCell ref="AL7:AO7"/>
    <mergeCell ref="AP7:AS7"/>
    <mergeCell ref="AT7:AW7"/>
    <mergeCell ref="AP91:AS92"/>
    <mergeCell ref="AT91:AW92"/>
    <mergeCell ref="AP8:AQ8"/>
    <mergeCell ref="AT8:AU8"/>
    <mergeCell ref="AL8:AM8"/>
    <mergeCell ref="R91:U92"/>
    <mergeCell ref="V91:Y92"/>
    <mergeCell ref="Z91:AC92"/>
    <mergeCell ref="D8:E8"/>
    <mergeCell ref="G8:H8"/>
    <mergeCell ref="J8:K8"/>
    <mergeCell ref="N8:O8"/>
    <mergeCell ref="R8:S8"/>
    <mergeCell ref="AP95:AQ95"/>
    <mergeCell ref="AT95:AU95"/>
    <mergeCell ref="B110:C135"/>
    <mergeCell ref="AD94:AG94"/>
    <mergeCell ref="AH94:AK94"/>
    <mergeCell ref="AL94:AO94"/>
    <mergeCell ref="AP94:AS94"/>
    <mergeCell ref="AT94:AW94"/>
    <mergeCell ref="D95:E95"/>
    <mergeCell ref="G95:H95"/>
    <mergeCell ref="J95:K95"/>
    <mergeCell ref="N95:O95"/>
    <mergeCell ref="R95:S95"/>
    <mergeCell ref="B94:C96"/>
    <mergeCell ref="J94:M94"/>
    <mergeCell ref="N94:Q94"/>
    <mergeCell ref="B79:C83"/>
    <mergeCell ref="B84:C88"/>
    <mergeCell ref="AD95:AE95"/>
    <mergeCell ref="AH95:AI95"/>
    <mergeCell ref="AL95:AM95"/>
    <mergeCell ref="R94:U94"/>
    <mergeCell ref="V94:Y94"/>
    <mergeCell ref="Z94:AC94"/>
    <mergeCell ref="V95:W95"/>
    <mergeCell ref="Z95:AA95"/>
    <mergeCell ref="AD91:AG92"/>
    <mergeCell ref="AH91:AK92"/>
    <mergeCell ref="AL91:AO92"/>
    <mergeCell ref="D92:E92"/>
    <mergeCell ref="F91:O92"/>
    <mergeCell ref="D91:E91"/>
  </mergeCells>
  <dataValidations count="2">
    <dataValidation type="list" allowBlank="1" showInputMessage="1" showErrorMessage="1" sqref="BN5" xr:uid="{00000000-0002-0000-0800-000000000000}">
      <formula1>Oils</formula1>
    </dataValidation>
    <dataValidation type="list" allowBlank="1" showInputMessage="1" showErrorMessage="1" sqref="E77" xr:uid="{00000000-0002-0000-0800-000001000000}">
      <formula1>Years</formula1>
    </dataValidation>
  </dataValidations>
  <pageMargins left="0.15748031496062992" right="0.15748031496062992" top="0.98425196850393704" bottom="0.98425196850393704" header="0.51181102362204722" footer="0.51181102362204722"/>
  <pageSetup paperSize="9" scale="99" orientation="landscape" r:id="rId1"/>
  <headerFooter alignWithMargins="0"/>
  <colBreaks count="2" manualBreakCount="2">
    <brk id="65" min="3" max="23" man="1"/>
    <brk id="74" min="3" max="2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78171CD4D293438393780A9AB2D2FC" ma:contentTypeVersion="13" ma:contentTypeDescription="Create a new document." ma:contentTypeScope="" ma:versionID="230f93f0751a2e578e7b7b3da72bc952">
  <xsd:schema xmlns:xsd="http://www.w3.org/2001/XMLSchema" xmlns:xs="http://www.w3.org/2001/XMLSchema" xmlns:p="http://schemas.microsoft.com/office/2006/metadata/properties" xmlns:ns2="57183c18-3ce8-4437-865f-184dff8ac2dd" xmlns:ns3="8d70b670-d064-4aa3-bdfb-67aa7bbc18e5" targetNamespace="http://schemas.microsoft.com/office/2006/metadata/properties" ma:root="true" ma:fieldsID="af97c1adc778a5c3844d03ba02d69cba" ns2:_="" ns3:_="">
    <xsd:import namespace="57183c18-3ce8-4437-865f-184dff8ac2dd"/>
    <xsd:import namespace="8d70b670-d064-4aa3-bdfb-67aa7bbc18e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183c18-3ce8-4437-865f-184dff8ac2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d70b670-d064-4aa3-bdfb-67aa7bbc18e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3728CA-73D6-4ED6-944E-0C8CB0E06A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183c18-3ce8-4437-865f-184dff8ac2dd"/>
    <ds:schemaRef ds:uri="8d70b670-d064-4aa3-bdfb-67aa7bbc1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D8991E-C48D-4B9E-A2E9-28EF8A18C479}">
  <ds:schemaRefs>
    <ds:schemaRef ds:uri="http://schemas.microsoft.com/sharepoint/v3/contenttype/forms"/>
  </ds:schemaRefs>
</ds:datastoreItem>
</file>

<file path=customXml/itemProps3.xml><?xml version="1.0" encoding="utf-8"?>
<ds:datastoreItem xmlns:ds="http://schemas.openxmlformats.org/officeDocument/2006/customXml" ds:itemID="{C673804E-98D8-4A45-A70E-00CB02B5BF7C}">
  <ds:schemaRefs>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57183c18-3ce8-4437-865f-184dff8ac2dd"/>
    <ds:schemaRef ds:uri="8d70b670-d064-4aa3-bdfb-67aa7bbc18e5"/>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35</vt:i4>
      </vt:variant>
    </vt:vector>
  </HeadingPairs>
  <TitlesOfParts>
    <vt:vector size="49" baseType="lpstr">
      <vt:lpstr>Intro</vt:lpstr>
      <vt:lpstr>Summary</vt:lpstr>
      <vt:lpstr>Select Year</vt:lpstr>
      <vt:lpstr>Electricity</vt:lpstr>
      <vt:lpstr>NG</vt:lpstr>
      <vt:lpstr>LPG</vt:lpstr>
      <vt:lpstr>Kerosene</vt:lpstr>
      <vt:lpstr>Marked Gasoil</vt:lpstr>
      <vt:lpstr>Light, Medium &amp; Heavy Fuel Oils</vt:lpstr>
      <vt:lpstr>Road Diesel</vt:lpstr>
      <vt:lpstr>Petrol</vt:lpstr>
      <vt:lpstr>Other Fuels</vt:lpstr>
      <vt:lpstr>EnPI</vt:lpstr>
      <vt:lpstr>Version</vt:lpstr>
      <vt:lpstr>allocate</vt:lpstr>
      <vt:lpstr>Carbon1</vt:lpstr>
      <vt:lpstr>Carbon2</vt:lpstr>
      <vt:lpstr>Carbon3</vt:lpstr>
      <vt:lpstr>Carbon4</vt:lpstr>
      <vt:lpstr>Carbon5</vt:lpstr>
      <vt:lpstr>Fuels</vt:lpstr>
      <vt:lpstr>Oils</vt:lpstr>
      <vt:lpstr>Electricity!Print_Area</vt:lpstr>
      <vt:lpstr>EnPI!Print_Area</vt:lpstr>
      <vt:lpstr>Kerosene!Print_Area</vt:lpstr>
      <vt:lpstr>'Light, Medium &amp; Heavy Fuel Oils'!Print_Area</vt:lpstr>
      <vt:lpstr>LPG!Print_Area</vt:lpstr>
      <vt:lpstr>'Marked Gasoil'!Print_Area</vt:lpstr>
      <vt:lpstr>NG!Print_Area</vt:lpstr>
      <vt:lpstr>'Other Fuels'!Print_Area</vt:lpstr>
      <vt:lpstr>Petrol!Print_Area</vt:lpstr>
      <vt:lpstr>'Road Diesel'!Print_Area</vt:lpstr>
      <vt:lpstr>Summary!Print_Area</vt:lpstr>
      <vt:lpstr>Electricity!Print_Titles</vt:lpstr>
      <vt:lpstr>Kerosene!Print_Titles</vt:lpstr>
      <vt:lpstr>'Light, Medium &amp; Heavy Fuel Oils'!Print_Titles</vt:lpstr>
      <vt:lpstr>LPG!Print_Titles</vt:lpstr>
      <vt:lpstr>'Marked Gasoil'!Print_Titles</vt:lpstr>
      <vt:lpstr>NG!Print_Titles</vt:lpstr>
      <vt:lpstr>'Other Fuels'!Print_Titles</vt:lpstr>
      <vt:lpstr>Petrol!Print_Titles</vt:lpstr>
      <vt:lpstr>'Road Diesel'!Print_Titles</vt:lpstr>
      <vt:lpstr>TorT</vt:lpstr>
      <vt:lpstr>Year1</vt:lpstr>
      <vt:lpstr>Year2</vt:lpstr>
      <vt:lpstr>Year3</vt:lpstr>
      <vt:lpstr>Year4</vt:lpstr>
      <vt:lpstr>Year5</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liam p</dc:creator>
  <cp:lastModifiedBy>Williams Helen</cp:lastModifiedBy>
  <cp:lastPrinted>2007-12-11T15:52:14Z</cp:lastPrinted>
  <dcterms:created xsi:type="dcterms:W3CDTF">2007-09-17T14:44:40Z</dcterms:created>
  <dcterms:modified xsi:type="dcterms:W3CDTF">2021-11-04T11:11:25Z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0x0101002578171CD4D293438393780A9AB2D2FC</vt:lpwstr>
  </property>
</Properties>
</file>