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seai.sharepoint.com/delivery/BetterEnergy/Programme Management/Better Energy Homes/Heat Pump Launch 2018/"/>
    </mc:Choice>
  </mc:AlternateContent>
  <bookViews>
    <workbookView xWindow="240" yWindow="120" windowWidth="21075" windowHeight="9270"/>
  </bookViews>
  <sheets>
    <sheet name="Notes" sheetId="4" r:id="rId1"/>
    <sheet name="Room1" sheetId="1" r:id="rId2"/>
    <sheet name="Room2" sheetId="9" r:id="rId3"/>
    <sheet name="Versions" sheetId="7" r:id="rId4"/>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40" i="9" l="1"/>
  <c r="L32" i="9"/>
  <c r="J32" i="9"/>
  <c r="M32" i="9" s="1"/>
  <c r="J29" i="9"/>
  <c r="J27" i="9"/>
  <c r="J31" i="9" s="1"/>
  <c r="J24" i="9"/>
  <c r="J22" i="9"/>
  <c r="J20" i="9"/>
  <c r="J18" i="9"/>
  <c r="J16" i="9"/>
  <c r="J14" i="9"/>
  <c r="J12" i="9"/>
  <c r="E8" i="9"/>
  <c r="L29" i="9" s="1"/>
  <c r="M29" i="9" s="1"/>
  <c r="J26" i="9" l="1"/>
  <c r="L22" i="9"/>
  <c r="M22" i="9" s="1"/>
  <c r="L12" i="9"/>
  <c r="M12" i="9" s="1"/>
  <c r="L24" i="9"/>
  <c r="M24" i="9" s="1"/>
  <c r="M20" i="9"/>
  <c r="L16" i="9"/>
  <c r="M16" i="9" s="1"/>
  <c r="L20" i="9"/>
  <c r="L31" i="9"/>
  <c r="M31" i="9" s="1"/>
  <c r="L14" i="9"/>
  <c r="M14" i="9" s="1"/>
  <c r="L26" i="9"/>
  <c r="M26" i="9" s="1"/>
  <c r="M38" i="9" l="1"/>
  <c r="M36" i="9"/>
  <c r="J26" i="1"/>
  <c r="J14" i="1"/>
  <c r="J12" i="1"/>
  <c r="M39" i="9" l="1"/>
  <c r="M41" i="9" s="1"/>
  <c r="B4" i="7"/>
  <c r="B3" i="7"/>
  <c r="J29" i="1" l="1"/>
  <c r="J22" i="1" l="1"/>
  <c r="C36" i="4" l="1"/>
  <c r="L32" i="1"/>
  <c r="E8" i="1" l="1"/>
  <c r="L22" i="1" l="1"/>
  <c r="M22" i="1" s="1"/>
  <c r="L14" i="1"/>
  <c r="M14" i="1" s="1"/>
  <c r="L26" i="1"/>
  <c r="M26" i="1" s="1"/>
  <c r="L31" i="1"/>
  <c r="M31" i="1" s="1"/>
  <c r="L29" i="1"/>
  <c r="M29" i="1" s="1"/>
  <c r="L24" i="1"/>
  <c r="M24" i="1" s="1"/>
  <c r="L20" i="1"/>
  <c r="M20" i="1" s="1"/>
  <c r="L16" i="1"/>
  <c r="M16" i="1" s="1"/>
  <c r="L12" i="1"/>
  <c r="J32" i="1" l="1"/>
  <c r="M32" i="1" s="1"/>
  <c r="M38" i="1" s="1"/>
  <c r="J27" i="1"/>
  <c r="J31" i="1" s="1"/>
  <c r="J24" i="1"/>
  <c r="J20" i="1"/>
  <c r="J18" i="1"/>
  <c r="J16" i="1"/>
  <c r="M12" i="1"/>
  <c r="M36" i="1" s="1"/>
  <c r="M40" i="1" l="1"/>
  <c r="M39" i="1"/>
  <c r="M41" i="1" s="1"/>
</calcChain>
</file>

<file path=xl/sharedStrings.xml><?xml version="1.0" encoding="utf-8"?>
<sst xmlns="http://schemas.openxmlformats.org/spreadsheetml/2006/main" count="257" uniqueCount="178">
  <si>
    <t>Design Room Temp</t>
  </si>
  <si>
    <t>Ventilation Heat Loss</t>
  </si>
  <si>
    <t>No. of air changes per hour ac/h</t>
  </si>
  <si>
    <t>Room Volume (meters)</t>
  </si>
  <si>
    <t>Length (m)</t>
  </si>
  <si>
    <t>Width (m)</t>
  </si>
  <si>
    <t>Height (m)</t>
  </si>
  <si>
    <r>
      <t>Amount of air to be heated per hour m</t>
    </r>
    <r>
      <rPr>
        <vertAlign val="superscript"/>
        <sz val="11"/>
        <color theme="1"/>
        <rFont val="Calibri"/>
        <family val="2"/>
        <scheme val="minor"/>
      </rPr>
      <t>3</t>
    </r>
    <r>
      <rPr>
        <sz val="11"/>
        <color theme="1"/>
        <rFont val="Calibri"/>
        <family val="2"/>
        <scheme val="minor"/>
      </rPr>
      <t>/h</t>
    </r>
  </si>
  <si>
    <r>
      <t>Air change factor W/m</t>
    </r>
    <r>
      <rPr>
        <vertAlign val="superscript"/>
        <sz val="11"/>
        <color theme="1"/>
        <rFont val="Calibri"/>
        <family val="2"/>
        <scheme val="minor"/>
      </rPr>
      <t>3</t>
    </r>
    <r>
      <rPr>
        <sz val="11"/>
        <color theme="1"/>
        <rFont val="Calibri"/>
        <family val="2"/>
        <scheme val="minor"/>
      </rPr>
      <t>.K</t>
    </r>
  </si>
  <si>
    <t>Heat Loss     Watts</t>
  </si>
  <si>
    <t>Fabric Heat Loss</t>
  </si>
  <si>
    <r>
      <t>Area     m</t>
    </r>
    <r>
      <rPr>
        <vertAlign val="superscript"/>
        <sz val="11"/>
        <color theme="1"/>
        <rFont val="Calibri"/>
        <family val="2"/>
        <scheme val="minor"/>
      </rPr>
      <t>2</t>
    </r>
  </si>
  <si>
    <r>
      <t>U-Value W/m</t>
    </r>
    <r>
      <rPr>
        <vertAlign val="superscript"/>
        <sz val="11"/>
        <color theme="1"/>
        <rFont val="Calibri"/>
        <family val="2"/>
        <scheme val="minor"/>
      </rPr>
      <t>2</t>
    </r>
    <r>
      <rPr>
        <sz val="11"/>
        <color theme="1"/>
        <rFont val="Calibri"/>
        <family val="2"/>
        <scheme val="minor"/>
      </rPr>
      <t>.K</t>
    </r>
  </si>
  <si>
    <t>Other</t>
  </si>
  <si>
    <t>Design Heat Loss from Room (Sum of Watts for all elements)</t>
  </si>
  <si>
    <t xml:space="preserve">Total room Heat Loss </t>
  </si>
  <si>
    <t>-</t>
  </si>
  <si>
    <t>No</t>
  </si>
  <si>
    <t>Party Wall Adjoining unheated space</t>
  </si>
  <si>
    <t>External Floor</t>
  </si>
  <si>
    <t>External  Wall (Gross area)</t>
  </si>
  <si>
    <t>External  Wall (Nett area)</t>
  </si>
  <si>
    <t>Exposed Location? (If yes, 10% is added to the heat loss)</t>
  </si>
  <si>
    <t xml:space="preserve">ROOM </t>
  </si>
  <si>
    <t>Kitchen/Dining room</t>
  </si>
  <si>
    <t>Notes:</t>
  </si>
  <si>
    <t>External Design Temp</t>
  </si>
  <si>
    <t>Design Temp Difference</t>
  </si>
  <si>
    <t>(Subtract glazing and door areas from gross external wall area)</t>
  </si>
  <si>
    <t>(Subtract roof glazing area from gross roof area)</t>
  </si>
  <si>
    <t>External Roof (Gross area)</t>
  </si>
  <si>
    <t>External Roof (Nett area)</t>
  </si>
  <si>
    <r>
      <t xml:space="preserve">Design Temp Diff </t>
    </r>
    <r>
      <rPr>
        <sz val="11"/>
        <color theme="1"/>
        <rFont val="Calibri"/>
        <family val="2"/>
      </rPr>
      <t>⁰</t>
    </r>
    <r>
      <rPr>
        <sz val="11"/>
        <color theme="1"/>
        <rFont val="Calibri"/>
        <family val="2"/>
        <scheme val="minor"/>
      </rPr>
      <t>C</t>
    </r>
  </si>
  <si>
    <t>Design Temp Diff ⁰C</t>
  </si>
  <si>
    <t>Heat loss calculation and radiator sizing for heat pump systems</t>
  </si>
  <si>
    <t>Calculation of the heat loss for each room forms the basis for the design and sizing of a heating system. While a rule of thumb approach may have been widely used in the past for the sizing of domestic boiler systems, in the case of more complex systems such as those with heat pumps, this approach is not suitable.</t>
  </si>
  <si>
    <t>The aim of these notes is to assist the contractors carrying out the design of heat pump systems for domestic retrofit. This is a summary of some of the procedures involved in the design of heating systems based on heat pump. It is not a comprehensive guide on heating system design. For more comprehensive guidance, and for more details, please consult the following guide:</t>
  </si>
  <si>
    <t>CIBSE HVDH Domestic Heating Design Guide, available from:</t>
  </si>
  <si>
    <t>https://www.cibse.org/knowledge/knowledge-items/detail?id=a0q20000008I7odAAC</t>
  </si>
  <si>
    <t>The heat required for a room depends mainly on two factors: the temperature you want to maintain the room at, and the rate of heat loss from that room. Additional heat sources should also be taken into account.</t>
  </si>
  <si>
    <t>For the purpose of sizing heat emitters, heat losses must be calculated on a room by room basis. To calculate the heat loss from the room, the area of all floors, walls, windows and doors and their thermal characteristics (U-values, etc.) need to be taken into account. In addition, the ventilation heat losses need to be considered.</t>
  </si>
  <si>
    <t>An example of how to carry out a heat loss calculation is provided in this spreadsheet. Contractors should note that SEAI is providing this as an example of how to carry out the calculation, and that they may choose to use other tools, as long as the calculation is in accordance to best practice, suitable for the purpose and not oversimplified.</t>
  </si>
  <si>
    <t>The heat loss resulting from this calculation should be used as a basis for sizing radiators for individual rooms within a dwelling.</t>
  </si>
  <si>
    <t>The following convention is used in the spreadsheet to indicate the type of cell:</t>
  </si>
  <si>
    <t>Input cell</t>
  </si>
  <si>
    <t>Fixed value</t>
  </si>
  <si>
    <t>Room</t>
  </si>
  <si>
    <t>Lounge sitting room</t>
  </si>
  <si>
    <t>Living room</t>
  </si>
  <si>
    <t>Dining room</t>
  </si>
  <si>
    <t>Kitchen</t>
  </si>
  <si>
    <t>Breakfast room</t>
  </si>
  <si>
    <t>Kitchen/breakfast</t>
  </si>
  <si>
    <t>Hall</t>
  </si>
  <si>
    <t>Cloakroom</t>
  </si>
  <si>
    <t>Toilet</t>
  </si>
  <si>
    <t>Utility room</t>
  </si>
  <si>
    <t>Study</t>
  </si>
  <si>
    <t>Games room</t>
  </si>
  <si>
    <t>Bedroom</t>
  </si>
  <si>
    <t>Bedroom/en suite</t>
  </si>
  <si>
    <t>Bedsitting room</t>
  </si>
  <si>
    <t>Bedroom/study</t>
  </si>
  <si>
    <t>Landing</t>
  </si>
  <si>
    <t>Bathroom</t>
  </si>
  <si>
    <t>Shower room</t>
  </si>
  <si>
    <t>Dressing room</t>
  </si>
  <si>
    <t>Storeroom</t>
  </si>
  <si>
    <t>Air changes per hour</t>
  </si>
  <si>
    <t xml:space="preserve"> </t>
  </si>
  <si>
    <t>Measurements</t>
  </si>
  <si>
    <t>Dimensions of building elements should be based on on-site measurements or on architect’s plans when the building is undergoing modifications at the time of the heat pump system design. When following plans, the contractor must verify that the as-built dimensions are compatible with the calculations based on the plans.</t>
  </si>
  <si>
    <t>External Walls and Roofs (Gross and Net areas)</t>
  </si>
  <si>
    <t xml:space="preserve">The dimensions of Walls and Roofs are entered. The area of windows, doors and roof lights are then subtracted from the gross area of wall or roof in order to calculate the heat loss from that element (net area).  </t>
  </si>
  <si>
    <t>Internal Walls</t>
  </si>
  <si>
    <t>Heat loss occurring within the home, from rooms heated at different temperatures (e.g. 21  ⁰C vs 18 ⁰C) has been neglected in this example.</t>
  </si>
  <si>
    <t>Party Walls</t>
  </si>
  <si>
    <t>U Values</t>
  </si>
  <si>
    <t>Contractors are responsible for sourcing valid thermal performance data for the heat loss calculations. Possible sources for these values are:</t>
  </si>
  <si>
    <t>Adjustments for Exposed Location and High Ceilings</t>
  </si>
  <si>
    <t>Non-condensing boiler</t>
  </si>
  <si>
    <t>Condensing boiler</t>
  </si>
  <si>
    <t>In order to operate efficiently, the flow temperature of heat pumps must be much lower, at around 45°C. With a return temperature of 40°C, the ΔT value for a heat pump is therefore much lower, around 22.5°C:</t>
  </si>
  <si>
    <t>Heat pump system</t>
  </si>
  <si>
    <t>The lower temperature difference will reduce the output of the same radiator.</t>
  </si>
  <si>
    <t>The following table is an example of information provided by the manufacturer:</t>
  </si>
  <si>
    <t>Radiator Height</t>
  </si>
  <si>
    <t>Radiator Length</t>
  </si>
  <si>
    <t>mm</t>
  </si>
  <si>
    <t>inches</t>
  </si>
  <si>
    <t>300mm</t>
  </si>
  <si>
    <t>Where radiators are to be installed for different ΔT values, the stated radiator outputs must be multiplied by a conversion factor to account for the different ΔT value. Manufacturers should be asked to provide heat outputs or conversion factors for different ΔT values.</t>
  </si>
  <si>
    <t>In cases where it is not possible to source the conversion factor from the manufacturer, the values in the following table can be applied to outputs quoted at ΔT 50° to obtain the reduced outputs at the different ΔT. Please use conversion factors provided by the radiator’s manufacturer wherever available.</t>
  </si>
  <si>
    <t>ΔT</t>
  </si>
  <si>
    <t>Multiply Output by</t>
  </si>
  <si>
    <t>Δ15°</t>
  </si>
  <si>
    <t>Δ17.5°</t>
  </si>
  <si>
    <t>Δ20°</t>
  </si>
  <si>
    <t>Δ22.5°</t>
  </si>
  <si>
    <t>Δ25°</t>
  </si>
  <si>
    <t>Δ27.5°</t>
  </si>
  <si>
    <t>Δ30°</t>
  </si>
  <si>
    <t>Δ32.5°</t>
  </si>
  <si>
    <t>Δ35°</t>
  </si>
  <si>
    <t>Δ37.5°</t>
  </si>
  <si>
    <t>Δ40°</t>
  </si>
  <si>
    <t>For example, where replacement radiators with a ΔT value of 25°C are being installed, and the stated output at Δ50°C is 480W, multiply by 0.41 to get the output for the replacement radiators.</t>
  </si>
  <si>
    <t>Replacing existing radiators with new ones may not be necessary in all cases of heat pump retrofit. However, it is likely that the existing radiators have been sized on the basis of a higher ΔT value (40°C-55°C). The output of the existing radiators at a lower ΔT value (20°C-25°C) will be much lower. The heat loss calculation and sizing verification is still needed where existing radiators are maintained to confirm that the existing radiators are sufficient to deliver the space heating required.</t>
  </si>
  <si>
    <t>In cases when no manufacturer’s information is available, the heat output of existing radiators can be estimated based on the information in the guide “Heat Emitter Supplement to the Domestic Heating Design Guide”. Please note that the estimates in this guide are given for ΔT 50°, and will need to be converted as explained available from:</t>
  </si>
  <si>
    <t>http://regulations.completepicture.co.uk/pdf/Mcs/Supplementary%20tables%20of%20heat%20emitter%20outputs.pdf</t>
  </si>
  <si>
    <t>1.   Heat Requirement</t>
  </si>
  <si>
    <t xml:space="preserve">2.   Example of room heat loss calculation </t>
  </si>
  <si>
    <t>2.1.    Design Temperatures</t>
  </si>
  <si>
    <t>An “External design temperature” of -3 °C should be used when calculating heat losses on a room by room basis in the Irish climate.</t>
  </si>
  <si>
    <t xml:space="preserve">The “Design room temperature” of the room must be entered. Suitable temperatures are provided in the table below. </t>
  </si>
  <si>
    <t>2.2.    Ventilation Heat Loss</t>
  </si>
  <si>
    <t>2.3.    Fabric Heat Loss</t>
  </si>
  <si>
    <t>·         The SEAI Registered Technical Advisor, through the homeowner</t>
  </si>
  <si>
    <t>·         The DEAP methodology (DEAP manual)</t>
  </si>
  <si>
    <t>·         U value Tables in the CIBSE Domestic Heating Design Guide</t>
  </si>
  <si>
    <t>3.   Radiator Sizing</t>
  </si>
  <si>
    <t>4.   Important note on existing radiators</t>
  </si>
  <si>
    <t>Room Internal Design Temperature °C</t>
  </si>
  <si>
    <t>Under normal conditions unheated adjoining properties will be at a temperature above the outside design temperature. In the absence of specific information 10°C shall be used for an unheated adjoining property, garage, or similar unheated spaces. The heat loss to adjoining spaces or properties that are heated at the same level as the room can be considered as zero.</t>
  </si>
  <si>
    <t>The heat loss should be adjusted when the dwelling location is particularly exposed (e.g. located on a hill or extremely open location). An adjustment is also required when there are high ceilings (over 3m), only if the room will not be heated with underfloor heating.</t>
  </si>
  <si>
    <t>Heat Output at ΔT 50° [W]</t>
  </si>
  <si>
    <t>e.g.  480 W x 0.41 = 197 W</t>
  </si>
  <si>
    <t>The radiator output is now 197 W. This may mean you need to increase the size of the radiator to meet the heat requirement of the room depending on the heat loss calculated. </t>
  </si>
  <si>
    <t>Yes</t>
  </si>
  <si>
    <t>Contractors must refer to the SEAI Contractor’s Code of Practice for all product and installation requirements for the domestic grants. This also contains details of the documents required.</t>
  </si>
  <si>
    <t>The Heat Pump Designer/Installer Sign-Off Sheet is available on the Contractor Support page of the SEAI website.</t>
  </si>
  <si>
    <t>The heat emitters must be sized on the basis of the Design Flow temperature, so that the Total Output is equal or greater than the Total Heat Loss.</t>
  </si>
  <si>
    <t>The Heating Design Details contain the list of heat emitters and are required to demonstrate that the whole heat pump system has been designed to meet the heat demand. Please see below an example of how this sheet should be filled out:</t>
  </si>
  <si>
    <t>External Door</t>
  </si>
  <si>
    <t>Rooflights</t>
  </si>
  <si>
    <t>The tab "Room1" contains a calculation sheet filled in with example values, and the tab "Room2" contains a blank calculation sheet. The following paragraph explains some of the inputs required.</t>
  </si>
  <si>
    <t>Calculated cell*</t>
  </si>
  <si>
    <t>* In some cases it may be useful to use the calculated cells as inputs, for example if the shape of the room is not rectangular and the area needs to be calculated outside the tool.</t>
  </si>
  <si>
    <t>Window</t>
  </si>
  <si>
    <t xml:space="preserve"> Please also note that this is a basic calculator and you may need to adapt it suitably in some cases. When lines are duplicated or other changes are made, users must make sure that the formulae are correct.</t>
  </si>
  <si>
    <t>This guidance does not constitute an official SEAI procedure, and is given to assist contractors in carrying out a basic heat loss calculation for the purpose of supporting design or verification of the heat emitters' size. As the performance and efficiency of the heat pump system depends on the heat loss calculation, it is the contractor's responsibility to ensure that this is carried out correctly.</t>
  </si>
  <si>
    <r>
      <t xml:space="preserve">The higher the </t>
    </r>
    <r>
      <rPr>
        <sz val="11"/>
        <color theme="1"/>
        <rFont val="Calibri"/>
        <family val="2"/>
      </rPr>
      <t>∆T</t>
    </r>
    <r>
      <rPr>
        <sz val="11"/>
        <color theme="1"/>
        <rFont val="Calibri"/>
        <family val="2"/>
        <scheme val="minor"/>
      </rPr>
      <t xml:space="preserve"> value, the higher the radiator output will be. Traditional gas or oil boilers operate with much higher flow and return temperatures than heat pumps, meaning there is a greater temperature difference between the water temperature and the air temperature. Flow temperatures for boilers are typically in the region of 60</t>
    </r>
    <r>
      <rPr>
        <sz val="11"/>
        <color theme="1"/>
        <rFont val="Calibri"/>
        <family val="2"/>
      </rPr>
      <t>⁰</t>
    </r>
    <r>
      <rPr>
        <sz val="11"/>
        <color theme="1"/>
        <rFont val="Calibri"/>
        <family val="2"/>
        <scheme val="minor"/>
      </rPr>
      <t>C - 80⁰C, and return 50⁰C - 70⁰C. With a required room temperature of 20⁰C, the ΔT value is 40°C-55°C and so the radiator output is high.</t>
    </r>
  </si>
  <si>
    <t>Most radiator outputs provided by the radiator manufacturers are based on boiler systems, and on a water-to-air temperature difference (ΔT) of 50⁰C</t>
  </si>
  <si>
    <t>5.   Other system design considerations</t>
  </si>
  <si>
    <t xml:space="preserve">This guidance only covers some aspects of the heat emitter sizing. Contractors are responsible for all aspects of the heating system design, including those not covered by this document, such as pipework sizing, pressure loss calculation and circulator sizing to ensure a correct flow rate, sizing of the heat source. </t>
  </si>
  <si>
    <t>6.   Documents to be provided by contractors for Better Energy Homes grants for Heat Pump Systems</t>
  </si>
  <si>
    <t>Version 1.1</t>
  </si>
  <si>
    <t>Study/Games room</t>
  </si>
  <si>
    <t>Older dwellings (pre 2005)</t>
  </si>
  <si>
    <t>Newer dwellings (2005-2010)</t>
  </si>
  <si>
    <r>
      <t>Dwellings built to 2011 Part L or with air tightness tested to 7 m3/h</t>
    </r>
    <r>
      <rPr>
        <sz val="11"/>
        <color theme="1"/>
        <rFont val="Calibri"/>
        <family val="2"/>
      </rPr>
      <t>·</t>
    </r>
    <r>
      <rPr>
        <sz val="11"/>
        <color theme="1"/>
        <rFont val="Calibri"/>
        <family val="2"/>
        <scheme val="minor"/>
      </rPr>
      <t>m2 or lower</t>
    </r>
  </si>
  <si>
    <t>2.0*</t>
  </si>
  <si>
    <t>3.0*</t>
  </si>
  <si>
    <t>1.5*</t>
  </si>
  <si>
    <t>Cloakroom/WC</t>
  </si>
  <si>
    <t>Bedroom with en suite</t>
  </si>
  <si>
    <t>The ventilation heat loss needs also to take account of chimney and open flues. Additional ventilation rates are provided in the table below:</t>
  </si>
  <si>
    <r>
      <t>Room volume [m</t>
    </r>
    <r>
      <rPr>
        <vertAlign val="superscript"/>
        <sz val="11"/>
        <color theme="1"/>
        <rFont val="Calibri"/>
        <family val="2"/>
        <scheme val="minor"/>
      </rPr>
      <t>3</t>
    </r>
    <r>
      <rPr>
        <sz val="11"/>
        <color theme="1"/>
        <rFont val="Calibri"/>
        <family val="2"/>
        <scheme val="minor"/>
      </rPr>
      <t>]</t>
    </r>
  </si>
  <si>
    <t>Throat restrictor fitted to flue</t>
  </si>
  <si>
    <t>Additional air changes per hour</t>
  </si>
  <si>
    <t>Up to 40</t>
  </si>
  <si>
    <t>40-70</t>
  </si>
  <si>
    <t>NO</t>
  </si>
  <si>
    <t>YES</t>
  </si>
  <si>
    <t>Additional air changes due to Chimneys or Flues</t>
  </si>
  <si>
    <t>For additional air changes see table in section 2.2. Ventilation Heat Loss</t>
  </si>
  <si>
    <t>First publication</t>
  </si>
  <si>
    <t>Version</t>
  </si>
  <si>
    <t>Changes compared to previous version</t>
  </si>
  <si>
    <t xml:space="preserve">The ventilation rates (“number of air changes per hour ac/h”) for the individual room should be selected from the table below. </t>
  </si>
  <si>
    <t>* Due allowance to be made where mechanical extract ventilation is present</t>
  </si>
  <si>
    <t>High Ceiling - Is the room served by underfloor heating</t>
  </si>
  <si>
    <t xml:space="preserve">Thermal Bridging </t>
  </si>
  <si>
    <t>2*</t>
  </si>
  <si>
    <t>0.5*</t>
  </si>
  <si>
    <t>Bathroom/Toilet/Shower room</t>
  </si>
  <si>
    <t>Sitting/Living/Dining/
Study/Breakfast  room</t>
  </si>
  <si>
    <r>
      <t xml:space="preserve">Changes from first publication:
</t>
    </r>
    <r>
      <rPr>
        <sz val="11"/>
        <color theme="1"/>
        <rFont val="Calibri"/>
        <family val="2"/>
      </rPr>
      <t xml:space="preserve">▪ Changes to table of air changes per hour in section 2.2
▪ Addition of table for air changes due to chimneys and flues
▪ Addition to room calculator to enter air changes due to chimneys and flues from table
▪ Correction of calculation in cell M39 (room calculator)
▪ Correction of calculation in cell M37 (room calculator)
▪ Correction of calculation in cell J30 (room calculator)
▪ Improved calculation for ceiling height
▪ Addition of heat loss due to thermal bridging (based on default)
▪ Correction of calculation in cell M40 (room calculator)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</si>
</sst>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
    <numFmt numFmtId="165" formatCode="0.000"/>
    <numFmt numFmtId="166" formatCode="0.0"/>
  </numFmts>
  <fonts count="13"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b/>
      <sz val="16"/>
      <color rgb="FFFF0000"/>
      <name val="Calibri"/>
      <family val="2"/>
      <scheme val="minor"/>
    </font>
    <font>
      <sz val="14"/>
      <color rgb="FFFF0000"/>
      <name val="Calibri"/>
      <family val="2"/>
      <scheme val="minor"/>
    </font>
    <font>
      <b/>
      <sz val="14"/>
      <color theme="1"/>
      <name val="Calibri"/>
      <family val="2"/>
      <scheme val="minor"/>
    </font>
    <font>
      <sz val="11"/>
      <color theme="1"/>
      <name val="Calibri"/>
      <family val="2"/>
    </font>
    <font>
      <b/>
      <sz val="20"/>
      <color theme="1"/>
      <name val="Calibri"/>
      <family val="2"/>
      <scheme val="minor"/>
    </font>
    <font>
      <b/>
      <sz val="12"/>
      <color theme="1"/>
      <name val="Calibri"/>
      <family val="2"/>
      <scheme val="minor"/>
    </font>
    <font>
      <sz val="8"/>
      <color rgb="FFFF000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222">
    <xf numFmtId="0" fontId="0" fillId="0" borderId="0" xfId="0"/>
    <xf numFmtId="0" fontId="0" fillId="0" borderId="19" xfId="0" applyBorder="1"/>
    <xf numFmtId="0" fontId="0" fillId="0" borderId="0" xfId="0" applyBorder="1"/>
    <xf numFmtId="0" fontId="0" fillId="0" borderId="25" xfId="0" applyBorder="1"/>
    <xf numFmtId="0" fontId="0" fillId="0" borderId="38" xfId="0" applyBorder="1"/>
    <xf numFmtId="0" fontId="0" fillId="0" borderId="52" xfId="0" applyBorder="1"/>
    <xf numFmtId="0" fontId="0" fillId="0" borderId="49" xfId="0" applyBorder="1"/>
    <xf numFmtId="0" fontId="10" fillId="0" borderId="0" xfId="0" applyFont="1"/>
    <xf numFmtId="0" fontId="0" fillId="0" borderId="0" xfId="0" applyAlignment="1">
      <alignment horizontal="left" wrapText="1"/>
    </xf>
    <xf numFmtId="0" fontId="8" fillId="0" borderId="0" xfId="0" applyFont="1"/>
    <xf numFmtId="0" fontId="11" fillId="0" borderId="0" xfId="0" applyFont="1"/>
    <xf numFmtId="0" fontId="0" fillId="0" borderId="0" xfId="0" applyFill="1"/>
    <xf numFmtId="0" fontId="0" fillId="6" borderId="50" xfId="0" applyFill="1" applyBorder="1" applyAlignment="1">
      <alignment horizontal="center" vertical="center"/>
    </xf>
    <xf numFmtId="0" fontId="0" fillId="6" borderId="50" xfId="0" applyFill="1" applyBorder="1" applyAlignment="1">
      <alignment horizontal="center" wrapText="1"/>
    </xf>
    <xf numFmtId="0" fontId="0" fillId="0" borderId="50" xfId="0" applyBorder="1"/>
    <xf numFmtId="0" fontId="0" fillId="0" borderId="50" xfId="0" applyBorder="1" applyAlignment="1">
      <alignment horizontal="center"/>
    </xf>
    <xf numFmtId="0" fontId="1" fillId="0" borderId="50" xfId="0" applyFont="1" applyBorder="1" applyAlignment="1">
      <alignment horizontal="left" vertical="center" wrapText="1"/>
    </xf>
    <xf numFmtId="0" fontId="1" fillId="0" borderId="50" xfId="0" applyFont="1" applyBorder="1" applyAlignment="1">
      <alignment horizontal="left" vertical="center"/>
    </xf>
    <xf numFmtId="0" fontId="0" fillId="0" borderId="12" xfId="0" applyBorder="1" applyAlignment="1">
      <alignment vertical="center"/>
    </xf>
    <xf numFmtId="0" fontId="0" fillId="0" borderId="12" xfId="0" applyBorder="1"/>
    <xf numFmtId="0" fontId="0" fillId="0" borderId="13" xfId="0" applyBorder="1"/>
    <xf numFmtId="0" fontId="1" fillId="0" borderId="50" xfId="0" applyFont="1" applyBorder="1" applyAlignment="1">
      <alignment vertical="center"/>
    </xf>
    <xf numFmtId="0" fontId="1" fillId="0" borderId="51" xfId="0" applyFont="1" applyBorder="1"/>
    <xf numFmtId="0" fontId="0" fillId="0" borderId="24" xfId="0" applyBorder="1"/>
    <xf numFmtId="0" fontId="0" fillId="0" borderId="36" xfId="0" applyBorder="1"/>
    <xf numFmtId="0" fontId="1" fillId="0" borderId="50" xfId="0" applyFont="1" applyBorder="1" applyAlignment="1">
      <alignment vertical="center" wrapText="1"/>
    </xf>
    <xf numFmtId="0" fontId="0" fillId="6" borderId="17" xfId="0" applyFill="1" applyBorder="1" applyAlignment="1">
      <alignment horizontal="center" wrapText="1"/>
    </xf>
    <xf numFmtId="0" fontId="0" fillId="0" borderId="19" xfId="0" applyBorder="1" applyAlignment="1">
      <alignment horizontal="center"/>
    </xf>
    <xf numFmtId="0" fontId="0" fillId="0" borderId="38" xfId="0" applyBorder="1" applyAlignment="1">
      <alignment horizontal="center"/>
    </xf>
    <xf numFmtId="0" fontId="0" fillId="6" borderId="38" xfId="0" applyFill="1" applyBorder="1" applyAlignment="1">
      <alignment horizontal="center"/>
    </xf>
    <xf numFmtId="0" fontId="0" fillId="6" borderId="13" xfId="0" applyFill="1" applyBorder="1"/>
    <xf numFmtId="0" fontId="0" fillId="6" borderId="11" xfId="0" applyFill="1" applyBorder="1" applyAlignment="1">
      <alignment vertical="top"/>
    </xf>
    <xf numFmtId="0" fontId="0" fillId="6" borderId="49" xfId="0" applyFill="1" applyBorder="1" applyAlignment="1">
      <alignment horizontal="center"/>
    </xf>
    <xf numFmtId="0" fontId="0" fillId="0" borderId="52" xfId="0" applyBorder="1" applyAlignment="1">
      <alignment horizontal="center"/>
    </xf>
    <xf numFmtId="0" fontId="0" fillId="0" borderId="49" xfId="0" applyBorder="1" applyAlignment="1">
      <alignment horizontal="center"/>
    </xf>
    <xf numFmtId="0" fontId="0" fillId="6" borderId="14" xfId="0" applyFill="1" applyBorder="1" applyAlignment="1">
      <alignment horizontal="left" vertical="top"/>
    </xf>
    <xf numFmtId="0" fontId="0" fillId="6" borderId="24" xfId="0" applyFill="1" applyBorder="1" applyAlignment="1">
      <alignment horizontal="left" vertical="top"/>
    </xf>
    <xf numFmtId="0" fontId="0" fillId="6" borderId="51" xfId="0" applyFill="1" applyBorder="1" applyAlignment="1">
      <alignment horizont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vertical="center"/>
    </xf>
    <xf numFmtId="0" fontId="0" fillId="0" borderId="50" xfId="0" applyBorder="1" applyAlignment="1">
      <alignment vertical="center" wrapText="1"/>
    </xf>
    <xf numFmtId="0" fontId="0" fillId="0" borderId="50" xfId="0" applyBorder="1" applyAlignment="1">
      <alignment horizontal="center" vertical="center"/>
    </xf>
    <xf numFmtId="0" fontId="0" fillId="6" borderId="50" xfId="0" applyFill="1" applyBorder="1" applyAlignment="1">
      <alignment vertical="center"/>
    </xf>
    <xf numFmtId="0" fontId="0" fillId="6" borderId="50" xfId="0" applyFill="1" applyBorder="1" applyAlignment="1">
      <alignment horizontal="center" vertical="center" wrapText="1"/>
    </xf>
    <xf numFmtId="0" fontId="0" fillId="0" borderId="0" xfId="0"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wrapText="1"/>
    </xf>
    <xf numFmtId="0" fontId="0" fillId="0" borderId="0" xfId="0" applyAlignment="1">
      <alignment horizontal="left"/>
    </xf>
    <xf numFmtId="0" fontId="0" fillId="0" borderId="0" xfId="0" applyAlignment="1">
      <alignment horizontal="left" wrapText="1"/>
    </xf>
    <xf numFmtId="0" fontId="0" fillId="6" borderId="11" xfId="0" applyFill="1" applyBorder="1" applyAlignment="1">
      <alignment horizontal="center"/>
    </xf>
    <xf numFmtId="0" fontId="0" fillId="6" borderId="13" xfId="0" applyFill="1" applyBorder="1" applyAlignment="1">
      <alignment horizont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xf>
    <xf numFmtId="0" fontId="0" fillId="0" borderId="19" xfId="0" applyBorder="1" applyAlignment="1">
      <alignment horizontal="left"/>
    </xf>
    <xf numFmtId="0" fontId="3" fillId="4" borderId="28" xfId="0" applyFont="1" applyFill="1" applyBorder="1" applyAlignment="1">
      <alignment horizontal="center" vertical="top"/>
    </xf>
    <xf numFmtId="0" fontId="3" fillId="4" borderId="23" xfId="0" applyFont="1" applyFill="1" applyBorder="1" applyAlignment="1">
      <alignment horizontal="center" vertical="top"/>
    </xf>
    <xf numFmtId="0" fontId="4" fillId="0" borderId="22" xfId="0" applyFont="1" applyFill="1" applyBorder="1" applyAlignment="1">
      <alignment horizontal="center" vertical="top"/>
    </xf>
    <xf numFmtId="0" fontId="4" fillId="0" borderId="23" xfId="0" applyFont="1" applyFill="1" applyBorder="1" applyAlignment="1">
      <alignment horizontal="center" vertical="top"/>
    </xf>
    <xf numFmtId="0" fontId="3" fillId="0" borderId="22" xfId="0" applyFont="1" applyBorder="1" applyAlignment="1">
      <alignment horizontal="center" vertical="top"/>
    </xf>
    <xf numFmtId="0" fontId="3" fillId="0" borderId="27" xfId="0" applyFont="1" applyBorder="1" applyAlignment="1">
      <alignment horizontal="center" vertical="top"/>
    </xf>
    <xf numFmtId="0" fontId="0" fillId="6" borderId="11" xfId="0" applyFill="1" applyBorder="1" applyAlignment="1">
      <alignment horizontal="center" wrapText="1"/>
    </xf>
    <xf numFmtId="0" fontId="0" fillId="6" borderId="12" xfId="0" applyFill="1" applyBorder="1" applyAlignment="1">
      <alignment horizontal="center" wrapText="1"/>
    </xf>
    <xf numFmtId="0" fontId="0" fillId="6" borderId="13" xfId="0" applyFill="1" applyBorder="1" applyAlignment="1">
      <alignment horizontal="center" wrapText="1"/>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wrapText="1"/>
    </xf>
    <xf numFmtId="0" fontId="0" fillId="0" borderId="49" xfId="0" applyBorder="1" applyAlignment="1">
      <alignment horizontal="center" vertical="center" wrapText="1"/>
    </xf>
    <xf numFmtId="0" fontId="3" fillId="4" borderId="28" xfId="0" applyFont="1" applyFill="1" applyBorder="1" applyAlignment="1" applyProtection="1">
      <alignment horizontal="center" vertical="top"/>
      <protection locked="0"/>
    </xf>
    <xf numFmtId="0" fontId="3" fillId="4" borderId="23" xfId="0" applyFont="1" applyFill="1" applyBorder="1" applyAlignment="1" applyProtection="1">
      <alignment horizontal="center" vertical="top"/>
      <protection locked="0"/>
    </xf>
    <xf numFmtId="0" fontId="0" fillId="0" borderId="0" xfId="0" applyProtection="1">
      <protection locked="0"/>
    </xf>
    <xf numFmtId="0" fontId="8" fillId="0" borderId="11" xfId="0" applyFont="1" applyBorder="1" applyAlignment="1" applyProtection="1">
      <alignment vertical="top"/>
      <protection locked="0"/>
    </xf>
    <xf numFmtId="0" fontId="7" fillId="0" borderId="12" xfId="0" applyFont="1" applyBorder="1" applyAlignment="1" applyProtection="1">
      <alignment horizontal="left" vertical="top"/>
      <protection locked="0"/>
    </xf>
    <xf numFmtId="0" fontId="7" fillId="0" borderId="13" xfId="0" applyFont="1" applyBorder="1" applyAlignment="1" applyProtection="1">
      <alignment horizontal="left" vertical="top"/>
      <protection locked="0"/>
    </xf>
    <xf numFmtId="164" fontId="0" fillId="5" borderId="14" xfId="0" applyNumberFormat="1" applyFill="1" applyBorder="1" applyAlignment="1" applyProtection="1">
      <alignment horizontal="left" vertical="top" wrapText="1"/>
      <protection locked="0"/>
    </xf>
    <xf numFmtId="164" fontId="0" fillId="5" borderId="15"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164" fontId="0" fillId="5" borderId="18" xfId="0" applyNumberFormat="1" applyFill="1" applyBorder="1" applyAlignment="1" applyProtection="1">
      <alignment horizontal="left" vertical="top" wrapText="1"/>
      <protection locked="0"/>
    </xf>
    <xf numFmtId="164" fontId="0" fillId="5" borderId="6" xfId="0" applyNumberFormat="1" applyFill="1" applyBorder="1" applyAlignment="1" applyProtection="1">
      <alignment horizontal="left" vertical="top" wrapText="1"/>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5" borderId="20"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4"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5" borderId="18"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0" borderId="24" xfId="0" applyBorder="1" applyAlignment="1" applyProtection="1">
      <alignment horizontal="center" vertical="top"/>
      <protection locked="0"/>
    </xf>
    <xf numFmtId="0" fontId="0" fillId="0" borderId="25" xfId="0" applyBorder="1" applyAlignment="1" applyProtection="1">
      <alignment horizontal="center" vertical="top"/>
      <protection locked="0"/>
    </xf>
    <xf numFmtId="0" fontId="0" fillId="0" borderId="38" xfId="0"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0" fillId="5" borderId="24" xfId="0" applyFill="1" applyBorder="1" applyAlignment="1" applyProtection="1">
      <alignment horizontal="left" vertical="top" wrapText="1"/>
      <protection locked="0"/>
    </xf>
    <xf numFmtId="0" fontId="0" fillId="5" borderId="26" xfId="0" applyFill="1" applyBorder="1" applyAlignment="1" applyProtection="1">
      <alignment horizontal="left" vertical="top" wrapText="1"/>
      <protection locked="0"/>
    </xf>
    <xf numFmtId="0" fontId="3" fillId="0" borderId="27" xfId="0" applyFont="1" applyBorder="1" applyAlignment="1" applyProtection="1">
      <alignment horizontal="center" vertical="top"/>
      <protection locked="0"/>
    </xf>
    <xf numFmtId="0" fontId="1" fillId="7" borderId="36"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1" fillId="7" borderId="37" xfId="0" applyFont="1" applyFill="1" applyBorder="1" applyAlignment="1" applyProtection="1">
      <alignment horizontal="left" vertical="center"/>
      <protection locked="0"/>
    </xf>
    <xf numFmtId="0" fontId="0" fillId="5" borderId="10" xfId="0" applyFill="1" applyBorder="1" applyAlignment="1" applyProtection="1">
      <alignment horizontal="center" vertical="top" wrapText="1"/>
      <protection locked="0"/>
    </xf>
    <xf numFmtId="0" fontId="0" fillId="5" borderId="48" xfId="0" applyFill="1" applyBorder="1" applyAlignment="1" applyProtection="1">
      <alignment vertical="top"/>
      <protection locked="0"/>
    </xf>
    <xf numFmtId="0" fontId="0" fillId="5" borderId="39" xfId="0" applyFill="1" applyBorder="1" applyAlignment="1" applyProtection="1">
      <alignment vertical="top"/>
      <protection locked="0"/>
    </xf>
    <xf numFmtId="0" fontId="0" fillId="5" borderId="0" xfId="0" applyFill="1" applyBorder="1" applyAlignment="1" applyProtection="1">
      <alignment vertical="top"/>
      <protection locked="0"/>
    </xf>
    <xf numFmtId="0" fontId="0" fillId="5" borderId="29" xfId="0" applyFill="1" applyBorder="1" applyAlignment="1" applyProtection="1">
      <alignment vertical="top" wrapText="1"/>
      <protection locked="0"/>
    </xf>
    <xf numFmtId="0" fontId="0" fillId="5" borderId="8" xfId="0" applyFill="1" applyBorder="1" applyAlignment="1" applyProtection="1">
      <alignment horizontal="center" vertical="top" wrapText="1"/>
      <protection locked="0"/>
    </xf>
    <xf numFmtId="0" fontId="0" fillId="5" borderId="7" xfId="0" applyFill="1" applyBorder="1" applyAlignment="1" applyProtection="1">
      <alignment vertical="top" wrapText="1"/>
      <protection locked="0"/>
    </xf>
    <xf numFmtId="0" fontId="0" fillId="5" borderId="3" xfId="0" applyFill="1" applyBorder="1" applyAlignment="1" applyProtection="1">
      <alignment vertical="top" wrapText="1"/>
      <protection locked="0"/>
    </xf>
    <xf numFmtId="0" fontId="3" fillId="4" borderId="7"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protection locked="0"/>
    </xf>
    <xf numFmtId="0" fontId="3" fillId="4" borderId="10" xfId="0" applyFont="1" applyFill="1" applyBorder="1" applyAlignment="1" applyProtection="1">
      <alignment horizontal="center" vertical="top" wrapText="1"/>
      <protection locked="0"/>
    </xf>
    <xf numFmtId="0" fontId="3" fillId="4" borderId="8" xfId="0" applyFont="1" applyFill="1" applyBorder="1" applyAlignment="1" applyProtection="1">
      <alignment horizontal="center" vertical="top"/>
      <protection locked="0"/>
    </xf>
    <xf numFmtId="0" fontId="0" fillId="0" borderId="19" xfId="0" applyBorder="1" applyProtection="1">
      <protection locked="0"/>
    </xf>
    <xf numFmtId="0" fontId="0" fillId="5" borderId="44" xfId="0" applyFont="1" applyFill="1" applyBorder="1" applyAlignment="1" applyProtection="1">
      <alignment horizontal="center" vertical="top" wrapText="1"/>
      <protection locked="0"/>
    </xf>
    <xf numFmtId="0" fontId="0" fillId="5" borderId="43" xfId="0" applyFont="1" applyFill="1" applyBorder="1" applyAlignment="1" applyProtection="1">
      <alignment horizontal="center" vertical="top" wrapText="1"/>
      <protection locked="0"/>
    </xf>
    <xf numFmtId="0" fontId="0" fillId="5" borderId="45" xfId="0" applyFont="1" applyFill="1" applyBorder="1" applyAlignment="1" applyProtection="1">
      <alignment horizontal="center" vertical="top" wrapText="1"/>
      <protection locked="0"/>
    </xf>
    <xf numFmtId="0" fontId="3" fillId="4" borderId="1" xfId="0" applyFont="1" applyFill="1" applyBorder="1" applyAlignment="1" applyProtection="1">
      <alignment horizontal="center" vertical="top" wrapText="1"/>
      <protection locked="0"/>
    </xf>
    <xf numFmtId="0" fontId="12" fillId="8" borderId="35" xfId="0" applyFont="1" applyFill="1" applyBorder="1" applyAlignment="1" applyProtection="1">
      <alignment horizontal="center" vertical="top" wrapText="1"/>
      <protection locked="0"/>
    </xf>
    <xf numFmtId="0" fontId="12" fillId="8" borderId="41" xfId="0" applyFont="1" applyFill="1" applyBorder="1" applyAlignment="1" applyProtection="1">
      <alignment horizontal="center" vertical="top" wrapText="1"/>
      <protection locked="0"/>
    </xf>
    <xf numFmtId="0" fontId="12" fillId="8" borderId="42" xfId="0"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protection locked="0"/>
    </xf>
    <xf numFmtId="0" fontId="1" fillId="7" borderId="46" xfId="0" applyFont="1" applyFill="1" applyBorder="1" applyAlignment="1" applyProtection="1">
      <alignment horizontal="left" vertical="center"/>
      <protection locked="0"/>
    </xf>
    <xf numFmtId="0" fontId="1" fillId="7" borderId="39" xfId="0" applyFont="1" applyFill="1" applyBorder="1" applyAlignment="1" applyProtection="1">
      <alignment horizontal="left" vertical="center"/>
      <protection locked="0"/>
    </xf>
    <xf numFmtId="0" fontId="1" fillId="7" borderId="6" xfId="0" applyFont="1" applyFill="1" applyBorder="1" applyAlignment="1" applyProtection="1">
      <alignment horizontal="left" vertical="center"/>
      <protection locked="0"/>
    </xf>
    <xf numFmtId="0" fontId="0" fillId="5" borderId="10" xfId="0" applyFill="1" applyBorder="1" applyAlignment="1" applyProtection="1">
      <alignment vertical="top" wrapText="1"/>
      <protection locked="0"/>
    </xf>
    <xf numFmtId="0" fontId="0" fillId="5" borderId="8" xfId="0" applyFill="1" applyBorder="1" applyAlignment="1" applyProtection="1">
      <alignment vertical="top" wrapText="1"/>
      <protection locked="0"/>
    </xf>
    <xf numFmtId="0" fontId="0" fillId="5" borderId="6" xfId="0" applyFill="1" applyBorder="1" applyAlignment="1" applyProtection="1">
      <alignment vertical="top" wrapText="1"/>
      <protection locked="0"/>
    </xf>
    <xf numFmtId="0" fontId="0" fillId="2" borderId="23" xfId="0" applyFill="1" applyBorder="1" applyAlignment="1" applyProtection="1">
      <alignment vertical="top"/>
      <protection locked="0"/>
    </xf>
    <xf numFmtId="0" fontId="0" fillId="5" borderId="20" xfId="0" applyFill="1" applyBorder="1" applyAlignment="1" applyProtection="1">
      <alignment horizontal="left" vertical="top"/>
      <protection locked="0"/>
    </xf>
    <xf numFmtId="0" fontId="0" fillId="5" borderId="2" xfId="0" applyFill="1" applyBorder="1" applyAlignment="1" applyProtection="1">
      <alignment horizontal="left" vertical="top"/>
      <protection locked="0"/>
    </xf>
    <xf numFmtId="0" fontId="0" fillId="5" borderId="4" xfId="0" applyFill="1" applyBorder="1" applyAlignment="1" applyProtection="1">
      <alignment horizontal="left" vertical="top"/>
      <protection locked="0"/>
    </xf>
    <xf numFmtId="0" fontId="3" fillId="2" borderId="3" xfId="0" applyFont="1" applyFill="1" applyBorder="1" applyAlignment="1" applyProtection="1">
      <alignment horizontal="center" vertical="top"/>
      <protection locked="0"/>
    </xf>
    <xf numFmtId="0" fontId="0" fillId="5" borderId="18" xfId="0" applyFill="1" applyBorder="1" applyAlignment="1" applyProtection="1">
      <alignment horizontal="left" vertical="top"/>
      <protection locked="0"/>
    </xf>
    <xf numFmtId="0" fontId="0" fillId="5" borderId="9" xfId="0" applyFill="1" applyBorder="1" applyAlignment="1" applyProtection="1">
      <alignment horizontal="left" vertical="top"/>
      <protection locked="0"/>
    </xf>
    <xf numFmtId="0" fontId="0" fillId="5" borderId="6" xfId="0" applyFill="1" applyBorder="1" applyAlignment="1" applyProtection="1">
      <alignment horizontal="left" vertical="top"/>
      <protection locked="0"/>
    </xf>
    <xf numFmtId="0" fontId="3" fillId="2" borderId="5" xfId="0" applyFont="1" applyFill="1" applyBorder="1" applyAlignment="1" applyProtection="1">
      <alignment horizontal="center" vertical="top"/>
      <protection locked="0"/>
    </xf>
    <xf numFmtId="0" fontId="3" fillId="2" borderId="7" xfId="0" applyFont="1" applyFill="1" applyBorder="1" applyAlignment="1" applyProtection="1">
      <alignment horizontal="center" vertical="top"/>
      <protection locked="0"/>
    </xf>
    <xf numFmtId="0" fontId="3" fillId="4" borderId="3"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protection locked="0"/>
    </xf>
    <xf numFmtId="0" fontId="3" fillId="2" borderId="32" xfId="0" applyFont="1" applyFill="1" applyBorder="1" applyAlignment="1" applyProtection="1">
      <alignment horizontal="center" vertical="top"/>
      <protection locked="0"/>
    </xf>
    <xf numFmtId="0" fontId="3" fillId="2" borderId="8" xfId="0" applyFont="1" applyFill="1" applyBorder="1" applyAlignment="1" applyProtection="1">
      <alignment horizontal="center" vertical="top"/>
      <protection locked="0"/>
    </xf>
    <xf numFmtId="0" fontId="3" fillId="4" borderId="5" xfId="0" applyFont="1" applyFill="1" applyBorder="1" applyAlignment="1" applyProtection="1">
      <alignment horizontal="center" vertical="top"/>
      <protection locked="0"/>
    </xf>
    <xf numFmtId="0" fontId="3" fillId="4" borderId="1" xfId="0" applyFont="1" applyFill="1" applyBorder="1" applyAlignment="1" applyProtection="1">
      <alignment horizontal="center" vertical="top"/>
      <protection locked="0"/>
    </xf>
    <xf numFmtId="0" fontId="3" fillId="0" borderId="1" xfId="0" applyFont="1" applyBorder="1" applyAlignment="1" applyProtection="1">
      <alignment horizontal="center" vertical="top"/>
      <protection locked="0"/>
    </xf>
    <xf numFmtId="0" fontId="3" fillId="0" borderId="32" xfId="0" applyFont="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0" fontId="3" fillId="4" borderId="35" xfId="0" applyFont="1" applyFill="1" applyBorder="1" applyAlignment="1" applyProtection="1">
      <alignment horizontal="center" vertical="top"/>
      <protection locked="0"/>
    </xf>
    <xf numFmtId="0" fontId="0" fillId="5" borderId="34" xfId="0" applyFill="1" applyBorder="1" applyAlignment="1" applyProtection="1">
      <alignment horizontal="left" vertical="top"/>
      <protection locked="0"/>
    </xf>
    <xf numFmtId="0" fontId="0" fillId="5" borderId="1" xfId="0" applyFill="1" applyBorder="1" applyAlignment="1" applyProtection="1">
      <alignment horizontal="left" vertical="top"/>
      <protection locked="0"/>
    </xf>
    <xf numFmtId="0" fontId="1" fillId="0" borderId="35" xfId="0" applyFont="1" applyBorder="1" applyAlignment="1" applyProtection="1">
      <alignment horizontal="center" vertical="top" wrapText="1"/>
      <protection locked="0"/>
    </xf>
    <xf numFmtId="0" fontId="1" fillId="0" borderId="41" xfId="0" applyFont="1" applyBorder="1" applyAlignment="1" applyProtection="1">
      <alignment horizontal="center" vertical="top" wrapText="1"/>
      <protection locked="0"/>
    </xf>
    <xf numFmtId="0" fontId="1" fillId="0" borderId="42" xfId="0" applyFont="1" applyBorder="1" applyAlignment="1" applyProtection="1">
      <alignment horizontal="center" vertical="top" wrapText="1"/>
      <protection locked="0"/>
    </xf>
    <xf numFmtId="0" fontId="3" fillId="4" borderId="1" xfId="0" applyFont="1" applyFill="1" applyBorder="1" applyAlignment="1" applyProtection="1">
      <alignment horizontal="center" vertical="top"/>
      <protection locked="0"/>
    </xf>
    <xf numFmtId="0" fontId="4" fillId="2" borderId="47" xfId="0" applyFont="1" applyFill="1" applyBorder="1" applyAlignment="1" applyProtection="1">
      <alignment horizontal="center" vertical="top"/>
      <protection locked="0"/>
    </xf>
    <xf numFmtId="0" fontId="4" fillId="2" borderId="0" xfId="0" applyFont="1" applyFill="1" applyBorder="1" applyAlignment="1" applyProtection="1">
      <alignment horizontal="center" vertical="top"/>
      <protection locked="0"/>
    </xf>
    <xf numFmtId="0" fontId="4" fillId="2" borderId="19" xfId="0" applyFont="1" applyFill="1" applyBorder="1" applyAlignment="1" applyProtection="1">
      <alignment horizontal="center" vertical="top"/>
      <protection locked="0"/>
    </xf>
    <xf numFmtId="0" fontId="4" fillId="2" borderId="5" xfId="0" applyFont="1" applyFill="1" applyBorder="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21" xfId="0" applyFont="1"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1" fillId="0" borderId="3"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0" fillId="5" borderId="24" xfId="0"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0" fontId="0" fillId="5" borderId="26" xfId="0" applyFill="1" applyBorder="1" applyAlignment="1" applyProtection="1">
      <alignment horizontal="left" vertical="top"/>
      <protection locked="0"/>
    </xf>
    <xf numFmtId="0" fontId="3" fillId="4" borderId="33" xfId="0" applyFont="1" applyFill="1" applyBorder="1" applyAlignment="1" applyProtection="1">
      <alignment horizontal="center" vertical="top"/>
      <protection locked="0"/>
    </xf>
    <xf numFmtId="0" fontId="3" fillId="0" borderId="33" xfId="0" applyFont="1" applyBorder="1" applyAlignment="1" applyProtection="1">
      <alignment horizontal="center" vertical="top"/>
      <protection locked="0"/>
    </xf>
    <xf numFmtId="0" fontId="3" fillId="0" borderId="31" xfId="0" applyFont="1" applyBorder="1" applyAlignment="1" applyProtection="1">
      <alignment horizontal="center" vertical="top"/>
      <protection locked="0"/>
    </xf>
    <xf numFmtId="0" fontId="1" fillId="7" borderId="14" xfId="0" applyFont="1" applyFill="1" applyBorder="1" applyAlignment="1" applyProtection="1">
      <alignment horizontal="left" vertical="top"/>
      <protection locked="0"/>
    </xf>
    <xf numFmtId="0" fontId="1" fillId="7" borderId="16" xfId="0" applyFont="1" applyFill="1" applyBorder="1" applyAlignment="1" applyProtection="1">
      <alignment horizontal="left" vertical="top"/>
      <protection locked="0"/>
    </xf>
    <xf numFmtId="0" fontId="1" fillId="7" borderId="15" xfId="0" applyFont="1" applyFill="1" applyBorder="1" applyAlignment="1" applyProtection="1">
      <alignment horizontal="left" vertical="top"/>
      <protection locked="0"/>
    </xf>
    <xf numFmtId="0" fontId="1" fillId="7" borderId="18" xfId="0" applyFont="1" applyFill="1" applyBorder="1" applyAlignment="1" applyProtection="1">
      <alignment horizontal="left" vertical="top"/>
      <protection locked="0"/>
    </xf>
    <xf numFmtId="0" fontId="1" fillId="7" borderId="9" xfId="0" applyFont="1" applyFill="1" applyBorder="1" applyAlignment="1" applyProtection="1">
      <alignment horizontal="left" vertical="top"/>
      <protection locked="0"/>
    </xf>
    <xf numFmtId="0" fontId="1" fillId="7" borderId="6" xfId="0" applyFont="1" applyFill="1" applyBorder="1" applyAlignment="1" applyProtection="1">
      <alignment horizontal="left" vertical="top"/>
      <protection locked="0"/>
    </xf>
    <xf numFmtId="0" fontId="0" fillId="5" borderId="40" xfId="0" applyFill="1" applyBorder="1" applyAlignment="1" applyProtection="1">
      <alignment horizontal="left" vertical="top"/>
      <protection locked="0"/>
    </xf>
    <xf numFmtId="0" fontId="0" fillId="5" borderId="41" xfId="0" applyFill="1" applyBorder="1" applyAlignment="1" applyProtection="1">
      <alignment horizontal="left" vertical="top"/>
      <protection locked="0"/>
    </xf>
    <xf numFmtId="0" fontId="0" fillId="5" borderId="42" xfId="0" applyFill="1" applyBorder="1" applyAlignment="1" applyProtection="1">
      <alignment horizontal="left" vertical="top"/>
      <protection locked="0"/>
    </xf>
    <xf numFmtId="0" fontId="0" fillId="5" borderId="44"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0" fontId="0" fillId="5" borderId="45" xfId="0" applyFill="1" applyBorder="1" applyAlignment="1" applyProtection="1">
      <alignment horizontal="left" vertical="top"/>
      <protection locked="0"/>
    </xf>
    <xf numFmtId="0" fontId="5" fillId="7" borderId="14" xfId="0" applyFont="1" applyFill="1" applyBorder="1" applyAlignment="1" applyProtection="1">
      <alignment horizontal="left" vertical="top"/>
      <protection locked="0"/>
    </xf>
    <xf numFmtId="0" fontId="5" fillId="7" borderId="16" xfId="0" applyFont="1" applyFill="1" applyBorder="1" applyAlignment="1" applyProtection="1">
      <alignment horizontal="left" vertical="top"/>
      <protection locked="0"/>
    </xf>
    <xf numFmtId="0" fontId="5" fillId="7" borderId="15" xfId="0" applyFont="1" applyFill="1" applyBorder="1" applyAlignment="1" applyProtection="1">
      <alignment horizontal="left" vertical="top"/>
      <protection locked="0"/>
    </xf>
    <xf numFmtId="0" fontId="5" fillId="7" borderId="24" xfId="0" applyFont="1" applyFill="1" applyBorder="1" applyAlignment="1" applyProtection="1">
      <alignment horizontal="left" vertical="top"/>
      <protection locked="0"/>
    </xf>
    <xf numFmtId="0" fontId="5" fillId="7" borderId="25" xfId="0" applyFont="1" applyFill="1" applyBorder="1" applyAlignment="1" applyProtection="1">
      <alignment horizontal="left" vertical="top"/>
      <protection locked="0"/>
    </xf>
    <xf numFmtId="0" fontId="5" fillId="7" borderId="26" xfId="0" applyFont="1" applyFill="1" applyBorder="1" applyAlignment="1" applyProtection="1">
      <alignment horizontal="left" vertical="top"/>
      <protection locked="0"/>
    </xf>
    <xf numFmtId="0" fontId="0" fillId="0" borderId="0" xfId="0" applyAlignment="1" applyProtection="1">
      <alignment vertical="top"/>
      <protection locked="0"/>
    </xf>
    <xf numFmtId="0" fontId="4" fillId="3" borderId="22" xfId="0" applyFont="1" applyFill="1" applyBorder="1" applyAlignment="1" applyProtection="1">
      <alignment horizontal="center" vertical="top"/>
    </xf>
    <xf numFmtId="0" fontId="4" fillId="3" borderId="23" xfId="0" applyFont="1" applyFill="1" applyBorder="1" applyAlignment="1" applyProtection="1">
      <alignment horizontal="center" vertical="top"/>
    </xf>
    <xf numFmtId="0" fontId="3" fillId="0" borderId="7" xfId="0" applyFont="1" applyBorder="1" applyAlignment="1" applyProtection="1">
      <alignment horizontal="center" vertical="top" wrapText="1"/>
    </xf>
    <xf numFmtId="0" fontId="4" fillId="3" borderId="7" xfId="0" applyFont="1" applyFill="1" applyBorder="1" applyAlignment="1" applyProtection="1">
      <alignment horizontal="center" vertical="top"/>
    </xf>
    <xf numFmtId="0" fontId="3" fillId="0" borderId="7" xfId="0" applyFont="1" applyBorder="1" applyAlignment="1" applyProtection="1">
      <alignment horizontal="center" vertical="top"/>
    </xf>
    <xf numFmtId="0" fontId="3" fillId="0" borderId="22" xfId="0" applyFont="1" applyBorder="1" applyAlignment="1" applyProtection="1">
      <alignment horizontal="center" vertical="top"/>
    </xf>
    <xf numFmtId="0" fontId="3" fillId="0" borderId="10" xfId="0" applyFont="1" applyBorder="1" applyAlignment="1" applyProtection="1">
      <alignment horizontal="center" vertical="top" wrapText="1"/>
    </xf>
    <xf numFmtId="0" fontId="4" fillId="3" borderId="10" xfId="0" applyFont="1" applyFill="1" applyBorder="1" applyAlignment="1" applyProtection="1">
      <alignment horizontal="center" vertical="top"/>
    </xf>
    <xf numFmtId="0" fontId="3" fillId="0" borderId="8" xfId="0" applyFont="1" applyBorder="1" applyAlignment="1" applyProtection="1">
      <alignment horizontal="center" vertical="top"/>
    </xf>
    <xf numFmtId="0" fontId="3" fillId="0" borderId="23" xfId="0" applyFont="1" applyBorder="1" applyAlignment="1" applyProtection="1">
      <alignment horizontal="center" vertical="top"/>
    </xf>
    <xf numFmtId="0" fontId="3" fillId="3" borderId="1" xfId="0" applyFont="1" applyFill="1" applyBorder="1" applyAlignment="1" applyProtection="1">
      <alignment horizontal="center" vertical="top" wrapText="1"/>
    </xf>
    <xf numFmtId="0" fontId="4" fillId="3" borderId="1" xfId="0" applyFont="1" applyFill="1" applyBorder="1" applyAlignment="1" applyProtection="1">
      <alignment horizontal="center" vertical="top"/>
    </xf>
    <xf numFmtId="0" fontId="3" fillId="0" borderId="1" xfId="0" applyFont="1" applyBorder="1" applyAlignment="1" applyProtection="1">
      <alignment horizontal="center" vertical="top"/>
    </xf>
    <xf numFmtId="0" fontId="3" fillId="0" borderId="32" xfId="0" applyFont="1" applyBorder="1" applyAlignment="1" applyProtection="1">
      <alignment horizontal="center" vertical="top"/>
    </xf>
    <xf numFmtId="0" fontId="3" fillId="0" borderId="42" xfId="0" applyFont="1" applyBorder="1" applyAlignment="1" applyProtection="1">
      <alignment horizontal="center" vertical="top"/>
    </xf>
    <xf numFmtId="0" fontId="3" fillId="0" borderId="1" xfId="0" applyFont="1" applyBorder="1" applyAlignment="1" applyProtection="1">
      <alignment horizontal="center" vertical="top"/>
    </xf>
    <xf numFmtId="0" fontId="3" fillId="0" borderId="42" xfId="0" applyFont="1" applyBorder="1" applyAlignment="1" applyProtection="1">
      <alignment horizontal="center" vertical="top"/>
    </xf>
    <xf numFmtId="0" fontId="3" fillId="0" borderId="10" xfId="0" applyFont="1" applyBorder="1" applyAlignment="1" applyProtection="1">
      <alignment horizontal="center" vertical="top"/>
    </xf>
    <xf numFmtId="0" fontId="3" fillId="2" borderId="1" xfId="0" applyFont="1" applyFill="1" applyBorder="1" applyAlignment="1" applyProtection="1">
      <alignment horizontal="center" vertical="top"/>
    </xf>
    <xf numFmtId="0" fontId="3" fillId="2" borderId="32" xfId="0" applyFont="1" applyFill="1" applyBorder="1" applyAlignment="1" applyProtection="1">
      <alignment horizontal="center" vertical="top"/>
    </xf>
    <xf numFmtId="0" fontId="3" fillId="0" borderId="32" xfId="0" applyFont="1" applyBorder="1" applyAlignment="1" applyProtection="1">
      <alignment horizontal="center" vertical="top"/>
    </xf>
    <xf numFmtId="0" fontId="3" fillId="3" borderId="1" xfId="0" applyFont="1" applyFill="1" applyBorder="1" applyAlignment="1" applyProtection="1">
      <alignment horizontal="center" vertical="top"/>
    </xf>
    <xf numFmtId="0" fontId="3" fillId="3" borderId="32" xfId="0" applyFont="1" applyFill="1" applyBorder="1" applyAlignment="1" applyProtection="1">
      <alignment horizontal="center" vertical="top"/>
    </xf>
    <xf numFmtId="165" fontId="3" fillId="0" borderId="32" xfId="0" applyNumberFormat="1" applyFont="1" applyBorder="1" applyAlignment="1" applyProtection="1">
      <alignment horizontal="center" vertical="top"/>
    </xf>
    <xf numFmtId="165" fontId="3" fillId="0" borderId="32" xfId="0" applyNumberFormat="1" applyFont="1" applyBorder="1" applyAlignment="1" applyProtection="1">
      <alignment horizontal="center" vertical="top"/>
    </xf>
    <xf numFmtId="165" fontId="3" fillId="0" borderId="30" xfId="0" applyNumberFormat="1" applyFont="1" applyBorder="1" applyAlignment="1" applyProtection="1">
      <alignment horizontal="center" vertical="top"/>
    </xf>
    <xf numFmtId="166" fontId="6" fillId="0" borderId="30" xfId="0" applyNumberFormat="1" applyFont="1" applyBorder="1" applyAlignment="1" applyProtection="1">
      <alignment horizontal="center" vertical="top"/>
    </xf>
    <xf numFmtId="166" fontId="6" fillId="0" borderId="31" xfId="0" applyNumberFormat="1" applyFont="1" applyBorder="1" applyAlignment="1" applyProtection="1">
      <alignment horizontal="center" vertical="top"/>
    </xf>
    <xf numFmtId="0" fontId="3" fillId="0" borderId="27" xfId="0" applyFont="1" applyBorder="1" applyAlignment="1" applyProtection="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257175</xdr:colOff>
      <xdr:row>119</xdr:row>
      <xdr:rowOff>79358</xdr:rowOff>
    </xdr:from>
    <xdr:to>
      <xdr:col>5</xdr:col>
      <xdr:colOff>1000125</xdr:colOff>
      <xdr:row>119</xdr:row>
      <xdr:rowOff>390525</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43125" y="28235258"/>
          <a:ext cx="3381375" cy="311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323850</xdr:colOff>
      <xdr:row>121</xdr:row>
      <xdr:rowOff>123825</xdr:rowOff>
    </xdr:from>
    <xdr:to>
      <xdr:col>4</xdr:col>
      <xdr:colOff>866775</xdr:colOff>
      <xdr:row>123</xdr:row>
      <xdr:rowOff>76200</xdr:rowOff>
    </xdr:to>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66975" y="27927300"/>
          <a:ext cx="17621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304800</xdr:colOff>
      <xdr:row>123</xdr:row>
      <xdr:rowOff>200025</xdr:rowOff>
    </xdr:from>
    <xdr:to>
      <xdr:col>4</xdr:col>
      <xdr:colOff>847725</xdr:colOff>
      <xdr:row>125</xdr:row>
      <xdr:rowOff>66675</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7925" y="28384500"/>
          <a:ext cx="176212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291736</xdr:colOff>
      <xdr:row>127</xdr:row>
      <xdr:rowOff>123825</xdr:rowOff>
    </xdr:from>
    <xdr:to>
      <xdr:col>4</xdr:col>
      <xdr:colOff>914399</xdr:colOff>
      <xdr:row>129</xdr:row>
      <xdr:rowOff>76201</xdr:rowOff>
    </xdr:to>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34861" y="29222700"/>
          <a:ext cx="1841863" cy="333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1341120</xdr:colOff>
      <xdr:row>2</xdr:row>
      <xdr:rowOff>167640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90500"/>
          <a:ext cx="1341120" cy="358140"/>
        </a:xfrm>
        <a:prstGeom prst="rect">
          <a:avLst/>
        </a:prstGeom>
      </xdr:spPr>
    </xdr:pic>
    <xdr:clientData/>
  </xdr:twoCellAnchor>
  <xdr:twoCellAnchor>
    <xdr:from>
      <xdr:col>1</xdr:col>
      <xdr:colOff>952500</xdr:colOff>
      <xdr:row>180</xdr:row>
      <xdr:rowOff>180974</xdr:rowOff>
    </xdr:from>
    <xdr:to>
      <xdr:col>9</xdr:col>
      <xdr:colOff>240795</xdr:colOff>
      <xdr:row>198</xdr:row>
      <xdr:rowOff>174757</xdr:rowOff>
    </xdr:to>
    <xdr:pic>
      <xdr:nvPicPr>
        <xdr:cNvPr id="8" name="Picture 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04925" y="41605199"/>
          <a:ext cx="7365495" cy="375615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81"/>
  <sheetViews>
    <sheetView showGridLines="0" tabSelected="1" workbookViewId="0">
      <selection activeCell="L93" sqref="L93"/>
    </sheetView>
  </sheetViews>
  <sheetFormatPr defaultRowHeight="15" x14ac:dyDescent="0.25"/>
  <cols>
    <col min="1" max="1" width="5.28515625" customWidth="1"/>
    <col min="2" max="2" width="23" customWidth="1"/>
    <col min="5" max="5" width="21.28515625" customWidth="1"/>
    <col min="6" max="6" width="18.140625" customWidth="1"/>
    <col min="7" max="7" width="17.140625" customWidth="1"/>
    <col min="8" max="8" width="18.140625" customWidth="1"/>
  </cols>
  <sheetData>
    <row r="1" spans="2:65" x14ac:dyDescent="0.25">
      <c r="BM1" t="s">
        <v>128</v>
      </c>
    </row>
    <row r="2" spans="2:65" x14ac:dyDescent="0.25">
      <c r="BM2" t="s">
        <v>17</v>
      </c>
    </row>
    <row r="5" spans="2:65" ht="26.25" x14ac:dyDescent="0.4">
      <c r="B5" s="7" t="s">
        <v>34</v>
      </c>
    </row>
    <row r="6" spans="2:65" ht="18.75" x14ac:dyDescent="0.3">
      <c r="B6" s="9" t="s">
        <v>146</v>
      </c>
    </row>
    <row r="7" spans="2:65" ht="41.25" customHeight="1" x14ac:dyDescent="0.25">
      <c r="B7" s="50" t="s">
        <v>35</v>
      </c>
      <c r="C7" s="50"/>
      <c r="D7" s="50"/>
      <c r="E7" s="50"/>
      <c r="F7" s="50"/>
      <c r="G7" s="50"/>
      <c r="H7" s="50"/>
      <c r="I7" s="50"/>
      <c r="J7" s="50"/>
      <c r="K7" s="50"/>
      <c r="L7" s="50"/>
      <c r="M7" s="50"/>
      <c r="N7" s="50"/>
      <c r="O7" s="50"/>
    </row>
    <row r="8" spans="2:65" ht="15.75" customHeight="1" x14ac:dyDescent="0.25">
      <c r="B8" s="8"/>
      <c r="C8" s="8"/>
      <c r="D8" s="8"/>
      <c r="E8" s="8"/>
      <c r="F8" s="8"/>
      <c r="G8" s="8"/>
      <c r="H8" s="8"/>
      <c r="I8" s="8"/>
      <c r="J8" s="8"/>
      <c r="K8" s="8"/>
      <c r="L8" s="8"/>
      <c r="M8" s="8"/>
      <c r="N8" s="8"/>
      <c r="O8" s="8"/>
    </row>
    <row r="9" spans="2:65" ht="33" customHeight="1" x14ac:dyDescent="0.25">
      <c r="B9" s="50" t="s">
        <v>36</v>
      </c>
      <c r="C9" s="50"/>
      <c r="D9" s="50"/>
      <c r="E9" s="50"/>
      <c r="F9" s="50"/>
      <c r="G9" s="50"/>
      <c r="H9" s="50"/>
      <c r="I9" s="50"/>
      <c r="J9" s="50"/>
      <c r="K9" s="50"/>
      <c r="L9" s="50"/>
      <c r="M9" s="50"/>
      <c r="N9" s="50"/>
      <c r="O9" s="50"/>
    </row>
    <row r="10" spans="2:65" ht="16.5" customHeight="1" x14ac:dyDescent="0.25">
      <c r="B10" s="8"/>
      <c r="C10" s="8"/>
      <c r="D10" s="8"/>
      <c r="E10" s="8"/>
      <c r="F10" s="8"/>
      <c r="G10" s="8"/>
      <c r="H10" s="8"/>
      <c r="I10" s="8"/>
      <c r="J10" s="8"/>
      <c r="K10" s="8"/>
      <c r="L10" s="8"/>
      <c r="M10" s="8"/>
      <c r="N10" s="8"/>
      <c r="O10" s="8"/>
    </row>
    <row r="11" spans="2:65" x14ac:dyDescent="0.25">
      <c r="B11" t="s">
        <v>37</v>
      </c>
    </row>
    <row r="12" spans="2:65" x14ac:dyDescent="0.25">
      <c r="B12" t="s">
        <v>38</v>
      </c>
    </row>
    <row r="14" spans="2:65" ht="30.75" customHeight="1" x14ac:dyDescent="0.25">
      <c r="B14" s="50" t="s">
        <v>140</v>
      </c>
      <c r="C14" s="50"/>
      <c r="D14" s="50"/>
      <c r="E14" s="50"/>
      <c r="F14" s="50"/>
      <c r="G14" s="50"/>
      <c r="H14" s="50"/>
      <c r="I14" s="50"/>
      <c r="J14" s="50"/>
      <c r="K14" s="50"/>
      <c r="L14" s="50"/>
      <c r="M14" s="50"/>
      <c r="N14" s="50"/>
      <c r="O14" s="50"/>
    </row>
    <row r="16" spans="2:65" ht="18.75" x14ac:dyDescent="0.3">
      <c r="B16" s="9" t="s">
        <v>110</v>
      </c>
    </row>
    <row r="17" spans="2:15" ht="32.25" customHeight="1" x14ac:dyDescent="0.25">
      <c r="B17" s="50" t="s">
        <v>39</v>
      </c>
      <c r="C17" s="50"/>
      <c r="D17" s="50"/>
      <c r="E17" s="50"/>
      <c r="F17" s="50"/>
      <c r="G17" s="50"/>
      <c r="H17" s="50"/>
      <c r="I17" s="50"/>
      <c r="J17" s="50"/>
      <c r="K17" s="50"/>
      <c r="L17" s="50"/>
      <c r="M17" s="50"/>
      <c r="N17" s="50"/>
      <c r="O17" s="50"/>
    </row>
    <row r="18" spans="2:15" ht="12.75" customHeight="1" x14ac:dyDescent="0.25">
      <c r="B18" s="8"/>
      <c r="C18" s="8"/>
      <c r="D18" s="8"/>
      <c r="E18" s="8"/>
      <c r="F18" s="8"/>
      <c r="G18" s="8"/>
      <c r="H18" s="8"/>
      <c r="I18" s="8"/>
      <c r="J18" s="8"/>
      <c r="K18" s="8"/>
      <c r="L18" s="8"/>
      <c r="M18" s="8"/>
      <c r="N18" s="8"/>
      <c r="O18" s="8"/>
    </row>
    <row r="19" spans="2:15" ht="30.75" customHeight="1" x14ac:dyDescent="0.25">
      <c r="B19" s="50" t="s">
        <v>40</v>
      </c>
      <c r="C19" s="50"/>
      <c r="D19" s="50"/>
      <c r="E19" s="50"/>
      <c r="F19" s="50"/>
      <c r="G19" s="50"/>
      <c r="H19" s="50"/>
      <c r="I19" s="50"/>
      <c r="J19" s="50"/>
      <c r="K19" s="50"/>
      <c r="L19" s="50"/>
      <c r="M19" s="50"/>
      <c r="N19" s="50"/>
      <c r="O19" s="50"/>
    </row>
    <row r="21" spans="2:15" ht="18.75" x14ac:dyDescent="0.3">
      <c r="B21" s="9" t="s">
        <v>111</v>
      </c>
    </row>
    <row r="22" spans="2:15" ht="39" customHeight="1" x14ac:dyDescent="0.25">
      <c r="B22" s="50" t="s">
        <v>41</v>
      </c>
      <c r="C22" s="50"/>
      <c r="D22" s="50"/>
      <c r="E22" s="50"/>
      <c r="F22" s="50"/>
      <c r="G22" s="50"/>
      <c r="H22" s="50"/>
      <c r="I22" s="50"/>
      <c r="J22" s="50"/>
      <c r="K22" s="50"/>
      <c r="L22" s="50"/>
      <c r="M22" s="50"/>
      <c r="N22" s="50"/>
      <c r="O22" s="50"/>
    </row>
    <row r="23" spans="2:15" ht="14.25" customHeight="1" x14ac:dyDescent="0.25">
      <c r="B23" s="39"/>
      <c r="C23" s="39"/>
      <c r="D23" s="39"/>
      <c r="E23" s="39"/>
      <c r="F23" s="39"/>
      <c r="G23" s="39"/>
      <c r="H23" s="39"/>
      <c r="I23" s="39"/>
      <c r="J23" s="39"/>
      <c r="K23" s="39"/>
      <c r="L23" s="39"/>
      <c r="M23" s="39"/>
      <c r="N23" s="39"/>
      <c r="O23" s="39"/>
    </row>
    <row r="24" spans="2:15" ht="28.5" customHeight="1" x14ac:dyDescent="0.25">
      <c r="B24" s="50" t="s">
        <v>139</v>
      </c>
      <c r="C24" s="50"/>
      <c r="D24" s="50"/>
      <c r="E24" s="50"/>
      <c r="F24" s="50"/>
      <c r="G24" s="50"/>
      <c r="H24" s="50"/>
      <c r="I24" s="50"/>
      <c r="J24" s="50"/>
      <c r="K24" s="50"/>
      <c r="L24" s="50"/>
      <c r="M24" s="50"/>
      <c r="N24" s="50"/>
      <c r="O24" s="50"/>
    </row>
    <row r="25" spans="2:15" ht="13.5" customHeight="1" x14ac:dyDescent="0.25">
      <c r="B25" s="39"/>
      <c r="C25" s="39"/>
      <c r="D25" s="39"/>
      <c r="E25" s="39"/>
      <c r="F25" s="39"/>
      <c r="G25" s="39"/>
      <c r="H25" s="39"/>
      <c r="I25" s="39"/>
      <c r="J25" s="39"/>
      <c r="K25" s="39"/>
      <c r="L25" s="39"/>
      <c r="M25" s="39"/>
      <c r="N25" s="39"/>
      <c r="O25" s="39"/>
    </row>
    <row r="26" spans="2:15" x14ac:dyDescent="0.25">
      <c r="B26" t="s">
        <v>42</v>
      </c>
    </row>
    <row r="28" spans="2:15" x14ac:dyDescent="0.25">
      <c r="B28" t="s">
        <v>43</v>
      </c>
    </row>
    <row r="29" spans="2:15" ht="15.75" thickBot="1" x14ac:dyDescent="0.3"/>
    <row r="30" spans="2:15" ht="20.25" customHeight="1" x14ac:dyDescent="0.25">
      <c r="B30" t="s">
        <v>44</v>
      </c>
      <c r="C30" s="58">
        <v>21</v>
      </c>
    </row>
    <row r="31" spans="2:15" ht="8.25" customHeight="1" x14ac:dyDescent="0.25">
      <c r="C31" s="59"/>
    </row>
    <row r="32" spans="2:15" ht="20.25" customHeight="1" x14ac:dyDescent="0.25"/>
    <row r="33" spans="2:15" ht="20.25" customHeight="1" x14ac:dyDescent="0.25">
      <c r="B33" t="s">
        <v>45</v>
      </c>
      <c r="C33" s="60">
        <v>-3</v>
      </c>
    </row>
    <row r="34" spans="2:15" ht="10.5" customHeight="1" x14ac:dyDescent="0.25">
      <c r="C34" s="61"/>
    </row>
    <row r="35" spans="2:15" ht="20.25" customHeight="1" x14ac:dyDescent="0.25"/>
    <row r="36" spans="2:15" ht="20.25" customHeight="1" x14ac:dyDescent="0.25">
      <c r="B36" t="s">
        <v>136</v>
      </c>
      <c r="C36" s="62">
        <f>C32-C34</f>
        <v>0</v>
      </c>
    </row>
    <row r="37" spans="2:15" ht="8.25" customHeight="1" thickBot="1" x14ac:dyDescent="0.3">
      <c r="C37" s="63"/>
    </row>
    <row r="39" spans="2:15" x14ac:dyDescent="0.25">
      <c r="B39" s="49" t="s">
        <v>137</v>
      </c>
      <c r="C39" s="49"/>
      <c r="D39" s="49"/>
      <c r="E39" s="49"/>
      <c r="F39" s="49"/>
      <c r="G39" s="49"/>
      <c r="H39" s="49"/>
      <c r="I39" s="49"/>
      <c r="J39" s="49"/>
      <c r="K39" s="49"/>
      <c r="L39" s="49"/>
      <c r="M39" s="49"/>
      <c r="N39" s="49"/>
      <c r="O39" s="49"/>
    </row>
    <row r="41" spans="2:15" x14ac:dyDescent="0.25">
      <c r="B41" s="49" t="s">
        <v>135</v>
      </c>
      <c r="C41" s="49"/>
      <c r="D41" s="49"/>
      <c r="E41" s="49"/>
      <c r="F41" s="49"/>
      <c r="G41" s="49"/>
      <c r="H41" s="49"/>
      <c r="I41" s="49"/>
      <c r="J41" s="49"/>
      <c r="K41" s="49"/>
      <c r="L41" s="49"/>
      <c r="M41" s="49"/>
      <c r="N41" s="49"/>
      <c r="O41" s="49"/>
    </row>
    <row r="43" spans="2:15" ht="15.75" x14ac:dyDescent="0.25">
      <c r="B43" s="10" t="s">
        <v>112</v>
      </c>
    </row>
    <row r="44" spans="2:15" x14ac:dyDescent="0.25">
      <c r="B44" t="s">
        <v>113</v>
      </c>
    </row>
    <row r="45" spans="2:15" x14ac:dyDescent="0.25">
      <c r="B45" t="s">
        <v>114</v>
      </c>
    </row>
    <row r="46" spans="2:15" ht="15.75" thickBot="1" x14ac:dyDescent="0.3"/>
    <row r="47" spans="2:15" ht="47.25" customHeight="1" thickBot="1" x14ac:dyDescent="0.3">
      <c r="E47" s="12" t="s">
        <v>46</v>
      </c>
      <c r="F47" s="13" t="s">
        <v>122</v>
      </c>
      <c r="G47" s="11"/>
      <c r="H47" s="11"/>
      <c r="I47" s="11"/>
    </row>
    <row r="48" spans="2:15" ht="15.75" thickBot="1" x14ac:dyDescent="0.3">
      <c r="E48" s="14" t="s">
        <v>47</v>
      </c>
      <c r="F48" s="15">
        <v>21</v>
      </c>
    </row>
    <row r="49" spans="5:6" ht="15.75" thickBot="1" x14ac:dyDescent="0.3">
      <c r="E49" s="14" t="s">
        <v>48</v>
      </c>
      <c r="F49" s="15">
        <v>21</v>
      </c>
    </row>
    <row r="50" spans="5:6" ht="15.75" thickBot="1" x14ac:dyDescent="0.3">
      <c r="E50" s="14" t="s">
        <v>49</v>
      </c>
      <c r="F50" s="15">
        <v>21</v>
      </c>
    </row>
    <row r="51" spans="5:6" ht="15.75" thickBot="1" x14ac:dyDescent="0.3">
      <c r="E51" s="14" t="s">
        <v>50</v>
      </c>
      <c r="F51" s="15">
        <v>18</v>
      </c>
    </row>
    <row r="52" spans="5:6" ht="15.75" thickBot="1" x14ac:dyDescent="0.3">
      <c r="E52" s="14" t="s">
        <v>51</v>
      </c>
      <c r="F52" s="15">
        <v>21</v>
      </c>
    </row>
    <row r="53" spans="5:6" ht="15.75" thickBot="1" x14ac:dyDescent="0.3">
      <c r="E53" s="14" t="s">
        <v>52</v>
      </c>
      <c r="F53" s="15">
        <v>21</v>
      </c>
    </row>
    <row r="54" spans="5:6" ht="15.75" thickBot="1" x14ac:dyDescent="0.3">
      <c r="E54" s="14" t="s">
        <v>53</v>
      </c>
      <c r="F54" s="15">
        <v>18</v>
      </c>
    </row>
    <row r="55" spans="5:6" ht="15.75" thickBot="1" x14ac:dyDescent="0.3">
      <c r="E55" s="14" t="s">
        <v>54</v>
      </c>
      <c r="F55" s="15">
        <v>18</v>
      </c>
    </row>
    <row r="56" spans="5:6" ht="15.75" thickBot="1" x14ac:dyDescent="0.3">
      <c r="E56" s="14" t="s">
        <v>55</v>
      </c>
      <c r="F56" s="15">
        <v>18</v>
      </c>
    </row>
    <row r="57" spans="5:6" ht="15.75" thickBot="1" x14ac:dyDescent="0.3">
      <c r="E57" s="14" t="s">
        <v>56</v>
      </c>
      <c r="F57" s="15">
        <v>18</v>
      </c>
    </row>
    <row r="58" spans="5:6" ht="15.75" thickBot="1" x14ac:dyDescent="0.3">
      <c r="E58" s="14" t="s">
        <v>57</v>
      </c>
      <c r="F58" s="15">
        <v>21</v>
      </c>
    </row>
    <row r="59" spans="5:6" ht="15.75" thickBot="1" x14ac:dyDescent="0.3">
      <c r="E59" s="14" t="s">
        <v>58</v>
      </c>
      <c r="F59" s="15">
        <v>21</v>
      </c>
    </row>
    <row r="60" spans="5:6" ht="15.75" thickBot="1" x14ac:dyDescent="0.3">
      <c r="E60" s="14" t="s">
        <v>59</v>
      </c>
      <c r="F60" s="15">
        <v>18</v>
      </c>
    </row>
    <row r="61" spans="5:6" ht="15.75" thickBot="1" x14ac:dyDescent="0.3">
      <c r="E61" s="14" t="s">
        <v>60</v>
      </c>
      <c r="F61" s="15">
        <v>18</v>
      </c>
    </row>
    <row r="62" spans="5:6" ht="15.75" thickBot="1" x14ac:dyDescent="0.3">
      <c r="E62" s="14" t="s">
        <v>61</v>
      </c>
      <c r="F62" s="15">
        <v>21</v>
      </c>
    </row>
    <row r="63" spans="5:6" ht="15.75" thickBot="1" x14ac:dyDescent="0.3">
      <c r="E63" s="14" t="s">
        <v>62</v>
      </c>
      <c r="F63" s="15">
        <v>21</v>
      </c>
    </row>
    <row r="64" spans="5:6" ht="15.75" thickBot="1" x14ac:dyDescent="0.3">
      <c r="E64" s="14" t="s">
        <v>63</v>
      </c>
      <c r="F64" s="15">
        <v>18</v>
      </c>
    </row>
    <row r="65" spans="2:8" ht="15.75" thickBot="1" x14ac:dyDescent="0.3">
      <c r="E65" s="14" t="s">
        <v>64</v>
      </c>
      <c r="F65" s="15">
        <v>22</v>
      </c>
    </row>
    <row r="66" spans="2:8" ht="15.75" thickBot="1" x14ac:dyDescent="0.3">
      <c r="E66" s="14" t="s">
        <v>65</v>
      </c>
      <c r="F66" s="15">
        <v>22</v>
      </c>
    </row>
    <row r="67" spans="2:8" ht="15.75" thickBot="1" x14ac:dyDescent="0.3">
      <c r="E67" s="14" t="s">
        <v>66</v>
      </c>
      <c r="F67" s="15">
        <v>21</v>
      </c>
    </row>
    <row r="68" spans="2:8" ht="15.75" thickBot="1" x14ac:dyDescent="0.3">
      <c r="E68" s="14" t="s">
        <v>67</v>
      </c>
      <c r="F68" s="15">
        <v>16</v>
      </c>
    </row>
    <row r="71" spans="2:8" ht="15.75" x14ac:dyDescent="0.25">
      <c r="B71" s="10" t="s">
        <v>115</v>
      </c>
    </row>
    <row r="73" spans="2:8" x14ac:dyDescent="0.25">
      <c r="B73" t="s">
        <v>169</v>
      </c>
    </row>
    <row r="75" spans="2:8" ht="15.75" thickBot="1" x14ac:dyDescent="0.3"/>
    <row r="76" spans="2:8" ht="17.25" customHeight="1" thickBot="1" x14ac:dyDescent="0.3">
      <c r="F76" s="64" t="s">
        <v>68</v>
      </c>
      <c r="G76" s="65"/>
      <c r="H76" s="66"/>
    </row>
    <row r="77" spans="2:8" s="40" customFormat="1" ht="74.25" customHeight="1" thickBot="1" x14ac:dyDescent="0.3">
      <c r="E77" s="43" t="s">
        <v>46</v>
      </c>
      <c r="F77" s="44" t="s">
        <v>148</v>
      </c>
      <c r="G77" s="44" t="s">
        <v>149</v>
      </c>
      <c r="H77" s="44" t="s">
        <v>150</v>
      </c>
    </row>
    <row r="78" spans="2:8" s="40" customFormat="1" ht="30.75" thickBot="1" x14ac:dyDescent="0.3">
      <c r="E78" s="41" t="s">
        <v>176</v>
      </c>
      <c r="F78" s="42">
        <v>1.5</v>
      </c>
      <c r="G78" s="42">
        <v>1</v>
      </c>
      <c r="H78" s="42">
        <v>0.5</v>
      </c>
    </row>
    <row r="79" spans="2:8" ht="15.75" thickBot="1" x14ac:dyDescent="0.3">
      <c r="E79" s="14" t="s">
        <v>50</v>
      </c>
      <c r="F79" s="15" t="s">
        <v>151</v>
      </c>
      <c r="G79" s="15" t="s">
        <v>153</v>
      </c>
      <c r="H79" s="15" t="s">
        <v>153</v>
      </c>
    </row>
    <row r="80" spans="2:8" ht="15.75" thickBot="1" x14ac:dyDescent="0.3">
      <c r="E80" s="14" t="s">
        <v>53</v>
      </c>
      <c r="F80" s="15">
        <v>2</v>
      </c>
      <c r="G80" s="15">
        <v>1</v>
      </c>
      <c r="H80" s="15">
        <v>0.5</v>
      </c>
    </row>
    <row r="81" spans="2:8" ht="15.75" thickBot="1" x14ac:dyDescent="0.3">
      <c r="E81" s="14" t="s">
        <v>154</v>
      </c>
      <c r="F81" s="15" t="s">
        <v>151</v>
      </c>
      <c r="G81" s="15" t="s">
        <v>153</v>
      </c>
      <c r="H81" s="15" t="s">
        <v>153</v>
      </c>
    </row>
    <row r="82" spans="2:8" s="40" customFormat="1" ht="30.75" thickBot="1" x14ac:dyDescent="0.3">
      <c r="E82" s="41" t="s">
        <v>175</v>
      </c>
      <c r="F82" s="42" t="s">
        <v>152</v>
      </c>
      <c r="G82" s="42" t="s">
        <v>153</v>
      </c>
      <c r="H82" s="42" t="s">
        <v>153</v>
      </c>
    </row>
    <row r="83" spans="2:8" s="40" customFormat="1" ht="15.75" thickBot="1" x14ac:dyDescent="0.3">
      <c r="E83" s="41" t="s">
        <v>56</v>
      </c>
      <c r="F83" s="42" t="s">
        <v>152</v>
      </c>
      <c r="G83" s="42" t="s">
        <v>173</v>
      </c>
      <c r="H83" s="42" t="s">
        <v>174</v>
      </c>
    </row>
    <row r="84" spans="2:8" ht="15.75" thickBot="1" x14ac:dyDescent="0.3">
      <c r="E84" s="14" t="s">
        <v>147</v>
      </c>
      <c r="F84" s="15">
        <v>1.5</v>
      </c>
      <c r="G84" s="15">
        <v>1.5</v>
      </c>
      <c r="H84" s="42">
        <v>0.5</v>
      </c>
    </row>
    <row r="85" spans="2:8" ht="15.75" thickBot="1" x14ac:dyDescent="0.3">
      <c r="E85" s="14" t="s">
        <v>59</v>
      </c>
      <c r="F85" s="15">
        <v>1</v>
      </c>
      <c r="G85" s="15">
        <v>1</v>
      </c>
      <c r="H85" s="15">
        <v>0.5</v>
      </c>
    </row>
    <row r="86" spans="2:8" ht="15.75" thickBot="1" x14ac:dyDescent="0.3">
      <c r="E86" s="14" t="s">
        <v>155</v>
      </c>
      <c r="F86" s="15">
        <v>2</v>
      </c>
      <c r="G86" s="15">
        <v>1.5</v>
      </c>
      <c r="H86" s="15">
        <v>1</v>
      </c>
    </row>
    <row r="87" spans="2:8" ht="15.75" thickBot="1" x14ac:dyDescent="0.3">
      <c r="E87" s="14" t="s">
        <v>63</v>
      </c>
      <c r="F87" s="15">
        <v>2</v>
      </c>
      <c r="G87" s="15">
        <v>1</v>
      </c>
      <c r="H87" s="15">
        <v>0.5</v>
      </c>
    </row>
    <row r="88" spans="2:8" ht="15.75" thickBot="1" x14ac:dyDescent="0.3">
      <c r="E88" s="14" t="s">
        <v>67</v>
      </c>
      <c r="F88" s="15">
        <v>1</v>
      </c>
      <c r="G88" s="15">
        <v>0.5</v>
      </c>
      <c r="H88" s="15">
        <v>0.5</v>
      </c>
    </row>
    <row r="91" spans="2:8" x14ac:dyDescent="0.25">
      <c r="B91" t="s">
        <v>170</v>
      </c>
    </row>
    <row r="93" spans="2:8" x14ac:dyDescent="0.25">
      <c r="B93" t="s">
        <v>156</v>
      </c>
    </row>
    <row r="94" spans="2:8" ht="15.75" thickBot="1" x14ac:dyDescent="0.3"/>
    <row r="95" spans="2:8" s="40" customFormat="1" ht="74.25" customHeight="1" thickBot="1" x14ac:dyDescent="0.3">
      <c r="E95" s="43" t="s">
        <v>157</v>
      </c>
      <c r="F95" s="44" t="s">
        <v>158</v>
      </c>
      <c r="G95" s="44" t="s">
        <v>159</v>
      </c>
    </row>
    <row r="96" spans="2:8" s="40" customFormat="1" ht="15.75" thickBot="1" x14ac:dyDescent="0.3">
      <c r="E96" s="69" t="s">
        <v>160</v>
      </c>
      <c r="F96" s="42" t="s">
        <v>162</v>
      </c>
      <c r="G96" s="42">
        <v>5</v>
      </c>
    </row>
    <row r="97" spans="1:15" s="40" customFormat="1" ht="15.75" thickBot="1" x14ac:dyDescent="0.3">
      <c r="E97" s="70"/>
      <c r="F97" s="42" t="s">
        <v>163</v>
      </c>
      <c r="G97" s="42">
        <v>3</v>
      </c>
    </row>
    <row r="98" spans="1:15" s="40" customFormat="1" ht="15.75" thickBot="1" x14ac:dyDescent="0.3">
      <c r="E98" s="67" t="s">
        <v>161</v>
      </c>
      <c r="F98" s="42" t="s">
        <v>162</v>
      </c>
      <c r="G98" s="42">
        <v>4</v>
      </c>
    </row>
    <row r="99" spans="1:15" ht="15.75" thickBot="1" x14ac:dyDescent="0.3">
      <c r="E99" s="68"/>
      <c r="F99" s="15" t="s">
        <v>163</v>
      </c>
      <c r="G99" s="15">
        <v>2</v>
      </c>
    </row>
    <row r="100" spans="1:15" x14ac:dyDescent="0.25">
      <c r="E100" s="2"/>
      <c r="F100" s="45"/>
      <c r="G100" s="45"/>
    </row>
    <row r="102" spans="1:15" ht="15.75" x14ac:dyDescent="0.25">
      <c r="B102" s="10" t="s">
        <v>116</v>
      </c>
    </row>
    <row r="103" spans="1:15" ht="15.75" thickBot="1" x14ac:dyDescent="0.3">
      <c r="B103" s="3" t="s">
        <v>69</v>
      </c>
      <c r="C103" s="3"/>
      <c r="D103" s="3"/>
      <c r="E103" s="3"/>
      <c r="F103" s="3"/>
      <c r="G103" s="3"/>
      <c r="H103" s="3"/>
      <c r="I103" s="3"/>
      <c r="J103" s="3"/>
      <c r="K103" s="3"/>
      <c r="L103" s="3"/>
      <c r="M103" s="3"/>
      <c r="N103" s="3"/>
      <c r="O103" s="3"/>
    </row>
    <row r="104" spans="1:15" ht="46.5" customHeight="1" thickBot="1" x14ac:dyDescent="0.3">
      <c r="A104" s="1"/>
      <c r="B104" s="17" t="s">
        <v>70</v>
      </c>
      <c r="C104" s="53" t="s">
        <v>71</v>
      </c>
      <c r="D104" s="53"/>
      <c r="E104" s="53"/>
      <c r="F104" s="53"/>
      <c r="G104" s="53"/>
      <c r="H104" s="53"/>
      <c r="I104" s="53"/>
      <c r="J104" s="53"/>
      <c r="K104" s="53"/>
      <c r="L104" s="53"/>
      <c r="M104" s="53"/>
      <c r="N104" s="53"/>
      <c r="O104" s="54"/>
    </row>
    <row r="105" spans="1:15" ht="60" customHeight="1" thickBot="1" x14ac:dyDescent="0.3">
      <c r="A105" s="2"/>
      <c r="B105" s="16" t="s">
        <v>72</v>
      </c>
      <c r="C105" s="55" t="s">
        <v>73</v>
      </c>
      <c r="D105" s="53"/>
      <c r="E105" s="53"/>
      <c r="F105" s="53"/>
      <c r="G105" s="53"/>
      <c r="H105" s="53"/>
      <c r="I105" s="53"/>
      <c r="J105" s="53"/>
      <c r="K105" s="53"/>
      <c r="L105" s="53"/>
      <c r="M105" s="53"/>
      <c r="N105" s="53"/>
      <c r="O105" s="54"/>
    </row>
    <row r="106" spans="1:15" ht="30.75" customHeight="1" thickBot="1" x14ac:dyDescent="0.3">
      <c r="A106" s="1"/>
      <c r="B106" s="21" t="s">
        <v>74</v>
      </c>
      <c r="C106" s="18" t="s">
        <v>75</v>
      </c>
      <c r="D106" s="19"/>
      <c r="E106" s="19"/>
      <c r="F106" s="19"/>
      <c r="G106" s="19"/>
      <c r="H106" s="19"/>
      <c r="I106" s="19"/>
      <c r="J106" s="19"/>
      <c r="K106" s="19"/>
      <c r="L106" s="19"/>
      <c r="M106" s="19"/>
      <c r="N106" s="19"/>
      <c r="O106" s="20"/>
    </row>
    <row r="107" spans="1:15" ht="63" customHeight="1" thickBot="1" x14ac:dyDescent="0.3">
      <c r="A107" s="2"/>
      <c r="B107" s="21" t="s">
        <v>76</v>
      </c>
      <c r="C107" s="55" t="s">
        <v>123</v>
      </c>
      <c r="D107" s="53"/>
      <c r="E107" s="53"/>
      <c r="F107" s="53"/>
      <c r="G107" s="53"/>
      <c r="H107" s="53"/>
      <c r="I107" s="53"/>
      <c r="J107" s="53"/>
      <c r="K107" s="53"/>
      <c r="L107" s="53"/>
      <c r="M107" s="53"/>
      <c r="N107" s="53"/>
      <c r="O107" s="54"/>
    </row>
    <row r="108" spans="1:15" ht="17.25" customHeight="1" x14ac:dyDescent="0.25">
      <c r="A108" s="1"/>
      <c r="B108" s="22" t="s">
        <v>77</v>
      </c>
      <c r="C108" s="56" t="s">
        <v>78</v>
      </c>
      <c r="D108" s="56"/>
      <c r="E108" s="56"/>
      <c r="F108" s="56"/>
      <c r="G108" s="56"/>
      <c r="H108" s="56"/>
      <c r="I108" s="56"/>
      <c r="J108" s="56"/>
      <c r="K108" s="56"/>
      <c r="L108" s="56"/>
      <c r="M108" s="56"/>
      <c r="N108" s="56"/>
      <c r="O108" s="57"/>
    </row>
    <row r="109" spans="1:15" x14ac:dyDescent="0.25">
      <c r="A109" s="1"/>
      <c r="B109" s="5"/>
      <c r="C109" t="s">
        <v>117</v>
      </c>
      <c r="O109" s="1"/>
    </row>
    <row r="110" spans="1:15" x14ac:dyDescent="0.25">
      <c r="A110" s="1"/>
      <c r="B110" s="5"/>
      <c r="C110" t="s">
        <v>118</v>
      </c>
      <c r="O110" s="1"/>
    </row>
    <row r="111" spans="1:15" ht="14.25" customHeight="1" x14ac:dyDescent="0.25">
      <c r="A111" s="2"/>
      <c r="B111" s="24"/>
      <c r="C111" s="24" t="s">
        <v>119</v>
      </c>
      <c r="O111" s="1"/>
    </row>
    <row r="112" spans="1:15" ht="14.25" customHeight="1" thickBot="1" x14ac:dyDescent="0.3">
      <c r="A112" s="2"/>
      <c r="B112" s="6"/>
      <c r="O112" s="1"/>
    </row>
    <row r="113" spans="1:15" ht="62.25" customHeight="1" thickBot="1" x14ac:dyDescent="0.3">
      <c r="A113" s="2"/>
      <c r="B113" s="25" t="s">
        <v>79</v>
      </c>
      <c r="C113" s="55" t="s">
        <v>124</v>
      </c>
      <c r="D113" s="53"/>
      <c r="E113" s="53"/>
      <c r="F113" s="53"/>
      <c r="G113" s="53"/>
      <c r="H113" s="53"/>
      <c r="I113" s="53"/>
      <c r="J113" s="53"/>
      <c r="K113" s="53"/>
      <c r="L113" s="53"/>
      <c r="M113" s="53"/>
      <c r="N113" s="53"/>
      <c r="O113" s="54"/>
    </row>
    <row r="116" spans="1:15" ht="18.75" x14ac:dyDescent="0.3">
      <c r="B116" s="9" t="s">
        <v>120</v>
      </c>
    </row>
    <row r="117" spans="1:15" ht="18.75" x14ac:dyDescent="0.3">
      <c r="B117" s="9"/>
    </row>
    <row r="118" spans="1:15" x14ac:dyDescent="0.25">
      <c r="B118" t="s">
        <v>142</v>
      </c>
    </row>
    <row r="120" spans="1:15" ht="63.75" customHeight="1" x14ac:dyDescent="0.25"/>
    <row r="121" spans="1:15" ht="46.5" customHeight="1" x14ac:dyDescent="0.25">
      <c r="B121" s="50" t="s">
        <v>141</v>
      </c>
      <c r="C121" s="50"/>
      <c r="D121" s="50"/>
      <c r="E121" s="50"/>
      <c r="F121" s="50"/>
      <c r="G121" s="50"/>
      <c r="H121" s="50"/>
      <c r="I121" s="50"/>
      <c r="J121" s="50"/>
      <c r="K121" s="50"/>
      <c r="L121" s="50"/>
      <c r="M121" s="50"/>
      <c r="N121" s="50"/>
      <c r="O121" s="50"/>
    </row>
    <row r="123" spans="1:15" x14ac:dyDescent="0.25">
      <c r="B123" t="s">
        <v>80</v>
      </c>
    </row>
    <row r="124" spans="1:15" ht="21.75" customHeight="1" x14ac:dyDescent="0.25"/>
    <row r="125" spans="1:15" x14ac:dyDescent="0.25">
      <c r="B125" t="s">
        <v>81</v>
      </c>
    </row>
    <row r="126" spans="1:15" ht="20.25" customHeight="1" x14ac:dyDescent="0.25"/>
    <row r="127" spans="1:15" ht="32.25" customHeight="1" x14ac:dyDescent="0.25">
      <c r="B127" s="50" t="s">
        <v>82</v>
      </c>
      <c r="C127" s="50"/>
      <c r="D127" s="50"/>
      <c r="E127" s="50"/>
      <c r="F127" s="50"/>
      <c r="G127" s="50"/>
      <c r="H127" s="50"/>
      <c r="I127" s="50"/>
      <c r="J127" s="50"/>
      <c r="K127" s="50"/>
      <c r="L127" s="50"/>
      <c r="M127" s="50"/>
      <c r="N127" s="50"/>
      <c r="O127" s="50"/>
    </row>
    <row r="129" spans="2:15" x14ac:dyDescent="0.25">
      <c r="B129" t="s">
        <v>83</v>
      </c>
    </row>
    <row r="131" spans="2:15" x14ac:dyDescent="0.25">
      <c r="B131" t="s">
        <v>84</v>
      </c>
    </row>
    <row r="133" spans="2:15" x14ac:dyDescent="0.25">
      <c r="B133" t="s">
        <v>85</v>
      </c>
    </row>
    <row r="134" spans="2:15" ht="15.75" thickBot="1" x14ac:dyDescent="0.3"/>
    <row r="135" spans="2:15" ht="28.5" customHeight="1" thickBot="1" x14ac:dyDescent="0.3">
      <c r="E135" s="35" t="s">
        <v>86</v>
      </c>
      <c r="F135" s="31" t="s">
        <v>87</v>
      </c>
      <c r="G135" s="30"/>
      <c r="H135" s="26" t="s">
        <v>125</v>
      </c>
    </row>
    <row r="136" spans="2:15" ht="15.75" thickBot="1" x14ac:dyDescent="0.3">
      <c r="E136" s="36"/>
      <c r="F136" s="32" t="s">
        <v>88</v>
      </c>
      <c r="G136" s="29" t="s">
        <v>89</v>
      </c>
      <c r="H136" s="29"/>
    </row>
    <row r="137" spans="2:15" x14ac:dyDescent="0.25">
      <c r="E137" s="24" t="s">
        <v>90</v>
      </c>
      <c r="F137" s="33">
        <v>400</v>
      </c>
      <c r="G137" s="27">
        <v>16</v>
      </c>
      <c r="H137" s="27">
        <v>186</v>
      </c>
    </row>
    <row r="138" spans="2:15" x14ac:dyDescent="0.25">
      <c r="E138" s="24"/>
      <c r="F138" s="33">
        <v>800</v>
      </c>
      <c r="G138" s="27">
        <v>31</v>
      </c>
      <c r="H138" s="27">
        <v>382</v>
      </c>
    </row>
    <row r="139" spans="2:15" x14ac:dyDescent="0.25">
      <c r="E139" s="24"/>
      <c r="F139" s="33">
        <v>1000</v>
      </c>
      <c r="G139" s="27">
        <v>39</v>
      </c>
      <c r="H139" s="27">
        <v>480</v>
      </c>
    </row>
    <row r="140" spans="2:15" x14ac:dyDescent="0.25">
      <c r="E140" s="24"/>
      <c r="F140" s="33">
        <v>1200</v>
      </c>
      <c r="G140" s="27">
        <v>47</v>
      </c>
      <c r="H140" s="27">
        <v>578</v>
      </c>
    </row>
    <row r="141" spans="2:15" x14ac:dyDescent="0.25">
      <c r="E141" s="24"/>
      <c r="F141" s="33">
        <v>1600</v>
      </c>
      <c r="G141" s="27">
        <v>63</v>
      </c>
      <c r="H141" s="27">
        <v>774</v>
      </c>
    </row>
    <row r="142" spans="2:15" ht="15.75" thickBot="1" x14ac:dyDescent="0.3">
      <c r="E142" s="23"/>
      <c r="F142" s="34">
        <v>2000</v>
      </c>
      <c r="G142" s="28">
        <v>79</v>
      </c>
      <c r="H142" s="28">
        <v>969</v>
      </c>
    </row>
    <row r="144" spans="2:15" ht="42.75" customHeight="1" x14ac:dyDescent="0.25">
      <c r="B144" s="50" t="s">
        <v>91</v>
      </c>
      <c r="C144" s="50"/>
      <c r="D144" s="50"/>
      <c r="E144" s="50"/>
      <c r="F144" s="50"/>
      <c r="G144" s="50"/>
      <c r="H144" s="50"/>
      <c r="I144" s="50"/>
      <c r="J144" s="50"/>
      <c r="K144" s="50"/>
      <c r="L144" s="50"/>
      <c r="M144" s="50"/>
      <c r="N144" s="50"/>
      <c r="O144" s="50"/>
    </row>
    <row r="145" spans="2:15" ht="42" customHeight="1" x14ac:dyDescent="0.25">
      <c r="B145" s="50" t="s">
        <v>92</v>
      </c>
      <c r="C145" s="50"/>
      <c r="D145" s="50"/>
      <c r="E145" s="50"/>
      <c r="F145" s="50"/>
      <c r="G145" s="50"/>
      <c r="H145" s="50"/>
      <c r="I145" s="50"/>
      <c r="J145" s="50"/>
      <c r="K145" s="50"/>
      <c r="L145" s="50"/>
      <c r="M145" s="50"/>
      <c r="N145" s="50"/>
      <c r="O145" s="50"/>
    </row>
    <row r="146" spans="2:15" ht="17.25" customHeight="1" thickBot="1" x14ac:dyDescent="0.3">
      <c r="B146" s="8"/>
      <c r="C146" s="8"/>
      <c r="D146" s="8"/>
      <c r="E146" s="8"/>
      <c r="F146" s="8"/>
      <c r="G146" s="8"/>
      <c r="H146" s="8"/>
      <c r="I146" s="8"/>
      <c r="J146" s="8"/>
      <c r="K146" s="8"/>
      <c r="L146" s="8"/>
      <c r="M146" s="8"/>
      <c r="N146" s="8"/>
      <c r="O146" s="8"/>
    </row>
    <row r="147" spans="2:15" ht="15.75" thickBot="1" x14ac:dyDescent="0.3">
      <c r="E147" s="37" t="s">
        <v>93</v>
      </c>
      <c r="F147" s="51" t="s">
        <v>94</v>
      </c>
      <c r="G147" s="52"/>
    </row>
    <row r="148" spans="2:15" ht="15.75" thickBot="1" x14ac:dyDescent="0.3">
      <c r="E148" s="15" t="s">
        <v>95</v>
      </c>
      <c r="F148" s="19">
        <v>0.21</v>
      </c>
      <c r="G148" s="20"/>
    </row>
    <row r="149" spans="2:15" ht="15.75" thickBot="1" x14ac:dyDescent="0.3">
      <c r="E149" s="33" t="s">
        <v>96</v>
      </c>
      <c r="F149" s="2">
        <v>0.26</v>
      </c>
      <c r="G149" s="1"/>
    </row>
    <row r="150" spans="2:15" ht="15.75" thickBot="1" x14ac:dyDescent="0.3">
      <c r="E150" s="15" t="s">
        <v>97</v>
      </c>
      <c r="F150" s="19">
        <v>0.3</v>
      </c>
      <c r="G150" s="20"/>
    </row>
    <row r="151" spans="2:15" ht="15.75" thickBot="1" x14ac:dyDescent="0.3">
      <c r="E151" s="15" t="s">
        <v>98</v>
      </c>
      <c r="F151" s="19">
        <v>0.35</v>
      </c>
      <c r="G151" s="20"/>
    </row>
    <row r="152" spans="2:15" ht="15.75" thickBot="1" x14ac:dyDescent="0.3">
      <c r="E152" s="15" t="s">
        <v>99</v>
      </c>
      <c r="F152" s="19">
        <v>0.41</v>
      </c>
      <c r="G152" s="20"/>
    </row>
    <row r="153" spans="2:15" ht="15.75" thickBot="1" x14ac:dyDescent="0.3">
      <c r="E153" s="15" t="s">
        <v>100</v>
      </c>
      <c r="F153" s="19">
        <v>0.46</v>
      </c>
      <c r="G153" s="20"/>
    </row>
    <row r="154" spans="2:15" ht="15.75" thickBot="1" x14ac:dyDescent="0.3">
      <c r="E154" s="15" t="s">
        <v>101</v>
      </c>
      <c r="F154" s="19">
        <v>0.51</v>
      </c>
      <c r="G154" s="20"/>
    </row>
    <row r="155" spans="2:15" ht="15.75" thickBot="1" x14ac:dyDescent="0.3">
      <c r="E155" s="15" t="s">
        <v>102</v>
      </c>
      <c r="F155" s="19">
        <v>0.56999999999999995</v>
      </c>
      <c r="G155" s="20"/>
    </row>
    <row r="156" spans="2:15" ht="15.75" thickBot="1" x14ac:dyDescent="0.3">
      <c r="E156" s="15" t="s">
        <v>103</v>
      </c>
      <c r="F156" s="19">
        <v>0.63</v>
      </c>
      <c r="G156" s="20"/>
    </row>
    <row r="157" spans="2:15" ht="15.75" thickBot="1" x14ac:dyDescent="0.3">
      <c r="E157" s="15" t="s">
        <v>104</v>
      </c>
      <c r="F157" s="19">
        <v>0.69</v>
      </c>
      <c r="G157" s="20"/>
    </row>
    <row r="158" spans="2:15" ht="15.75" thickBot="1" x14ac:dyDescent="0.3">
      <c r="E158" s="34" t="s">
        <v>105</v>
      </c>
      <c r="F158" s="3">
        <v>0.75</v>
      </c>
      <c r="G158" s="4"/>
    </row>
    <row r="159" spans="2:15" ht="33" customHeight="1" x14ac:dyDescent="0.25">
      <c r="B159" t="s">
        <v>106</v>
      </c>
    </row>
    <row r="160" spans="2:15" ht="21.75" customHeight="1" x14ac:dyDescent="0.25">
      <c r="B160" t="s">
        <v>126</v>
      </c>
    </row>
    <row r="161" spans="2:15" ht="21.75" customHeight="1" x14ac:dyDescent="0.25">
      <c r="B161" t="s">
        <v>127</v>
      </c>
    </row>
    <row r="163" spans="2:15" ht="18.75" x14ac:dyDescent="0.3">
      <c r="B163" s="9" t="s">
        <v>121</v>
      </c>
    </row>
    <row r="165" spans="2:15" ht="46.5" customHeight="1" x14ac:dyDescent="0.25">
      <c r="B165" s="50" t="s">
        <v>107</v>
      </c>
      <c r="C165" s="50"/>
      <c r="D165" s="50"/>
      <c r="E165" s="50"/>
      <c r="F165" s="50"/>
      <c r="G165" s="50"/>
      <c r="H165" s="50"/>
      <c r="I165" s="50"/>
      <c r="J165" s="50"/>
      <c r="K165" s="50"/>
      <c r="L165" s="50"/>
      <c r="M165" s="50"/>
      <c r="N165" s="50"/>
      <c r="O165" s="50"/>
    </row>
    <row r="166" spans="2:15" ht="36.75" customHeight="1" x14ac:dyDescent="0.25">
      <c r="B166" s="50" t="s">
        <v>108</v>
      </c>
      <c r="C166" s="50"/>
      <c r="D166" s="50"/>
      <c r="E166" s="50"/>
      <c r="F166" s="50"/>
      <c r="G166" s="50"/>
      <c r="H166" s="50"/>
      <c r="I166" s="50"/>
      <c r="J166" s="50"/>
      <c r="K166" s="50"/>
      <c r="L166" s="50"/>
      <c r="M166" s="50"/>
      <c r="N166" s="50"/>
      <c r="O166" s="50"/>
    </row>
    <row r="167" spans="2:15" x14ac:dyDescent="0.25">
      <c r="B167" t="s">
        <v>109</v>
      </c>
    </row>
    <row r="170" spans="2:15" ht="18.75" x14ac:dyDescent="0.3">
      <c r="B170" s="9" t="s">
        <v>143</v>
      </c>
    </row>
    <row r="172" spans="2:15" x14ac:dyDescent="0.25">
      <c r="B172" s="50" t="s">
        <v>144</v>
      </c>
      <c r="C172" s="50"/>
      <c r="D172" s="50"/>
      <c r="E172" s="50"/>
      <c r="F172" s="50"/>
      <c r="G172" s="50"/>
      <c r="H172" s="50"/>
      <c r="I172" s="50"/>
      <c r="J172" s="50"/>
      <c r="K172" s="50"/>
      <c r="L172" s="50"/>
      <c r="M172" s="50"/>
      <c r="N172" s="50"/>
      <c r="O172" s="50"/>
    </row>
    <row r="173" spans="2:15" x14ac:dyDescent="0.25">
      <c r="B173" s="50"/>
      <c r="C173" s="50"/>
      <c r="D173" s="50"/>
      <c r="E173" s="50"/>
      <c r="F173" s="50"/>
      <c r="G173" s="50"/>
      <c r="H173" s="50"/>
      <c r="I173" s="50"/>
      <c r="J173" s="50"/>
      <c r="K173" s="50"/>
      <c r="L173" s="50"/>
      <c r="M173" s="50"/>
      <c r="N173" s="50"/>
      <c r="O173" s="50"/>
    </row>
    <row r="175" spans="2:15" ht="18.75" x14ac:dyDescent="0.3">
      <c r="B175" s="9" t="s">
        <v>145</v>
      </c>
    </row>
    <row r="177" spans="2:15" ht="14.25" customHeight="1" x14ac:dyDescent="0.25">
      <c r="B177" s="49" t="s">
        <v>129</v>
      </c>
      <c r="C177" s="49"/>
      <c r="D177" s="49"/>
      <c r="E177" s="49"/>
      <c r="F177" s="49"/>
      <c r="G177" s="49"/>
      <c r="H177" s="49"/>
      <c r="I177" s="49"/>
      <c r="J177" s="49"/>
      <c r="K177" s="49"/>
      <c r="L177" s="49"/>
      <c r="M177" s="49"/>
      <c r="N177" s="49"/>
      <c r="O177" s="49"/>
    </row>
    <row r="178" spans="2:15" ht="26.25" customHeight="1" x14ac:dyDescent="0.25">
      <c r="B178" t="s">
        <v>130</v>
      </c>
    </row>
    <row r="179" spans="2:15" ht="41.25" customHeight="1" x14ac:dyDescent="0.25">
      <c r="B179" s="50" t="s">
        <v>132</v>
      </c>
      <c r="C179" s="50"/>
      <c r="D179" s="50"/>
      <c r="E179" s="50"/>
      <c r="F179" s="50"/>
      <c r="G179" s="50"/>
      <c r="H179" s="50"/>
      <c r="I179" s="50"/>
      <c r="J179" s="50"/>
      <c r="K179" s="50"/>
      <c r="L179" s="50"/>
      <c r="M179" s="50"/>
      <c r="N179" s="50"/>
      <c r="O179" s="50"/>
    </row>
    <row r="180" spans="2:15" ht="26.25" customHeight="1" x14ac:dyDescent="0.25">
      <c r="B180" s="49" t="s">
        <v>131</v>
      </c>
      <c r="C180" s="49"/>
      <c r="D180" s="49"/>
      <c r="E180" s="49"/>
      <c r="F180" s="49"/>
      <c r="G180" s="49"/>
      <c r="H180" s="49"/>
      <c r="I180" s="49"/>
      <c r="J180" s="49"/>
      <c r="K180" s="49"/>
      <c r="L180" s="49"/>
      <c r="M180" s="49"/>
      <c r="N180" s="49"/>
      <c r="O180" s="49"/>
    </row>
    <row r="181" spans="2:15" ht="41.25" customHeight="1" x14ac:dyDescent="0.25">
      <c r="B181" s="38"/>
      <c r="C181" s="38"/>
      <c r="D181" s="38"/>
      <c r="E181" s="38"/>
      <c r="F181" s="38"/>
      <c r="G181" s="38"/>
      <c r="H181" s="38"/>
      <c r="I181" s="38"/>
      <c r="J181" s="38"/>
      <c r="K181" s="38"/>
      <c r="L181" s="38"/>
      <c r="M181" s="38"/>
      <c r="N181" s="38"/>
      <c r="O181" s="38"/>
    </row>
  </sheetData>
  <mergeCells count="31">
    <mergeCell ref="B172:O173"/>
    <mergeCell ref="B7:O7"/>
    <mergeCell ref="B9:O9"/>
    <mergeCell ref="B17:O17"/>
    <mergeCell ref="B19:O19"/>
    <mergeCell ref="B14:O14"/>
    <mergeCell ref="B22:O22"/>
    <mergeCell ref="C30:C31"/>
    <mergeCell ref="C33:C34"/>
    <mergeCell ref="C36:C37"/>
    <mergeCell ref="B39:O39"/>
    <mergeCell ref="B24:O24"/>
    <mergeCell ref="F76:H76"/>
    <mergeCell ref="E98:E99"/>
    <mergeCell ref="E96:E97"/>
    <mergeCell ref="B177:O177"/>
    <mergeCell ref="B179:O179"/>
    <mergeCell ref="B180:O180"/>
    <mergeCell ref="B41:O41"/>
    <mergeCell ref="B127:O127"/>
    <mergeCell ref="B144:O144"/>
    <mergeCell ref="B145:O145"/>
    <mergeCell ref="B165:O165"/>
    <mergeCell ref="B166:O166"/>
    <mergeCell ref="F147:G147"/>
    <mergeCell ref="C104:O104"/>
    <mergeCell ref="C105:O105"/>
    <mergeCell ref="C107:O107"/>
    <mergeCell ref="C108:O108"/>
    <mergeCell ref="C113:O113"/>
    <mergeCell ref="B121:O1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8"/>
  <sheetViews>
    <sheetView showGridLines="0" zoomScaleNormal="100" workbookViewId="0">
      <selection activeCell="L32" sqref="L32:L33"/>
    </sheetView>
  </sheetViews>
  <sheetFormatPr defaultRowHeight="15" x14ac:dyDescent="0.25"/>
  <cols>
    <col min="1" max="3" width="9.140625" style="73"/>
    <col min="4" max="4" width="12.85546875" style="73" customWidth="1"/>
    <col min="5" max="5" width="11.140625" style="73" customWidth="1"/>
    <col min="6" max="12" width="9.140625" style="73"/>
    <col min="13" max="13" width="13.28515625" style="73" customWidth="1"/>
    <col min="14" max="16384" width="9.140625" style="73"/>
  </cols>
  <sheetData>
    <row r="2" spans="2:13" ht="15.75" thickBot="1" x14ac:dyDescent="0.3"/>
    <row r="3" spans="2:13" ht="29.25" customHeight="1" thickBot="1" x14ac:dyDescent="0.3">
      <c r="C3" s="74" t="s">
        <v>23</v>
      </c>
      <c r="D3" s="75" t="s">
        <v>24</v>
      </c>
      <c r="E3" s="75"/>
      <c r="F3" s="75"/>
      <c r="G3" s="75"/>
      <c r="H3" s="75"/>
      <c r="I3" s="75"/>
      <c r="J3" s="75"/>
      <c r="K3" s="75"/>
      <c r="L3" s="75"/>
      <c r="M3" s="76"/>
    </row>
    <row r="4" spans="2:13" x14ac:dyDescent="0.25">
      <c r="C4" s="77" t="s">
        <v>0</v>
      </c>
      <c r="D4" s="78"/>
      <c r="E4" s="71">
        <v>21</v>
      </c>
      <c r="F4" s="79" t="s">
        <v>25</v>
      </c>
      <c r="G4" s="80"/>
      <c r="H4" s="80"/>
      <c r="I4" s="80"/>
      <c r="J4" s="80"/>
      <c r="K4" s="80"/>
      <c r="L4" s="80"/>
      <c r="M4" s="81"/>
    </row>
    <row r="5" spans="2:13" ht="15.75" customHeight="1" thickBot="1" x14ac:dyDescent="0.3">
      <c r="C5" s="82"/>
      <c r="D5" s="83"/>
      <c r="E5" s="72"/>
      <c r="F5" s="84"/>
      <c r="G5" s="85"/>
      <c r="H5" s="85"/>
      <c r="I5" s="85"/>
      <c r="J5" s="85"/>
      <c r="K5" s="85"/>
      <c r="L5" s="85"/>
      <c r="M5" s="86"/>
    </row>
    <row r="6" spans="2:13" x14ac:dyDescent="0.25">
      <c r="C6" s="87" t="s">
        <v>26</v>
      </c>
      <c r="D6" s="88"/>
      <c r="E6" s="193">
        <v>-3</v>
      </c>
      <c r="F6" s="89"/>
      <c r="G6" s="90"/>
      <c r="H6" s="90"/>
      <c r="I6" s="90"/>
      <c r="J6" s="90"/>
      <c r="K6" s="90"/>
      <c r="L6" s="90"/>
      <c r="M6" s="91"/>
    </row>
    <row r="7" spans="2:13" ht="15.75" thickBot="1" x14ac:dyDescent="0.3">
      <c r="C7" s="92"/>
      <c r="D7" s="93"/>
      <c r="E7" s="194"/>
      <c r="F7" s="94"/>
      <c r="G7" s="95"/>
      <c r="H7" s="95"/>
      <c r="I7" s="95"/>
      <c r="J7" s="95"/>
      <c r="K7" s="95"/>
      <c r="L7" s="95"/>
      <c r="M7" s="96"/>
    </row>
    <row r="8" spans="2:13" x14ac:dyDescent="0.25">
      <c r="C8" s="87" t="s">
        <v>27</v>
      </c>
      <c r="D8" s="88"/>
      <c r="E8" s="97">
        <f>E4-E6</f>
        <v>24</v>
      </c>
      <c r="F8" s="89"/>
      <c r="G8" s="90"/>
      <c r="H8" s="90"/>
      <c r="I8" s="90"/>
      <c r="J8" s="90"/>
      <c r="K8" s="90"/>
      <c r="L8" s="90"/>
      <c r="M8" s="91"/>
    </row>
    <row r="9" spans="2:13" ht="18.75" customHeight="1" thickBot="1" x14ac:dyDescent="0.3">
      <c r="C9" s="98"/>
      <c r="D9" s="99"/>
      <c r="E9" s="100"/>
      <c r="F9" s="94"/>
      <c r="G9" s="95"/>
      <c r="H9" s="95"/>
      <c r="I9" s="95"/>
      <c r="J9" s="95"/>
      <c r="K9" s="95"/>
      <c r="L9" s="95"/>
      <c r="M9" s="96"/>
    </row>
    <row r="10" spans="2:13" ht="33" customHeight="1" x14ac:dyDescent="0.25">
      <c r="C10" s="101" t="s">
        <v>1</v>
      </c>
      <c r="D10" s="102"/>
      <c r="E10" s="103"/>
      <c r="F10" s="104" t="s">
        <v>2</v>
      </c>
      <c r="G10" s="105" t="s">
        <v>3</v>
      </c>
      <c r="H10" s="106"/>
      <c r="I10" s="107"/>
      <c r="J10" s="104" t="s">
        <v>7</v>
      </c>
      <c r="K10" s="104" t="s">
        <v>8</v>
      </c>
      <c r="L10" s="104" t="s">
        <v>33</v>
      </c>
      <c r="M10" s="108" t="s">
        <v>9</v>
      </c>
    </row>
    <row r="11" spans="2:13" ht="62.25" customHeight="1" x14ac:dyDescent="0.25">
      <c r="C11" s="101"/>
      <c r="D11" s="102"/>
      <c r="E11" s="103"/>
      <c r="F11" s="109"/>
      <c r="G11" s="110" t="s">
        <v>4</v>
      </c>
      <c r="H11" s="110" t="s">
        <v>5</v>
      </c>
      <c r="I11" s="111" t="s">
        <v>6</v>
      </c>
      <c r="J11" s="109"/>
      <c r="K11" s="109"/>
      <c r="L11" s="109"/>
      <c r="M11" s="108"/>
    </row>
    <row r="12" spans="2:13" x14ac:dyDescent="0.25">
      <c r="C12" s="101"/>
      <c r="D12" s="102"/>
      <c r="E12" s="103"/>
      <c r="F12" s="112">
        <v>1.5</v>
      </c>
      <c r="G12" s="113">
        <v>4.9000000000000004</v>
      </c>
      <c r="H12" s="113">
        <v>2.7</v>
      </c>
      <c r="I12" s="113">
        <v>2.4</v>
      </c>
      <c r="J12" s="195">
        <f>F12*G12*H12*I12</f>
        <v>47.628000000000007</v>
      </c>
      <c r="K12" s="196">
        <v>0.33</v>
      </c>
      <c r="L12" s="197">
        <f>E8</f>
        <v>24</v>
      </c>
      <c r="M12" s="198">
        <f>J12*K12*L12</f>
        <v>377.21376000000009</v>
      </c>
    </row>
    <row r="13" spans="2:13" x14ac:dyDescent="0.25">
      <c r="C13" s="101"/>
      <c r="D13" s="102"/>
      <c r="E13" s="103"/>
      <c r="F13" s="114"/>
      <c r="G13" s="115"/>
      <c r="H13" s="115"/>
      <c r="I13" s="115"/>
      <c r="J13" s="199"/>
      <c r="K13" s="200"/>
      <c r="L13" s="201"/>
      <c r="M13" s="202"/>
    </row>
    <row r="14" spans="2:13" ht="33" customHeight="1" thickBot="1" x14ac:dyDescent="0.3">
      <c r="B14" s="116"/>
      <c r="C14" s="117" t="s">
        <v>164</v>
      </c>
      <c r="D14" s="118"/>
      <c r="E14" s="119"/>
      <c r="F14" s="120">
        <v>3</v>
      </c>
      <c r="G14" s="121" t="s">
        <v>165</v>
      </c>
      <c r="H14" s="122"/>
      <c r="I14" s="123"/>
      <c r="J14" s="203">
        <f>F14*G12*H12*I12</f>
        <v>95.256000000000014</v>
      </c>
      <c r="K14" s="204">
        <v>0.33</v>
      </c>
      <c r="L14" s="205">
        <f>E8</f>
        <v>24</v>
      </c>
      <c r="M14" s="206">
        <f>J14*K14*L14</f>
        <v>754.42752000000019</v>
      </c>
    </row>
    <row r="15" spans="2:13" ht="47.25" customHeight="1" x14ac:dyDescent="0.25">
      <c r="C15" s="125" t="s">
        <v>10</v>
      </c>
      <c r="D15" s="126"/>
      <c r="E15" s="126"/>
      <c r="F15" s="127"/>
      <c r="G15" s="128" t="s">
        <v>4</v>
      </c>
      <c r="H15" s="128" t="s">
        <v>5</v>
      </c>
      <c r="I15" s="129" t="s">
        <v>6</v>
      </c>
      <c r="J15" s="130" t="s">
        <v>11</v>
      </c>
      <c r="K15" s="128" t="s">
        <v>12</v>
      </c>
      <c r="L15" s="129" t="s">
        <v>32</v>
      </c>
      <c r="M15" s="131"/>
    </row>
    <row r="16" spans="2:13" ht="21" customHeight="1" x14ac:dyDescent="0.25">
      <c r="C16" s="132" t="s">
        <v>19</v>
      </c>
      <c r="D16" s="133"/>
      <c r="E16" s="133"/>
      <c r="F16" s="134"/>
      <c r="G16" s="113">
        <v>4.9000000000000004</v>
      </c>
      <c r="H16" s="113">
        <v>2.7</v>
      </c>
      <c r="I16" s="135"/>
      <c r="J16" s="197">
        <f>G16*H16</f>
        <v>13.230000000000002</v>
      </c>
      <c r="K16" s="113">
        <v>0.77</v>
      </c>
      <c r="L16" s="197">
        <f>E8</f>
        <v>24</v>
      </c>
      <c r="M16" s="198">
        <f>J16*K16*L16</f>
        <v>244.49040000000008</v>
      </c>
    </row>
    <row r="17" spans="3:13" ht="11.25" customHeight="1" x14ac:dyDescent="0.25">
      <c r="C17" s="136"/>
      <c r="D17" s="137"/>
      <c r="E17" s="137"/>
      <c r="F17" s="138"/>
      <c r="G17" s="115"/>
      <c r="H17" s="115"/>
      <c r="I17" s="139"/>
      <c r="J17" s="201"/>
      <c r="K17" s="115"/>
      <c r="L17" s="201"/>
      <c r="M17" s="202"/>
    </row>
    <row r="18" spans="3:13" x14ac:dyDescent="0.25">
      <c r="C18" s="132" t="s">
        <v>20</v>
      </c>
      <c r="D18" s="133"/>
      <c r="E18" s="133"/>
      <c r="F18" s="134"/>
      <c r="G18" s="113">
        <v>7.6</v>
      </c>
      <c r="H18" s="140"/>
      <c r="I18" s="141">
        <v>2.4</v>
      </c>
      <c r="J18" s="197">
        <f>G18*I18</f>
        <v>18.239999999999998</v>
      </c>
      <c r="K18" s="142"/>
      <c r="L18" s="211"/>
      <c r="M18" s="212"/>
    </row>
    <row r="19" spans="3:13" x14ac:dyDescent="0.25">
      <c r="C19" s="136"/>
      <c r="D19" s="137"/>
      <c r="E19" s="137"/>
      <c r="F19" s="138"/>
      <c r="G19" s="115"/>
      <c r="H19" s="144"/>
      <c r="I19" s="145"/>
      <c r="J19" s="201"/>
      <c r="K19" s="142"/>
      <c r="L19" s="211"/>
      <c r="M19" s="212"/>
    </row>
    <row r="20" spans="3:13" x14ac:dyDescent="0.25">
      <c r="C20" s="132" t="s">
        <v>138</v>
      </c>
      <c r="D20" s="133"/>
      <c r="E20" s="133"/>
      <c r="F20" s="134"/>
      <c r="G20" s="142"/>
      <c r="H20" s="146">
        <v>1.1000000000000001</v>
      </c>
      <c r="I20" s="146">
        <v>1.05</v>
      </c>
      <c r="J20" s="207">
        <f>H20*I20</f>
        <v>1.1550000000000002</v>
      </c>
      <c r="K20" s="146">
        <v>1.6</v>
      </c>
      <c r="L20" s="208">
        <f>E8</f>
        <v>24</v>
      </c>
      <c r="M20" s="213">
        <f>J20*K20*L20</f>
        <v>44.352000000000011</v>
      </c>
    </row>
    <row r="21" spans="3:13" x14ac:dyDescent="0.25">
      <c r="C21" s="136"/>
      <c r="D21" s="137"/>
      <c r="E21" s="137"/>
      <c r="F21" s="138"/>
      <c r="G21" s="142"/>
      <c r="H21" s="146"/>
      <c r="I21" s="146"/>
      <c r="J21" s="207"/>
      <c r="K21" s="146"/>
      <c r="L21" s="208"/>
      <c r="M21" s="213"/>
    </row>
    <row r="22" spans="3:13" x14ac:dyDescent="0.25">
      <c r="C22" s="132" t="s">
        <v>138</v>
      </c>
      <c r="D22" s="133"/>
      <c r="E22" s="133"/>
      <c r="F22" s="134"/>
      <c r="G22" s="142"/>
      <c r="H22" s="146">
        <v>1.1000000000000001</v>
      </c>
      <c r="I22" s="146">
        <v>1.05</v>
      </c>
      <c r="J22" s="207">
        <f>H22*I22</f>
        <v>1.1550000000000002</v>
      </c>
      <c r="K22" s="146">
        <v>1.6</v>
      </c>
      <c r="L22" s="208">
        <f>E8</f>
        <v>24</v>
      </c>
      <c r="M22" s="213">
        <f>J22*K22*L22</f>
        <v>44.352000000000011</v>
      </c>
    </row>
    <row r="23" spans="3:13" x14ac:dyDescent="0.25">
      <c r="C23" s="136"/>
      <c r="D23" s="137"/>
      <c r="E23" s="137"/>
      <c r="F23" s="138"/>
      <c r="G23" s="142"/>
      <c r="H23" s="146"/>
      <c r="I23" s="146"/>
      <c r="J23" s="207"/>
      <c r="K23" s="146"/>
      <c r="L23" s="208"/>
      <c r="M23" s="213"/>
    </row>
    <row r="24" spans="3:13" x14ac:dyDescent="0.25">
      <c r="C24" s="132" t="s">
        <v>133</v>
      </c>
      <c r="D24" s="133"/>
      <c r="E24" s="133"/>
      <c r="F24" s="134"/>
      <c r="G24" s="149"/>
      <c r="H24" s="146">
        <v>1.75</v>
      </c>
      <c r="I24" s="150">
        <v>2.1</v>
      </c>
      <c r="J24" s="208">
        <f>H24*I24</f>
        <v>3.6750000000000003</v>
      </c>
      <c r="K24" s="146">
        <v>1.6</v>
      </c>
      <c r="L24" s="208">
        <f>E8</f>
        <v>24</v>
      </c>
      <c r="M24" s="213">
        <f>J24*K24*L24</f>
        <v>141.12</v>
      </c>
    </row>
    <row r="25" spans="3:13" x14ac:dyDescent="0.25">
      <c r="C25" s="136"/>
      <c r="D25" s="137"/>
      <c r="E25" s="137"/>
      <c r="F25" s="138"/>
      <c r="G25" s="149"/>
      <c r="H25" s="146"/>
      <c r="I25" s="150"/>
      <c r="J25" s="208"/>
      <c r="K25" s="146"/>
      <c r="L25" s="208"/>
      <c r="M25" s="213"/>
    </row>
    <row r="26" spans="3:13" ht="36" customHeight="1" x14ac:dyDescent="0.25">
      <c r="C26" s="151" t="s">
        <v>21</v>
      </c>
      <c r="D26" s="152"/>
      <c r="E26" s="152"/>
      <c r="F26" s="153" t="s">
        <v>28</v>
      </c>
      <c r="G26" s="154"/>
      <c r="H26" s="154"/>
      <c r="I26" s="155"/>
      <c r="J26" s="209">
        <f>J18-J20-J22-J24</f>
        <v>12.254999999999995</v>
      </c>
      <c r="K26" s="156">
        <v>0.27</v>
      </c>
      <c r="L26" s="205">
        <f>E8</f>
        <v>24</v>
      </c>
      <c r="M26" s="206">
        <f>J26*K26*L26</f>
        <v>79.412399999999977</v>
      </c>
    </row>
    <row r="27" spans="3:13" x14ac:dyDescent="0.25">
      <c r="C27" s="132" t="s">
        <v>30</v>
      </c>
      <c r="D27" s="133"/>
      <c r="E27" s="133"/>
      <c r="F27" s="134"/>
      <c r="G27" s="113">
        <v>0</v>
      </c>
      <c r="H27" s="113">
        <v>0</v>
      </c>
      <c r="I27" s="140"/>
      <c r="J27" s="210">
        <f>G27*H27</f>
        <v>0</v>
      </c>
      <c r="K27" s="157"/>
      <c r="L27" s="158"/>
      <c r="M27" s="159"/>
    </row>
    <row r="28" spans="3:13" x14ac:dyDescent="0.25">
      <c r="C28" s="136"/>
      <c r="D28" s="137"/>
      <c r="E28" s="137"/>
      <c r="F28" s="138"/>
      <c r="G28" s="115"/>
      <c r="H28" s="115"/>
      <c r="I28" s="144"/>
      <c r="J28" s="201"/>
      <c r="K28" s="160"/>
      <c r="L28" s="161"/>
      <c r="M28" s="162"/>
    </row>
    <row r="29" spans="3:13" x14ac:dyDescent="0.25">
      <c r="C29" s="132" t="s">
        <v>134</v>
      </c>
      <c r="D29" s="133"/>
      <c r="E29" s="133"/>
      <c r="F29" s="134"/>
      <c r="G29" s="163"/>
      <c r="H29" s="113">
        <v>0</v>
      </c>
      <c r="I29" s="113">
        <v>0</v>
      </c>
      <c r="J29" s="197">
        <f>H29*I29</f>
        <v>0</v>
      </c>
      <c r="K29" s="146">
        <v>0</v>
      </c>
      <c r="L29" s="214">
        <f>E8</f>
        <v>24</v>
      </c>
      <c r="M29" s="215">
        <f>J29*K29*L29</f>
        <v>0</v>
      </c>
    </row>
    <row r="30" spans="3:13" x14ac:dyDescent="0.25">
      <c r="C30" s="136"/>
      <c r="D30" s="137"/>
      <c r="E30" s="137"/>
      <c r="F30" s="138"/>
      <c r="G30" s="164"/>
      <c r="H30" s="115"/>
      <c r="I30" s="115"/>
      <c r="J30" s="201"/>
      <c r="K30" s="146"/>
      <c r="L30" s="214"/>
      <c r="M30" s="215"/>
    </row>
    <row r="31" spans="3:13" ht="34.5" customHeight="1" x14ac:dyDescent="0.25">
      <c r="C31" s="151" t="s">
        <v>31</v>
      </c>
      <c r="D31" s="152"/>
      <c r="E31" s="152"/>
      <c r="F31" s="165" t="s">
        <v>29</v>
      </c>
      <c r="G31" s="166"/>
      <c r="H31" s="166"/>
      <c r="I31" s="167"/>
      <c r="J31" s="205">
        <f>J27-J29</f>
        <v>0</v>
      </c>
      <c r="K31" s="124">
        <v>0</v>
      </c>
      <c r="L31" s="205">
        <f>E8</f>
        <v>24</v>
      </c>
      <c r="M31" s="216">
        <f>J31*K31*L31</f>
        <v>0</v>
      </c>
    </row>
    <row r="32" spans="3:13" x14ac:dyDescent="0.25">
      <c r="C32" s="132" t="s">
        <v>18</v>
      </c>
      <c r="D32" s="133"/>
      <c r="E32" s="133"/>
      <c r="F32" s="134"/>
      <c r="G32" s="146">
        <v>2.7</v>
      </c>
      <c r="H32" s="142"/>
      <c r="I32" s="146">
        <v>2.4</v>
      </c>
      <c r="J32" s="208">
        <f>G32*I32</f>
        <v>6.48</v>
      </c>
      <c r="K32" s="146">
        <v>1.02</v>
      </c>
      <c r="L32" s="208">
        <f>E4-10</f>
        <v>11</v>
      </c>
      <c r="M32" s="217">
        <f>J32*K32*L32</f>
        <v>72.705600000000004</v>
      </c>
    </row>
    <row r="33" spans="3:13" x14ac:dyDescent="0.25">
      <c r="C33" s="136"/>
      <c r="D33" s="137"/>
      <c r="E33" s="137"/>
      <c r="F33" s="138"/>
      <c r="G33" s="146"/>
      <c r="H33" s="142"/>
      <c r="I33" s="146"/>
      <c r="J33" s="208"/>
      <c r="K33" s="146"/>
      <c r="L33" s="208"/>
      <c r="M33" s="217"/>
    </row>
    <row r="34" spans="3:13" x14ac:dyDescent="0.25">
      <c r="C34" s="132" t="s">
        <v>13</v>
      </c>
      <c r="D34" s="133"/>
      <c r="E34" s="133"/>
      <c r="F34" s="134"/>
      <c r="G34" s="146" t="s">
        <v>16</v>
      </c>
      <c r="H34" s="146" t="s">
        <v>16</v>
      </c>
      <c r="I34" s="146" t="s">
        <v>16</v>
      </c>
      <c r="J34" s="147" t="s">
        <v>16</v>
      </c>
      <c r="K34" s="146" t="s">
        <v>16</v>
      </c>
      <c r="L34" s="147" t="s">
        <v>16</v>
      </c>
      <c r="M34" s="148" t="s">
        <v>16</v>
      </c>
    </row>
    <row r="35" spans="3:13" ht="15.75" thickBot="1" x14ac:dyDescent="0.3">
      <c r="C35" s="168"/>
      <c r="D35" s="169"/>
      <c r="E35" s="169"/>
      <c r="F35" s="170"/>
      <c r="G35" s="171"/>
      <c r="H35" s="171"/>
      <c r="I35" s="171"/>
      <c r="J35" s="172"/>
      <c r="K35" s="171"/>
      <c r="L35" s="172"/>
      <c r="M35" s="173"/>
    </row>
    <row r="36" spans="3:13" x14ac:dyDescent="0.25">
      <c r="C36" s="174" t="s">
        <v>14</v>
      </c>
      <c r="D36" s="175"/>
      <c r="E36" s="175"/>
      <c r="F36" s="175"/>
      <c r="G36" s="175"/>
      <c r="H36" s="175"/>
      <c r="I36" s="175"/>
      <c r="J36" s="175"/>
      <c r="K36" s="175"/>
      <c r="L36" s="176"/>
      <c r="M36" s="218">
        <f>SUM(M12:M35)</f>
        <v>1758.0736800000004</v>
      </c>
    </row>
    <row r="37" spans="3:13" x14ac:dyDescent="0.25">
      <c r="C37" s="177"/>
      <c r="D37" s="178"/>
      <c r="E37" s="178"/>
      <c r="F37" s="178"/>
      <c r="G37" s="178"/>
      <c r="H37" s="178"/>
      <c r="I37" s="178"/>
      <c r="J37" s="178"/>
      <c r="K37" s="178"/>
      <c r="L37" s="179"/>
      <c r="M37" s="217"/>
    </row>
    <row r="38" spans="3:13" x14ac:dyDescent="0.25">
      <c r="C38" s="180" t="s">
        <v>172</v>
      </c>
      <c r="D38" s="181"/>
      <c r="E38" s="181"/>
      <c r="F38" s="181"/>
      <c r="G38" s="181"/>
      <c r="H38" s="181"/>
      <c r="I38" s="181"/>
      <c r="J38" s="181"/>
      <c r="K38" s="181"/>
      <c r="L38" s="182"/>
      <c r="M38" s="216">
        <f>SUM(M16:M35)*0.08</f>
        <v>50.114592000000016</v>
      </c>
    </row>
    <row r="39" spans="3:13" x14ac:dyDescent="0.25">
      <c r="C39" s="180" t="s">
        <v>22</v>
      </c>
      <c r="D39" s="181"/>
      <c r="E39" s="181"/>
      <c r="F39" s="181"/>
      <c r="G39" s="181"/>
      <c r="H39" s="181"/>
      <c r="I39" s="181"/>
      <c r="J39" s="181"/>
      <c r="K39" s="182"/>
      <c r="L39" s="156" t="s">
        <v>128</v>
      </c>
      <c r="M39" s="216">
        <f>IF(L39="No", 0,IF(L39="Yes",(M36/100)*10))</f>
        <v>175.80736800000005</v>
      </c>
    </row>
    <row r="40" spans="3:13" ht="15" customHeight="1" thickBot="1" x14ac:dyDescent="0.3">
      <c r="C40" s="183" t="s">
        <v>171</v>
      </c>
      <c r="D40" s="184"/>
      <c r="E40" s="184"/>
      <c r="F40" s="184"/>
      <c r="G40" s="184"/>
      <c r="H40" s="184"/>
      <c r="I40" s="184"/>
      <c r="J40" s="184"/>
      <c r="K40" s="185"/>
      <c r="L40" s="156" t="s">
        <v>17</v>
      </c>
      <c r="M40" s="216">
        <f>IF(L40="Yes",0,IF(I12&gt;3,(0.0262*I12^3.0415)*M36/100,0))</f>
        <v>0</v>
      </c>
    </row>
    <row r="41" spans="3:13" x14ac:dyDescent="0.25">
      <c r="C41" s="186" t="s">
        <v>15</v>
      </c>
      <c r="D41" s="187"/>
      <c r="E41" s="187"/>
      <c r="F41" s="187"/>
      <c r="G41" s="187"/>
      <c r="H41" s="187"/>
      <c r="I41" s="187"/>
      <c r="J41" s="187"/>
      <c r="K41" s="187"/>
      <c r="L41" s="188"/>
      <c r="M41" s="219">
        <f>M36+M39+M40+M38</f>
        <v>1983.9956400000005</v>
      </c>
    </row>
    <row r="42" spans="3:13" ht="15.75" thickBot="1" x14ac:dyDescent="0.3">
      <c r="C42" s="189"/>
      <c r="D42" s="190"/>
      <c r="E42" s="190"/>
      <c r="F42" s="190"/>
      <c r="G42" s="190"/>
      <c r="H42" s="190"/>
      <c r="I42" s="190"/>
      <c r="J42" s="190"/>
      <c r="K42" s="190"/>
      <c r="L42" s="191"/>
      <c r="M42" s="220"/>
    </row>
    <row r="43" spans="3:13" x14ac:dyDescent="0.25">
      <c r="C43" s="192"/>
      <c r="D43" s="192"/>
      <c r="E43" s="192"/>
      <c r="F43" s="192"/>
      <c r="G43" s="192"/>
      <c r="H43" s="192"/>
      <c r="I43" s="192"/>
      <c r="J43" s="192"/>
      <c r="K43" s="192"/>
      <c r="L43" s="192"/>
      <c r="M43" s="192"/>
    </row>
    <row r="44" spans="3:13" x14ac:dyDescent="0.25">
      <c r="C44" s="192"/>
      <c r="D44" s="192"/>
      <c r="E44" s="192"/>
      <c r="F44" s="192"/>
      <c r="G44" s="192"/>
      <c r="H44" s="192"/>
      <c r="I44" s="192"/>
      <c r="J44" s="192"/>
      <c r="K44" s="192"/>
      <c r="L44" s="192"/>
      <c r="M44" s="192"/>
    </row>
    <row r="45" spans="3:13" x14ac:dyDescent="0.25">
      <c r="C45" s="192"/>
      <c r="D45" s="192"/>
      <c r="E45" s="192"/>
      <c r="F45" s="192"/>
      <c r="G45" s="192"/>
      <c r="H45" s="192"/>
      <c r="I45" s="192"/>
      <c r="J45" s="192"/>
      <c r="K45" s="192"/>
      <c r="L45" s="192"/>
      <c r="M45" s="192"/>
    </row>
    <row r="46" spans="3:13" x14ac:dyDescent="0.25">
      <c r="C46" s="192"/>
      <c r="D46" s="192"/>
      <c r="E46" s="192"/>
      <c r="F46" s="192"/>
      <c r="G46" s="192"/>
      <c r="H46" s="192"/>
      <c r="I46" s="192"/>
      <c r="J46" s="192"/>
      <c r="K46" s="192"/>
      <c r="L46" s="192"/>
      <c r="M46" s="192"/>
    </row>
    <row r="47" spans="3:13" x14ac:dyDescent="0.25">
      <c r="C47" s="192"/>
      <c r="D47" s="192"/>
      <c r="E47" s="192"/>
      <c r="F47" s="192"/>
      <c r="G47" s="192"/>
      <c r="H47" s="192"/>
      <c r="I47" s="192"/>
      <c r="J47" s="192"/>
      <c r="K47" s="192"/>
      <c r="L47" s="192"/>
      <c r="M47" s="192"/>
    </row>
    <row r="48" spans="3:13" x14ac:dyDescent="0.25">
      <c r="C48" s="192"/>
      <c r="D48" s="192"/>
      <c r="E48" s="192"/>
      <c r="F48" s="192"/>
      <c r="G48" s="192"/>
      <c r="H48" s="192"/>
      <c r="I48" s="192"/>
      <c r="J48" s="192"/>
      <c r="K48" s="192"/>
      <c r="L48" s="192"/>
      <c r="M48" s="192"/>
    </row>
    <row r="49" spans="3:13" x14ac:dyDescent="0.25">
      <c r="C49" s="192"/>
      <c r="D49" s="192"/>
      <c r="E49" s="192"/>
      <c r="F49" s="192"/>
      <c r="G49" s="192"/>
      <c r="H49" s="192"/>
      <c r="I49" s="192"/>
      <c r="J49" s="192"/>
      <c r="K49" s="192"/>
      <c r="L49" s="192"/>
      <c r="M49" s="192"/>
    </row>
    <row r="50" spans="3:13" x14ac:dyDescent="0.25">
      <c r="C50" s="192"/>
      <c r="D50" s="192"/>
      <c r="E50" s="192"/>
      <c r="F50" s="192"/>
      <c r="G50" s="192"/>
      <c r="H50" s="192"/>
      <c r="I50" s="192"/>
      <c r="J50" s="192"/>
      <c r="K50" s="192"/>
      <c r="L50" s="192"/>
      <c r="M50" s="192"/>
    </row>
    <row r="51" spans="3:13" x14ac:dyDescent="0.25">
      <c r="C51" s="192"/>
      <c r="D51" s="192"/>
      <c r="E51" s="192"/>
      <c r="F51" s="192"/>
      <c r="G51" s="192"/>
      <c r="H51" s="192"/>
      <c r="I51" s="192"/>
      <c r="J51" s="192"/>
      <c r="K51" s="192"/>
      <c r="L51" s="192"/>
      <c r="M51" s="192"/>
    </row>
    <row r="52" spans="3:13" x14ac:dyDescent="0.25">
      <c r="C52" s="192"/>
      <c r="D52" s="192"/>
      <c r="E52" s="192"/>
      <c r="F52" s="192"/>
      <c r="G52" s="192"/>
      <c r="H52" s="192"/>
      <c r="I52" s="192"/>
      <c r="J52" s="192"/>
      <c r="K52" s="192"/>
      <c r="L52" s="192"/>
      <c r="M52" s="192"/>
    </row>
    <row r="53" spans="3:13" x14ac:dyDescent="0.25">
      <c r="C53" s="192"/>
      <c r="D53" s="192"/>
      <c r="E53" s="192"/>
      <c r="F53" s="192"/>
      <c r="G53" s="192"/>
      <c r="H53" s="192"/>
      <c r="I53" s="192"/>
      <c r="J53" s="192"/>
      <c r="K53" s="192"/>
      <c r="L53" s="192"/>
      <c r="M53" s="192"/>
    </row>
    <row r="54" spans="3:13" x14ac:dyDescent="0.25">
      <c r="C54" s="192"/>
      <c r="D54" s="192"/>
      <c r="E54" s="192"/>
      <c r="F54" s="192"/>
      <c r="G54" s="192"/>
      <c r="H54" s="192"/>
      <c r="I54" s="192"/>
      <c r="J54" s="192"/>
      <c r="K54" s="192"/>
      <c r="L54" s="192"/>
      <c r="M54" s="192"/>
    </row>
    <row r="55" spans="3:13" x14ac:dyDescent="0.25">
      <c r="C55" s="192"/>
      <c r="D55" s="192"/>
      <c r="E55" s="192"/>
      <c r="F55" s="192"/>
      <c r="G55" s="192"/>
      <c r="H55" s="192"/>
      <c r="I55" s="192"/>
      <c r="J55" s="192"/>
      <c r="K55" s="192"/>
      <c r="L55" s="192"/>
      <c r="M55" s="192"/>
    </row>
    <row r="56" spans="3:13" x14ac:dyDescent="0.25">
      <c r="C56" s="192"/>
      <c r="D56" s="192"/>
      <c r="E56" s="192"/>
      <c r="F56" s="192"/>
      <c r="G56" s="192"/>
      <c r="H56" s="192"/>
      <c r="I56" s="192"/>
      <c r="J56" s="192"/>
      <c r="K56" s="192"/>
      <c r="L56" s="192"/>
      <c r="M56" s="192"/>
    </row>
    <row r="57" spans="3:13" x14ac:dyDescent="0.25">
      <c r="C57" s="192"/>
      <c r="D57" s="192"/>
      <c r="E57" s="192"/>
      <c r="F57" s="192"/>
      <c r="G57" s="192"/>
      <c r="H57" s="192"/>
      <c r="I57" s="192"/>
      <c r="J57" s="192"/>
      <c r="K57" s="192"/>
      <c r="L57" s="192"/>
      <c r="M57" s="192"/>
    </row>
    <row r="58" spans="3:13" x14ac:dyDescent="0.25">
      <c r="C58" s="192"/>
      <c r="D58" s="192"/>
      <c r="E58" s="192"/>
      <c r="F58" s="192"/>
      <c r="G58" s="192"/>
      <c r="H58" s="192"/>
      <c r="I58" s="192"/>
      <c r="J58" s="192"/>
      <c r="K58" s="192"/>
      <c r="L58" s="192"/>
      <c r="M58" s="192"/>
    </row>
  </sheetData>
  <sheetProtection algorithmName="SHA-512" hashValue="+1SEOATOE9OpyZ/4QSMAoSS90/1gvRnkqUnrkL0u83W7SzbQS0ffuE5FaADxvHhb7ii6MEmxMkqzW8ENMWiggg==" saltValue="X3O+OdNIFQbq5u4h2mdeFg==" spinCount="100000" sheet="1" formatCells="0" formatColumns="0" formatRows="0" insertColumns="0" insertRows="0" insertHyperlinks="0" deleteColumns="0" deleteRows="0" sort="0" autoFilter="0" pivotTables="0"/>
  <mergeCells count="107">
    <mergeCell ref="D3:M3"/>
    <mergeCell ref="C4:D5"/>
    <mergeCell ref="E4:E5"/>
    <mergeCell ref="C6:D7"/>
    <mergeCell ref="E6:E7"/>
    <mergeCell ref="F4:M5"/>
    <mergeCell ref="F6:M7"/>
    <mergeCell ref="F8:M9"/>
    <mergeCell ref="M12:M13"/>
    <mergeCell ref="C8:D9"/>
    <mergeCell ref="E8:E9"/>
    <mergeCell ref="G12:G13"/>
    <mergeCell ref="H12:H13"/>
    <mergeCell ref="I12:I13"/>
    <mergeCell ref="J12:J13"/>
    <mergeCell ref="K12:K13"/>
    <mergeCell ref="L12:L13"/>
    <mergeCell ref="F12:F13"/>
    <mergeCell ref="F10:F11"/>
    <mergeCell ref="J10:J11"/>
    <mergeCell ref="K10:K11"/>
    <mergeCell ref="L10:L11"/>
    <mergeCell ref="C10:E13"/>
    <mergeCell ref="L20:L21"/>
    <mergeCell ref="K18:K19"/>
    <mergeCell ref="G16:G17"/>
    <mergeCell ref="H16:H17"/>
    <mergeCell ref="I16:I17"/>
    <mergeCell ref="L16:L17"/>
    <mergeCell ref="G18:G19"/>
    <mergeCell ref="H18:H19"/>
    <mergeCell ref="I18:I19"/>
    <mergeCell ref="J18:J19"/>
    <mergeCell ref="J16:J17"/>
    <mergeCell ref="K16:K17"/>
    <mergeCell ref="M41:M42"/>
    <mergeCell ref="M36:M37"/>
    <mergeCell ref="C41:L42"/>
    <mergeCell ref="C40:K40"/>
    <mergeCell ref="F31:I31"/>
    <mergeCell ref="L29:L30"/>
    <mergeCell ref="M29:M30"/>
    <mergeCell ref="C27:F28"/>
    <mergeCell ref="G27:G28"/>
    <mergeCell ref="H27:H28"/>
    <mergeCell ref="I27:I28"/>
    <mergeCell ref="J27:J28"/>
    <mergeCell ref="K27:M28"/>
    <mergeCell ref="C29:F30"/>
    <mergeCell ref="C36:L37"/>
    <mergeCell ref="C39:K39"/>
    <mergeCell ref="C34:F35"/>
    <mergeCell ref="C32:F33"/>
    <mergeCell ref="G29:G30"/>
    <mergeCell ref="H29:H30"/>
    <mergeCell ref="I29:I30"/>
    <mergeCell ref="C31:E31"/>
    <mergeCell ref="I32:I33"/>
    <mergeCell ref="C38:L38"/>
    <mergeCell ref="H24:H25"/>
    <mergeCell ref="I24:I25"/>
    <mergeCell ref="M18:M19"/>
    <mergeCell ref="M20:M21"/>
    <mergeCell ref="M16:M17"/>
    <mergeCell ref="J24:J25"/>
    <mergeCell ref="K24:K25"/>
    <mergeCell ref="L24:L25"/>
    <mergeCell ref="F26:I26"/>
    <mergeCell ref="C24:F25"/>
    <mergeCell ref="M22:M23"/>
    <mergeCell ref="M24:M25"/>
    <mergeCell ref="I22:I23"/>
    <mergeCell ref="J22:J23"/>
    <mergeCell ref="K22:K23"/>
    <mergeCell ref="L22:L23"/>
    <mergeCell ref="L18:L19"/>
    <mergeCell ref="C16:F17"/>
    <mergeCell ref="C18:F19"/>
    <mergeCell ref="G20:G21"/>
    <mergeCell ref="H20:H21"/>
    <mergeCell ref="I20:I21"/>
    <mergeCell ref="J20:J21"/>
    <mergeCell ref="K20:K21"/>
    <mergeCell ref="C14:E14"/>
    <mergeCell ref="G14:I14"/>
    <mergeCell ref="C15:F15"/>
    <mergeCell ref="L32:L33"/>
    <mergeCell ref="M32:M33"/>
    <mergeCell ref="G34:G35"/>
    <mergeCell ref="H34:H35"/>
    <mergeCell ref="I34:I35"/>
    <mergeCell ref="J34:J35"/>
    <mergeCell ref="K34:K35"/>
    <mergeCell ref="L34:L35"/>
    <mergeCell ref="M34:M35"/>
    <mergeCell ref="G32:G33"/>
    <mergeCell ref="H32:H33"/>
    <mergeCell ref="J32:J33"/>
    <mergeCell ref="K32:K33"/>
    <mergeCell ref="J29:J30"/>
    <mergeCell ref="K29:K30"/>
    <mergeCell ref="C20:F21"/>
    <mergeCell ref="C22:F23"/>
    <mergeCell ref="G22:G23"/>
    <mergeCell ref="H22:H23"/>
    <mergeCell ref="C26:E26"/>
    <mergeCell ref="G24:G25"/>
  </mergeCells>
  <pageMargins left="0.7" right="0.7" top="0.75" bottom="0.75" header="0.3" footer="0.3"/>
  <pageSetup orientation="portrait" r:id="rId1"/>
  <ignoredErrors>
    <ignoredError sqref="E8"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Notes!$BM$1:$BM$2</xm:f>
          </x14:formula1>
          <xm:sqref>L39:L40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8"/>
  <sheetViews>
    <sheetView showGridLines="0" zoomScaleNormal="100" workbookViewId="0">
      <selection activeCell="P42" sqref="P42"/>
    </sheetView>
  </sheetViews>
  <sheetFormatPr defaultRowHeight="15" x14ac:dyDescent="0.25"/>
  <cols>
    <col min="1" max="3" width="9.140625" style="73"/>
    <col min="4" max="4" width="12.85546875" style="73" customWidth="1"/>
    <col min="5" max="5" width="11.140625" style="73" customWidth="1"/>
    <col min="6" max="12" width="9.140625" style="73"/>
    <col min="13" max="13" width="13.28515625" style="73" customWidth="1"/>
    <col min="14" max="16384" width="9.140625" style="73"/>
  </cols>
  <sheetData>
    <row r="2" spans="2:13" ht="15.75" thickBot="1" x14ac:dyDescent="0.3"/>
    <row r="3" spans="2:13" ht="29.25" customHeight="1" thickBot="1" x14ac:dyDescent="0.3">
      <c r="C3" s="74" t="s">
        <v>23</v>
      </c>
      <c r="D3" s="75"/>
      <c r="E3" s="75"/>
      <c r="F3" s="75"/>
      <c r="G3" s="75"/>
      <c r="H3" s="75"/>
      <c r="I3" s="75"/>
      <c r="J3" s="75"/>
      <c r="K3" s="75"/>
      <c r="L3" s="75"/>
      <c r="M3" s="76"/>
    </row>
    <row r="4" spans="2:13" x14ac:dyDescent="0.25">
      <c r="C4" s="77" t="s">
        <v>0</v>
      </c>
      <c r="D4" s="78"/>
      <c r="E4" s="71"/>
      <c r="F4" s="79" t="s">
        <v>25</v>
      </c>
      <c r="G4" s="80"/>
      <c r="H4" s="80"/>
      <c r="I4" s="80"/>
      <c r="J4" s="80"/>
      <c r="K4" s="80"/>
      <c r="L4" s="80"/>
      <c r="M4" s="81"/>
    </row>
    <row r="5" spans="2:13" ht="15.75" customHeight="1" thickBot="1" x14ac:dyDescent="0.3">
      <c r="C5" s="82"/>
      <c r="D5" s="83"/>
      <c r="E5" s="72"/>
      <c r="F5" s="84"/>
      <c r="G5" s="85"/>
      <c r="H5" s="85"/>
      <c r="I5" s="85"/>
      <c r="J5" s="85"/>
      <c r="K5" s="85"/>
      <c r="L5" s="85"/>
      <c r="M5" s="86"/>
    </row>
    <row r="6" spans="2:13" x14ac:dyDescent="0.25">
      <c r="C6" s="87" t="s">
        <v>26</v>
      </c>
      <c r="D6" s="88"/>
      <c r="E6" s="193">
        <v>-3</v>
      </c>
      <c r="F6" s="89"/>
      <c r="G6" s="90"/>
      <c r="H6" s="90"/>
      <c r="I6" s="90"/>
      <c r="J6" s="90"/>
      <c r="K6" s="90"/>
      <c r="L6" s="90"/>
      <c r="M6" s="91"/>
    </row>
    <row r="7" spans="2:13" ht="15.75" thickBot="1" x14ac:dyDescent="0.3">
      <c r="C7" s="92"/>
      <c r="D7" s="93"/>
      <c r="E7" s="194"/>
      <c r="F7" s="94"/>
      <c r="G7" s="95"/>
      <c r="H7" s="95"/>
      <c r="I7" s="95"/>
      <c r="J7" s="95"/>
      <c r="K7" s="95"/>
      <c r="L7" s="95"/>
      <c r="M7" s="96"/>
    </row>
    <row r="8" spans="2:13" x14ac:dyDescent="0.25">
      <c r="C8" s="87" t="s">
        <v>27</v>
      </c>
      <c r="D8" s="88"/>
      <c r="E8" s="198">
        <f>E4-E6</f>
        <v>3</v>
      </c>
      <c r="F8" s="89"/>
      <c r="G8" s="90"/>
      <c r="H8" s="90"/>
      <c r="I8" s="90"/>
      <c r="J8" s="90"/>
      <c r="K8" s="90"/>
      <c r="L8" s="90"/>
      <c r="M8" s="91"/>
    </row>
    <row r="9" spans="2:13" ht="18.75" customHeight="1" thickBot="1" x14ac:dyDescent="0.3">
      <c r="C9" s="98"/>
      <c r="D9" s="99"/>
      <c r="E9" s="221"/>
      <c r="F9" s="94"/>
      <c r="G9" s="95"/>
      <c r="H9" s="95"/>
      <c r="I9" s="95"/>
      <c r="J9" s="95"/>
      <c r="K9" s="95"/>
      <c r="L9" s="95"/>
      <c r="M9" s="96"/>
    </row>
    <row r="10" spans="2:13" ht="33" customHeight="1" x14ac:dyDescent="0.25">
      <c r="C10" s="101" t="s">
        <v>1</v>
      </c>
      <c r="D10" s="102"/>
      <c r="E10" s="103"/>
      <c r="F10" s="104" t="s">
        <v>2</v>
      </c>
      <c r="G10" s="105" t="s">
        <v>3</v>
      </c>
      <c r="H10" s="106"/>
      <c r="I10" s="107"/>
      <c r="J10" s="104" t="s">
        <v>7</v>
      </c>
      <c r="K10" s="104" t="s">
        <v>8</v>
      </c>
      <c r="L10" s="104" t="s">
        <v>33</v>
      </c>
      <c r="M10" s="108" t="s">
        <v>9</v>
      </c>
    </row>
    <row r="11" spans="2:13" ht="62.25" customHeight="1" x14ac:dyDescent="0.25">
      <c r="C11" s="101"/>
      <c r="D11" s="102"/>
      <c r="E11" s="103"/>
      <c r="F11" s="109"/>
      <c r="G11" s="110" t="s">
        <v>4</v>
      </c>
      <c r="H11" s="110" t="s">
        <v>5</v>
      </c>
      <c r="I11" s="111" t="s">
        <v>6</v>
      </c>
      <c r="J11" s="109"/>
      <c r="K11" s="109"/>
      <c r="L11" s="109"/>
      <c r="M11" s="108"/>
    </row>
    <row r="12" spans="2:13" x14ac:dyDescent="0.25">
      <c r="C12" s="101"/>
      <c r="D12" s="102"/>
      <c r="E12" s="103"/>
      <c r="F12" s="112"/>
      <c r="G12" s="113"/>
      <c r="H12" s="113"/>
      <c r="I12" s="113"/>
      <c r="J12" s="195">
        <f>F12*G12*H12*I12</f>
        <v>0</v>
      </c>
      <c r="K12" s="196">
        <v>0.33</v>
      </c>
      <c r="L12" s="197">
        <f>E8</f>
        <v>3</v>
      </c>
      <c r="M12" s="198">
        <f>J12*K12*L12</f>
        <v>0</v>
      </c>
    </row>
    <row r="13" spans="2:13" x14ac:dyDescent="0.25">
      <c r="C13" s="101"/>
      <c r="D13" s="102"/>
      <c r="E13" s="103"/>
      <c r="F13" s="114"/>
      <c r="G13" s="115"/>
      <c r="H13" s="115"/>
      <c r="I13" s="115"/>
      <c r="J13" s="199"/>
      <c r="K13" s="200"/>
      <c r="L13" s="201"/>
      <c r="M13" s="202"/>
    </row>
    <row r="14" spans="2:13" ht="33" customHeight="1" thickBot="1" x14ac:dyDescent="0.3">
      <c r="B14" s="116"/>
      <c r="C14" s="117" t="s">
        <v>164</v>
      </c>
      <c r="D14" s="118"/>
      <c r="E14" s="119"/>
      <c r="F14" s="120"/>
      <c r="G14" s="121" t="s">
        <v>165</v>
      </c>
      <c r="H14" s="122"/>
      <c r="I14" s="123"/>
      <c r="J14" s="203">
        <f>F14*G12*H12*I12</f>
        <v>0</v>
      </c>
      <c r="K14" s="204">
        <v>0.33</v>
      </c>
      <c r="L14" s="205">
        <f>E8</f>
        <v>3</v>
      </c>
      <c r="M14" s="206">
        <f>J14*K14*L14</f>
        <v>0</v>
      </c>
    </row>
    <row r="15" spans="2:13" ht="47.25" customHeight="1" x14ac:dyDescent="0.25">
      <c r="C15" s="125" t="s">
        <v>10</v>
      </c>
      <c r="D15" s="126"/>
      <c r="E15" s="126"/>
      <c r="F15" s="127"/>
      <c r="G15" s="128" t="s">
        <v>4</v>
      </c>
      <c r="H15" s="128" t="s">
        <v>5</v>
      </c>
      <c r="I15" s="129" t="s">
        <v>6</v>
      </c>
      <c r="J15" s="130" t="s">
        <v>11</v>
      </c>
      <c r="K15" s="128" t="s">
        <v>12</v>
      </c>
      <c r="L15" s="129" t="s">
        <v>32</v>
      </c>
      <c r="M15" s="131"/>
    </row>
    <row r="16" spans="2:13" ht="21" customHeight="1" x14ac:dyDescent="0.25">
      <c r="C16" s="132" t="s">
        <v>19</v>
      </c>
      <c r="D16" s="133"/>
      <c r="E16" s="133"/>
      <c r="F16" s="134"/>
      <c r="G16" s="113"/>
      <c r="H16" s="113"/>
      <c r="I16" s="135"/>
      <c r="J16" s="197">
        <f>G16*H16</f>
        <v>0</v>
      </c>
      <c r="K16" s="113"/>
      <c r="L16" s="197">
        <f>E8</f>
        <v>3</v>
      </c>
      <c r="M16" s="198">
        <f>J16*K16*L16</f>
        <v>0</v>
      </c>
    </row>
    <row r="17" spans="3:13" ht="11.25" customHeight="1" x14ac:dyDescent="0.25">
      <c r="C17" s="136"/>
      <c r="D17" s="137"/>
      <c r="E17" s="137"/>
      <c r="F17" s="138"/>
      <c r="G17" s="115"/>
      <c r="H17" s="115"/>
      <c r="I17" s="139"/>
      <c r="J17" s="201"/>
      <c r="K17" s="115"/>
      <c r="L17" s="201"/>
      <c r="M17" s="202"/>
    </row>
    <row r="18" spans="3:13" x14ac:dyDescent="0.25">
      <c r="C18" s="132" t="s">
        <v>20</v>
      </c>
      <c r="D18" s="133"/>
      <c r="E18" s="133"/>
      <c r="F18" s="134"/>
      <c r="G18" s="113"/>
      <c r="H18" s="140"/>
      <c r="I18" s="141"/>
      <c r="J18" s="197">
        <f>G18*I18</f>
        <v>0</v>
      </c>
      <c r="K18" s="142"/>
      <c r="L18" s="142"/>
      <c r="M18" s="143"/>
    </row>
    <row r="19" spans="3:13" x14ac:dyDescent="0.25">
      <c r="C19" s="136"/>
      <c r="D19" s="137"/>
      <c r="E19" s="137"/>
      <c r="F19" s="138"/>
      <c r="G19" s="115"/>
      <c r="H19" s="144"/>
      <c r="I19" s="145"/>
      <c r="J19" s="201"/>
      <c r="K19" s="142"/>
      <c r="L19" s="142"/>
      <c r="M19" s="143"/>
    </row>
    <row r="20" spans="3:13" x14ac:dyDescent="0.25">
      <c r="C20" s="132" t="s">
        <v>138</v>
      </c>
      <c r="D20" s="133"/>
      <c r="E20" s="133"/>
      <c r="F20" s="134"/>
      <c r="G20" s="142"/>
      <c r="H20" s="146"/>
      <c r="I20" s="146"/>
      <c r="J20" s="207">
        <f>H20*I20</f>
        <v>0</v>
      </c>
      <c r="K20" s="146"/>
      <c r="L20" s="208">
        <f>E8</f>
        <v>3</v>
      </c>
      <c r="M20" s="213">
        <f>J20*K20*L20</f>
        <v>0</v>
      </c>
    </row>
    <row r="21" spans="3:13" x14ac:dyDescent="0.25">
      <c r="C21" s="136"/>
      <c r="D21" s="137"/>
      <c r="E21" s="137"/>
      <c r="F21" s="138"/>
      <c r="G21" s="142"/>
      <c r="H21" s="146"/>
      <c r="I21" s="146"/>
      <c r="J21" s="207"/>
      <c r="K21" s="146"/>
      <c r="L21" s="208"/>
      <c r="M21" s="213"/>
    </row>
    <row r="22" spans="3:13" x14ac:dyDescent="0.25">
      <c r="C22" s="132" t="s">
        <v>138</v>
      </c>
      <c r="D22" s="133"/>
      <c r="E22" s="133"/>
      <c r="F22" s="134"/>
      <c r="G22" s="142"/>
      <c r="H22" s="146"/>
      <c r="I22" s="146"/>
      <c r="J22" s="207">
        <f>H22*I22</f>
        <v>0</v>
      </c>
      <c r="K22" s="146"/>
      <c r="L22" s="208">
        <f>E8</f>
        <v>3</v>
      </c>
      <c r="M22" s="213">
        <f>J22*K22*L22</f>
        <v>0</v>
      </c>
    </row>
    <row r="23" spans="3:13" x14ac:dyDescent="0.25">
      <c r="C23" s="136"/>
      <c r="D23" s="137"/>
      <c r="E23" s="137"/>
      <c r="F23" s="138"/>
      <c r="G23" s="142"/>
      <c r="H23" s="146"/>
      <c r="I23" s="146"/>
      <c r="J23" s="207"/>
      <c r="K23" s="146"/>
      <c r="L23" s="208"/>
      <c r="M23" s="213"/>
    </row>
    <row r="24" spans="3:13" x14ac:dyDescent="0.25">
      <c r="C24" s="132" t="s">
        <v>133</v>
      </c>
      <c r="D24" s="133"/>
      <c r="E24" s="133"/>
      <c r="F24" s="134"/>
      <c r="G24" s="149"/>
      <c r="H24" s="146"/>
      <c r="I24" s="150"/>
      <c r="J24" s="208">
        <f>H24*I24</f>
        <v>0</v>
      </c>
      <c r="K24" s="146"/>
      <c r="L24" s="208">
        <f>E8</f>
        <v>3</v>
      </c>
      <c r="M24" s="213">
        <f>J24*K24*L24</f>
        <v>0</v>
      </c>
    </row>
    <row r="25" spans="3:13" x14ac:dyDescent="0.25">
      <c r="C25" s="136"/>
      <c r="D25" s="137"/>
      <c r="E25" s="137"/>
      <c r="F25" s="138"/>
      <c r="G25" s="149"/>
      <c r="H25" s="146"/>
      <c r="I25" s="150"/>
      <c r="J25" s="208"/>
      <c r="K25" s="146"/>
      <c r="L25" s="208"/>
      <c r="M25" s="213"/>
    </row>
    <row r="26" spans="3:13" ht="36" customHeight="1" x14ac:dyDescent="0.25">
      <c r="C26" s="151" t="s">
        <v>21</v>
      </c>
      <c r="D26" s="152"/>
      <c r="E26" s="152"/>
      <c r="F26" s="153" t="s">
        <v>28</v>
      </c>
      <c r="G26" s="154"/>
      <c r="H26" s="154"/>
      <c r="I26" s="155"/>
      <c r="J26" s="209">
        <f>J18-J20-J22-J24</f>
        <v>0</v>
      </c>
      <c r="K26" s="156"/>
      <c r="L26" s="205">
        <f>E8</f>
        <v>3</v>
      </c>
      <c r="M26" s="206">
        <f>J26*K26*L26</f>
        <v>0</v>
      </c>
    </row>
    <row r="27" spans="3:13" x14ac:dyDescent="0.25">
      <c r="C27" s="132" t="s">
        <v>30</v>
      </c>
      <c r="D27" s="133"/>
      <c r="E27" s="133"/>
      <c r="F27" s="134"/>
      <c r="G27" s="113">
        <v>0</v>
      </c>
      <c r="H27" s="113">
        <v>0</v>
      </c>
      <c r="I27" s="140"/>
      <c r="J27" s="210">
        <f>G27*H27</f>
        <v>0</v>
      </c>
      <c r="K27" s="157"/>
      <c r="L27" s="158"/>
      <c r="M27" s="159"/>
    </row>
    <row r="28" spans="3:13" x14ac:dyDescent="0.25">
      <c r="C28" s="136"/>
      <c r="D28" s="137"/>
      <c r="E28" s="137"/>
      <c r="F28" s="138"/>
      <c r="G28" s="115"/>
      <c r="H28" s="115"/>
      <c r="I28" s="144"/>
      <c r="J28" s="201"/>
      <c r="K28" s="160"/>
      <c r="L28" s="161"/>
      <c r="M28" s="162"/>
    </row>
    <row r="29" spans="3:13" x14ac:dyDescent="0.25">
      <c r="C29" s="132" t="s">
        <v>134</v>
      </c>
      <c r="D29" s="133"/>
      <c r="E29" s="133"/>
      <c r="F29" s="134"/>
      <c r="G29" s="163"/>
      <c r="H29" s="113">
        <v>0</v>
      </c>
      <c r="I29" s="113">
        <v>0</v>
      </c>
      <c r="J29" s="197">
        <f>H29*I29</f>
        <v>0</v>
      </c>
      <c r="K29" s="146">
        <v>0</v>
      </c>
      <c r="L29" s="214">
        <f>E8</f>
        <v>3</v>
      </c>
      <c r="M29" s="215">
        <f>J29*K29*L29</f>
        <v>0</v>
      </c>
    </row>
    <row r="30" spans="3:13" x14ac:dyDescent="0.25">
      <c r="C30" s="136"/>
      <c r="D30" s="137"/>
      <c r="E30" s="137"/>
      <c r="F30" s="138"/>
      <c r="G30" s="164"/>
      <c r="H30" s="115"/>
      <c r="I30" s="115"/>
      <c r="J30" s="201"/>
      <c r="K30" s="146"/>
      <c r="L30" s="214"/>
      <c r="M30" s="215"/>
    </row>
    <row r="31" spans="3:13" ht="34.5" customHeight="1" x14ac:dyDescent="0.25">
      <c r="C31" s="151" t="s">
        <v>31</v>
      </c>
      <c r="D31" s="152"/>
      <c r="E31" s="152"/>
      <c r="F31" s="165" t="s">
        <v>29</v>
      </c>
      <c r="G31" s="166"/>
      <c r="H31" s="166"/>
      <c r="I31" s="167"/>
      <c r="J31" s="205">
        <f>J27-J29</f>
        <v>0</v>
      </c>
      <c r="K31" s="124">
        <v>0</v>
      </c>
      <c r="L31" s="205">
        <f>E8</f>
        <v>3</v>
      </c>
      <c r="M31" s="216">
        <f>J31*K31*L31</f>
        <v>0</v>
      </c>
    </row>
    <row r="32" spans="3:13" x14ac:dyDescent="0.25">
      <c r="C32" s="132" t="s">
        <v>18</v>
      </c>
      <c r="D32" s="133"/>
      <c r="E32" s="133"/>
      <c r="F32" s="134"/>
      <c r="G32" s="146"/>
      <c r="H32" s="142"/>
      <c r="I32" s="146"/>
      <c r="J32" s="208">
        <f>G32*I32</f>
        <v>0</v>
      </c>
      <c r="K32" s="146"/>
      <c r="L32" s="208">
        <f>E4-10</f>
        <v>-10</v>
      </c>
      <c r="M32" s="217">
        <f>J32*K32*L32</f>
        <v>0</v>
      </c>
    </row>
    <row r="33" spans="3:13" x14ac:dyDescent="0.25">
      <c r="C33" s="136"/>
      <c r="D33" s="137"/>
      <c r="E33" s="137"/>
      <c r="F33" s="138"/>
      <c r="G33" s="146"/>
      <c r="H33" s="142"/>
      <c r="I33" s="146"/>
      <c r="J33" s="208"/>
      <c r="K33" s="146"/>
      <c r="L33" s="208"/>
      <c r="M33" s="217"/>
    </row>
    <row r="34" spans="3:13" x14ac:dyDescent="0.25">
      <c r="C34" s="132" t="s">
        <v>13</v>
      </c>
      <c r="D34" s="133"/>
      <c r="E34" s="133"/>
      <c r="F34" s="134"/>
      <c r="G34" s="146" t="s">
        <v>16</v>
      </c>
      <c r="H34" s="146" t="s">
        <v>16</v>
      </c>
      <c r="I34" s="146" t="s">
        <v>16</v>
      </c>
      <c r="J34" s="147" t="s">
        <v>16</v>
      </c>
      <c r="K34" s="146" t="s">
        <v>16</v>
      </c>
      <c r="L34" s="147" t="s">
        <v>16</v>
      </c>
      <c r="M34" s="148" t="s">
        <v>16</v>
      </c>
    </row>
    <row r="35" spans="3:13" ht="15.75" thickBot="1" x14ac:dyDescent="0.3">
      <c r="C35" s="168"/>
      <c r="D35" s="169"/>
      <c r="E35" s="169"/>
      <c r="F35" s="170"/>
      <c r="G35" s="171"/>
      <c r="H35" s="171"/>
      <c r="I35" s="171"/>
      <c r="J35" s="172"/>
      <c r="K35" s="171"/>
      <c r="L35" s="172"/>
      <c r="M35" s="173"/>
    </row>
    <row r="36" spans="3:13" x14ac:dyDescent="0.25">
      <c r="C36" s="174" t="s">
        <v>14</v>
      </c>
      <c r="D36" s="175"/>
      <c r="E36" s="175"/>
      <c r="F36" s="175"/>
      <c r="G36" s="175"/>
      <c r="H36" s="175"/>
      <c r="I36" s="175"/>
      <c r="J36" s="175"/>
      <c r="K36" s="175"/>
      <c r="L36" s="176"/>
      <c r="M36" s="218">
        <f>SUM(M12:M35)</f>
        <v>0</v>
      </c>
    </row>
    <row r="37" spans="3:13" x14ac:dyDescent="0.25">
      <c r="C37" s="177"/>
      <c r="D37" s="178"/>
      <c r="E37" s="178"/>
      <c r="F37" s="178"/>
      <c r="G37" s="178"/>
      <c r="H37" s="178"/>
      <c r="I37" s="178"/>
      <c r="J37" s="178"/>
      <c r="K37" s="178"/>
      <c r="L37" s="179"/>
      <c r="M37" s="217"/>
    </row>
    <row r="38" spans="3:13" x14ac:dyDescent="0.25">
      <c r="C38" s="180" t="s">
        <v>172</v>
      </c>
      <c r="D38" s="181"/>
      <c r="E38" s="181"/>
      <c r="F38" s="181"/>
      <c r="G38" s="181"/>
      <c r="H38" s="181"/>
      <c r="I38" s="181"/>
      <c r="J38" s="181"/>
      <c r="K38" s="181"/>
      <c r="L38" s="182"/>
      <c r="M38" s="216">
        <f>SUM(M16:M35)*0.08</f>
        <v>0</v>
      </c>
    </row>
    <row r="39" spans="3:13" x14ac:dyDescent="0.25">
      <c r="C39" s="180" t="s">
        <v>22</v>
      </c>
      <c r="D39" s="181"/>
      <c r="E39" s="181"/>
      <c r="F39" s="181"/>
      <c r="G39" s="181"/>
      <c r="H39" s="181"/>
      <c r="I39" s="181"/>
      <c r="J39" s="181"/>
      <c r="K39" s="182"/>
      <c r="L39" s="156" t="s">
        <v>128</v>
      </c>
      <c r="M39" s="216">
        <f>IF(L39="No", 0,IF(L39="Yes",(M36/100)*10))</f>
        <v>0</v>
      </c>
    </row>
    <row r="40" spans="3:13" ht="15" customHeight="1" thickBot="1" x14ac:dyDescent="0.3">
      <c r="C40" s="183" t="s">
        <v>171</v>
      </c>
      <c r="D40" s="184"/>
      <c r="E40" s="184"/>
      <c r="F40" s="184"/>
      <c r="G40" s="184"/>
      <c r="H40" s="184"/>
      <c r="I40" s="184"/>
      <c r="J40" s="184"/>
      <c r="K40" s="185"/>
      <c r="L40" s="156" t="s">
        <v>17</v>
      </c>
      <c r="M40" s="216">
        <f>IF(L40="Yes",0,IF(I12&gt;3,(0.0262*I12^3.0415)*M36/100,0))</f>
        <v>0</v>
      </c>
    </row>
    <row r="41" spans="3:13" x14ac:dyDescent="0.25">
      <c r="C41" s="186" t="s">
        <v>15</v>
      </c>
      <c r="D41" s="187"/>
      <c r="E41" s="187"/>
      <c r="F41" s="187"/>
      <c r="G41" s="187"/>
      <c r="H41" s="187"/>
      <c r="I41" s="187"/>
      <c r="J41" s="187"/>
      <c r="K41" s="187"/>
      <c r="L41" s="188"/>
      <c r="M41" s="219">
        <f>M36+M39+M40+M38</f>
        <v>0</v>
      </c>
    </row>
    <row r="42" spans="3:13" ht="15.75" thickBot="1" x14ac:dyDescent="0.3">
      <c r="C42" s="189"/>
      <c r="D42" s="190"/>
      <c r="E42" s="190"/>
      <c r="F42" s="190"/>
      <c r="G42" s="190"/>
      <c r="H42" s="190"/>
      <c r="I42" s="190"/>
      <c r="J42" s="190"/>
      <c r="K42" s="190"/>
      <c r="L42" s="191"/>
      <c r="M42" s="220"/>
    </row>
    <row r="43" spans="3:13" x14ac:dyDescent="0.25">
      <c r="C43" s="192"/>
      <c r="D43" s="192"/>
      <c r="E43" s="192"/>
      <c r="F43" s="192"/>
      <c r="G43" s="192"/>
      <c r="H43" s="192"/>
      <c r="I43" s="192"/>
      <c r="J43" s="192"/>
      <c r="K43" s="192"/>
      <c r="L43" s="192"/>
      <c r="M43" s="192"/>
    </row>
    <row r="44" spans="3:13" x14ac:dyDescent="0.25">
      <c r="C44" s="192"/>
      <c r="D44" s="192"/>
      <c r="E44" s="192"/>
      <c r="F44" s="192"/>
      <c r="G44" s="192"/>
      <c r="H44" s="192"/>
      <c r="I44" s="192"/>
      <c r="J44" s="192"/>
      <c r="K44" s="192"/>
      <c r="L44" s="192"/>
      <c r="M44" s="192"/>
    </row>
    <row r="45" spans="3:13" x14ac:dyDescent="0.25">
      <c r="C45" s="192"/>
      <c r="D45" s="192"/>
      <c r="E45" s="192"/>
      <c r="F45" s="192"/>
      <c r="G45" s="192"/>
      <c r="H45" s="192"/>
      <c r="I45" s="192"/>
      <c r="J45" s="192"/>
      <c r="K45" s="192"/>
      <c r="L45" s="192"/>
      <c r="M45" s="192"/>
    </row>
    <row r="46" spans="3:13" x14ac:dyDescent="0.25">
      <c r="C46" s="192"/>
      <c r="D46" s="192"/>
      <c r="E46" s="192"/>
      <c r="F46" s="192"/>
      <c r="G46" s="192"/>
      <c r="H46" s="192"/>
      <c r="I46" s="192"/>
      <c r="J46" s="192"/>
      <c r="K46" s="192"/>
      <c r="L46" s="192"/>
      <c r="M46" s="192"/>
    </row>
    <row r="47" spans="3:13" x14ac:dyDescent="0.25">
      <c r="C47" s="192"/>
      <c r="D47" s="192"/>
      <c r="E47" s="192"/>
      <c r="F47" s="192"/>
      <c r="G47" s="192"/>
      <c r="H47" s="192"/>
      <c r="I47" s="192"/>
      <c r="J47" s="192"/>
      <c r="K47" s="192"/>
      <c r="L47" s="192"/>
      <c r="M47" s="192"/>
    </row>
    <row r="48" spans="3:13" x14ac:dyDescent="0.25">
      <c r="C48" s="192"/>
      <c r="D48" s="192"/>
      <c r="E48" s="192"/>
      <c r="F48" s="192"/>
      <c r="G48" s="192"/>
      <c r="H48" s="192"/>
      <c r="I48" s="192"/>
      <c r="J48" s="192"/>
      <c r="K48" s="192"/>
      <c r="L48" s="192"/>
      <c r="M48" s="192"/>
    </row>
    <row r="49" spans="3:13" x14ac:dyDescent="0.25">
      <c r="C49" s="192"/>
      <c r="D49" s="192"/>
      <c r="E49" s="192"/>
      <c r="F49" s="192"/>
      <c r="G49" s="192"/>
      <c r="H49" s="192"/>
      <c r="I49" s="192"/>
      <c r="J49" s="192"/>
      <c r="K49" s="192"/>
      <c r="L49" s="192"/>
      <c r="M49" s="192"/>
    </row>
    <row r="50" spans="3:13" x14ac:dyDescent="0.25">
      <c r="C50" s="192"/>
      <c r="D50" s="192"/>
      <c r="E50" s="192"/>
      <c r="F50" s="192"/>
      <c r="G50" s="192"/>
      <c r="H50" s="192"/>
      <c r="I50" s="192"/>
      <c r="J50" s="192"/>
      <c r="K50" s="192"/>
      <c r="L50" s="192"/>
      <c r="M50" s="192"/>
    </row>
    <row r="51" spans="3:13" x14ac:dyDescent="0.25">
      <c r="C51" s="192"/>
      <c r="D51" s="192"/>
      <c r="E51" s="192"/>
      <c r="F51" s="192"/>
      <c r="G51" s="192"/>
      <c r="H51" s="192"/>
      <c r="I51" s="192"/>
      <c r="J51" s="192"/>
      <c r="K51" s="192"/>
      <c r="L51" s="192"/>
      <c r="M51" s="192"/>
    </row>
    <row r="52" spans="3:13" x14ac:dyDescent="0.25">
      <c r="C52" s="192"/>
      <c r="D52" s="192"/>
      <c r="E52" s="192"/>
      <c r="F52" s="192"/>
      <c r="G52" s="192"/>
      <c r="H52" s="192"/>
      <c r="I52" s="192"/>
      <c r="J52" s="192"/>
      <c r="K52" s="192"/>
      <c r="L52" s="192"/>
      <c r="M52" s="192"/>
    </row>
    <row r="53" spans="3:13" x14ac:dyDescent="0.25">
      <c r="C53" s="192"/>
      <c r="D53" s="192"/>
      <c r="E53" s="192"/>
      <c r="F53" s="192"/>
      <c r="G53" s="192"/>
      <c r="H53" s="192"/>
      <c r="I53" s="192"/>
      <c r="J53" s="192"/>
      <c r="K53" s="192"/>
      <c r="L53" s="192"/>
      <c r="M53" s="192"/>
    </row>
    <row r="54" spans="3:13" x14ac:dyDescent="0.25">
      <c r="C54" s="192"/>
      <c r="D54" s="192"/>
      <c r="E54" s="192"/>
      <c r="F54" s="192"/>
      <c r="G54" s="192"/>
      <c r="H54" s="192"/>
      <c r="I54" s="192"/>
      <c r="J54" s="192"/>
      <c r="K54" s="192"/>
      <c r="L54" s="192"/>
      <c r="M54" s="192"/>
    </row>
    <row r="55" spans="3:13" x14ac:dyDescent="0.25">
      <c r="C55" s="192"/>
      <c r="D55" s="192"/>
      <c r="E55" s="192"/>
      <c r="F55" s="192"/>
      <c r="G55" s="192"/>
      <c r="H55" s="192"/>
      <c r="I55" s="192"/>
      <c r="J55" s="192"/>
      <c r="K55" s="192"/>
      <c r="L55" s="192"/>
      <c r="M55" s="192"/>
    </row>
    <row r="56" spans="3:13" x14ac:dyDescent="0.25">
      <c r="C56" s="192"/>
      <c r="D56" s="192"/>
      <c r="E56" s="192"/>
      <c r="F56" s="192"/>
      <c r="G56" s="192"/>
      <c r="H56" s="192"/>
      <c r="I56" s="192"/>
      <c r="J56" s="192"/>
      <c r="K56" s="192"/>
      <c r="L56" s="192"/>
      <c r="M56" s="192"/>
    </row>
    <row r="57" spans="3:13" x14ac:dyDescent="0.25">
      <c r="C57" s="192"/>
      <c r="D57" s="192"/>
      <c r="E57" s="192"/>
      <c r="F57" s="192"/>
      <c r="G57" s="192"/>
      <c r="H57" s="192"/>
      <c r="I57" s="192"/>
      <c r="J57" s="192"/>
      <c r="K57" s="192"/>
      <c r="L57" s="192"/>
      <c r="M57" s="192"/>
    </row>
    <row r="58" spans="3:13" x14ac:dyDescent="0.25">
      <c r="C58" s="192"/>
      <c r="D58" s="192"/>
      <c r="E58" s="192"/>
      <c r="F58" s="192"/>
      <c r="G58" s="192"/>
      <c r="H58" s="192"/>
      <c r="I58" s="192"/>
      <c r="J58" s="192"/>
      <c r="K58" s="192"/>
      <c r="L58" s="192"/>
      <c r="M58" s="192"/>
    </row>
  </sheetData>
  <mergeCells count="107">
    <mergeCell ref="D3:M3"/>
    <mergeCell ref="C4:D5"/>
    <mergeCell ref="E4:E5"/>
    <mergeCell ref="F4:M5"/>
    <mergeCell ref="C6:D7"/>
    <mergeCell ref="E6:E7"/>
    <mergeCell ref="F6:M7"/>
    <mergeCell ref="J12:J13"/>
    <mergeCell ref="K12:K13"/>
    <mergeCell ref="L12:L13"/>
    <mergeCell ref="M12:M13"/>
    <mergeCell ref="C8:D9"/>
    <mergeCell ref="E8:E9"/>
    <mergeCell ref="F8:M9"/>
    <mergeCell ref="C10:E13"/>
    <mergeCell ref="F10:F11"/>
    <mergeCell ref="J10:J11"/>
    <mergeCell ref="K10:K11"/>
    <mergeCell ref="L10:L11"/>
    <mergeCell ref="F12:F13"/>
    <mergeCell ref="G12:G13"/>
    <mergeCell ref="C14:E14"/>
    <mergeCell ref="G14:I14"/>
    <mergeCell ref="C15:F15"/>
    <mergeCell ref="C16:F17"/>
    <mergeCell ref="G16:G17"/>
    <mergeCell ref="H16:H17"/>
    <mergeCell ref="I16:I17"/>
    <mergeCell ref="H12:H13"/>
    <mergeCell ref="I12:I13"/>
    <mergeCell ref="J16:J17"/>
    <mergeCell ref="K16:K17"/>
    <mergeCell ref="L16:L17"/>
    <mergeCell ref="M16:M17"/>
    <mergeCell ref="C18:F19"/>
    <mergeCell ref="G18:G19"/>
    <mergeCell ref="H18:H19"/>
    <mergeCell ref="I18:I19"/>
    <mergeCell ref="J18:J19"/>
    <mergeCell ref="K18:K19"/>
    <mergeCell ref="L18:L19"/>
    <mergeCell ref="M18:M19"/>
    <mergeCell ref="C20:F21"/>
    <mergeCell ref="G20:G21"/>
    <mergeCell ref="H20:H21"/>
    <mergeCell ref="I20:I21"/>
    <mergeCell ref="J20:J21"/>
    <mergeCell ref="K20:K21"/>
    <mergeCell ref="L20:L21"/>
    <mergeCell ref="M20:M21"/>
    <mergeCell ref="C26:E26"/>
    <mergeCell ref="F26:I26"/>
    <mergeCell ref="C27:F28"/>
    <mergeCell ref="G27:G28"/>
    <mergeCell ref="H27:H28"/>
    <mergeCell ref="I27:I28"/>
    <mergeCell ref="L22:L23"/>
    <mergeCell ref="M22:M23"/>
    <mergeCell ref="C24:F25"/>
    <mergeCell ref="G24:G25"/>
    <mergeCell ref="H24:H25"/>
    <mergeCell ref="I24:I25"/>
    <mergeCell ref="J24:J25"/>
    <mergeCell ref="K24:K25"/>
    <mergeCell ref="L24:L25"/>
    <mergeCell ref="M24:M25"/>
    <mergeCell ref="C22:F23"/>
    <mergeCell ref="G22:G23"/>
    <mergeCell ref="H22:H23"/>
    <mergeCell ref="I22:I23"/>
    <mergeCell ref="J22:J23"/>
    <mergeCell ref="K22:K23"/>
    <mergeCell ref="C31:E31"/>
    <mergeCell ref="F31:I31"/>
    <mergeCell ref="C32:F33"/>
    <mergeCell ref="G32:G33"/>
    <mergeCell ref="H32:H33"/>
    <mergeCell ref="I32:I33"/>
    <mergeCell ref="J27:J28"/>
    <mergeCell ref="K27:M28"/>
    <mergeCell ref="C29:F30"/>
    <mergeCell ref="G29:G30"/>
    <mergeCell ref="H29:H30"/>
    <mergeCell ref="I29:I30"/>
    <mergeCell ref="J29:J30"/>
    <mergeCell ref="K29:K30"/>
    <mergeCell ref="L29:L30"/>
    <mergeCell ref="M29:M30"/>
    <mergeCell ref="J32:J33"/>
    <mergeCell ref="K32:K33"/>
    <mergeCell ref="L32:L33"/>
    <mergeCell ref="M32:M33"/>
    <mergeCell ref="C34:F35"/>
    <mergeCell ref="G34:G35"/>
    <mergeCell ref="H34:H35"/>
    <mergeCell ref="I34:I35"/>
    <mergeCell ref="J34:J35"/>
    <mergeCell ref="K34:K35"/>
    <mergeCell ref="C40:K40"/>
    <mergeCell ref="C41:L42"/>
    <mergeCell ref="M41:M42"/>
    <mergeCell ref="L34:L35"/>
    <mergeCell ref="M34:M35"/>
    <mergeCell ref="C36:L37"/>
    <mergeCell ref="M36:M37"/>
    <mergeCell ref="C38:L38"/>
    <mergeCell ref="C39:K3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Notes!$BM$1:$BM$2</xm:f>
          </x14:formula1>
          <xm:sqref>L39:L40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showGridLines="0" workbookViewId="0">
      <selection activeCell="F6" sqref="F6"/>
    </sheetView>
  </sheetViews>
  <sheetFormatPr defaultRowHeight="15" x14ac:dyDescent="0.25"/>
  <cols>
    <col min="3" max="3" width="90.85546875" customWidth="1"/>
  </cols>
  <sheetData>
    <row r="2" spans="2:3" x14ac:dyDescent="0.25">
      <c r="B2" s="46" t="s">
        <v>167</v>
      </c>
      <c r="C2" s="46" t="s">
        <v>168</v>
      </c>
    </row>
    <row r="3" spans="2:3" x14ac:dyDescent="0.25">
      <c r="B3" s="46" t="str">
        <f>"1.0"</f>
        <v>1.0</v>
      </c>
      <c r="C3" s="46" t="s">
        <v>166</v>
      </c>
    </row>
    <row r="4" spans="2:3" ht="134.25" customHeight="1" x14ac:dyDescent="0.25">
      <c r="B4" s="47" t="str">
        <f>"1.1"</f>
        <v>1.1</v>
      </c>
      <c r="C4" s="48" t="s">
        <v>177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Document" ma:contentTypeID="0x01010077A24A0B53B1514FB55430DDDEEC2D90004F80868C01043543A1735C8D7C978A36" ma:contentTypeVersion="39" ma:contentTypeDescription="" ma:contentTypeScope="" ma:versionID="d783cb12a67ddc96dfc277872d8ea105">
  <xsd:schema xmlns:xsd="http://www.w3.org/2001/XMLSchema" xmlns:xs="http://www.w3.org/2001/XMLSchema" xmlns:p="http://schemas.microsoft.com/office/2006/metadata/properties" xmlns:ns2="00489e5a-7865-4b74-842b-2165519dfc3e" targetNamespace="http://schemas.microsoft.com/office/2006/metadata/properties" ma:root="true" ma:fieldsID="5351dd5856176c9f456161ba5f0e55a5" ns2:_="">
    <xsd:import namespace="00489e5a-7865-4b74-842b-2165519dfc3e"/>
    <xsd:element name="properties">
      <xsd:complexType>
        <xsd:sequence>
          <xsd:element name="documentManagement">
            <xsd:complexType>
              <xsd:all>
                <xsd:element ref="ns2:SEI_x0020_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89e5a-7865-4b74-842b-2165519dfc3e" elementFormDefault="qualified">
    <xsd:import namespace="http://schemas.microsoft.com/office/2006/documentManagement/types"/>
    <xsd:import namespace="http://schemas.microsoft.com/office/infopath/2007/PartnerControls"/>
    <xsd:element name="SEI_x0020_Category" ma:index="8" ma:displayName="SEAI Category" ma:default="Plan" ma:format="Dropdown" ma:internalName="SEI_x0020_Category" ma:readOnly="false">
      <xsd:simpleType>
        <xsd:restriction base="dms:Choice">
          <xsd:enumeration value="Finance"/>
          <xsd:enumeration value="Plan"/>
          <xsd:enumeration value="Strategy"/>
          <xsd:enumeration value="Internal Admin"/>
          <xsd:enumeration value="Leg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I_x0020_Category xmlns="00489e5a-7865-4b74-842b-2165519dfc3e">Plan</SEI_x0020_Category>
  </documentManagement>
</p:properties>
</file>

<file path=customXml/itemProps1.xml><?xml version="1.0" encoding="utf-8"?>
<ds:datastoreItem xmlns:ds="http://schemas.openxmlformats.org/officeDocument/2006/customXml" ds:itemID="{AF05B75A-B9AC-4B1A-9699-AF44614DD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89e5a-7865-4b74-842b-2165519df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086829-B1A8-43AD-BB63-7198E7081D4D}">
  <ds:schemaRefs>
    <ds:schemaRef ds:uri="http://schemas.microsoft.com/sharepoint/v3/contenttype/forms"/>
  </ds:schemaRefs>
</ds:datastoreItem>
</file>

<file path=customXml/itemProps3.xml><?xml version="1.0" encoding="utf-8"?>
<ds:datastoreItem xmlns:ds="http://schemas.openxmlformats.org/officeDocument/2006/customXml" ds:itemID="{186827AF-28FD-48DB-98AF-CB386757849B}">
  <ds:schemaRefs>
    <ds:schemaRef ds:uri="http://purl.org/dc/term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00489e5a-7865-4b74-842b-2165519dfc3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Room1</vt:lpstr>
      <vt:lpstr>Room2</vt:lpstr>
      <vt:lpstr>Versions</vt:lpstr>
    </vt:vector>
  </TitlesOfParts>
  <Company>SEAI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pmartin</dc:creator>
  <cp:lastModifiedBy>Uras Antonella</cp:lastModifiedBy>
  <dcterms:created xsi:type="dcterms:W3CDTF">2012-04-05T13:07:08Z</dcterms:created>
  <dcterms:modified xsi:type="dcterms:W3CDTF">2019-05-14T11:29:28Z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0x01010077A24A0B53B1514FB55430DDDEEC2D90004F80868C01043543A1735C8D7C978A36</vt:lpwstr>
  </property>
</Properties>
</file>