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nergy in Ireland\Energy Balance\2022 Balance\Published to Web\Interim Balance\"/>
    </mc:Choice>
  </mc:AlternateContent>
  <xr:revisionPtr revIDLastSave="0" documentId="8_{8BA847F7-E2FD-436C-9CCC-4C5C061C65ED}" xr6:coauthVersionLast="47" xr6:coauthVersionMax="47" xr10:uidLastSave="{00000000-0000-0000-0000-000000000000}"/>
  <bookViews>
    <workbookView xWindow="-14500" yWindow="-16310" windowWidth="29020" windowHeight="15820" xr2:uid="{A145B8EC-00E3-4A72-B9AA-E9B36477595C}"/>
  </bookViews>
  <sheets>
    <sheet name="InterimEnergyBalance 2022" sheetId="1" r:id="rId1"/>
  </sheets>
  <definedNames>
    <definedName name="_xlnm.Print_Area" localSheetId="0">'InterimEnergyBalance 2022'!$A$7:$AQ$83</definedName>
    <definedName name="_xlnm.Print_Titles" localSheetId="0">'InterimEnergyBalance 2022'!$A:$B,'InterimEnergyBalance 2022'!$7:$7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4" i="1" l="1"/>
  <c r="H34" i="1"/>
  <c r="H33" i="1" s="1"/>
  <c r="C34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V33" i="1"/>
  <c r="U33" i="1"/>
  <c r="T33" i="1"/>
  <c r="S33" i="1"/>
  <c r="R33" i="1"/>
  <c r="Q33" i="1"/>
  <c r="P33" i="1"/>
  <c r="O33" i="1"/>
  <c r="N33" i="1"/>
  <c r="M33" i="1"/>
  <c r="K33" i="1"/>
  <c r="J33" i="1"/>
  <c r="I33" i="1"/>
  <c r="G33" i="1"/>
  <c r="F33" i="1"/>
  <c r="E33" i="1"/>
  <c r="D33" i="1"/>
  <c r="C33" i="1"/>
  <c r="AK32" i="1"/>
  <c r="AJ32" i="1"/>
  <c r="AC32" i="1"/>
  <c r="U32" i="1"/>
  <c r="T32" i="1"/>
  <c r="M32" i="1"/>
  <c r="E32" i="1"/>
  <c r="D32" i="1"/>
  <c r="AB31" i="1"/>
  <c r="L31" i="1"/>
  <c r="H31" i="1"/>
  <c r="C31" i="1"/>
  <c r="AQ31" i="1" s="1"/>
  <c r="AB30" i="1"/>
  <c r="AA30" i="1"/>
  <c r="L30" i="1"/>
  <c r="E30" i="1"/>
  <c r="C30" i="1" s="1"/>
  <c r="AQ29" i="1"/>
  <c r="AD28" i="1"/>
  <c r="AB28" i="1" s="1"/>
  <c r="AC28" i="1"/>
  <c r="AP27" i="1"/>
  <c r="AN27" i="1"/>
  <c r="AM27" i="1"/>
  <c r="AL27" i="1"/>
  <c r="AL32" i="1" s="1"/>
  <c r="AK27" i="1"/>
  <c r="AJ27" i="1"/>
  <c r="AI27" i="1"/>
  <c r="AH27" i="1"/>
  <c r="AG27" i="1"/>
  <c r="AF27" i="1"/>
  <c r="AE27" i="1"/>
  <c r="AD27" i="1"/>
  <c r="AD32" i="1" s="1"/>
  <c r="AC27" i="1"/>
  <c r="AA27" i="1"/>
  <c r="Z27" i="1"/>
  <c r="Y27" i="1"/>
  <c r="X27" i="1"/>
  <c r="W27" i="1"/>
  <c r="V27" i="1"/>
  <c r="V32" i="1" s="1"/>
  <c r="U27" i="1"/>
  <c r="T27" i="1"/>
  <c r="S27" i="1"/>
  <c r="R27" i="1"/>
  <c r="Q27" i="1"/>
  <c r="P27" i="1"/>
  <c r="O27" i="1"/>
  <c r="N27" i="1"/>
  <c r="N32" i="1" s="1"/>
  <c r="M27" i="1"/>
  <c r="L27" i="1" s="1"/>
  <c r="K27" i="1"/>
  <c r="J27" i="1"/>
  <c r="I27" i="1"/>
  <c r="H27" i="1"/>
  <c r="G27" i="1"/>
  <c r="F27" i="1"/>
  <c r="F32" i="1" s="1"/>
  <c r="E27" i="1"/>
  <c r="D27" i="1"/>
  <c r="AB26" i="1"/>
  <c r="L26" i="1"/>
  <c r="H26" i="1"/>
  <c r="AQ26" i="1" s="1"/>
  <c r="AQ25" i="1"/>
  <c r="AB25" i="1"/>
  <c r="L25" i="1"/>
  <c r="H25" i="1"/>
  <c r="AQ24" i="1"/>
  <c r="AB23" i="1"/>
  <c r="L23" i="1"/>
  <c r="L21" i="1" s="1"/>
  <c r="H23" i="1"/>
  <c r="H21" i="1" s="1"/>
  <c r="C23" i="1"/>
  <c r="AB22" i="1"/>
  <c r="L22" i="1"/>
  <c r="H22" i="1"/>
  <c r="C22" i="1"/>
  <c r="AQ22" i="1" s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K21" i="1"/>
  <c r="J21" i="1"/>
  <c r="I21" i="1"/>
  <c r="G21" i="1"/>
  <c r="F21" i="1"/>
  <c r="E21" i="1"/>
  <c r="D21" i="1"/>
  <c r="C21" i="1"/>
  <c r="AQ20" i="1"/>
  <c r="AB20" i="1"/>
  <c r="L20" i="1"/>
  <c r="H20" i="1"/>
  <c r="C20" i="1"/>
  <c r="AB19" i="1"/>
  <c r="AB15" i="1" s="1"/>
  <c r="L19" i="1"/>
  <c r="L15" i="1" s="1"/>
  <c r="H19" i="1"/>
  <c r="C19" i="1"/>
  <c r="AQ19" i="1" s="1"/>
  <c r="AQ18" i="1"/>
  <c r="AB17" i="1"/>
  <c r="L17" i="1"/>
  <c r="H17" i="1"/>
  <c r="C17" i="1"/>
  <c r="AQ17" i="1" s="1"/>
  <c r="AQ16" i="1"/>
  <c r="AB16" i="1"/>
  <c r="L16" i="1"/>
  <c r="H16" i="1"/>
  <c r="C16" i="1"/>
  <c r="C15" i="1" s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K15" i="1"/>
  <c r="J15" i="1"/>
  <c r="I15" i="1"/>
  <c r="H15" i="1"/>
  <c r="G15" i="1"/>
  <c r="F15" i="1"/>
  <c r="E15" i="1"/>
  <c r="D15" i="1"/>
  <c r="AO14" i="1"/>
  <c r="AG14" i="1"/>
  <c r="Q14" i="1"/>
  <c r="I14" i="1"/>
  <c r="AP13" i="1"/>
  <c r="AP32" i="1" s="1"/>
  <c r="AO13" i="1"/>
  <c r="AN13" i="1"/>
  <c r="AN14" i="1" s="1"/>
  <c r="AM13" i="1"/>
  <c r="AM14" i="1" s="1"/>
  <c r="AL13" i="1"/>
  <c r="AL14" i="1" s="1"/>
  <c r="AK13" i="1"/>
  <c r="AK14" i="1" s="1"/>
  <c r="AJ13" i="1"/>
  <c r="AJ14" i="1" s="1"/>
  <c r="AI13" i="1"/>
  <c r="AI32" i="1" s="1"/>
  <c r="AH13" i="1"/>
  <c r="AH14" i="1" s="1"/>
  <c r="AG13" i="1"/>
  <c r="AG32" i="1" s="1"/>
  <c r="AF13" i="1"/>
  <c r="AF14" i="1" s="1"/>
  <c r="AE13" i="1"/>
  <c r="AE14" i="1" s="1"/>
  <c r="AD13" i="1"/>
  <c r="AD14" i="1" s="1"/>
  <c r="AC13" i="1"/>
  <c r="AC14" i="1" s="1"/>
  <c r="AA13" i="1"/>
  <c r="AA32" i="1" s="1"/>
  <c r="Z13" i="1"/>
  <c r="Z32" i="1" s="1"/>
  <c r="Z34" i="1" s="1"/>
  <c r="Z33" i="1" s="1"/>
  <c r="Y13" i="1"/>
  <c r="Y32" i="1" s="1"/>
  <c r="Y34" i="1" s="1"/>
  <c r="Y33" i="1" s="1"/>
  <c r="Y14" i="1" s="1"/>
  <c r="X13" i="1"/>
  <c r="W13" i="1"/>
  <c r="W14" i="1" s="1"/>
  <c r="V13" i="1"/>
  <c r="V14" i="1" s="1"/>
  <c r="U13" i="1"/>
  <c r="U14" i="1" s="1"/>
  <c r="T13" i="1"/>
  <c r="T14" i="1" s="1"/>
  <c r="S13" i="1"/>
  <c r="S32" i="1" s="1"/>
  <c r="R13" i="1"/>
  <c r="R14" i="1" s="1"/>
  <c r="Q13" i="1"/>
  <c r="Q32" i="1" s="1"/>
  <c r="P13" i="1"/>
  <c r="P14" i="1" s="1"/>
  <c r="O13" i="1"/>
  <c r="O14" i="1" s="1"/>
  <c r="N13" i="1"/>
  <c r="N14" i="1" s="1"/>
  <c r="M13" i="1"/>
  <c r="M14" i="1" s="1"/>
  <c r="K13" i="1"/>
  <c r="K32" i="1" s="1"/>
  <c r="J13" i="1"/>
  <c r="J32" i="1" s="1"/>
  <c r="I13" i="1"/>
  <c r="I32" i="1" s="1"/>
  <c r="G13" i="1"/>
  <c r="G14" i="1" s="1"/>
  <c r="F13" i="1"/>
  <c r="F14" i="1" s="1"/>
  <c r="E13" i="1"/>
  <c r="E14" i="1" s="1"/>
  <c r="D13" i="1"/>
  <c r="D14" i="1" s="1"/>
  <c r="AQ12" i="1"/>
  <c r="AB12" i="1"/>
  <c r="L12" i="1"/>
  <c r="H12" i="1"/>
  <c r="C12" i="1"/>
  <c r="AB11" i="1"/>
  <c r="L11" i="1"/>
  <c r="H11" i="1"/>
  <c r="AQ11" i="1" s="1"/>
  <c r="C11" i="1"/>
  <c r="AB10" i="1"/>
  <c r="L10" i="1"/>
  <c r="H10" i="1"/>
  <c r="C10" i="1"/>
  <c r="AQ10" i="1" s="1"/>
  <c r="AB9" i="1"/>
  <c r="AB13" i="1" s="1"/>
  <c r="L9" i="1"/>
  <c r="H9" i="1"/>
  <c r="C9" i="1"/>
  <c r="AB8" i="1"/>
  <c r="L8" i="1"/>
  <c r="L13" i="1" s="1"/>
  <c r="H8" i="1"/>
  <c r="H13" i="1" s="1"/>
  <c r="C8" i="1"/>
  <c r="C13" i="1" s="1"/>
  <c r="AB14" i="1" l="1"/>
  <c r="AQ13" i="1"/>
  <c r="C14" i="1"/>
  <c r="AB27" i="1"/>
  <c r="AB32" i="1" s="1"/>
  <c r="AO28" i="1"/>
  <c r="AO27" i="1" s="1"/>
  <c r="AO32" i="1" s="1"/>
  <c r="H14" i="1"/>
  <c r="H32" i="1"/>
  <c r="L32" i="1"/>
  <c r="AQ21" i="1"/>
  <c r="AQ15" i="1"/>
  <c r="AQ30" i="1"/>
  <c r="C27" i="1"/>
  <c r="C32" i="1" s="1"/>
  <c r="AQ32" i="1" s="1"/>
  <c r="AQ23" i="1"/>
  <c r="G32" i="1"/>
  <c r="O32" i="1"/>
  <c r="W32" i="1"/>
  <c r="AE32" i="1"/>
  <c r="AM32" i="1"/>
  <c r="AP14" i="1"/>
  <c r="AQ8" i="1"/>
  <c r="P32" i="1"/>
  <c r="X32" i="1"/>
  <c r="X34" i="1" s="1"/>
  <c r="AF32" i="1"/>
  <c r="AN32" i="1"/>
  <c r="J14" i="1"/>
  <c r="Z14" i="1"/>
  <c r="K14" i="1"/>
  <c r="AA14" i="1"/>
  <c r="R32" i="1"/>
  <c r="AH32" i="1"/>
  <c r="AQ9" i="1"/>
  <c r="S14" i="1"/>
  <c r="AI14" i="1"/>
  <c r="X33" i="1" l="1"/>
  <c r="X14" i="1" s="1"/>
  <c r="L34" i="1"/>
  <c r="AQ28" i="1"/>
  <c r="AQ27" i="1" s="1"/>
  <c r="L33" i="1" l="1"/>
  <c r="L14" i="1" s="1"/>
  <c r="AQ14" i="1" s="1"/>
  <c r="AQ34" i="1"/>
  <c r="AQ33" i="1" s="1"/>
</calcChain>
</file>

<file path=xl/sharedStrings.xml><?xml version="1.0" encoding="utf-8"?>
<sst xmlns="http://schemas.openxmlformats.org/spreadsheetml/2006/main" count="137" uniqueCount="134">
  <si>
    <t xml:space="preserve">2022                        Units = ktoe
</t>
  </si>
  <si>
    <t>NACE 
(Rev 2)</t>
  </si>
  <si>
    <t xml:space="preserve"> Coal</t>
  </si>
  <si>
    <t xml:space="preserve"> Bituminous Coal</t>
  </si>
  <si>
    <t xml:space="preserve"> Anthracite + Manufactured Ovoids</t>
  </si>
  <si>
    <t xml:space="preserve"> Coke</t>
  </si>
  <si>
    <t xml:space="preserve"> Lignite \ Brown Coal Briquettes</t>
  </si>
  <si>
    <t xml:space="preserve"> Peat</t>
  </si>
  <si>
    <t xml:space="preserve"> Milled Peat</t>
  </si>
  <si>
    <t xml:space="preserve"> Sod Peat</t>
  </si>
  <si>
    <t xml:space="preserve"> Briquettes</t>
  </si>
  <si>
    <t xml:space="preserve"> Oil</t>
  </si>
  <si>
    <t xml:space="preserve"> Crude</t>
  </si>
  <si>
    <t xml:space="preserve"> Refinery Feedstocks</t>
  </si>
  <si>
    <t xml:space="preserve"> Refinery Gas</t>
  </si>
  <si>
    <t xml:space="preserve"> Gasoline</t>
  </si>
  <si>
    <t xml:space="preserve"> Kerosene</t>
  </si>
  <si>
    <t xml:space="preserve"> Jet Kerosene</t>
  </si>
  <si>
    <t xml:space="preserve"> Fueloil</t>
  </si>
  <si>
    <t xml:space="preserve"> LPG</t>
  </si>
  <si>
    <t xml:space="preserve"> Gasoil / Diesel /DERV</t>
  </si>
  <si>
    <t xml:space="preserve"> Petroleum Coke</t>
  </si>
  <si>
    <t xml:space="preserve"> Naphta</t>
  </si>
  <si>
    <t xml:space="preserve"> Bitumen</t>
  </si>
  <si>
    <t xml:space="preserve"> White Spirit</t>
  </si>
  <si>
    <t xml:space="preserve"> Lubricants</t>
  </si>
  <si>
    <t xml:space="preserve"> Natural Gas</t>
  </si>
  <si>
    <t xml:space="preserve"> Renewables</t>
  </si>
  <si>
    <t xml:space="preserve"> Hydro</t>
  </si>
  <si>
    <t xml:space="preserve"> Wind</t>
  </si>
  <si>
    <t xml:space="preserve"> Biomass</t>
  </si>
  <si>
    <t xml:space="preserve"> Renewable Waste</t>
  </si>
  <si>
    <t xml:space="preserve"> Landfill Gas</t>
  </si>
  <si>
    <t xml:space="preserve"> Biogas</t>
  </si>
  <si>
    <t xml:space="preserve"> Biodiesel</t>
  </si>
  <si>
    <t xml:space="preserve"> Bioethanol</t>
  </si>
  <si>
    <t xml:space="preserve"> Solar Photovoltaic</t>
  </si>
  <si>
    <t xml:space="preserve"> Solar Thermal</t>
  </si>
  <si>
    <t xml:space="preserve"> Ambient Heat</t>
  </si>
  <si>
    <t xml:space="preserve"> Non-Renewable  Waste</t>
  </si>
  <si>
    <t xml:space="preserve"> Electricity</t>
  </si>
  <si>
    <t xml:space="preserve"> Heat</t>
  </si>
  <si>
    <t xml:space="preserve"> TOTAL</t>
  </si>
  <si>
    <t>Indigenous Production</t>
  </si>
  <si>
    <t>Imports</t>
  </si>
  <si>
    <t>Exports</t>
  </si>
  <si>
    <t>Mar. Bunkers</t>
  </si>
  <si>
    <t>Stock Change</t>
  </si>
  <si>
    <t>Primary Energy Supply (incl non-energy)</t>
  </si>
  <si>
    <t>Primary Energy Requirement (excl. non-energy)</t>
  </si>
  <si>
    <t>Transformation Input</t>
  </si>
  <si>
    <t>Public Thermal Power Plants</t>
  </si>
  <si>
    <t>Combined Heat and Power Plants</t>
  </si>
  <si>
    <t>Pumped Storage Consumption</t>
  </si>
  <si>
    <t>Briquetting Plants</t>
  </si>
  <si>
    <t>Oil Refineries &amp; other energy sector</t>
  </si>
  <si>
    <t>Transformation Output</t>
  </si>
  <si>
    <t>Pumped Storage Generation</t>
  </si>
  <si>
    <t>Oil Refineries</t>
  </si>
  <si>
    <t>Exchanges and transfers</t>
  </si>
  <si>
    <t>Electricity</t>
  </si>
  <si>
    <t>Heat</t>
  </si>
  <si>
    <t xml:space="preserve">Other </t>
  </si>
  <si>
    <t>Own Use and Distribution Losses</t>
  </si>
  <si>
    <t>Available Final Energy Consumption</t>
  </si>
  <si>
    <t>Non-Energy Consumption</t>
  </si>
  <si>
    <t>Final non-Energy Consumption (Feedstocks)</t>
  </si>
  <si>
    <t>Total Final Energy Consumption</t>
  </si>
  <si>
    <t>Industry*</t>
  </si>
  <si>
    <t>Non-Energy Mining</t>
  </si>
  <si>
    <t>05-09</t>
  </si>
  <si>
    <t>Food &amp; beverages</t>
  </si>
  <si>
    <t>10-11</t>
  </si>
  <si>
    <t>Textiles and textile products</t>
  </si>
  <si>
    <t>13-14</t>
  </si>
  <si>
    <t>Wood and wood products</t>
  </si>
  <si>
    <t>16</t>
  </si>
  <si>
    <t>Pulp, paper, publishing and printing</t>
  </si>
  <si>
    <t>17-18</t>
  </si>
  <si>
    <t>Chemicals &amp; man-made fibres</t>
  </si>
  <si>
    <t>20-21</t>
  </si>
  <si>
    <t>Rubber and plastic products</t>
  </si>
  <si>
    <t>22</t>
  </si>
  <si>
    <t>Other non-metallic mineral products</t>
  </si>
  <si>
    <t>23</t>
  </si>
  <si>
    <t>Basic metals and fabricated metal products</t>
  </si>
  <si>
    <t>24-25</t>
  </si>
  <si>
    <t>Machinery and equipment n.e.c.</t>
  </si>
  <si>
    <t>28</t>
  </si>
  <si>
    <t>Electrical and optical equipment</t>
  </si>
  <si>
    <t>26-27</t>
  </si>
  <si>
    <t>Transport equipment manufacture</t>
  </si>
  <si>
    <t>29-30</t>
  </si>
  <si>
    <t>Other manufacturing</t>
  </si>
  <si>
    <t>31-33, 12 &amp; 15</t>
  </si>
  <si>
    <t>Construction</t>
  </si>
  <si>
    <t>41-43</t>
  </si>
  <si>
    <t>Transport</t>
  </si>
  <si>
    <t>Road Freight</t>
  </si>
  <si>
    <t>Road Light Goods Vehicle</t>
  </si>
  <si>
    <t>Road Private Car</t>
  </si>
  <si>
    <t>Public Passenger Services</t>
  </si>
  <si>
    <t>Rail</t>
  </si>
  <si>
    <t>Domestic Aviation</t>
  </si>
  <si>
    <t>International Aviation</t>
  </si>
  <si>
    <t>Fuel Tourism</t>
  </si>
  <si>
    <t>Navigation</t>
  </si>
  <si>
    <t>Unspecified</t>
  </si>
  <si>
    <t>Residential</t>
  </si>
  <si>
    <t>Commercial/Public Services*</t>
  </si>
  <si>
    <t>Commercial Services</t>
  </si>
  <si>
    <t>Wholesale, Retail, and Vehicle Repair</t>
  </si>
  <si>
    <t>45-47</t>
  </si>
  <si>
    <t>Transportation and Storage</t>
  </si>
  <si>
    <t>49-53</t>
  </si>
  <si>
    <t>Accommodation and Food Services</t>
  </si>
  <si>
    <t>55-56</t>
  </si>
  <si>
    <t>Information and Communication</t>
  </si>
  <si>
    <t>58-63</t>
  </si>
  <si>
    <t>Financial, Insurance and Real Estate Activities</t>
  </si>
  <si>
    <t>64-68</t>
  </si>
  <si>
    <t>Other Services Sectors</t>
  </si>
  <si>
    <t>Public Services</t>
  </si>
  <si>
    <t>Water Supply, Sewerage, and Waste Management</t>
  </si>
  <si>
    <t>36-39</t>
  </si>
  <si>
    <t>Public Administration</t>
  </si>
  <si>
    <t>Education</t>
  </si>
  <si>
    <t>Health, Residential Care and Social Work Activities</t>
  </si>
  <si>
    <t>86-88</t>
  </si>
  <si>
    <t>Agricultural</t>
  </si>
  <si>
    <t>Fisheries</t>
  </si>
  <si>
    <t>Statistical Difference</t>
  </si>
  <si>
    <t>Last Updated : 25/4/2023</t>
  </si>
  <si>
    <t>2022 provisional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</si>
</sst>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/mm/yyyy;@"/>
  </numFmts>
  <fonts count="11"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theme="3"/>
      <name val="Myriad Pro"/>
      <family val="2"/>
    </font>
    <font>
      <b/>
      <sz val="10"/>
      <color theme="3"/>
      <name val="Myriad Pro"/>
      <family val="2"/>
    </font>
    <font>
      <sz val="10"/>
      <name val="Myriad Pro"/>
      <family val="2"/>
    </font>
    <font>
      <sz val="10"/>
      <color theme="1"/>
      <name val="Myriad Pro"/>
      <family val="2"/>
    </font>
    <font>
      <b/>
      <sz val="10"/>
      <name val="Myriad Pro"/>
      <family val="2"/>
    </font>
    <font>
      <b/>
      <sz val="10"/>
      <color theme="1"/>
      <name val="Myriad Pro"/>
      <family val="2"/>
    </font>
    <font>
      <sz val="10"/>
      <color theme="3"/>
      <name val="Myriad Pr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0" fillId="0" borderId="0"/>
  </cellStyleXfs>
  <cellXfs count="317">
    <xf numFmtId="0" fontId="0" fillId="0" borderId="0" xfId="0"/>
    <xf numFmtId="0" fontId="0" fillId="0" borderId="0" xfId="0" applyAlignment="1">
      <alignment wrapText="1"/>
    </xf>
    <xf numFmtId="38" fontId="3" fillId="0" borderId="0" xfId="2" applyNumberFormat="1" applyFont="1" applyAlignment="1">
      <alignment horizontal="left" wrapText="1"/>
    </xf>
    <xf numFmtId="38" fontId="4" fillId="0" borderId="1" xfId="2" applyNumberFormat="1" applyFont="1" applyBorder="1" applyAlignment="1">
      <alignment horizontal="center" wrapText="1"/>
    </xf>
    <xf numFmtId="38" fontId="4" fillId="0" borderId="2" xfId="2" applyNumberFormat="1" applyFont="1" applyBorder="1" applyAlignment="1">
      <alignment horizontal="center" textRotation="90" wrapText="1"/>
    </xf>
    <xf numFmtId="38" fontId="4" fillId="0" borderId="3" xfId="2" applyNumberFormat="1" applyFont="1" applyBorder="1" applyAlignment="1">
      <alignment horizontal="center" textRotation="90" wrapText="1"/>
    </xf>
    <xf numFmtId="38" fontId="4" fillId="0" borderId="4" xfId="2" applyNumberFormat="1" applyFont="1" applyBorder="1" applyAlignment="1">
      <alignment horizontal="center" textRotation="90" wrapText="1"/>
    </xf>
    <xf numFmtId="38" fontId="4" fillId="0" borderId="5" xfId="2" applyNumberFormat="1" applyFont="1" applyBorder="1" applyAlignment="1">
      <alignment horizontal="center" textRotation="90" wrapText="1"/>
    </xf>
    <xf numFmtId="38" fontId="4" fillId="0" borderId="6" xfId="2" applyNumberFormat="1" applyFont="1" applyBorder="1" applyAlignment="1">
      <alignment horizontal="center" textRotation="90" wrapText="1"/>
    </xf>
    <xf numFmtId="38" fontId="4" fillId="0" borderId="7" xfId="2" applyNumberFormat="1" applyFont="1" applyBorder="1" applyAlignment="1">
      <alignment horizontal="center" textRotation="90" wrapText="1"/>
    </xf>
    <xf numFmtId="38" fontId="4" fillId="0" borderId="8" xfId="2" applyNumberFormat="1" applyFont="1" applyBorder="1" applyAlignment="1">
      <alignment horizontal="center" textRotation="90" wrapText="1"/>
    </xf>
    <xf numFmtId="38" fontId="4" fillId="0" borderId="9" xfId="2" applyNumberFormat="1" applyFont="1" applyBorder="1" applyAlignment="1">
      <alignment horizontal="center" textRotation="90" wrapText="1"/>
    </xf>
    <xf numFmtId="38" fontId="5" fillId="0" borderId="0" xfId="0" applyNumberFormat="1" applyFont="1"/>
    <xf numFmtId="38" fontId="6" fillId="0" borderId="10" xfId="2" applyNumberFormat="1" applyFont="1" applyBorder="1" applyAlignment="1">
      <alignment horizontal="left" wrapText="1"/>
    </xf>
    <xf numFmtId="38" fontId="4" fillId="0" borderId="11" xfId="2" applyNumberFormat="1" applyFont="1" applyBorder="1" applyAlignment="1">
      <alignment horizontal="center" wrapText="1"/>
    </xf>
    <xf numFmtId="38" fontId="6" fillId="0" borderId="20" xfId="2" applyNumberFormat="1" applyFont="1" applyBorder="1" applyAlignment="1">
      <alignment horizontal="left" wrapText="1"/>
    </xf>
    <xf numFmtId="38" fontId="4" fillId="0" borderId="21" xfId="2" applyNumberFormat="1" applyFont="1" applyBorder="1" applyAlignment="1">
      <alignment horizontal="center" wrapText="1"/>
    </xf>
    <xf numFmtId="38" fontId="6" fillId="0" borderId="29" xfId="2" applyNumberFormat="1" applyFont="1" applyBorder="1" applyAlignment="1">
      <alignment horizontal="left" wrapText="1"/>
    </xf>
    <xf numFmtId="38" fontId="4" fillId="0" borderId="30" xfId="2" applyNumberFormat="1" applyFont="1" applyBorder="1" applyAlignment="1">
      <alignment horizontal="center" wrapText="1"/>
    </xf>
    <xf numFmtId="38" fontId="8" fillId="0" borderId="37" xfId="2" applyNumberFormat="1" applyFont="1" applyBorder="1" applyAlignment="1">
      <alignment horizontal="left" wrapText="1"/>
    </xf>
    <xf numFmtId="38" fontId="4" fillId="0" borderId="38" xfId="2" applyNumberFormat="1" applyFont="1" applyBorder="1" applyAlignment="1">
      <alignment horizontal="center" wrapText="1"/>
    </xf>
    <xf numFmtId="38" fontId="7" fillId="0" borderId="0" xfId="0" applyNumberFormat="1" applyFont="1"/>
    <xf numFmtId="38" fontId="8" fillId="0" borderId="44" xfId="2" applyNumberFormat="1" applyFont="1" applyBorder="1" applyAlignment="1">
      <alignment horizontal="left"/>
    </xf>
    <xf numFmtId="38" fontId="4" fillId="0" borderId="45" xfId="2" applyNumberFormat="1" applyFont="1" applyBorder="1" applyAlignment="1">
      <alignment horizontal="center" wrapText="1"/>
    </xf>
    <xf numFmtId="38" fontId="6" fillId="0" borderId="55" xfId="2" applyNumberFormat="1" applyFont="1" applyBorder="1" applyAlignment="1">
      <alignment horizontal="left" wrapText="1"/>
    </xf>
    <xf numFmtId="38" fontId="4" fillId="0" borderId="56" xfId="2" applyNumberFormat="1" applyFont="1" applyBorder="1" applyAlignment="1">
      <alignment horizontal="center" wrapText="1"/>
    </xf>
    <xf numFmtId="38" fontId="6" fillId="0" borderId="65" xfId="2" applyNumberFormat="1" applyFont="1" applyBorder="1" applyAlignment="1">
      <alignment horizontal="left" wrapText="1"/>
    </xf>
    <xf numFmtId="38" fontId="4" fillId="0" borderId="66" xfId="2" applyNumberFormat="1" applyFont="1" applyBorder="1" applyAlignment="1">
      <alignment horizontal="center" wrapText="1"/>
    </xf>
    <xf numFmtId="38" fontId="8" fillId="0" borderId="0" xfId="2" applyNumberFormat="1" applyFont="1" applyAlignment="1">
      <alignment horizontal="left" wrapText="1"/>
    </xf>
    <xf numFmtId="38" fontId="8" fillId="0" borderId="83" xfId="2" applyNumberFormat="1" applyFont="1" applyBorder="1" applyAlignment="1">
      <alignment horizontal="left" wrapText="1"/>
    </xf>
    <xf numFmtId="38" fontId="4" fillId="0" borderId="84" xfId="2" applyNumberFormat="1" applyFont="1" applyBorder="1" applyAlignment="1">
      <alignment horizontal="center" wrapText="1"/>
    </xf>
    <xf numFmtId="38" fontId="6" fillId="0" borderId="0" xfId="2" applyNumberFormat="1" applyFont="1" applyAlignment="1">
      <alignment horizontal="left" wrapText="1"/>
    </xf>
    <xf numFmtId="38" fontId="8" fillId="0" borderId="98" xfId="2" applyNumberFormat="1" applyFont="1" applyBorder="1" applyAlignment="1">
      <alignment horizontal="left" wrapText="1"/>
    </xf>
    <xf numFmtId="38" fontId="4" fillId="0" borderId="99" xfId="2" applyNumberFormat="1" applyFont="1" applyBorder="1" applyAlignment="1">
      <alignment horizontal="center" wrapText="1"/>
    </xf>
    <xf numFmtId="38" fontId="6" fillId="0" borderId="83" xfId="2" applyNumberFormat="1" applyFont="1" applyBorder="1" applyAlignment="1">
      <alignment horizontal="left" wrapText="1"/>
    </xf>
    <xf numFmtId="38" fontId="9" fillId="0" borderId="84" xfId="2" applyNumberFormat="1" applyFont="1" applyBorder="1" applyAlignment="1">
      <alignment horizontal="center" wrapText="1"/>
    </xf>
    <xf numFmtId="38" fontId="7" fillId="3" borderId="39" xfId="2" applyNumberFormat="1" applyFont="1" applyFill="1" applyBorder="1" applyAlignment="1">
      <alignment horizontal="center" wrapText="1"/>
    </xf>
    <xf numFmtId="38" fontId="7" fillId="3" borderId="41" xfId="2" applyNumberFormat="1" applyFont="1" applyFill="1" applyBorder="1" applyAlignment="1">
      <alignment horizontal="center" wrapText="1"/>
    </xf>
    <xf numFmtId="38" fontId="7" fillId="3" borderId="17" xfId="2" applyNumberFormat="1" applyFont="1" applyFill="1" applyBorder="1" applyAlignment="1">
      <alignment horizontal="center" wrapText="1"/>
    </xf>
    <xf numFmtId="38" fontId="7" fillId="3" borderId="52" xfId="2" applyNumberFormat="1" applyFont="1" applyFill="1" applyBorder="1" applyAlignment="1">
      <alignment horizontal="center" wrapText="1"/>
    </xf>
    <xf numFmtId="38" fontId="7" fillId="3" borderId="40" xfId="2" applyNumberFormat="1" applyFont="1" applyFill="1" applyBorder="1" applyAlignment="1">
      <alignment horizontal="center" wrapText="1"/>
    </xf>
    <xf numFmtId="38" fontId="7" fillId="3" borderId="103" xfId="2" applyNumberFormat="1" applyFont="1" applyFill="1" applyBorder="1" applyAlignment="1">
      <alignment horizontal="center" wrapText="1"/>
    </xf>
    <xf numFmtId="38" fontId="7" fillId="3" borderId="37" xfId="2" applyNumberFormat="1" applyFont="1" applyFill="1" applyBorder="1" applyAlignment="1">
      <alignment horizontal="center" wrapText="1"/>
    </xf>
    <xf numFmtId="38" fontId="7" fillId="3" borderId="53" xfId="2" applyNumberFormat="1" applyFont="1" applyFill="1" applyBorder="1" applyAlignment="1">
      <alignment horizontal="center" wrapText="1"/>
    </xf>
    <xf numFmtId="38" fontId="7" fillId="3" borderId="105" xfId="2" applyNumberFormat="1" applyFont="1" applyFill="1" applyBorder="1" applyAlignment="1">
      <alignment horizontal="center" wrapText="1"/>
    </xf>
    <xf numFmtId="38" fontId="8" fillId="0" borderId="106" xfId="2" applyNumberFormat="1" applyFont="1" applyBorder="1" applyAlignment="1">
      <alignment horizontal="left" wrapText="1"/>
    </xf>
    <xf numFmtId="38" fontId="4" fillId="0" borderId="107" xfId="2" applyNumberFormat="1" applyFont="1" applyBorder="1" applyAlignment="1">
      <alignment horizontal="center" wrapText="1"/>
    </xf>
    <xf numFmtId="38" fontId="7" fillId="3" borderId="108" xfId="2" applyNumberFormat="1" applyFont="1" applyFill="1" applyBorder="1" applyAlignment="1">
      <alignment horizontal="center" wrapText="1"/>
    </xf>
    <xf numFmtId="38" fontId="7" fillId="3" borderId="109" xfId="2" applyNumberFormat="1" applyFont="1" applyFill="1" applyBorder="1" applyAlignment="1">
      <alignment horizontal="center" wrapText="1"/>
    </xf>
    <xf numFmtId="38" fontId="7" fillId="3" borderId="110" xfId="2" applyNumberFormat="1" applyFont="1" applyFill="1" applyBorder="1" applyAlignment="1">
      <alignment horizontal="center" wrapText="1"/>
    </xf>
    <xf numFmtId="38" fontId="7" fillId="3" borderId="111" xfId="2" applyNumberFormat="1" applyFont="1" applyFill="1" applyBorder="1" applyAlignment="1">
      <alignment horizontal="center" wrapText="1"/>
    </xf>
    <xf numFmtId="38" fontId="7" fillId="3" borderId="112" xfId="2" applyNumberFormat="1" applyFont="1" applyFill="1" applyBorder="1" applyAlignment="1">
      <alignment horizontal="center" wrapText="1"/>
    </xf>
    <xf numFmtId="38" fontId="7" fillId="3" borderId="106" xfId="2" applyNumberFormat="1" applyFont="1" applyFill="1" applyBorder="1" applyAlignment="1">
      <alignment horizontal="center" wrapText="1"/>
    </xf>
    <xf numFmtId="38" fontId="7" fillId="3" borderId="113" xfId="2" applyNumberFormat="1" applyFont="1" applyFill="1" applyBorder="1" applyAlignment="1">
      <alignment horizontal="center" wrapText="1"/>
    </xf>
    <xf numFmtId="38" fontId="7" fillId="3" borderId="54" xfId="2" applyNumberFormat="1" applyFont="1" applyFill="1" applyBorder="1" applyAlignment="1">
      <alignment horizontal="center" wrapText="1"/>
    </xf>
    <xf numFmtId="38" fontId="6" fillId="0" borderId="114" xfId="3" applyNumberFormat="1" applyFont="1" applyBorder="1" applyAlignment="1">
      <alignment horizontal="left" vertical="top" wrapText="1"/>
    </xf>
    <xf numFmtId="38" fontId="9" fillId="0" borderId="115" xfId="3" applyNumberFormat="1" applyFont="1" applyBorder="1" applyAlignment="1">
      <alignment vertical="top" wrapText="1"/>
    </xf>
    <xf numFmtId="38" fontId="7" fillId="3" borderId="116" xfId="2" applyNumberFormat="1" applyFont="1" applyFill="1" applyBorder="1" applyAlignment="1">
      <alignment horizontal="center" wrapText="1"/>
    </xf>
    <xf numFmtId="38" fontId="5" fillId="3" borderId="64" xfId="2" applyNumberFormat="1" applyFont="1" applyFill="1" applyBorder="1" applyAlignment="1">
      <alignment horizontal="center" wrapText="1"/>
    </xf>
    <xf numFmtId="38" fontId="5" fillId="3" borderId="117" xfId="2" applyNumberFormat="1" applyFont="1" applyFill="1" applyBorder="1" applyAlignment="1">
      <alignment horizontal="center" wrapText="1"/>
    </xf>
    <xf numFmtId="38" fontId="7" fillId="3" borderId="118" xfId="2" applyNumberFormat="1" applyFont="1" applyFill="1" applyBorder="1" applyAlignment="1">
      <alignment horizontal="center" wrapText="1"/>
    </xf>
    <xf numFmtId="38" fontId="5" fillId="3" borderId="119" xfId="2" applyNumberFormat="1" applyFont="1" applyFill="1" applyBorder="1" applyAlignment="1">
      <alignment horizontal="center" wrapText="1"/>
    </xf>
    <xf numFmtId="38" fontId="5" fillId="3" borderId="61" xfId="2" applyNumberFormat="1" applyFont="1" applyFill="1" applyBorder="1" applyAlignment="1">
      <alignment horizontal="center" wrapText="1"/>
    </xf>
    <xf numFmtId="38" fontId="7" fillId="3" borderId="114" xfId="2" applyNumberFormat="1" applyFont="1" applyFill="1" applyBorder="1" applyAlignment="1">
      <alignment horizontal="center" wrapText="1"/>
    </xf>
    <xf numFmtId="38" fontId="5" fillId="3" borderId="120" xfId="2" applyNumberFormat="1" applyFont="1" applyFill="1" applyBorder="1" applyAlignment="1">
      <alignment horizontal="center" wrapText="1"/>
    </xf>
    <xf numFmtId="38" fontId="5" fillId="3" borderId="55" xfId="2" applyNumberFormat="1" applyFont="1" applyFill="1" applyBorder="1" applyAlignment="1">
      <alignment horizontal="center" wrapText="1"/>
    </xf>
    <xf numFmtId="38" fontId="5" fillId="3" borderId="114" xfId="2" applyNumberFormat="1" applyFont="1" applyFill="1" applyBorder="1" applyAlignment="1">
      <alignment horizontal="center" wrapText="1"/>
    </xf>
    <xf numFmtId="38" fontId="5" fillId="3" borderId="63" xfId="2" applyNumberFormat="1" applyFont="1" applyFill="1" applyBorder="1" applyAlignment="1">
      <alignment horizontal="center" wrapText="1"/>
    </xf>
    <xf numFmtId="38" fontId="6" fillId="2" borderId="20" xfId="3" applyNumberFormat="1" applyFont="1" applyFill="1" applyBorder="1" applyAlignment="1">
      <alignment horizontal="left" vertical="top" wrapText="1"/>
    </xf>
    <xf numFmtId="38" fontId="9" fillId="0" borderId="21" xfId="3" applyNumberFormat="1" applyFont="1" applyBorder="1" applyAlignment="1">
      <alignment horizontal="left" vertical="top" wrapText="1"/>
    </xf>
    <xf numFmtId="38" fontId="7" fillId="3" borderId="22" xfId="2" applyNumberFormat="1" applyFont="1" applyFill="1" applyBorder="1" applyAlignment="1">
      <alignment horizontal="center" wrapText="1"/>
    </xf>
    <xf numFmtId="38" fontId="5" fillId="3" borderId="26" xfId="2" applyNumberFormat="1" applyFont="1" applyFill="1" applyBorder="1" applyAlignment="1">
      <alignment horizontal="center" wrapText="1"/>
    </xf>
    <xf numFmtId="38" fontId="5" fillId="3" borderId="24" xfId="2" applyNumberFormat="1" applyFont="1" applyFill="1" applyBorder="1" applyAlignment="1">
      <alignment horizontal="center" wrapText="1"/>
    </xf>
    <xf numFmtId="38" fontId="7" fillId="3" borderId="25" xfId="2" applyNumberFormat="1" applyFont="1" applyFill="1" applyBorder="1" applyAlignment="1">
      <alignment horizontal="center" wrapText="1"/>
    </xf>
    <xf numFmtId="38" fontId="5" fillId="3" borderId="23" xfId="2" applyNumberFormat="1" applyFont="1" applyFill="1" applyBorder="1" applyAlignment="1">
      <alignment horizontal="center" wrapText="1"/>
    </xf>
    <xf numFmtId="38" fontId="5" fillId="3" borderId="25" xfId="2" applyNumberFormat="1" applyFont="1" applyFill="1" applyBorder="1" applyAlignment="1">
      <alignment horizontal="center" wrapText="1"/>
    </xf>
    <xf numFmtId="38" fontId="7" fillId="3" borderId="20" xfId="2" applyNumberFormat="1" applyFont="1" applyFill="1" applyBorder="1" applyAlignment="1">
      <alignment horizontal="center" wrapText="1"/>
    </xf>
    <xf numFmtId="38" fontId="5" fillId="3" borderId="27" xfId="2" applyNumberFormat="1" applyFont="1" applyFill="1" applyBorder="1" applyAlignment="1">
      <alignment horizontal="center" wrapText="1"/>
    </xf>
    <xf numFmtId="38" fontId="5" fillId="3" borderId="20" xfId="2" applyNumberFormat="1" applyFont="1" applyFill="1" applyBorder="1" applyAlignment="1">
      <alignment horizontal="center" wrapText="1"/>
    </xf>
    <xf numFmtId="38" fontId="5" fillId="3" borderId="28" xfId="2" applyNumberFormat="1" applyFont="1" applyFill="1" applyBorder="1" applyAlignment="1">
      <alignment horizontal="center" wrapText="1"/>
    </xf>
    <xf numFmtId="38" fontId="6" fillId="0" borderId="20" xfId="3" applyNumberFormat="1" applyFont="1" applyBorder="1" applyAlignment="1">
      <alignment horizontal="left" vertical="top" wrapText="1"/>
    </xf>
    <xf numFmtId="38" fontId="9" fillId="0" borderId="21" xfId="3" applyNumberFormat="1" applyFont="1" applyBorder="1" applyAlignment="1">
      <alignment vertical="top" wrapText="1"/>
    </xf>
    <xf numFmtId="38" fontId="5" fillId="3" borderId="118" xfId="2" applyNumberFormat="1" applyFont="1" applyFill="1" applyBorder="1" applyAlignment="1">
      <alignment horizontal="center" wrapText="1"/>
    </xf>
    <xf numFmtId="38" fontId="5" fillId="3" borderId="78" xfId="2" applyNumberFormat="1" applyFont="1" applyFill="1" applyBorder="1" applyAlignment="1">
      <alignment horizontal="center" wrapText="1"/>
    </xf>
    <xf numFmtId="38" fontId="5" fillId="3" borderId="0" xfId="2" applyNumberFormat="1" applyFont="1" applyFill="1" applyAlignment="1">
      <alignment horizontal="center" wrapText="1"/>
    </xf>
    <xf numFmtId="38" fontId="7" fillId="3" borderId="121" xfId="2" applyNumberFormat="1" applyFont="1" applyFill="1" applyBorder="1" applyAlignment="1">
      <alignment horizontal="center" wrapText="1"/>
    </xf>
    <xf numFmtId="38" fontId="5" fillId="3" borderId="122" xfId="2" applyNumberFormat="1" applyFont="1" applyFill="1" applyBorder="1" applyAlignment="1">
      <alignment horizontal="center" wrapText="1"/>
    </xf>
    <xf numFmtId="38" fontId="5" fillId="3" borderId="123" xfId="2" applyNumberFormat="1" applyFont="1" applyFill="1" applyBorder="1" applyAlignment="1">
      <alignment horizontal="center" wrapText="1"/>
    </xf>
    <xf numFmtId="38" fontId="7" fillId="3" borderId="124" xfId="2" applyNumberFormat="1" applyFont="1" applyFill="1" applyBorder="1" applyAlignment="1">
      <alignment horizontal="center" wrapText="1"/>
    </xf>
    <xf numFmtId="38" fontId="5" fillId="3" borderId="125" xfId="2" applyNumberFormat="1" applyFont="1" applyFill="1" applyBorder="1" applyAlignment="1">
      <alignment horizontal="center" wrapText="1"/>
    </xf>
    <xf numFmtId="38" fontId="5" fillId="3" borderId="71" xfId="2" applyNumberFormat="1" applyFont="1" applyFill="1" applyBorder="1" applyAlignment="1">
      <alignment horizontal="center" wrapText="1"/>
    </xf>
    <xf numFmtId="38" fontId="7" fillId="3" borderId="126" xfId="2" applyNumberFormat="1" applyFont="1" applyFill="1" applyBorder="1" applyAlignment="1">
      <alignment horizontal="center" wrapText="1"/>
    </xf>
    <xf numFmtId="38" fontId="5" fillId="3" borderId="127" xfId="2" applyNumberFormat="1" applyFont="1" applyFill="1" applyBorder="1" applyAlignment="1">
      <alignment horizontal="center" wrapText="1"/>
    </xf>
    <xf numFmtId="38" fontId="5" fillId="3" borderId="76" xfId="2" applyNumberFormat="1" applyFont="1" applyFill="1" applyBorder="1" applyAlignment="1">
      <alignment horizontal="center" wrapText="1"/>
    </xf>
    <xf numFmtId="38" fontId="5" fillId="3" borderId="65" xfId="2" applyNumberFormat="1" applyFont="1" applyFill="1" applyBorder="1" applyAlignment="1">
      <alignment horizontal="center" wrapText="1"/>
    </xf>
    <xf numFmtId="38" fontId="5" fillId="3" borderId="126" xfId="2" applyNumberFormat="1" applyFont="1" applyFill="1" applyBorder="1" applyAlignment="1">
      <alignment horizontal="center" wrapText="1"/>
    </xf>
    <xf numFmtId="38" fontId="5" fillId="3" borderId="128" xfId="2" applyNumberFormat="1" applyFont="1" applyFill="1" applyBorder="1" applyAlignment="1">
      <alignment horizontal="center" wrapText="1"/>
    </xf>
    <xf numFmtId="38" fontId="7" fillId="3" borderId="57" xfId="2" applyNumberFormat="1" applyFont="1" applyFill="1" applyBorder="1" applyAlignment="1">
      <alignment horizontal="center" wrapText="1"/>
    </xf>
    <xf numFmtId="38" fontId="7" fillId="3" borderId="58" xfId="2" applyNumberFormat="1" applyFont="1" applyFill="1" applyBorder="1" applyAlignment="1">
      <alignment horizontal="center" wrapText="1"/>
    </xf>
    <xf numFmtId="38" fontId="7" fillId="3" borderId="59" xfId="2" applyNumberFormat="1" applyFont="1" applyFill="1" applyBorder="1" applyAlignment="1">
      <alignment horizontal="center" wrapText="1"/>
    </xf>
    <xf numFmtId="38" fontId="5" fillId="3" borderId="60" xfId="2" applyNumberFormat="1" applyFont="1" applyFill="1" applyBorder="1" applyAlignment="1">
      <alignment horizontal="center" wrapText="1"/>
    </xf>
    <xf numFmtId="38" fontId="7" fillId="3" borderId="61" xfId="2" applyNumberFormat="1" applyFont="1" applyFill="1" applyBorder="1" applyAlignment="1">
      <alignment horizontal="center" wrapText="1"/>
    </xf>
    <xf numFmtId="38" fontId="5" fillId="3" borderId="58" xfId="2" applyNumberFormat="1" applyFont="1" applyFill="1" applyBorder="1" applyAlignment="1">
      <alignment horizontal="center" wrapText="1"/>
    </xf>
    <xf numFmtId="38" fontId="5" fillId="3" borderId="59" xfId="2" applyNumberFormat="1" applyFont="1" applyFill="1" applyBorder="1" applyAlignment="1">
      <alignment horizontal="center" wrapText="1"/>
    </xf>
    <xf numFmtId="38" fontId="7" fillId="3" borderId="55" xfId="2" applyNumberFormat="1" applyFont="1" applyFill="1" applyBorder="1" applyAlignment="1">
      <alignment horizontal="center" wrapText="1"/>
    </xf>
    <xf numFmtId="38" fontId="5" fillId="3" borderId="62" xfId="2" applyNumberFormat="1" applyFont="1" applyFill="1" applyBorder="1" applyAlignment="1">
      <alignment horizontal="center" wrapText="1"/>
    </xf>
    <xf numFmtId="38" fontId="5" fillId="3" borderId="82" xfId="2" applyNumberFormat="1" applyFont="1" applyFill="1" applyBorder="1" applyAlignment="1">
      <alignment horizontal="center" wrapText="1"/>
    </xf>
    <xf numFmtId="38" fontId="7" fillId="3" borderId="119" xfId="2" applyNumberFormat="1" applyFont="1" applyFill="1" applyBorder="1" applyAlignment="1">
      <alignment horizontal="center" wrapText="1"/>
    </xf>
    <xf numFmtId="38" fontId="7" fillId="3" borderId="64" xfId="2" applyNumberFormat="1" applyFont="1" applyFill="1" applyBorder="1" applyAlignment="1">
      <alignment horizontal="center" wrapText="1"/>
    </xf>
    <xf numFmtId="38" fontId="7" fillId="3" borderId="23" xfId="2" applyNumberFormat="1" applyFont="1" applyFill="1" applyBorder="1" applyAlignment="1">
      <alignment horizontal="center" wrapText="1"/>
    </xf>
    <xf numFmtId="38" fontId="7" fillId="3" borderId="26" xfId="2" applyNumberFormat="1" applyFont="1" applyFill="1" applyBorder="1" applyAlignment="1">
      <alignment horizontal="center" wrapText="1"/>
    </xf>
    <xf numFmtId="38" fontId="7" fillId="3" borderId="67" xfId="2" applyNumberFormat="1" applyFont="1" applyFill="1" applyBorder="1" applyAlignment="1">
      <alignment horizontal="center" wrapText="1"/>
    </xf>
    <xf numFmtId="38" fontId="7" fillId="3" borderId="68" xfId="2" applyNumberFormat="1" applyFont="1" applyFill="1" applyBorder="1" applyAlignment="1">
      <alignment horizontal="center" wrapText="1"/>
    </xf>
    <xf numFmtId="38" fontId="7" fillId="3" borderId="69" xfId="2" applyNumberFormat="1" applyFont="1" applyFill="1" applyBorder="1" applyAlignment="1">
      <alignment horizontal="center" wrapText="1"/>
    </xf>
    <xf numFmtId="38" fontId="5" fillId="3" borderId="70" xfId="2" applyNumberFormat="1" applyFont="1" applyFill="1" applyBorder="1" applyAlignment="1">
      <alignment horizontal="center" wrapText="1"/>
    </xf>
    <xf numFmtId="38" fontId="7" fillId="3" borderId="71" xfId="2" applyNumberFormat="1" applyFont="1" applyFill="1" applyBorder="1" applyAlignment="1">
      <alignment horizontal="center" wrapText="1"/>
    </xf>
    <xf numFmtId="38" fontId="5" fillId="3" borderId="68" xfId="2" applyNumberFormat="1" applyFont="1" applyFill="1" applyBorder="1" applyAlignment="1">
      <alignment horizontal="center" wrapText="1"/>
    </xf>
    <xf numFmtId="38" fontId="5" fillId="3" borderId="69" xfId="2" applyNumberFormat="1" applyFont="1" applyFill="1" applyBorder="1" applyAlignment="1">
      <alignment horizontal="center" wrapText="1"/>
    </xf>
    <xf numFmtId="38" fontId="7" fillId="3" borderId="65" xfId="2" applyNumberFormat="1" applyFont="1" applyFill="1" applyBorder="1" applyAlignment="1">
      <alignment horizontal="center" wrapText="1"/>
    </xf>
    <xf numFmtId="38" fontId="5" fillId="3" borderId="72" xfId="2" applyNumberFormat="1" applyFont="1" applyFill="1" applyBorder="1" applyAlignment="1">
      <alignment horizontal="center" wrapText="1"/>
    </xf>
    <xf numFmtId="38" fontId="5" fillId="3" borderId="73" xfId="2" applyNumberFormat="1" applyFont="1" applyFill="1" applyBorder="1" applyAlignment="1">
      <alignment horizontal="center" wrapText="1"/>
    </xf>
    <xf numFmtId="38" fontId="7" fillId="3" borderId="131" xfId="2" applyNumberFormat="1" applyFont="1" applyFill="1" applyBorder="1" applyAlignment="1">
      <alignment horizontal="center" wrapText="1"/>
    </xf>
    <xf numFmtId="38" fontId="7" fillId="3" borderId="132" xfId="2" applyNumberFormat="1" applyFont="1" applyFill="1" applyBorder="1" applyAlignment="1">
      <alignment horizontal="center" wrapText="1"/>
    </xf>
    <xf numFmtId="38" fontId="7" fillId="3" borderId="24" xfId="2" applyNumberFormat="1" applyFont="1" applyFill="1" applyBorder="1" applyAlignment="1">
      <alignment horizontal="center" wrapText="1"/>
    </xf>
    <xf numFmtId="38" fontId="7" fillId="3" borderId="133" xfId="2" applyNumberFormat="1" applyFont="1" applyFill="1" applyBorder="1" applyAlignment="1">
      <alignment horizontal="center" wrapText="1"/>
    </xf>
    <xf numFmtId="38" fontId="7" fillId="3" borderId="134" xfId="2" applyNumberFormat="1" applyFont="1" applyFill="1" applyBorder="1" applyAlignment="1">
      <alignment horizontal="center" wrapText="1"/>
    </xf>
    <xf numFmtId="38" fontId="7" fillId="3" borderId="80" xfId="2" applyNumberFormat="1" applyFont="1" applyFill="1" applyBorder="1" applyAlignment="1">
      <alignment horizontal="center" wrapText="1"/>
    </xf>
    <xf numFmtId="38" fontId="7" fillId="3" borderId="129" xfId="2" applyNumberFormat="1" applyFont="1" applyFill="1" applyBorder="1" applyAlignment="1">
      <alignment horizontal="center" wrapText="1"/>
    </xf>
    <xf numFmtId="38" fontId="7" fillId="3" borderId="135" xfId="2" applyNumberFormat="1" applyFont="1" applyFill="1" applyBorder="1" applyAlignment="1">
      <alignment horizontal="center" wrapText="1"/>
    </xf>
    <xf numFmtId="38" fontId="7" fillId="3" borderId="81" xfId="2" applyNumberFormat="1" applyFont="1" applyFill="1" applyBorder="1" applyAlignment="1">
      <alignment horizontal="center" wrapText="1"/>
    </xf>
    <xf numFmtId="38" fontId="7" fillId="3" borderId="136" xfId="2" applyNumberFormat="1" applyFont="1" applyFill="1" applyBorder="1" applyAlignment="1">
      <alignment horizontal="center" wrapText="1"/>
    </xf>
    <xf numFmtId="38" fontId="5" fillId="3" borderId="69" xfId="2" applyNumberFormat="1" applyFont="1" applyFill="1" applyBorder="1" applyAlignment="1">
      <alignment horizontal="center"/>
    </xf>
    <xf numFmtId="38" fontId="5" fillId="3" borderId="70" xfId="2" applyNumberFormat="1" applyFont="1" applyFill="1" applyBorder="1" applyAlignment="1">
      <alignment horizontal="center"/>
    </xf>
    <xf numFmtId="38" fontId="5" fillId="3" borderId="68" xfId="2" applyNumberFormat="1" applyFont="1" applyFill="1" applyBorder="1" applyAlignment="1">
      <alignment horizontal="center"/>
    </xf>
    <xf numFmtId="38" fontId="7" fillId="3" borderId="71" xfId="2" applyNumberFormat="1" applyFont="1" applyFill="1" applyBorder="1" applyAlignment="1">
      <alignment horizontal="center"/>
    </xf>
    <xf numFmtId="38" fontId="7" fillId="0" borderId="83" xfId="2" applyNumberFormat="1" applyFont="1" applyBorder="1" applyAlignment="1">
      <alignment horizontal="left"/>
    </xf>
    <xf numFmtId="38" fontId="7" fillId="0" borderId="84" xfId="2" applyNumberFormat="1" applyFont="1" applyBorder="1" applyAlignment="1">
      <alignment horizontal="center"/>
    </xf>
    <xf numFmtId="38" fontId="7" fillId="3" borderId="85" xfId="2" applyNumberFormat="1" applyFont="1" applyFill="1" applyBorder="1" applyAlignment="1">
      <alignment horizontal="center"/>
    </xf>
    <xf numFmtId="38" fontId="7" fillId="3" borderId="86" xfId="2" applyNumberFormat="1" applyFont="1" applyFill="1" applyBorder="1" applyAlignment="1">
      <alignment horizontal="center"/>
    </xf>
    <xf numFmtId="38" fontId="7" fillId="3" borderId="87" xfId="2" applyNumberFormat="1" applyFont="1" applyFill="1" applyBorder="1" applyAlignment="1">
      <alignment horizontal="center"/>
    </xf>
    <xf numFmtId="38" fontId="7" fillId="3" borderId="88" xfId="2" applyNumberFormat="1" applyFont="1" applyFill="1" applyBorder="1" applyAlignment="1">
      <alignment horizontal="center"/>
    </xf>
    <xf numFmtId="38" fontId="7" fillId="3" borderId="89" xfId="2" applyNumberFormat="1" applyFont="1" applyFill="1" applyBorder="1" applyAlignment="1">
      <alignment horizontal="center"/>
    </xf>
    <xf numFmtId="38" fontId="5" fillId="3" borderId="59" xfId="2" applyNumberFormat="1" applyFont="1" applyFill="1" applyBorder="1" applyAlignment="1">
      <alignment horizontal="center"/>
    </xf>
    <xf numFmtId="38" fontId="7" fillId="3" borderId="83" xfId="2" applyNumberFormat="1" applyFont="1" applyFill="1" applyBorder="1" applyAlignment="1">
      <alignment horizontal="center"/>
    </xf>
    <xf numFmtId="38" fontId="7" fillId="3" borderId="90" xfId="2" applyNumberFormat="1" applyFont="1" applyFill="1" applyBorder="1" applyAlignment="1">
      <alignment horizontal="center"/>
    </xf>
    <xf numFmtId="38" fontId="7" fillId="3" borderId="81" xfId="2" applyNumberFormat="1" applyFont="1" applyFill="1" applyBorder="1" applyAlignment="1">
      <alignment horizontal="center"/>
    </xf>
    <xf numFmtId="38" fontId="7" fillId="0" borderId="65" xfId="3" applyNumberFormat="1" applyFont="1" applyBorder="1" applyAlignment="1">
      <alignment horizontal="left" vertical="top" wrapText="1"/>
    </xf>
    <xf numFmtId="38" fontId="7" fillId="0" borderId="66" xfId="2" applyNumberFormat="1" applyFont="1" applyBorder="1" applyAlignment="1">
      <alignment horizontal="center"/>
    </xf>
    <xf numFmtId="38" fontId="7" fillId="3" borderId="67" xfId="2" applyNumberFormat="1" applyFont="1" applyFill="1" applyBorder="1" applyAlignment="1">
      <alignment horizontal="center"/>
    </xf>
    <xf numFmtId="38" fontId="7" fillId="3" borderId="69" xfId="2" applyNumberFormat="1" applyFont="1" applyFill="1" applyBorder="1" applyAlignment="1">
      <alignment horizontal="center"/>
    </xf>
    <xf numFmtId="38" fontId="7" fillId="3" borderId="65" xfId="2" applyNumberFormat="1" applyFont="1" applyFill="1" applyBorder="1" applyAlignment="1">
      <alignment horizontal="center"/>
    </xf>
    <xf numFmtId="38" fontId="5" fillId="3" borderId="72" xfId="2" applyNumberFormat="1" applyFont="1" applyFill="1" applyBorder="1" applyAlignment="1">
      <alignment horizontal="center"/>
    </xf>
    <xf numFmtId="38" fontId="5" fillId="3" borderId="71" xfId="2" applyNumberFormat="1" applyFont="1" applyFill="1" applyBorder="1" applyAlignment="1">
      <alignment horizontal="center"/>
    </xf>
    <xf numFmtId="38" fontId="7" fillId="3" borderId="73" xfId="2" applyNumberFormat="1" applyFont="1" applyFill="1" applyBorder="1" applyAlignment="1">
      <alignment horizontal="center"/>
    </xf>
    <xf numFmtId="38" fontId="7" fillId="0" borderId="98" xfId="2" applyNumberFormat="1" applyFont="1" applyBorder="1" applyAlignment="1">
      <alignment horizontal="left"/>
    </xf>
    <xf numFmtId="38" fontId="7" fillId="0" borderId="99" xfId="2" applyNumberFormat="1" applyFont="1" applyBorder="1" applyAlignment="1">
      <alignment horizontal="center"/>
    </xf>
    <xf numFmtId="38" fontId="7" fillId="3" borderId="100" xfId="2" applyNumberFormat="1" applyFont="1" applyFill="1" applyBorder="1" applyAlignment="1">
      <alignment horizontal="center"/>
    </xf>
    <xf numFmtId="38" fontId="7" fillId="3" borderId="101" xfId="2" applyNumberFormat="1" applyFont="1" applyFill="1" applyBorder="1" applyAlignment="1">
      <alignment horizontal="center"/>
    </xf>
    <xf numFmtId="38" fontId="7" fillId="3" borderId="102" xfId="2" applyNumberFormat="1" applyFont="1" applyFill="1" applyBorder="1" applyAlignment="1">
      <alignment horizontal="center"/>
    </xf>
    <xf numFmtId="38" fontId="7" fillId="3" borderId="104" xfId="2" applyNumberFormat="1" applyFont="1" applyFill="1" applyBorder="1" applyAlignment="1">
      <alignment horizontal="center"/>
    </xf>
    <xf numFmtId="38" fontId="7" fillId="3" borderId="103" xfId="2" applyNumberFormat="1" applyFont="1" applyFill="1" applyBorder="1" applyAlignment="1">
      <alignment horizontal="center"/>
    </xf>
    <xf numFmtId="38" fontId="7" fillId="3" borderId="98" xfId="2" applyNumberFormat="1" applyFont="1" applyFill="1" applyBorder="1" applyAlignment="1">
      <alignment horizontal="center"/>
    </xf>
    <xf numFmtId="38" fontId="7" fillId="3" borderId="137" xfId="2" applyNumberFormat="1" applyFont="1" applyFill="1" applyBorder="1" applyAlignment="1">
      <alignment horizontal="center"/>
    </xf>
    <xf numFmtId="38" fontId="7" fillId="3" borderId="105" xfId="2" applyNumberFormat="1" applyFont="1" applyFill="1" applyBorder="1" applyAlignment="1">
      <alignment horizontal="center"/>
    </xf>
    <xf numFmtId="38" fontId="0" fillId="0" borderId="0" xfId="0" applyNumberFormat="1"/>
    <xf numFmtId="38" fontId="0" fillId="0" borderId="75" xfId="0" applyNumberFormat="1" applyBorder="1"/>
    <xf numFmtId="38" fontId="0" fillId="0" borderId="77" xfId="0" applyNumberFormat="1" applyBorder="1"/>
    <xf numFmtId="38" fontId="5" fillId="0" borderId="0" xfId="2" applyNumberFormat="1" applyFont="1" applyAlignment="1">
      <alignment horizontal="left"/>
    </xf>
    <xf numFmtId="38" fontId="7" fillId="0" borderId="0" xfId="2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38" fontId="7" fillId="0" borderId="0" xfId="2" applyNumberFormat="1" applyFont="1" applyAlignment="1">
      <alignment horizontal="left"/>
    </xf>
    <xf numFmtId="165" fontId="7" fillId="0" borderId="0" xfId="2" applyNumberFormat="1" applyFont="1" applyAlignment="1">
      <alignment horizontal="left"/>
    </xf>
    <xf numFmtId="165" fontId="5" fillId="4" borderId="0" xfId="2" applyNumberFormat="1" applyFont="1" applyFill="1" applyAlignment="1">
      <alignment horizontal="left"/>
    </xf>
    <xf numFmtId="165" fontId="7" fillId="5" borderId="0" xfId="2" applyNumberFormat="1" applyFont="1" applyFill="1" applyAlignment="1">
      <alignment horizontal="left"/>
    </xf>
    <xf numFmtId="38" fontId="5" fillId="0" borderId="0" xfId="0" applyNumberFormat="1" applyFont="1" applyAlignment="1">
      <alignment horizontal="left"/>
    </xf>
    <xf numFmtId="38" fontId="5" fillId="0" borderId="0" xfId="2" applyNumberFormat="1" applyFont="1" applyAlignment="1">
      <alignment horizontal="center"/>
    </xf>
    <xf numFmtId="38" fontId="5" fillId="0" borderId="0" xfId="2" applyNumberFormat="1" applyFont="1"/>
    <xf numFmtId="38" fontId="7" fillId="0" borderId="0" xfId="2" applyNumberFormat="1" applyFont="1"/>
    <xf numFmtId="40" fontId="5" fillId="0" borderId="0" xfId="2" applyNumberFormat="1" applyFont="1"/>
    <xf numFmtId="38" fontId="5" fillId="0" borderId="20" xfId="3" applyNumberFormat="1" applyFont="1" applyBorder="1" applyAlignment="1">
      <alignment horizontal="left" vertical="top" wrapText="1"/>
    </xf>
    <xf numFmtId="38" fontId="5" fillId="0" borderId="21" xfId="3" applyNumberFormat="1" applyFont="1" applyBorder="1" applyAlignment="1">
      <alignment vertical="top" wrapText="1"/>
    </xf>
    <xf numFmtId="38" fontId="5" fillId="0" borderId="66" xfId="3" applyNumberFormat="1" applyFont="1" applyBorder="1" applyAlignment="1">
      <alignment vertical="top" wrapText="1"/>
    </xf>
    <xf numFmtId="38" fontId="5" fillId="0" borderId="55" xfId="3" applyNumberFormat="1" applyFont="1" applyBorder="1" applyAlignment="1">
      <alignment horizontal="left" vertical="top" wrapText="1"/>
    </xf>
    <xf numFmtId="38" fontId="7" fillId="0" borderId="56" xfId="2" applyNumberFormat="1" applyFont="1" applyBorder="1" applyAlignment="1">
      <alignment horizontal="center" wrapText="1"/>
    </xf>
    <xf numFmtId="38" fontId="5" fillId="0" borderId="114" xfId="3" applyNumberFormat="1" applyFont="1" applyBorder="1" applyAlignment="1">
      <alignment horizontal="left" vertical="top" wrapText="1"/>
    </xf>
    <xf numFmtId="38" fontId="7" fillId="0" borderId="115" xfId="2" applyNumberFormat="1" applyFont="1" applyBorder="1" applyAlignment="1">
      <alignment horizontal="center" wrapText="1"/>
    </xf>
    <xf numFmtId="38" fontId="7" fillId="0" borderId="21" xfId="2" applyNumberFormat="1" applyFont="1" applyBorder="1" applyAlignment="1">
      <alignment horizontal="center" wrapText="1"/>
    </xf>
    <xf numFmtId="38" fontId="5" fillId="0" borderId="20" xfId="2" applyNumberFormat="1" applyFont="1" applyBorder="1" applyAlignment="1">
      <alignment horizontal="left" wrapText="1"/>
    </xf>
    <xf numFmtId="38" fontId="5" fillId="0" borderId="65" xfId="2" applyNumberFormat="1" applyFont="1" applyBorder="1" applyAlignment="1">
      <alignment horizontal="left" wrapText="1"/>
    </xf>
    <xf numFmtId="38" fontId="7" fillId="0" borderId="66" xfId="2" applyNumberFormat="1" applyFont="1" applyBorder="1" applyAlignment="1">
      <alignment horizontal="center" wrapText="1"/>
    </xf>
    <xf numFmtId="38" fontId="7" fillId="0" borderId="129" xfId="2" applyNumberFormat="1" applyFont="1" applyBorder="1" applyAlignment="1">
      <alignment horizontal="left" wrapText="1"/>
    </xf>
    <xf numFmtId="38" fontId="7" fillId="0" borderId="130" xfId="2" applyNumberFormat="1" applyFont="1" applyBorder="1" applyAlignment="1">
      <alignment horizontal="center" wrapText="1"/>
    </xf>
    <xf numFmtId="49" fontId="5" fillId="0" borderId="21" xfId="3" applyNumberFormat="1" applyFont="1" applyBorder="1" applyAlignment="1">
      <alignment vertical="top" wrapText="1"/>
    </xf>
    <xf numFmtId="38" fontId="5" fillId="0" borderId="65" xfId="3" applyNumberFormat="1" applyFont="1" applyBorder="1" applyAlignment="1">
      <alignment horizontal="left" vertical="top" wrapText="1"/>
    </xf>
    <xf numFmtId="38" fontId="7" fillId="3" borderId="0" xfId="2" applyNumberFormat="1" applyFont="1" applyFill="1" applyAlignment="1">
      <alignment horizontal="center"/>
    </xf>
    <xf numFmtId="38" fontId="7" fillId="3" borderId="27" xfId="2" applyNumberFormat="1" applyFont="1" applyFill="1" applyBorder="1" applyAlignment="1">
      <alignment horizontal="center" wrapText="1"/>
    </xf>
    <xf numFmtId="38" fontId="7" fillId="3" borderId="72" xfId="2" applyNumberFormat="1" applyFont="1" applyFill="1" applyBorder="1" applyAlignment="1">
      <alignment horizontal="center" wrapText="1"/>
    </xf>
    <xf numFmtId="38" fontId="7" fillId="4" borderId="12" xfId="2" applyNumberFormat="1" applyFont="1" applyFill="1" applyBorder="1" applyAlignment="1">
      <alignment horizontal="center" wrapText="1"/>
    </xf>
    <xf numFmtId="38" fontId="7" fillId="4" borderId="13" xfId="2" applyNumberFormat="1" applyFont="1" applyFill="1" applyBorder="1" applyAlignment="1">
      <alignment horizontal="center" wrapText="1"/>
    </xf>
    <xf numFmtId="38" fontId="7" fillId="4" borderId="14" xfId="2" applyNumberFormat="1" applyFont="1" applyFill="1" applyBorder="1" applyAlignment="1">
      <alignment horizontal="center" wrapText="1"/>
    </xf>
    <xf numFmtId="38" fontId="5" fillId="4" borderId="15" xfId="2" applyNumberFormat="1" applyFont="1" applyFill="1" applyBorder="1" applyAlignment="1">
      <alignment horizontal="center" wrapText="1"/>
    </xf>
    <xf numFmtId="38" fontId="7" fillId="4" borderId="16" xfId="2" applyNumberFormat="1" applyFont="1" applyFill="1" applyBorder="1" applyAlignment="1">
      <alignment horizontal="center" wrapText="1"/>
    </xf>
    <xf numFmtId="38" fontId="5" fillId="4" borderId="13" xfId="2" applyNumberFormat="1" applyFont="1" applyFill="1" applyBorder="1" applyAlignment="1">
      <alignment horizontal="center" wrapText="1"/>
    </xf>
    <xf numFmtId="38" fontId="5" fillId="4" borderId="14" xfId="2" applyNumberFormat="1" applyFont="1" applyFill="1" applyBorder="1" applyAlignment="1">
      <alignment horizontal="center" wrapText="1"/>
    </xf>
    <xf numFmtId="38" fontId="5" fillId="4" borderId="17" xfId="2" applyNumberFormat="1" applyFont="1" applyFill="1" applyBorder="1" applyAlignment="1">
      <alignment horizontal="center" wrapText="1"/>
    </xf>
    <xf numFmtId="38" fontId="7" fillId="4" borderId="10" xfId="2" applyNumberFormat="1" applyFont="1" applyFill="1" applyBorder="1" applyAlignment="1">
      <alignment horizontal="center" wrapText="1"/>
    </xf>
    <xf numFmtId="38" fontId="5" fillId="4" borderId="18" xfId="2" applyNumberFormat="1" applyFont="1" applyFill="1" applyBorder="1" applyAlignment="1">
      <alignment horizontal="center" wrapText="1"/>
    </xf>
    <xf numFmtId="38" fontId="5" fillId="4" borderId="10" xfId="2" applyNumberFormat="1" applyFont="1" applyFill="1" applyBorder="1" applyAlignment="1">
      <alignment horizontal="center" wrapText="1"/>
    </xf>
    <xf numFmtId="38" fontId="5" fillId="4" borderId="16" xfId="2" applyNumberFormat="1" applyFont="1" applyFill="1" applyBorder="1" applyAlignment="1">
      <alignment horizontal="center" wrapText="1"/>
    </xf>
    <xf numFmtId="38" fontId="5" fillId="4" borderId="19" xfId="2" applyNumberFormat="1" applyFont="1" applyFill="1" applyBorder="1" applyAlignment="1">
      <alignment horizontal="center" wrapText="1"/>
    </xf>
    <xf numFmtId="38" fontId="7" fillId="4" borderId="22" xfId="2" applyNumberFormat="1" applyFont="1" applyFill="1" applyBorder="1" applyAlignment="1">
      <alignment horizontal="center" wrapText="1"/>
    </xf>
    <xf numFmtId="38" fontId="7" fillId="4" borderId="23" xfId="2" applyNumberFormat="1" applyFont="1" applyFill="1" applyBorder="1" applyAlignment="1">
      <alignment horizontal="center" wrapText="1"/>
    </xf>
    <xf numFmtId="38" fontId="7" fillId="4" borderId="24" xfId="2" applyNumberFormat="1" applyFont="1" applyFill="1" applyBorder="1" applyAlignment="1">
      <alignment horizontal="center" wrapText="1"/>
    </xf>
    <xf numFmtId="38" fontId="5" fillId="4" borderId="24" xfId="2" applyNumberFormat="1" applyFont="1" applyFill="1" applyBorder="1" applyAlignment="1">
      <alignment horizontal="center" wrapText="1"/>
    </xf>
    <xf numFmtId="38" fontId="7" fillId="4" borderId="25" xfId="2" applyNumberFormat="1" applyFont="1" applyFill="1" applyBorder="1" applyAlignment="1">
      <alignment horizontal="center" wrapText="1"/>
    </xf>
    <xf numFmtId="38" fontId="5" fillId="4" borderId="23" xfId="2" applyNumberFormat="1" applyFont="1" applyFill="1" applyBorder="1" applyAlignment="1">
      <alignment horizontal="center" wrapText="1"/>
    </xf>
    <xf numFmtId="38" fontId="5" fillId="4" borderId="26" xfId="2" applyNumberFormat="1" applyFont="1" applyFill="1" applyBorder="1" applyAlignment="1">
      <alignment horizontal="center" wrapText="1"/>
    </xf>
    <xf numFmtId="38" fontId="7" fillId="4" borderId="20" xfId="2" applyNumberFormat="1" applyFont="1" applyFill="1" applyBorder="1" applyAlignment="1">
      <alignment horizontal="center" wrapText="1"/>
    </xf>
    <xf numFmtId="38" fontId="5" fillId="4" borderId="27" xfId="2" applyNumberFormat="1" applyFont="1" applyFill="1" applyBorder="1" applyAlignment="1">
      <alignment horizontal="center" wrapText="1"/>
    </xf>
    <xf numFmtId="38" fontId="5" fillId="4" borderId="20" xfId="2" applyNumberFormat="1" applyFont="1" applyFill="1" applyBorder="1" applyAlignment="1">
      <alignment horizontal="center" wrapText="1"/>
    </xf>
    <xf numFmtId="38" fontId="5" fillId="4" borderId="25" xfId="2" applyNumberFormat="1" applyFont="1" applyFill="1" applyBorder="1" applyAlignment="1">
      <alignment horizontal="center" wrapText="1"/>
    </xf>
    <xf numFmtId="38" fontId="5" fillId="4" borderId="28" xfId="2" applyNumberFormat="1" applyFont="1" applyFill="1" applyBorder="1" applyAlignment="1">
      <alignment horizontal="center" wrapText="1"/>
    </xf>
    <xf numFmtId="38" fontId="7" fillId="4" borderId="26" xfId="2" applyNumberFormat="1" applyFont="1" applyFill="1" applyBorder="1" applyAlignment="1">
      <alignment horizontal="center" wrapText="1"/>
    </xf>
    <xf numFmtId="38" fontId="7" fillId="4" borderId="31" xfId="2" applyNumberFormat="1" applyFont="1" applyFill="1" applyBorder="1" applyAlignment="1">
      <alignment horizontal="center" wrapText="1"/>
    </xf>
    <xf numFmtId="38" fontId="5" fillId="4" borderId="32" xfId="2" applyNumberFormat="1" applyFont="1" applyFill="1" applyBorder="1" applyAlignment="1">
      <alignment horizontal="center" wrapText="1"/>
    </xf>
    <xf numFmtId="38" fontId="7" fillId="4" borderId="33" xfId="2" applyNumberFormat="1" applyFont="1" applyFill="1" applyBorder="1" applyAlignment="1">
      <alignment horizontal="center" wrapText="1"/>
    </xf>
    <xf numFmtId="38" fontId="5" fillId="4" borderId="31" xfId="2" applyNumberFormat="1" applyFont="1" applyFill="1" applyBorder="1" applyAlignment="1">
      <alignment horizontal="center" wrapText="1"/>
    </xf>
    <xf numFmtId="38" fontId="7" fillId="4" borderId="29" xfId="2" applyNumberFormat="1" applyFont="1" applyFill="1" applyBorder="1" applyAlignment="1">
      <alignment horizontal="center" wrapText="1"/>
    </xf>
    <xf numFmtId="38" fontId="5" fillId="4" borderId="34" xfId="2" applyNumberFormat="1" applyFont="1" applyFill="1" applyBorder="1" applyAlignment="1">
      <alignment horizontal="center" wrapText="1"/>
    </xf>
    <xf numFmtId="38" fontId="5" fillId="4" borderId="35" xfId="2" applyNumberFormat="1" applyFont="1" applyFill="1" applyBorder="1" applyAlignment="1">
      <alignment horizontal="center" wrapText="1"/>
    </xf>
    <xf numFmtId="38" fontId="5" fillId="4" borderId="29" xfId="2" applyNumberFormat="1" applyFont="1" applyFill="1" applyBorder="1" applyAlignment="1">
      <alignment horizontal="center" wrapText="1"/>
    </xf>
    <xf numFmtId="38" fontId="5" fillId="4" borderId="33" xfId="2" applyNumberFormat="1" applyFont="1" applyFill="1" applyBorder="1" applyAlignment="1">
      <alignment horizontal="center" wrapText="1"/>
    </xf>
    <xf numFmtId="38" fontId="5" fillId="4" borderId="36" xfId="2" applyNumberFormat="1" applyFont="1" applyFill="1" applyBorder="1" applyAlignment="1">
      <alignment horizontal="center" wrapText="1"/>
    </xf>
    <xf numFmtId="38" fontId="7" fillId="4" borderId="39" xfId="2" applyNumberFormat="1" applyFont="1" applyFill="1" applyBorder="1" applyAlignment="1">
      <alignment horizontal="center" wrapText="1"/>
    </xf>
    <xf numFmtId="38" fontId="7" fillId="4" borderId="37" xfId="2" applyNumberFormat="1" applyFont="1" applyFill="1" applyBorder="1" applyAlignment="1">
      <alignment horizontal="center" wrapText="1"/>
    </xf>
    <xf numFmtId="38" fontId="7" fillId="4" borderId="17" xfId="2" applyNumberFormat="1" applyFont="1" applyFill="1" applyBorder="1" applyAlignment="1">
      <alignment horizontal="center" wrapText="1"/>
    </xf>
    <xf numFmtId="38" fontId="7" fillId="4" borderId="40" xfId="2" applyNumberFormat="1" applyFont="1" applyFill="1" applyBorder="1" applyAlignment="1">
      <alignment horizontal="center" wrapText="1"/>
    </xf>
    <xf numFmtId="38" fontId="7" fillId="4" borderId="41" xfId="2" applyNumberFormat="1" applyFont="1" applyFill="1" applyBorder="1" applyAlignment="1">
      <alignment horizontal="center" wrapText="1"/>
    </xf>
    <xf numFmtId="38" fontId="7" fillId="4" borderId="42" xfId="2" applyNumberFormat="1" applyFont="1" applyFill="1" applyBorder="1" applyAlignment="1">
      <alignment horizontal="center" wrapText="1"/>
    </xf>
    <xf numFmtId="38" fontId="7" fillId="4" borderId="43" xfId="2" applyNumberFormat="1" applyFont="1" applyFill="1" applyBorder="1" applyAlignment="1">
      <alignment horizontal="center" wrapText="1"/>
    </xf>
    <xf numFmtId="38" fontId="7" fillId="4" borderId="46" xfId="2" applyNumberFormat="1" applyFont="1" applyFill="1" applyBorder="1" applyAlignment="1">
      <alignment horizontal="center" wrapText="1"/>
    </xf>
    <xf numFmtId="38" fontId="7" fillId="4" borderId="44" xfId="2" applyNumberFormat="1" applyFont="1" applyFill="1" applyBorder="1" applyAlignment="1">
      <alignment horizontal="center" wrapText="1"/>
    </xf>
    <xf numFmtId="38" fontId="7" fillId="4" borderId="47" xfId="2" applyNumberFormat="1" applyFont="1" applyFill="1" applyBorder="1" applyAlignment="1">
      <alignment horizontal="center" wrapText="1"/>
    </xf>
    <xf numFmtId="38" fontId="7" fillId="4" borderId="48" xfId="2" applyNumberFormat="1" applyFont="1" applyFill="1" applyBorder="1" applyAlignment="1">
      <alignment horizontal="center" wrapText="1"/>
    </xf>
    <xf numFmtId="38" fontId="7" fillId="4" borderId="49" xfId="2" applyNumberFormat="1" applyFont="1" applyFill="1" applyBorder="1" applyAlignment="1">
      <alignment horizontal="center" wrapText="1"/>
    </xf>
    <xf numFmtId="38" fontId="5" fillId="4" borderId="49" xfId="2" applyNumberFormat="1" applyFont="1" applyFill="1" applyBorder="1" applyAlignment="1">
      <alignment horizontal="center" wrapText="1"/>
    </xf>
    <xf numFmtId="38" fontId="7" fillId="4" borderId="50" xfId="2" applyNumberFormat="1" applyFont="1" applyFill="1" applyBorder="1" applyAlignment="1">
      <alignment horizontal="center" wrapText="1"/>
    </xf>
    <xf numFmtId="38" fontId="7" fillId="4" borderId="51" xfId="2" applyNumberFormat="1" applyFont="1" applyFill="1" applyBorder="1" applyAlignment="1">
      <alignment horizontal="center" wrapText="1"/>
    </xf>
    <xf numFmtId="38" fontId="7" fillId="4" borderId="52" xfId="2" applyNumberFormat="1" applyFont="1" applyFill="1" applyBorder="1" applyAlignment="1">
      <alignment horizontal="center" wrapText="1"/>
    </xf>
    <xf numFmtId="38" fontId="7" fillId="4" borderId="53" xfId="2" applyNumberFormat="1" applyFont="1" applyFill="1" applyBorder="1" applyAlignment="1">
      <alignment horizontal="center" wrapText="1"/>
    </xf>
    <xf numFmtId="38" fontId="7" fillId="4" borderId="54" xfId="2" applyNumberFormat="1" applyFont="1" applyFill="1" applyBorder="1" applyAlignment="1">
      <alignment horizontal="center" wrapText="1"/>
    </xf>
    <xf numFmtId="38" fontId="7" fillId="4" borderId="57" xfId="2" applyNumberFormat="1" applyFont="1" applyFill="1" applyBorder="1" applyAlignment="1">
      <alignment horizontal="center" wrapText="1"/>
    </xf>
    <xf numFmtId="38" fontId="5" fillId="4" borderId="58" xfId="2" applyNumberFormat="1" applyFont="1" applyFill="1" applyBorder="1" applyAlignment="1">
      <alignment horizontal="center" wrapText="1"/>
    </xf>
    <xf numFmtId="38" fontId="5" fillId="4" borderId="59" xfId="2" applyNumberFormat="1" applyFont="1" applyFill="1" applyBorder="1" applyAlignment="1">
      <alignment horizontal="center" wrapText="1"/>
    </xf>
    <xf numFmtId="38" fontId="5" fillId="4" borderId="60" xfId="2" applyNumberFormat="1" applyFont="1" applyFill="1" applyBorder="1" applyAlignment="1">
      <alignment horizontal="center" wrapText="1"/>
    </xf>
    <xf numFmtId="38" fontId="7" fillId="4" borderId="61" xfId="2" applyNumberFormat="1" applyFont="1" applyFill="1" applyBorder="1" applyAlignment="1">
      <alignment horizontal="center" wrapText="1"/>
    </xf>
    <xf numFmtId="38" fontId="7" fillId="4" borderId="55" xfId="2" applyNumberFormat="1" applyFont="1" applyFill="1" applyBorder="1" applyAlignment="1">
      <alignment horizontal="center" wrapText="1"/>
    </xf>
    <xf numFmtId="38" fontId="5" fillId="4" borderId="62" xfId="2" applyNumberFormat="1" applyFont="1" applyFill="1" applyBorder="1" applyAlignment="1">
      <alignment horizontal="center" wrapText="1"/>
    </xf>
    <xf numFmtId="38" fontId="5" fillId="4" borderId="55" xfId="2" applyNumberFormat="1" applyFont="1" applyFill="1" applyBorder="1" applyAlignment="1">
      <alignment horizontal="center" wrapText="1"/>
    </xf>
    <xf numFmtId="38" fontId="5" fillId="4" borderId="61" xfId="2" applyNumberFormat="1" applyFont="1" applyFill="1" applyBorder="1" applyAlignment="1">
      <alignment horizontal="center" wrapText="1"/>
    </xf>
    <xf numFmtId="38" fontId="5" fillId="4" borderId="63" xfId="2" applyNumberFormat="1" applyFont="1" applyFill="1" applyBorder="1" applyAlignment="1">
      <alignment horizontal="center" wrapText="1"/>
    </xf>
    <xf numFmtId="38" fontId="5" fillId="4" borderId="64" xfId="2" applyNumberFormat="1" applyFont="1" applyFill="1" applyBorder="1" applyAlignment="1">
      <alignment horizontal="center" wrapText="1"/>
    </xf>
    <xf numFmtId="38" fontId="7" fillId="4" borderId="67" xfId="2" applyNumberFormat="1" applyFont="1" applyFill="1" applyBorder="1" applyAlignment="1">
      <alignment horizontal="center" wrapText="1"/>
    </xf>
    <xf numFmtId="38" fontId="5" fillId="4" borderId="68" xfId="2" applyNumberFormat="1" applyFont="1" applyFill="1" applyBorder="1" applyAlignment="1">
      <alignment horizontal="center" wrapText="1"/>
    </xf>
    <xf numFmtId="38" fontId="5" fillId="4" borderId="69" xfId="2" applyNumberFormat="1" applyFont="1" applyFill="1" applyBorder="1" applyAlignment="1">
      <alignment horizontal="center" wrapText="1"/>
    </xf>
    <xf numFmtId="38" fontId="5" fillId="4" borderId="70" xfId="2" applyNumberFormat="1" applyFont="1" applyFill="1" applyBorder="1" applyAlignment="1">
      <alignment horizontal="center" wrapText="1"/>
    </xf>
    <xf numFmtId="38" fontId="7" fillId="4" borderId="71" xfId="2" applyNumberFormat="1" applyFont="1" applyFill="1" applyBorder="1" applyAlignment="1">
      <alignment horizontal="center" wrapText="1"/>
    </xf>
    <xf numFmtId="38" fontId="7" fillId="4" borderId="65" xfId="2" applyNumberFormat="1" applyFont="1" applyFill="1" applyBorder="1" applyAlignment="1">
      <alignment horizontal="center" wrapText="1"/>
    </xf>
    <xf numFmtId="38" fontId="5" fillId="4" borderId="72" xfId="2" applyNumberFormat="1" applyFont="1" applyFill="1" applyBorder="1" applyAlignment="1">
      <alignment horizontal="center" wrapText="1"/>
    </xf>
    <xf numFmtId="38" fontId="5" fillId="4" borderId="65" xfId="2" applyNumberFormat="1" applyFont="1" applyFill="1" applyBorder="1" applyAlignment="1">
      <alignment horizontal="center" wrapText="1"/>
    </xf>
    <xf numFmtId="38" fontId="5" fillId="4" borderId="71" xfId="2" applyNumberFormat="1" applyFont="1" applyFill="1" applyBorder="1" applyAlignment="1">
      <alignment horizontal="center" wrapText="1"/>
    </xf>
    <xf numFmtId="38" fontId="5" fillId="4" borderId="73" xfId="2" applyNumberFormat="1" applyFont="1" applyFill="1" applyBorder="1" applyAlignment="1">
      <alignment horizontal="center" wrapText="1"/>
    </xf>
    <xf numFmtId="38" fontId="7" fillId="4" borderId="74" xfId="2" applyNumberFormat="1" applyFont="1" applyFill="1" applyBorder="1" applyAlignment="1">
      <alignment horizontal="center" wrapText="1"/>
    </xf>
    <xf numFmtId="38" fontId="7" fillId="4" borderId="75" xfId="2" applyNumberFormat="1" applyFont="1" applyFill="1" applyBorder="1" applyAlignment="1">
      <alignment horizontal="center" wrapText="1"/>
    </xf>
    <xf numFmtId="38" fontId="7" fillId="4" borderId="76" xfId="2" applyNumberFormat="1" applyFont="1" applyFill="1" applyBorder="1" applyAlignment="1">
      <alignment horizontal="center" wrapText="1"/>
    </xf>
    <xf numFmtId="38" fontId="7" fillId="4" borderId="77" xfId="2" applyNumberFormat="1" applyFont="1" applyFill="1" applyBorder="1" applyAlignment="1">
      <alignment horizontal="center" wrapText="1"/>
    </xf>
    <xf numFmtId="38" fontId="7" fillId="4" borderId="78" xfId="2" applyNumberFormat="1" applyFont="1" applyFill="1" applyBorder="1" applyAlignment="1">
      <alignment horizontal="center" wrapText="1"/>
    </xf>
    <xf numFmtId="38" fontId="7" fillId="4" borderId="0" xfId="2" applyNumberFormat="1" applyFont="1" applyFill="1" applyAlignment="1">
      <alignment horizontal="center" wrapText="1"/>
    </xf>
    <xf numFmtId="38" fontId="7" fillId="4" borderId="79" xfId="2" applyNumberFormat="1" applyFont="1" applyFill="1" applyBorder="1" applyAlignment="1">
      <alignment horizontal="center" wrapText="1"/>
    </xf>
    <xf numFmtId="38" fontId="7" fillId="4" borderId="80" xfId="2" applyNumberFormat="1" applyFont="1" applyFill="1" applyBorder="1" applyAlignment="1">
      <alignment horizontal="center" wrapText="1"/>
    </xf>
    <xf numFmtId="38" fontId="7" fillId="4" borderId="81" xfId="2" applyNumberFormat="1" applyFont="1" applyFill="1" applyBorder="1" applyAlignment="1">
      <alignment horizontal="center" wrapText="1"/>
    </xf>
    <xf numFmtId="38" fontId="5" fillId="4" borderId="82" xfId="2" applyNumberFormat="1" applyFont="1" applyFill="1" applyBorder="1" applyAlignment="1">
      <alignment horizontal="center" wrapText="1"/>
    </xf>
    <xf numFmtId="1" fontId="5" fillId="4" borderId="25" xfId="2" applyNumberFormat="1" applyFont="1" applyFill="1" applyBorder="1" applyAlignment="1">
      <alignment horizontal="center" wrapText="1"/>
    </xf>
    <xf numFmtId="38" fontId="5" fillId="4" borderId="0" xfId="0" applyNumberFormat="1" applyFont="1" applyFill="1" applyAlignment="1">
      <alignment wrapText="1"/>
    </xf>
    <xf numFmtId="38" fontId="7" fillId="4" borderId="85" xfId="2" applyNumberFormat="1" applyFont="1" applyFill="1" applyBorder="1" applyAlignment="1">
      <alignment horizontal="center" wrapText="1"/>
    </xf>
    <xf numFmtId="38" fontId="5" fillId="4" borderId="86" xfId="2" applyNumberFormat="1" applyFont="1" applyFill="1" applyBorder="1" applyAlignment="1">
      <alignment horizontal="center" wrapText="1"/>
    </xf>
    <xf numFmtId="38" fontId="5" fillId="4" borderId="87" xfId="2" applyNumberFormat="1" applyFont="1" applyFill="1" applyBorder="1" applyAlignment="1">
      <alignment horizontal="center" wrapText="1"/>
    </xf>
    <xf numFmtId="38" fontId="5" fillId="4" borderId="88" xfId="2" applyNumberFormat="1" applyFont="1" applyFill="1" applyBorder="1" applyAlignment="1">
      <alignment horizontal="center" wrapText="1"/>
    </xf>
    <xf numFmtId="38" fontId="7" fillId="4" borderId="89" xfId="2" applyNumberFormat="1" applyFont="1" applyFill="1" applyBorder="1" applyAlignment="1">
      <alignment horizontal="center" wrapText="1"/>
    </xf>
    <xf numFmtId="38" fontId="7" fillId="4" borderId="83" xfId="2" applyNumberFormat="1" applyFont="1" applyFill="1" applyBorder="1" applyAlignment="1">
      <alignment horizontal="center" wrapText="1"/>
    </xf>
    <xf numFmtId="38" fontId="5" fillId="4" borderId="90" xfId="2" applyNumberFormat="1" applyFont="1" applyFill="1" applyBorder="1" applyAlignment="1">
      <alignment horizontal="center" wrapText="1"/>
    </xf>
    <xf numFmtId="38" fontId="5" fillId="4" borderId="80" xfId="2" applyNumberFormat="1" applyFont="1" applyFill="1" applyBorder="1" applyAlignment="1">
      <alignment horizontal="center" wrapText="1"/>
    </xf>
    <xf numFmtId="38" fontId="5" fillId="4" borderId="83" xfId="2" applyNumberFormat="1" applyFont="1" applyFill="1" applyBorder="1" applyAlignment="1">
      <alignment horizontal="center" wrapText="1"/>
    </xf>
    <xf numFmtId="38" fontId="5" fillId="4" borderId="89" xfId="2" applyNumberFormat="1" applyFont="1" applyFill="1" applyBorder="1" applyAlignment="1">
      <alignment horizontal="center" wrapText="1"/>
    </xf>
    <xf numFmtId="38" fontId="5" fillId="4" borderId="91" xfId="2" applyNumberFormat="1" applyFont="1" applyFill="1" applyBorder="1" applyAlignment="1">
      <alignment horizontal="center" wrapText="1"/>
    </xf>
    <xf numFmtId="38" fontId="7" fillId="4" borderId="92" xfId="2" applyNumberFormat="1" applyFont="1" applyFill="1" applyBorder="1" applyAlignment="1">
      <alignment horizontal="center" wrapText="1"/>
    </xf>
    <xf numFmtId="38" fontId="7" fillId="4" borderId="93" xfId="2" applyNumberFormat="1" applyFont="1" applyFill="1" applyBorder="1" applyAlignment="1">
      <alignment horizontal="center" wrapText="1"/>
    </xf>
    <xf numFmtId="38" fontId="7" fillId="4" borderId="59" xfId="2" applyNumberFormat="1" applyFont="1" applyFill="1" applyBorder="1" applyAlignment="1">
      <alignment horizontal="center" wrapText="1"/>
    </xf>
    <xf numFmtId="38" fontId="7" fillId="4" borderId="94" xfId="2" applyNumberFormat="1" applyFont="1" applyFill="1" applyBorder="1" applyAlignment="1">
      <alignment horizontal="center" wrapText="1"/>
    </xf>
    <xf numFmtId="38" fontId="7" fillId="4" borderId="95" xfId="2" applyNumberFormat="1" applyFont="1" applyFill="1" applyBorder="1" applyAlignment="1">
      <alignment horizontal="center" wrapText="1"/>
    </xf>
    <xf numFmtId="38" fontId="5" fillId="4" borderId="77" xfId="2" applyNumberFormat="1" applyFont="1" applyFill="1" applyBorder="1" applyAlignment="1">
      <alignment horizontal="center" wrapText="1"/>
    </xf>
    <xf numFmtId="38" fontId="5" fillId="4" borderId="0" xfId="2" applyNumberFormat="1" applyFont="1" applyFill="1" applyAlignment="1">
      <alignment horizontal="center" wrapText="1"/>
    </xf>
    <xf numFmtId="38" fontId="5" fillId="4" borderId="76" xfId="2" applyNumberFormat="1" applyFont="1" applyFill="1" applyBorder="1" applyAlignment="1">
      <alignment horizontal="center" wrapText="1"/>
    </xf>
    <xf numFmtId="38" fontId="5" fillId="4" borderId="79" xfId="2" applyNumberFormat="1" applyFont="1" applyFill="1" applyBorder="1" applyAlignment="1">
      <alignment horizontal="center" wrapText="1"/>
    </xf>
    <xf numFmtId="38" fontId="5" fillId="4" borderId="75" xfId="2" applyNumberFormat="1" applyFont="1" applyFill="1" applyBorder="1" applyAlignment="1">
      <alignment horizontal="center" wrapText="1"/>
    </xf>
    <xf numFmtId="38" fontId="5" fillId="4" borderId="78" xfId="2" applyNumberFormat="1" applyFont="1" applyFill="1" applyBorder="1" applyAlignment="1">
      <alignment horizontal="center" wrapText="1"/>
    </xf>
    <xf numFmtId="38" fontId="5" fillId="4" borderId="81" xfId="2" applyNumberFormat="1" applyFont="1" applyFill="1" applyBorder="1" applyAlignment="1">
      <alignment horizontal="center" wrapText="1"/>
    </xf>
    <xf numFmtId="38" fontId="7" fillId="4" borderId="96" xfId="2" applyNumberFormat="1" applyFont="1" applyFill="1" applyBorder="1" applyAlignment="1">
      <alignment horizontal="center" wrapText="1"/>
    </xf>
    <xf numFmtId="38" fontId="5" fillId="4" borderId="97" xfId="2" applyNumberFormat="1" applyFont="1" applyFill="1" applyBorder="1" applyAlignment="1">
      <alignment horizontal="center" wrapText="1"/>
    </xf>
    <xf numFmtId="38" fontId="7" fillId="4" borderId="100" xfId="2" applyNumberFormat="1" applyFont="1" applyFill="1" applyBorder="1" applyAlignment="1">
      <alignment horizontal="center" wrapText="1"/>
    </xf>
    <xf numFmtId="38" fontId="7" fillId="4" borderId="101" xfId="2" applyNumberFormat="1" applyFont="1" applyFill="1" applyBorder="1" applyAlignment="1">
      <alignment horizontal="center" wrapText="1"/>
    </xf>
    <xf numFmtId="38" fontId="7" fillId="4" borderId="102" xfId="2" applyNumberFormat="1" applyFont="1" applyFill="1" applyBorder="1" applyAlignment="1">
      <alignment horizontal="center" wrapText="1"/>
    </xf>
    <xf numFmtId="38" fontId="7" fillId="4" borderId="103" xfId="2" applyNumberFormat="1" applyFont="1" applyFill="1" applyBorder="1" applyAlignment="1">
      <alignment horizontal="center" wrapText="1"/>
    </xf>
    <xf numFmtId="38" fontId="7" fillId="4" borderId="98" xfId="2" applyNumberFormat="1" applyFont="1" applyFill="1" applyBorder="1" applyAlignment="1">
      <alignment horizontal="center" wrapText="1"/>
    </xf>
    <xf numFmtId="38" fontId="7" fillId="4" borderId="104" xfId="2" applyNumberFormat="1" applyFont="1" applyFill="1" applyBorder="1" applyAlignment="1">
      <alignment horizontal="center" wrapText="1"/>
    </xf>
    <xf numFmtId="38" fontId="7" fillId="4" borderId="105" xfId="2" applyNumberFormat="1" applyFont="1" applyFill="1" applyBorder="1" applyAlignment="1">
      <alignment horizontal="center" wrapText="1"/>
    </xf>
    <xf numFmtId="38" fontId="5" fillId="4" borderId="85" xfId="2" applyNumberFormat="1" applyFont="1" applyFill="1" applyBorder="1" applyAlignment="1">
      <alignment horizontal="center" wrapText="1"/>
    </xf>
  </cellXfs>
  <cellStyles count="4">
    <cellStyle name="Normal" xfId="0" builtinId="0"/>
    <cellStyle name="Normal_1990 and 1998 CIP - Prices Quantity and CO2(MH)" xfId="3" xr:uid="{535711C1-F92E-41C6-BC00-90677B828030}"/>
    <cellStyle name="Normal_2000balx" xfId="2" xr:uid="{EFA8BBAF-579A-4C6B-9DDE-E6CD08DCF0EC}"/>
    <cellStyle name="Per 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58615</xdr:colOff>
      <xdr:row>78</xdr:row>
      <xdr:rowOff>29308</xdr:rowOff>
    </xdr:from>
    <xdr:to>
      <xdr:col>41</xdr:col>
      <xdr:colOff>241478</xdr:colOff>
      <xdr:row>85</xdr:row>
      <xdr:rowOff>96951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5E3A5-3A4D-4E36-BA8F-E5E7DDBD8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41765" y="13678633"/>
          <a:ext cx="3583288" cy="1229692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0</xdr:row>
      <xdr:rowOff>68035</xdr:rowOff>
    </xdr:from>
    <xdr:to>
      <xdr:col>2</xdr:col>
      <xdr:colOff>159203</xdr:colOff>
      <xdr:row>5</xdr:row>
      <xdr:rowOff>47071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A57B37-E9EE-4848-A3C5-2FC19B614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68035"/>
          <a:ext cx="3501117" cy="788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1F03-6498-4264-93E5-CE67E3740E10}">
  <dimension ref="A1:AQ92"/>
  <sheetViews>
    <sheetView tabSelected="1" zoomScale="85" zoomScaleNormal="85" workbookViewId="0">
      <pane xSplit="2" ySplit="7" topLeftCell="T16" activePane="bottomRight" state="frozen"/>
      <selection pane="bottomRight" activeCell="AA26" sqref="AA26"/>
      <selection pane="bottomLeft" activeCell="C109" sqref="C109:AQ109"/>
      <selection pane="topRight" activeCell="C109" sqref="C109:AQ109"/>
    </sheetView>
  </sheetViews>
  <sheetFormatPr defaultColWidth="9.140625" defaultRowHeight="12.95"/>
  <cols>
    <col min="1" max="1" width="38.140625" style="174" customWidth="1"/>
    <col min="2" max="2" width="13" style="12" bestFit="1" customWidth="1"/>
    <col min="3" max="4" width="7.5703125" style="168" bestFit="1" customWidth="1"/>
    <col min="5" max="5" width="9.140625" style="168"/>
    <col min="6" max="6" width="6.140625" style="175" customWidth="1"/>
    <col min="7" max="7" width="5.85546875" style="175" bestFit="1" customWidth="1"/>
    <col min="8" max="8" width="7.28515625" style="168" bestFit="1" customWidth="1"/>
    <col min="9" max="9" width="6.85546875" style="175" bestFit="1" customWidth="1"/>
    <col min="10" max="10" width="6" style="175" bestFit="1" customWidth="1"/>
    <col min="11" max="11" width="6.85546875" style="175" bestFit="1" customWidth="1"/>
    <col min="12" max="12" width="8.7109375" style="177" bestFit="1" customWidth="1"/>
    <col min="13" max="13" width="8.140625" style="176" bestFit="1" customWidth="1"/>
    <col min="14" max="14" width="8.140625" style="176" customWidth="1"/>
    <col min="15" max="15" width="5.28515625" style="176" customWidth="1"/>
    <col min="16" max="16" width="7.42578125" style="176" customWidth="1"/>
    <col min="17" max="17" width="7.42578125" style="176" bestFit="1" customWidth="1"/>
    <col min="18" max="18" width="8.140625" style="176" bestFit="1" customWidth="1"/>
    <col min="19" max="19" width="7.28515625" style="176" bestFit="1" customWidth="1"/>
    <col min="20" max="20" width="7.42578125" style="176" bestFit="1" customWidth="1"/>
    <col min="21" max="21" width="8.42578125" style="176" bestFit="1" customWidth="1"/>
    <col min="22" max="22" width="6.85546875" style="176" bestFit="1" customWidth="1"/>
    <col min="23" max="25" width="5.42578125" style="176" customWidth="1"/>
    <col min="26" max="26" width="5.42578125" style="175" customWidth="1"/>
    <col min="27" max="27" width="8.140625" style="177" bestFit="1" customWidth="1"/>
    <col min="28" max="28" width="8.28515625" style="177" bestFit="1" customWidth="1"/>
    <col min="29" max="33" width="5.5703125" style="176" customWidth="1"/>
    <col min="34" max="34" width="6" style="176" customWidth="1"/>
    <col min="35" max="36" width="7" style="176" customWidth="1"/>
    <col min="37" max="40" width="5.5703125" style="176" customWidth="1"/>
    <col min="41" max="41" width="8.7109375" style="177" bestFit="1" customWidth="1"/>
    <col min="42" max="42" width="4.42578125" style="177" bestFit="1" customWidth="1"/>
    <col min="43" max="43" width="9.28515625" style="176" bestFit="1" customWidth="1"/>
    <col min="44" max="16384" width="9.140625" style="12"/>
  </cols>
  <sheetData>
    <row r="1" spans="1:43" s="1" customFormat="1" ht="12.6"/>
    <row r="2" spans="1:43" s="1" customFormat="1" ht="12.6"/>
    <row r="3" spans="1:43" s="1" customFormat="1" ht="12.6"/>
    <row r="4" spans="1:43" s="1" customFormat="1" ht="12.6"/>
    <row r="5" spans="1:43" s="1" customFormat="1" ht="12.6"/>
    <row r="6" spans="1:43" s="1" customFormat="1" ht="12.6"/>
    <row r="7" spans="1:43" ht="105.75" customHeight="1" thickBot="1">
      <c r="A7" s="2" t="s">
        <v>0</v>
      </c>
      <c r="B7" s="3" t="s">
        <v>1</v>
      </c>
      <c r="C7" s="4" t="s">
        <v>2</v>
      </c>
      <c r="D7" s="5" t="s">
        <v>3</v>
      </c>
      <c r="E7" s="6" t="s">
        <v>4</v>
      </c>
      <c r="F7" s="7" t="s">
        <v>5</v>
      </c>
      <c r="G7" s="7" t="s">
        <v>6</v>
      </c>
      <c r="H7" s="8" t="s">
        <v>7</v>
      </c>
      <c r="I7" s="5" t="s">
        <v>8</v>
      </c>
      <c r="J7" s="6" t="s">
        <v>9</v>
      </c>
      <c r="K7" s="6" t="s">
        <v>10</v>
      </c>
      <c r="L7" s="8" t="s">
        <v>11</v>
      </c>
      <c r="M7" s="5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7" t="s">
        <v>22</v>
      </c>
      <c r="X7" s="7" t="s">
        <v>23</v>
      </c>
      <c r="Y7" s="7" t="s">
        <v>24</v>
      </c>
      <c r="Z7" s="6" t="s">
        <v>25</v>
      </c>
      <c r="AA7" s="8" t="s">
        <v>26</v>
      </c>
      <c r="AB7" s="9" t="s">
        <v>27</v>
      </c>
      <c r="AC7" s="10" t="s">
        <v>28</v>
      </c>
      <c r="AD7" s="6" t="s">
        <v>29</v>
      </c>
      <c r="AE7" s="6" t="s">
        <v>30</v>
      </c>
      <c r="AF7" s="6" t="s">
        <v>31</v>
      </c>
      <c r="AG7" s="6" t="s">
        <v>32</v>
      </c>
      <c r="AH7" s="6" t="s">
        <v>33</v>
      </c>
      <c r="AI7" s="6" t="s">
        <v>34</v>
      </c>
      <c r="AJ7" s="6" t="s">
        <v>35</v>
      </c>
      <c r="AK7" s="6" t="s">
        <v>36</v>
      </c>
      <c r="AL7" s="7" t="s">
        <v>37</v>
      </c>
      <c r="AM7" s="7" t="s">
        <v>38</v>
      </c>
      <c r="AN7" s="8" t="s">
        <v>39</v>
      </c>
      <c r="AO7" s="8" t="s">
        <v>40</v>
      </c>
      <c r="AP7" s="9" t="s">
        <v>41</v>
      </c>
      <c r="AQ7" s="11" t="s">
        <v>42</v>
      </c>
    </row>
    <row r="8" spans="1:43" ht="12.75" customHeight="1">
      <c r="A8" s="13" t="s">
        <v>43</v>
      </c>
      <c r="B8" s="14"/>
      <c r="C8" s="197">
        <f>SUM(D8:G8)</f>
        <v>0</v>
      </c>
      <c r="D8" s="198">
        <v>0</v>
      </c>
      <c r="E8" s="199"/>
      <c r="F8" s="200"/>
      <c r="G8" s="200"/>
      <c r="H8" s="201">
        <f>SUM(I8:K8)</f>
        <v>127.70399999999999</v>
      </c>
      <c r="I8" s="202">
        <v>0</v>
      </c>
      <c r="J8" s="203">
        <v>127.70399999999999</v>
      </c>
      <c r="K8" s="203"/>
      <c r="L8" s="201">
        <f>SUM(M8:Z8)</f>
        <v>0</v>
      </c>
      <c r="M8" s="202"/>
      <c r="N8" s="204"/>
      <c r="O8" s="204"/>
      <c r="P8" s="204"/>
      <c r="Q8" s="204"/>
      <c r="R8" s="204"/>
      <c r="S8" s="204"/>
      <c r="T8" s="204"/>
      <c r="U8" s="204"/>
      <c r="V8" s="204"/>
      <c r="W8" s="200"/>
      <c r="X8" s="200"/>
      <c r="Y8" s="200"/>
      <c r="Z8" s="203"/>
      <c r="AA8" s="201">
        <v>1164.6782896169382</v>
      </c>
      <c r="AB8" s="205">
        <f>SUM(AC8:AM8)</f>
        <v>1647.326888297453</v>
      </c>
      <c r="AC8" s="206">
        <v>60.828757747599987</v>
      </c>
      <c r="AD8" s="203">
        <v>970.1856789555261</v>
      </c>
      <c r="AE8" s="203">
        <v>225.62784598410025</v>
      </c>
      <c r="AF8" s="203">
        <v>127.18916427702169</v>
      </c>
      <c r="AG8" s="203">
        <v>26.050576078877796</v>
      </c>
      <c r="AH8" s="203">
        <v>25.331853649592269</v>
      </c>
      <c r="AI8" s="203">
        <v>84.597561703007997</v>
      </c>
      <c r="AJ8" s="203">
        <v>3.1832405268479995</v>
      </c>
      <c r="AK8" s="202">
        <v>9.9613635317238103</v>
      </c>
      <c r="AL8" s="207">
        <v>14.055233512887737</v>
      </c>
      <c r="AM8" s="200">
        <v>100.3156123302669</v>
      </c>
      <c r="AN8" s="208">
        <v>120.76873516653319</v>
      </c>
      <c r="AO8" s="208"/>
      <c r="AP8" s="205"/>
      <c r="AQ8" s="209">
        <f t="shared" ref="AQ8:AQ26" si="0">C8+H8+L8+AA8+AB8+AN8+AO8+AP8</f>
        <v>3060.4779130809243</v>
      </c>
    </row>
    <row r="9" spans="1:43" ht="12.75" customHeight="1">
      <c r="A9" s="15" t="s">
        <v>44</v>
      </c>
      <c r="B9" s="16"/>
      <c r="C9" s="210">
        <f>SUM(D9:G9)</f>
        <v>1031.3837033213322</v>
      </c>
      <c r="D9" s="211">
        <v>929.14373569148609</v>
      </c>
      <c r="E9" s="212">
        <v>91.184717916018144</v>
      </c>
      <c r="F9" s="213"/>
      <c r="G9" s="213">
        <v>11.05524971382791</v>
      </c>
      <c r="H9" s="214">
        <f>SUM(I9:K9)</f>
        <v>0</v>
      </c>
      <c r="I9" s="215"/>
      <c r="J9" s="216"/>
      <c r="K9" s="216"/>
      <c r="L9" s="214">
        <f>SUM(M9:Z9)</f>
        <v>9030.092880060125</v>
      </c>
      <c r="M9" s="215">
        <v>3198.9821538733995</v>
      </c>
      <c r="N9" s="216">
        <v>0</v>
      </c>
      <c r="O9" s="216">
        <v>0</v>
      </c>
      <c r="P9" s="216">
        <v>422.97065088888883</v>
      </c>
      <c r="Q9" s="216">
        <v>319.52189814272003</v>
      </c>
      <c r="R9" s="216">
        <v>1210.3393670318399</v>
      </c>
      <c r="S9" s="216">
        <v>248.73011726242933</v>
      </c>
      <c r="T9" s="216">
        <v>173.71796591503914</v>
      </c>
      <c r="U9" s="216">
        <v>2874.0005037484366</v>
      </c>
      <c r="V9" s="216">
        <v>186.75232680293672</v>
      </c>
      <c r="W9" s="213">
        <v>0</v>
      </c>
      <c r="X9" s="213">
        <v>339.8413971723628</v>
      </c>
      <c r="Y9" s="213">
        <v>0.95235964480021496</v>
      </c>
      <c r="Z9" s="216">
        <v>54.284139577274459</v>
      </c>
      <c r="AA9" s="214">
        <v>3306.4919103708221</v>
      </c>
      <c r="AB9" s="217">
        <f>SUM(AC9:AM9)</f>
        <v>188.38954549406401</v>
      </c>
      <c r="AC9" s="218"/>
      <c r="AD9" s="216"/>
      <c r="AE9" s="216">
        <v>38.168802365040001</v>
      </c>
      <c r="AF9" s="216"/>
      <c r="AG9" s="216"/>
      <c r="AH9" s="216"/>
      <c r="AI9" s="216">
        <v>131.38556964998401</v>
      </c>
      <c r="AJ9" s="216">
        <v>18.835173479039998</v>
      </c>
      <c r="AK9" s="215"/>
      <c r="AL9" s="219"/>
      <c r="AM9" s="213"/>
      <c r="AN9" s="220"/>
      <c r="AO9" s="220">
        <v>133.447146</v>
      </c>
      <c r="AP9" s="217"/>
      <c r="AQ9" s="221">
        <f t="shared" si="0"/>
        <v>13689.805185246343</v>
      </c>
    </row>
    <row r="10" spans="1:43" ht="12.75" customHeight="1">
      <c r="A10" s="15" t="s">
        <v>45</v>
      </c>
      <c r="B10" s="16"/>
      <c r="C10" s="210">
        <f>SUM(D10:G10)</f>
        <v>35.532911245870942</v>
      </c>
      <c r="D10" s="211">
        <v>0</v>
      </c>
      <c r="E10" s="222">
        <v>35.024394722147711</v>
      </c>
      <c r="F10" s="213"/>
      <c r="G10" s="213">
        <v>0.50851652372323231</v>
      </c>
      <c r="H10" s="214">
        <f>SUM(I10:K10)</f>
        <v>1.2758399999999999</v>
      </c>
      <c r="I10" s="215"/>
      <c r="J10" s="216"/>
      <c r="K10" s="216">
        <v>1.2758399999999999</v>
      </c>
      <c r="L10" s="214">
        <f>SUM(M10:Z10)</f>
        <v>1552.1739294676609</v>
      </c>
      <c r="M10" s="215">
        <v>71.22440598339999</v>
      </c>
      <c r="N10" s="216">
        <v>0</v>
      </c>
      <c r="O10" s="216"/>
      <c r="P10" s="216">
        <v>286.21866322222223</v>
      </c>
      <c r="Q10" s="216">
        <v>71.359107223039999</v>
      </c>
      <c r="R10" s="216">
        <v>0</v>
      </c>
      <c r="S10" s="216">
        <v>846.05750815141232</v>
      </c>
      <c r="T10" s="216">
        <v>19.161215509138383</v>
      </c>
      <c r="U10" s="216">
        <v>126.06862883381233</v>
      </c>
      <c r="V10" s="216">
        <v>2.1453832744432044</v>
      </c>
      <c r="W10" s="213">
        <v>115.54112683770717</v>
      </c>
      <c r="X10" s="213">
        <v>5.0348218485828076</v>
      </c>
      <c r="Y10" s="213">
        <v>7.8001622777764207E-2</v>
      </c>
      <c r="Z10" s="216">
        <v>9.2850669611246701</v>
      </c>
      <c r="AA10" s="214">
        <v>0</v>
      </c>
      <c r="AB10" s="217">
        <f>SUM(AC10:AM10)</f>
        <v>14.593062077760001</v>
      </c>
      <c r="AC10" s="218"/>
      <c r="AD10" s="216"/>
      <c r="AE10" s="216">
        <v>1.8328377599999997E-2</v>
      </c>
      <c r="AF10" s="216"/>
      <c r="AG10" s="216"/>
      <c r="AH10" s="216"/>
      <c r="AI10" s="216">
        <v>14.574733700160001</v>
      </c>
      <c r="AJ10" s="216">
        <v>0</v>
      </c>
      <c r="AK10" s="215"/>
      <c r="AL10" s="219"/>
      <c r="AM10" s="213"/>
      <c r="AN10" s="220"/>
      <c r="AO10" s="220">
        <v>114.28668999999999</v>
      </c>
      <c r="AP10" s="217"/>
      <c r="AQ10" s="221">
        <f t="shared" si="0"/>
        <v>1717.8624327912917</v>
      </c>
    </row>
    <row r="11" spans="1:43" ht="12.75" customHeight="1">
      <c r="A11" s="15" t="s">
        <v>46</v>
      </c>
      <c r="B11" s="16"/>
      <c r="C11" s="210">
        <f>SUM(D11:G11)</f>
        <v>0</v>
      </c>
      <c r="D11" s="211"/>
      <c r="E11" s="222"/>
      <c r="F11" s="213"/>
      <c r="G11" s="213"/>
      <c r="H11" s="214">
        <f>SUM(I11:K11)</f>
        <v>0</v>
      </c>
      <c r="I11" s="215"/>
      <c r="J11" s="216"/>
      <c r="K11" s="216"/>
      <c r="L11" s="214">
        <f>SUM(M11:Z11)</f>
        <v>123.47788347857978</v>
      </c>
      <c r="M11" s="215"/>
      <c r="N11" s="216"/>
      <c r="O11" s="216"/>
      <c r="P11" s="216"/>
      <c r="Q11" s="216"/>
      <c r="R11" s="216"/>
      <c r="S11" s="216">
        <v>1.2569568310734465</v>
      </c>
      <c r="T11" s="216"/>
      <c r="U11" s="216">
        <v>122.22092664750633</v>
      </c>
      <c r="V11" s="216"/>
      <c r="W11" s="213"/>
      <c r="X11" s="213"/>
      <c r="Y11" s="213"/>
      <c r="Z11" s="216"/>
      <c r="AA11" s="214"/>
      <c r="AB11" s="217">
        <f>SUM(AC11:AM11)</f>
        <v>0</v>
      </c>
      <c r="AC11" s="218"/>
      <c r="AD11" s="216"/>
      <c r="AE11" s="216"/>
      <c r="AF11" s="216"/>
      <c r="AG11" s="216"/>
      <c r="AH11" s="216"/>
      <c r="AI11" s="216"/>
      <c r="AJ11" s="216"/>
      <c r="AK11" s="215"/>
      <c r="AL11" s="219"/>
      <c r="AM11" s="213"/>
      <c r="AN11" s="220"/>
      <c r="AO11" s="220"/>
      <c r="AP11" s="217"/>
      <c r="AQ11" s="221">
        <f t="shared" si="0"/>
        <v>123.47788347857978</v>
      </c>
    </row>
    <row r="12" spans="1:43" ht="12.75" customHeight="1" thickBot="1">
      <c r="A12" s="17" t="s">
        <v>47</v>
      </c>
      <c r="B12" s="18"/>
      <c r="C12" s="210">
        <f>SUM(D12:G12)</f>
        <v>-203.8109628669325</v>
      </c>
      <c r="D12" s="223">
        <v>-207.01989651917336</v>
      </c>
      <c r="E12" s="213">
        <v>1.79355948447669</v>
      </c>
      <c r="F12" s="224"/>
      <c r="G12" s="224">
        <v>1.4153741677641596</v>
      </c>
      <c r="H12" s="225">
        <f>SUM(I12:K12)</f>
        <v>96.662180394139995</v>
      </c>
      <c r="I12" s="226">
        <v>94.210943263760001</v>
      </c>
      <c r="J12" s="226">
        <v>0</v>
      </c>
      <c r="K12" s="226">
        <v>2.4512371303799996</v>
      </c>
      <c r="L12" s="225">
        <f>SUM(M12:Z12)</f>
        <v>-50.576853052344461</v>
      </c>
      <c r="M12" s="215">
        <v>-77.734862510599982</v>
      </c>
      <c r="N12" s="216">
        <v>-1.8340232664000014</v>
      </c>
      <c r="O12" s="216"/>
      <c r="P12" s="216">
        <v>2.2609886888889013</v>
      </c>
      <c r="Q12" s="216">
        <v>19.500264318080006</v>
      </c>
      <c r="R12" s="216">
        <v>27.290117385360034</v>
      </c>
      <c r="S12" s="216">
        <v>-6.6707462480225983</v>
      </c>
      <c r="T12" s="216">
        <v>-1.6289544567101817</v>
      </c>
      <c r="U12" s="216">
        <v>27.072419977683797</v>
      </c>
      <c r="V12" s="216">
        <v>-38.688247768663125</v>
      </c>
      <c r="W12" s="224">
        <v>-0.14380917196132501</v>
      </c>
      <c r="X12" s="224">
        <v>0</v>
      </c>
      <c r="Y12" s="224">
        <v>0</v>
      </c>
      <c r="Z12" s="226">
        <v>0</v>
      </c>
      <c r="AA12" s="225">
        <v>0</v>
      </c>
      <c r="AB12" s="227">
        <f>SUM(AC12:AM12)</f>
        <v>-11.121264761907598</v>
      </c>
      <c r="AC12" s="228"/>
      <c r="AD12" s="229"/>
      <c r="AE12" s="229">
        <v>-0.61095646469160036</v>
      </c>
      <c r="AF12" s="229"/>
      <c r="AG12" s="229"/>
      <c r="AH12" s="229"/>
      <c r="AI12" s="229">
        <v>-10.203781426847998</v>
      </c>
      <c r="AJ12" s="229">
        <v>-0.30652687036800047</v>
      </c>
      <c r="AK12" s="226"/>
      <c r="AL12" s="230"/>
      <c r="AM12" s="224"/>
      <c r="AN12" s="231"/>
      <c r="AO12" s="231"/>
      <c r="AP12" s="227"/>
      <c r="AQ12" s="232">
        <f t="shared" si="0"/>
        <v>-168.84690028704458</v>
      </c>
    </row>
    <row r="13" spans="1:43" s="21" customFormat="1" ht="12.75" customHeight="1">
      <c r="A13" s="19" t="s">
        <v>48</v>
      </c>
      <c r="B13" s="20"/>
      <c r="C13" s="233">
        <f t="shared" ref="C13:AP13" si="1">C8+C9-C10-C11+C12</f>
        <v>792.03982920852866</v>
      </c>
      <c r="D13" s="234">
        <f>D8+D9-D10-D11+D12</f>
        <v>722.12383917231273</v>
      </c>
      <c r="E13" s="235">
        <f t="shared" si="1"/>
        <v>57.953882678347121</v>
      </c>
      <c r="F13" s="235">
        <f t="shared" si="1"/>
        <v>0</v>
      </c>
      <c r="G13" s="235">
        <f t="shared" si="1"/>
        <v>11.962107357868838</v>
      </c>
      <c r="H13" s="236">
        <f t="shared" si="1"/>
        <v>223.09034039413999</v>
      </c>
      <c r="I13" s="234">
        <f t="shared" si="1"/>
        <v>94.210943263760001</v>
      </c>
      <c r="J13" s="235">
        <f t="shared" si="1"/>
        <v>127.70399999999999</v>
      </c>
      <c r="K13" s="235">
        <f t="shared" si="1"/>
        <v>1.1753971303799997</v>
      </c>
      <c r="L13" s="236">
        <f t="shared" si="1"/>
        <v>7303.8642140615393</v>
      </c>
      <c r="M13" s="234">
        <f t="shared" si="1"/>
        <v>3050.0228853793992</v>
      </c>
      <c r="N13" s="235">
        <f t="shared" si="1"/>
        <v>-1.8340232664000014</v>
      </c>
      <c r="O13" s="235">
        <f t="shared" si="1"/>
        <v>0</v>
      </c>
      <c r="P13" s="235">
        <f t="shared" si="1"/>
        <v>139.01297635555551</v>
      </c>
      <c r="Q13" s="235">
        <f t="shared" si="1"/>
        <v>267.66305523776003</v>
      </c>
      <c r="R13" s="235">
        <f t="shared" si="1"/>
        <v>1237.6294844171998</v>
      </c>
      <c r="S13" s="235">
        <f t="shared" si="1"/>
        <v>-605.25509396807911</v>
      </c>
      <c r="T13" s="235">
        <f t="shared" si="1"/>
        <v>152.9277959491906</v>
      </c>
      <c r="U13" s="235">
        <f t="shared" si="1"/>
        <v>2652.7833682448013</v>
      </c>
      <c r="V13" s="235">
        <f t="shared" si="1"/>
        <v>145.9186957598304</v>
      </c>
      <c r="W13" s="235">
        <f t="shared" si="1"/>
        <v>-115.68493600966849</v>
      </c>
      <c r="X13" s="235">
        <f t="shared" si="1"/>
        <v>334.80657532378001</v>
      </c>
      <c r="Y13" s="235">
        <f t="shared" si="1"/>
        <v>0.87435802202245072</v>
      </c>
      <c r="Z13" s="235">
        <f t="shared" si="1"/>
        <v>44.999072616149789</v>
      </c>
      <c r="AA13" s="236">
        <f t="shared" si="1"/>
        <v>4471.1701999877605</v>
      </c>
      <c r="AB13" s="236">
        <f t="shared" si="1"/>
        <v>1810.0021069518493</v>
      </c>
      <c r="AC13" s="234">
        <f t="shared" si="1"/>
        <v>60.828757747599987</v>
      </c>
      <c r="AD13" s="235">
        <f t="shared" si="1"/>
        <v>970.1856789555261</v>
      </c>
      <c r="AE13" s="235">
        <f>AE8+AE9-AE10-AE11+AE12</f>
        <v>263.16736350684863</v>
      </c>
      <c r="AF13" s="235">
        <f t="shared" si="1"/>
        <v>127.18916427702169</v>
      </c>
      <c r="AG13" s="235">
        <f t="shared" si="1"/>
        <v>26.050576078877796</v>
      </c>
      <c r="AH13" s="235">
        <f t="shared" si="1"/>
        <v>25.331853649592269</v>
      </c>
      <c r="AI13" s="235">
        <f t="shared" si="1"/>
        <v>191.20461622598401</v>
      </c>
      <c r="AJ13" s="235">
        <f t="shared" si="1"/>
        <v>21.711887135519998</v>
      </c>
      <c r="AK13" s="237">
        <f t="shared" si="1"/>
        <v>9.9613635317238103</v>
      </c>
      <c r="AL13" s="234">
        <f t="shared" si="1"/>
        <v>14.055233512887737</v>
      </c>
      <c r="AM13" s="234">
        <f t="shared" si="1"/>
        <v>100.3156123302669</v>
      </c>
      <c r="AN13" s="236">
        <f t="shared" si="1"/>
        <v>120.76873516653319</v>
      </c>
      <c r="AO13" s="236">
        <f t="shared" si="1"/>
        <v>19.160456000000011</v>
      </c>
      <c r="AP13" s="238">
        <f t="shared" si="1"/>
        <v>0</v>
      </c>
      <c r="AQ13" s="239">
        <f t="shared" si="0"/>
        <v>14740.095881770352</v>
      </c>
    </row>
    <row r="14" spans="1:43" s="21" customFormat="1" ht="12.75" customHeight="1" thickBot="1">
      <c r="A14" s="22" t="s">
        <v>49</v>
      </c>
      <c r="B14" s="23"/>
      <c r="C14" s="240">
        <f t="shared" ref="C14:AP14" si="2">C13-C33</f>
        <v>792.03982920852866</v>
      </c>
      <c r="D14" s="241">
        <f>D13-D33</f>
        <v>722.12383917231273</v>
      </c>
      <c r="E14" s="242">
        <f t="shared" si="2"/>
        <v>57.953882678347121</v>
      </c>
      <c r="F14" s="243">
        <f t="shared" si="2"/>
        <v>0</v>
      </c>
      <c r="G14" s="243">
        <f t="shared" si="2"/>
        <v>11.962107357868838</v>
      </c>
      <c r="H14" s="244">
        <f t="shared" si="2"/>
        <v>223.09034039413999</v>
      </c>
      <c r="I14" s="241">
        <f t="shared" si="2"/>
        <v>94.210943263760001</v>
      </c>
      <c r="J14" s="242">
        <f t="shared" si="2"/>
        <v>127.70399999999999</v>
      </c>
      <c r="K14" s="242">
        <f t="shared" si="2"/>
        <v>1.1753971303799997</v>
      </c>
      <c r="L14" s="244">
        <f t="shared" si="2"/>
        <v>6923.1842080995866</v>
      </c>
      <c r="M14" s="241">
        <f t="shared" si="2"/>
        <v>3050.0228853793992</v>
      </c>
      <c r="N14" s="242">
        <f t="shared" si="2"/>
        <v>-1.8340232664000014</v>
      </c>
      <c r="O14" s="242">
        <f t="shared" si="2"/>
        <v>0</v>
      </c>
      <c r="P14" s="242">
        <f t="shared" si="2"/>
        <v>139.01297635555551</v>
      </c>
      <c r="Q14" s="242">
        <f t="shared" si="2"/>
        <v>267.66305523776003</v>
      </c>
      <c r="R14" s="242">
        <f t="shared" si="2"/>
        <v>1237.6294844171998</v>
      </c>
      <c r="S14" s="242">
        <f t="shared" si="2"/>
        <v>-605.25509396807911</v>
      </c>
      <c r="T14" s="242">
        <f t="shared" si="2"/>
        <v>152.9277959491906</v>
      </c>
      <c r="U14" s="242">
        <f t="shared" si="2"/>
        <v>2652.7833682448013</v>
      </c>
      <c r="V14" s="242">
        <f t="shared" si="2"/>
        <v>145.9186957598304</v>
      </c>
      <c r="W14" s="243">
        <f t="shared" si="2"/>
        <v>-115.68493600966849</v>
      </c>
      <c r="X14" s="243">
        <f t="shared" si="2"/>
        <v>0</v>
      </c>
      <c r="Y14" s="243">
        <f t="shared" si="2"/>
        <v>0</v>
      </c>
      <c r="Z14" s="242">
        <f t="shared" si="2"/>
        <v>0</v>
      </c>
      <c r="AA14" s="244">
        <f t="shared" si="2"/>
        <v>4471.1701999877605</v>
      </c>
      <c r="AB14" s="245">
        <f t="shared" si="2"/>
        <v>1810.0021069518493</v>
      </c>
      <c r="AC14" s="241">
        <f t="shared" si="2"/>
        <v>60.828757747599987</v>
      </c>
      <c r="AD14" s="242">
        <f t="shared" si="2"/>
        <v>970.1856789555261</v>
      </c>
      <c r="AE14" s="242">
        <f t="shared" si="2"/>
        <v>263.16736350684863</v>
      </c>
      <c r="AF14" s="242">
        <f t="shared" si="2"/>
        <v>127.18916427702169</v>
      </c>
      <c r="AG14" s="242">
        <f t="shared" si="2"/>
        <v>26.050576078877796</v>
      </c>
      <c r="AH14" s="242">
        <f t="shared" si="2"/>
        <v>25.331853649592269</v>
      </c>
      <c r="AI14" s="242">
        <f t="shared" si="2"/>
        <v>191.20461622598401</v>
      </c>
      <c r="AJ14" s="242">
        <f t="shared" si="2"/>
        <v>21.711887135519998</v>
      </c>
      <c r="AK14" s="246">
        <f t="shared" si="2"/>
        <v>9.9613635317238103</v>
      </c>
      <c r="AL14" s="241">
        <f t="shared" si="2"/>
        <v>14.055233512887737</v>
      </c>
      <c r="AM14" s="241">
        <f t="shared" si="2"/>
        <v>100.3156123302669</v>
      </c>
      <c r="AN14" s="244">
        <f t="shared" si="2"/>
        <v>120.76873516653319</v>
      </c>
      <c r="AO14" s="244">
        <f t="shared" si="2"/>
        <v>19.160456000000011</v>
      </c>
      <c r="AP14" s="241">
        <f t="shared" si="2"/>
        <v>0</v>
      </c>
      <c r="AQ14" s="247">
        <f t="shared" si="0"/>
        <v>14359.415875808398</v>
      </c>
    </row>
    <row r="15" spans="1:43" s="21" customFormat="1" ht="12.75" customHeight="1">
      <c r="A15" s="19" t="s">
        <v>50</v>
      </c>
      <c r="B15" s="20"/>
      <c r="C15" s="233">
        <f t="shared" ref="C15:AP15" si="3">SUM(C16:C20)</f>
        <v>564.16446931607618</v>
      </c>
      <c r="D15" s="237">
        <f t="shared" si="3"/>
        <v>564.16446931607618</v>
      </c>
      <c r="E15" s="235">
        <f t="shared" si="3"/>
        <v>0</v>
      </c>
      <c r="F15" s="248">
        <f t="shared" si="3"/>
        <v>0</v>
      </c>
      <c r="G15" s="248">
        <f t="shared" si="3"/>
        <v>0</v>
      </c>
      <c r="H15" s="236">
        <f t="shared" si="3"/>
        <v>88.017084602022493</v>
      </c>
      <c r="I15" s="237">
        <f t="shared" si="3"/>
        <v>88.017084602022493</v>
      </c>
      <c r="J15" s="235">
        <f t="shared" si="3"/>
        <v>0</v>
      </c>
      <c r="K15" s="235">
        <f t="shared" si="3"/>
        <v>0</v>
      </c>
      <c r="L15" s="236">
        <f t="shared" si="3"/>
        <v>3360.1357340391232</v>
      </c>
      <c r="M15" s="235">
        <f t="shared" si="3"/>
        <v>3050.0228853793992</v>
      </c>
      <c r="N15" s="235">
        <f t="shared" ref="N15" si="4">SUM(N16:N20)</f>
        <v>54.651176343232891</v>
      </c>
      <c r="O15" s="235">
        <f t="shared" si="3"/>
        <v>0</v>
      </c>
      <c r="P15" s="235">
        <f t="shared" si="3"/>
        <v>0</v>
      </c>
      <c r="Q15" s="235">
        <f t="shared" si="3"/>
        <v>0</v>
      </c>
      <c r="R15" s="235">
        <f t="shared" si="3"/>
        <v>0</v>
      </c>
      <c r="S15" s="235">
        <f t="shared" si="3"/>
        <v>226.52365412421747</v>
      </c>
      <c r="T15" s="235">
        <f t="shared" si="3"/>
        <v>0.59343232181009264</v>
      </c>
      <c r="U15" s="235">
        <f t="shared" si="3"/>
        <v>28.344585870463867</v>
      </c>
      <c r="V15" s="235">
        <f t="shared" si="3"/>
        <v>0</v>
      </c>
      <c r="W15" s="248">
        <f t="shared" si="3"/>
        <v>0</v>
      </c>
      <c r="X15" s="248">
        <f t="shared" si="3"/>
        <v>0</v>
      </c>
      <c r="Y15" s="248">
        <f t="shared" si="3"/>
        <v>0</v>
      </c>
      <c r="Z15" s="235">
        <f t="shared" si="3"/>
        <v>0</v>
      </c>
      <c r="AA15" s="236">
        <f t="shared" si="3"/>
        <v>2612.5559526920561</v>
      </c>
      <c r="AB15" s="234">
        <f t="shared" si="3"/>
        <v>244.2276113077387</v>
      </c>
      <c r="AC15" s="249">
        <f t="shared" si="3"/>
        <v>0</v>
      </c>
      <c r="AD15" s="235">
        <f t="shared" si="3"/>
        <v>0</v>
      </c>
      <c r="AE15" s="235">
        <f t="shared" si="3"/>
        <v>108.33332328381941</v>
      </c>
      <c r="AF15" s="235">
        <f t="shared" ref="AF15" si="5">SUM(AF16:AF20)</f>
        <v>100.68655927067624</v>
      </c>
      <c r="AG15" s="235">
        <f t="shared" si="3"/>
        <v>26.050576078877796</v>
      </c>
      <c r="AH15" s="235">
        <f t="shared" si="3"/>
        <v>9.1571526743652445</v>
      </c>
      <c r="AI15" s="235">
        <f t="shared" si="3"/>
        <v>0</v>
      </c>
      <c r="AJ15" s="235">
        <f t="shared" ref="AJ15" si="6">SUM(AJ16:AJ20)</f>
        <v>0</v>
      </c>
      <c r="AK15" s="237">
        <f t="shared" si="3"/>
        <v>0</v>
      </c>
      <c r="AL15" s="234">
        <f t="shared" ref="AL15" si="7">SUM(AL16:AL20)</f>
        <v>0</v>
      </c>
      <c r="AM15" s="248">
        <f t="shared" si="3"/>
        <v>0</v>
      </c>
      <c r="AN15" s="236">
        <f t="shared" si="3"/>
        <v>92.932797105209374</v>
      </c>
      <c r="AO15" s="236">
        <f t="shared" si="3"/>
        <v>41.973159999999993</v>
      </c>
      <c r="AP15" s="234">
        <f t="shared" si="3"/>
        <v>0</v>
      </c>
      <c r="AQ15" s="250">
        <f t="shared" si="0"/>
        <v>7004.0068090622262</v>
      </c>
    </row>
    <row r="16" spans="1:43" ht="12.75" customHeight="1">
      <c r="A16" s="24" t="s">
        <v>51</v>
      </c>
      <c r="B16" s="25"/>
      <c r="C16" s="251">
        <f>SUM(D16:G16)</f>
        <v>564.16446931607618</v>
      </c>
      <c r="D16" s="252">
        <v>564.16446931607618</v>
      </c>
      <c r="E16" s="253"/>
      <c r="F16" s="254"/>
      <c r="G16" s="254"/>
      <c r="H16" s="255">
        <f>SUM(I16:K16)</f>
        <v>50.01778562299129</v>
      </c>
      <c r="I16" s="252">
        <v>50.01778562299129</v>
      </c>
      <c r="J16" s="253">
        <v>0</v>
      </c>
      <c r="K16" s="253"/>
      <c r="L16" s="255">
        <f>SUM(M16:Z16)</f>
        <v>254.86823999468135</v>
      </c>
      <c r="M16" s="253"/>
      <c r="N16" s="253"/>
      <c r="O16" s="253"/>
      <c r="P16" s="253"/>
      <c r="Q16" s="253"/>
      <c r="R16" s="253"/>
      <c r="S16" s="253">
        <v>226.52365412421747</v>
      </c>
      <c r="T16" s="253"/>
      <c r="U16" s="253">
        <v>28.344585870463867</v>
      </c>
      <c r="V16" s="253"/>
      <c r="W16" s="254"/>
      <c r="X16" s="254"/>
      <c r="Y16" s="254"/>
      <c r="Z16" s="253"/>
      <c r="AA16" s="255">
        <v>2350.7535726930028</v>
      </c>
      <c r="AB16" s="256">
        <f>SUM(AC16:AM16)</f>
        <v>230.26318665442489</v>
      </c>
      <c r="AC16" s="257"/>
      <c r="AD16" s="253"/>
      <c r="AE16" s="253">
        <v>103.52605130487083</v>
      </c>
      <c r="AF16" s="253">
        <v>100.68655927067624</v>
      </c>
      <c r="AG16" s="253">
        <v>26.050576078877796</v>
      </c>
      <c r="AH16" s="253"/>
      <c r="AI16" s="253"/>
      <c r="AJ16" s="253"/>
      <c r="AK16" s="252"/>
      <c r="AL16" s="258"/>
      <c r="AM16" s="254"/>
      <c r="AN16" s="259">
        <v>92.932797105209374</v>
      </c>
      <c r="AO16" s="255"/>
      <c r="AP16" s="256"/>
      <c r="AQ16" s="260">
        <f t="shared" si="0"/>
        <v>3543.0000513863856</v>
      </c>
    </row>
    <row r="17" spans="1:43" ht="12.75" customHeight="1">
      <c r="A17" s="15" t="s">
        <v>52</v>
      </c>
      <c r="B17" s="16"/>
      <c r="C17" s="210">
        <f>SUM(D17:G17)</f>
        <v>0</v>
      </c>
      <c r="D17" s="215">
        <v>0</v>
      </c>
      <c r="E17" s="216"/>
      <c r="F17" s="213"/>
      <c r="G17" s="213"/>
      <c r="H17" s="214">
        <f>SUM(I17:K17)</f>
        <v>3.9985033895575035</v>
      </c>
      <c r="I17" s="215">
        <v>3.9985033895575035</v>
      </c>
      <c r="J17" s="216"/>
      <c r="K17" s="216"/>
      <c r="L17" s="214">
        <f>SUM(M17:Z17)</f>
        <v>0.59343232181009264</v>
      </c>
      <c r="M17" s="216"/>
      <c r="N17" s="261"/>
      <c r="O17" s="261">
        <v>0</v>
      </c>
      <c r="P17" s="216"/>
      <c r="Q17" s="216"/>
      <c r="R17" s="216"/>
      <c r="S17" s="216">
        <v>0</v>
      </c>
      <c r="T17" s="216">
        <v>0.59343232181009264</v>
      </c>
      <c r="U17" s="216">
        <v>0</v>
      </c>
      <c r="V17" s="216"/>
      <c r="W17" s="213"/>
      <c r="X17" s="213"/>
      <c r="Y17" s="213"/>
      <c r="Z17" s="216"/>
      <c r="AA17" s="214">
        <v>244.64208820737613</v>
      </c>
      <c r="AB17" s="217">
        <f>SUM(AC17:AM17)</f>
        <v>13.964424653313817</v>
      </c>
      <c r="AC17" s="218"/>
      <c r="AD17" s="216"/>
      <c r="AE17" s="216">
        <v>4.8072719789485721</v>
      </c>
      <c r="AF17" s="216"/>
      <c r="AG17" s="216"/>
      <c r="AH17" s="216">
        <v>9.1571526743652445</v>
      </c>
      <c r="AI17" s="216"/>
      <c r="AJ17" s="216"/>
      <c r="AK17" s="215"/>
      <c r="AL17" s="219"/>
      <c r="AM17" s="213"/>
      <c r="AN17" s="220"/>
      <c r="AO17" s="220"/>
      <c r="AP17" s="217"/>
      <c r="AQ17" s="221">
        <f t="shared" si="0"/>
        <v>263.19844857205754</v>
      </c>
    </row>
    <row r="18" spans="1:43" ht="12.75" customHeight="1">
      <c r="A18" s="15" t="s">
        <v>53</v>
      </c>
      <c r="B18" s="16"/>
      <c r="C18" s="210"/>
      <c r="D18" s="215"/>
      <c r="E18" s="216"/>
      <c r="F18" s="213"/>
      <c r="G18" s="213"/>
      <c r="H18" s="214"/>
      <c r="I18" s="215"/>
      <c r="J18" s="216"/>
      <c r="K18" s="216"/>
      <c r="L18" s="214"/>
      <c r="M18" s="216"/>
      <c r="N18" s="261"/>
      <c r="O18" s="261"/>
      <c r="P18" s="216"/>
      <c r="Q18" s="216"/>
      <c r="R18" s="216"/>
      <c r="S18" s="216"/>
      <c r="T18" s="216"/>
      <c r="U18" s="216"/>
      <c r="V18" s="216"/>
      <c r="W18" s="213"/>
      <c r="X18" s="213"/>
      <c r="Y18" s="213"/>
      <c r="Z18" s="216"/>
      <c r="AA18" s="214"/>
      <c r="AB18" s="217"/>
      <c r="AC18" s="218"/>
      <c r="AD18" s="216"/>
      <c r="AE18" s="216"/>
      <c r="AF18" s="216"/>
      <c r="AG18" s="216"/>
      <c r="AH18" s="216"/>
      <c r="AI18" s="216"/>
      <c r="AJ18" s="216"/>
      <c r="AK18" s="215"/>
      <c r="AL18" s="219"/>
      <c r="AM18" s="213"/>
      <c r="AN18" s="220"/>
      <c r="AO18" s="220">
        <v>34.731185999999994</v>
      </c>
      <c r="AP18" s="217"/>
      <c r="AQ18" s="221">
        <f t="shared" si="0"/>
        <v>34.731185999999994</v>
      </c>
    </row>
    <row r="19" spans="1:43" ht="12.75" customHeight="1">
      <c r="A19" s="15" t="s">
        <v>54</v>
      </c>
      <c r="B19" s="16"/>
      <c r="C19" s="210">
        <f>SUM(D19:G19)</f>
        <v>0</v>
      </c>
      <c r="D19" s="215"/>
      <c r="E19" s="213"/>
      <c r="F19" s="213"/>
      <c r="G19" s="213"/>
      <c r="H19" s="214">
        <f>SUM(I19:K19)</f>
        <v>34.00079558947369</v>
      </c>
      <c r="I19" s="215">
        <v>34.00079558947369</v>
      </c>
      <c r="J19" s="216"/>
      <c r="K19" s="216"/>
      <c r="L19" s="214">
        <f>SUM(M19:Z19)</f>
        <v>0</v>
      </c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3"/>
      <c r="X19" s="213"/>
      <c r="Y19" s="213"/>
      <c r="Z19" s="216"/>
      <c r="AA19" s="214"/>
      <c r="AB19" s="217">
        <f>SUM(AC19:AM19)</f>
        <v>0</v>
      </c>
      <c r="AC19" s="218"/>
      <c r="AD19" s="216"/>
      <c r="AE19" s="216"/>
      <c r="AF19" s="216"/>
      <c r="AG19" s="216"/>
      <c r="AH19" s="216"/>
      <c r="AI19" s="216"/>
      <c r="AJ19" s="216"/>
      <c r="AK19" s="215"/>
      <c r="AL19" s="219"/>
      <c r="AM19" s="213"/>
      <c r="AN19" s="220"/>
      <c r="AO19" s="220"/>
      <c r="AP19" s="217"/>
      <c r="AQ19" s="221">
        <f t="shared" si="0"/>
        <v>34.00079558947369</v>
      </c>
    </row>
    <row r="20" spans="1:43" ht="12.75" customHeight="1">
      <c r="A20" s="26" t="s">
        <v>55</v>
      </c>
      <c r="B20" s="27"/>
      <c r="C20" s="262">
        <f>SUM(D20:G20)</f>
        <v>0</v>
      </c>
      <c r="D20" s="263"/>
      <c r="E20" s="264"/>
      <c r="F20" s="265"/>
      <c r="G20" s="265"/>
      <c r="H20" s="266">
        <f>SUM(I20:K20)</f>
        <v>0</v>
      </c>
      <c r="I20" s="263"/>
      <c r="J20" s="264"/>
      <c r="K20" s="264"/>
      <c r="L20" s="266">
        <f>SUM(M20:Z20)</f>
        <v>3104.6740617226319</v>
      </c>
      <c r="M20" s="264">
        <v>3050.0228853793992</v>
      </c>
      <c r="N20" s="264">
        <v>54.651176343232891</v>
      </c>
      <c r="O20" s="264"/>
      <c r="P20" s="264"/>
      <c r="Q20" s="264"/>
      <c r="R20" s="264"/>
      <c r="S20" s="264"/>
      <c r="T20" s="264"/>
      <c r="U20" s="264"/>
      <c r="V20" s="264"/>
      <c r="W20" s="265"/>
      <c r="X20" s="265"/>
      <c r="Y20" s="265"/>
      <c r="Z20" s="264"/>
      <c r="AA20" s="266">
        <v>17.160291791677146</v>
      </c>
      <c r="AB20" s="267">
        <f>SUM(AC20:AM20)</f>
        <v>0</v>
      </c>
      <c r="AC20" s="268"/>
      <c r="AD20" s="264"/>
      <c r="AE20" s="264"/>
      <c r="AF20" s="264"/>
      <c r="AG20" s="264"/>
      <c r="AH20" s="264"/>
      <c r="AI20" s="264"/>
      <c r="AJ20" s="264"/>
      <c r="AK20" s="263"/>
      <c r="AL20" s="269"/>
      <c r="AM20" s="265"/>
      <c r="AN20" s="270"/>
      <c r="AO20" s="270">
        <v>7.2419739999999999</v>
      </c>
      <c r="AP20" s="267"/>
      <c r="AQ20" s="271">
        <f t="shared" si="0"/>
        <v>3129.076327514309</v>
      </c>
    </row>
    <row r="21" spans="1:43" s="21" customFormat="1" ht="12.75" customHeight="1">
      <c r="A21" s="28" t="s">
        <v>56</v>
      </c>
      <c r="B21" s="3"/>
      <c r="C21" s="272">
        <f t="shared" ref="C21:AP21" si="8">SUM(C22:C26)</f>
        <v>0</v>
      </c>
      <c r="D21" s="273">
        <f t="shared" si="8"/>
        <v>0</v>
      </c>
      <c r="E21" s="274">
        <f t="shared" si="8"/>
        <v>0</v>
      </c>
      <c r="F21" s="275">
        <f t="shared" si="8"/>
        <v>0</v>
      </c>
      <c r="G21" s="275">
        <f t="shared" si="8"/>
        <v>0</v>
      </c>
      <c r="H21" s="276">
        <f t="shared" si="8"/>
        <v>32.300755810000005</v>
      </c>
      <c r="I21" s="273">
        <f t="shared" si="8"/>
        <v>0</v>
      </c>
      <c r="J21" s="274">
        <f t="shared" si="8"/>
        <v>0</v>
      </c>
      <c r="K21" s="274">
        <f t="shared" si="8"/>
        <v>32.300755810000005</v>
      </c>
      <c r="L21" s="276">
        <f t="shared" si="8"/>
        <v>3153.1811046907687</v>
      </c>
      <c r="M21" s="274">
        <f t="shared" si="8"/>
        <v>0</v>
      </c>
      <c r="N21" s="274">
        <f t="shared" si="8"/>
        <v>0</v>
      </c>
      <c r="O21" s="274">
        <f t="shared" si="8"/>
        <v>117.64416658350582</v>
      </c>
      <c r="P21" s="274">
        <f t="shared" si="8"/>
        <v>569.2635735888889</v>
      </c>
      <c r="Q21" s="274">
        <f t="shared" si="8"/>
        <v>295.01708236000007</v>
      </c>
      <c r="R21" s="274">
        <f t="shared" si="8"/>
        <v>0</v>
      </c>
      <c r="S21" s="274">
        <f t="shared" si="8"/>
        <v>846.99436135367239</v>
      </c>
      <c r="T21" s="274">
        <f t="shared" si="8"/>
        <v>42.207580812793744</v>
      </c>
      <c r="U21" s="274">
        <f t="shared" si="8"/>
        <v>1155.4500409338968</v>
      </c>
      <c r="V21" s="274">
        <f t="shared" si="8"/>
        <v>0</v>
      </c>
      <c r="W21" s="275">
        <f t="shared" si="8"/>
        <v>126.60429905801104</v>
      </c>
      <c r="X21" s="275">
        <f t="shared" si="8"/>
        <v>0</v>
      </c>
      <c r="Y21" s="275">
        <f t="shared" si="8"/>
        <v>0</v>
      </c>
      <c r="Z21" s="274">
        <f t="shared" si="8"/>
        <v>0</v>
      </c>
      <c r="AA21" s="276">
        <f t="shared" si="8"/>
        <v>0</v>
      </c>
      <c r="AB21" s="277">
        <f t="shared" si="8"/>
        <v>0</v>
      </c>
      <c r="AC21" s="278">
        <f t="shared" si="8"/>
        <v>0</v>
      </c>
      <c r="AD21" s="274">
        <f t="shared" si="8"/>
        <v>0</v>
      </c>
      <c r="AE21" s="274">
        <f t="shared" si="8"/>
        <v>0</v>
      </c>
      <c r="AF21" s="274">
        <f t="shared" si="8"/>
        <v>0</v>
      </c>
      <c r="AG21" s="274">
        <f t="shared" si="8"/>
        <v>0</v>
      </c>
      <c r="AH21" s="279">
        <f t="shared" si="8"/>
        <v>0</v>
      </c>
      <c r="AI21" s="274">
        <f t="shared" si="8"/>
        <v>0</v>
      </c>
      <c r="AJ21" s="274">
        <f t="shared" si="8"/>
        <v>0</v>
      </c>
      <c r="AK21" s="273">
        <f t="shared" si="8"/>
        <v>0</v>
      </c>
      <c r="AL21" s="277">
        <f t="shared" si="8"/>
        <v>0</v>
      </c>
      <c r="AM21" s="275">
        <f t="shared" si="8"/>
        <v>0</v>
      </c>
      <c r="AN21" s="276">
        <f t="shared" si="8"/>
        <v>0</v>
      </c>
      <c r="AO21" s="276">
        <f t="shared" si="8"/>
        <v>1882.0049374327039</v>
      </c>
      <c r="AP21" s="277">
        <f t="shared" si="8"/>
        <v>0</v>
      </c>
      <c r="AQ21" s="280">
        <f t="shared" si="0"/>
        <v>5067.4867979334722</v>
      </c>
    </row>
    <row r="22" spans="1:43" ht="12.75" customHeight="1">
      <c r="A22" s="24" t="s">
        <v>51</v>
      </c>
      <c r="B22" s="25"/>
      <c r="C22" s="251">
        <f>SUM(D22:G22)</f>
        <v>0</v>
      </c>
      <c r="D22" s="252"/>
      <c r="E22" s="253"/>
      <c r="F22" s="254"/>
      <c r="G22" s="254"/>
      <c r="H22" s="255">
        <f>SUM(I22:K22)</f>
        <v>0</v>
      </c>
      <c r="I22" s="252"/>
      <c r="J22" s="253"/>
      <c r="K22" s="253"/>
      <c r="L22" s="255">
        <f>SUM(M22:Z22)</f>
        <v>0</v>
      </c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4"/>
      <c r="X22" s="254"/>
      <c r="Y22" s="254"/>
      <c r="Z22" s="253"/>
      <c r="AA22" s="255"/>
      <c r="AB22" s="256">
        <f>SUM(AC22:AL22)</f>
        <v>0</v>
      </c>
      <c r="AC22" s="257"/>
      <c r="AD22" s="253"/>
      <c r="AE22" s="253"/>
      <c r="AF22" s="253"/>
      <c r="AG22" s="253"/>
      <c r="AH22" s="261"/>
      <c r="AI22" s="253"/>
      <c r="AJ22" s="253"/>
      <c r="AK22" s="252"/>
      <c r="AL22" s="258"/>
      <c r="AM22" s="254"/>
      <c r="AN22" s="259"/>
      <c r="AO22" s="259">
        <v>1681.6136731892807</v>
      </c>
      <c r="AP22" s="256"/>
      <c r="AQ22" s="281">
        <f>C22+H22+L22+AA22+AO22+AP22</f>
        <v>1681.6136731892807</v>
      </c>
    </row>
    <row r="23" spans="1:43" ht="12.75" customHeight="1">
      <c r="A23" s="15" t="s">
        <v>52</v>
      </c>
      <c r="B23" s="16"/>
      <c r="C23" s="210">
        <f>SUM(D23:G23)</f>
        <v>0</v>
      </c>
      <c r="D23" s="215"/>
      <c r="E23" s="216"/>
      <c r="F23" s="213"/>
      <c r="G23" s="213"/>
      <c r="H23" s="214">
        <f>SUM(I23:K23)</f>
        <v>0</v>
      </c>
      <c r="I23" s="215"/>
      <c r="J23" s="216"/>
      <c r="K23" s="216"/>
      <c r="L23" s="214">
        <f>SUM(M23:Z23)</f>
        <v>0</v>
      </c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3"/>
      <c r="X23" s="213"/>
      <c r="Y23" s="213"/>
      <c r="Z23" s="216"/>
      <c r="AA23" s="214"/>
      <c r="AB23" s="217">
        <f>SUM(AC23:AL23)</f>
        <v>0</v>
      </c>
      <c r="AC23" s="218"/>
      <c r="AD23" s="216"/>
      <c r="AE23" s="216"/>
      <c r="AF23" s="216"/>
      <c r="AG23" s="216"/>
      <c r="AH23" s="216"/>
      <c r="AI23" s="216"/>
      <c r="AJ23" s="216"/>
      <c r="AK23" s="215"/>
      <c r="AL23" s="219"/>
      <c r="AM23" s="213"/>
      <c r="AN23" s="220"/>
      <c r="AO23" s="282">
        <v>179.11771751702332</v>
      </c>
      <c r="AP23" s="217"/>
      <c r="AQ23" s="221">
        <f>C23+H23+L23+AA23+AO23+AP23</f>
        <v>179.11771751702332</v>
      </c>
    </row>
    <row r="24" spans="1:43" ht="12.75" customHeight="1">
      <c r="A24" s="15" t="s">
        <v>57</v>
      </c>
      <c r="B24" s="16"/>
      <c r="C24" s="210"/>
      <c r="D24" s="215"/>
      <c r="E24" s="216"/>
      <c r="F24" s="213"/>
      <c r="G24" s="213"/>
      <c r="H24" s="214"/>
      <c r="I24" s="215"/>
      <c r="J24" s="216"/>
      <c r="K24" s="216"/>
      <c r="L24" s="214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3"/>
      <c r="X24" s="213"/>
      <c r="Y24" s="213"/>
      <c r="Z24" s="216"/>
      <c r="AA24" s="214"/>
      <c r="AB24" s="217"/>
      <c r="AC24" s="218"/>
      <c r="AD24" s="216"/>
      <c r="AE24" s="216"/>
      <c r="AF24" s="216"/>
      <c r="AG24" s="216"/>
      <c r="AH24" s="216"/>
      <c r="AI24" s="216"/>
      <c r="AJ24" s="216"/>
      <c r="AK24" s="215"/>
      <c r="AL24" s="219"/>
      <c r="AM24" s="213"/>
      <c r="AN24" s="220"/>
      <c r="AO24" s="220">
        <v>21.273546726400003</v>
      </c>
      <c r="AP24" s="217"/>
      <c r="AQ24" s="221">
        <f t="shared" si="0"/>
        <v>21.273546726400003</v>
      </c>
    </row>
    <row r="25" spans="1:43" ht="12.75" customHeight="1">
      <c r="A25" s="15" t="s">
        <v>54</v>
      </c>
      <c r="B25" s="16"/>
      <c r="C25" s="210"/>
      <c r="D25" s="283"/>
      <c r="E25" s="216"/>
      <c r="F25" s="213"/>
      <c r="G25" s="213"/>
      <c r="H25" s="214">
        <f>SUM(I25:K25)</f>
        <v>32.300755810000005</v>
      </c>
      <c r="I25" s="215"/>
      <c r="J25" s="216"/>
      <c r="K25" s="216">
        <v>32.300755810000005</v>
      </c>
      <c r="L25" s="214">
        <f>SUM(M25:Z25)</f>
        <v>0</v>
      </c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3"/>
      <c r="X25" s="213"/>
      <c r="Y25" s="213"/>
      <c r="Z25" s="216"/>
      <c r="AA25" s="214"/>
      <c r="AB25" s="217">
        <f>SUM(AC25:AL25)</f>
        <v>0</v>
      </c>
      <c r="AC25" s="218"/>
      <c r="AD25" s="216"/>
      <c r="AE25" s="216"/>
      <c r="AF25" s="216"/>
      <c r="AG25" s="216"/>
      <c r="AH25" s="216"/>
      <c r="AI25" s="216"/>
      <c r="AJ25" s="216"/>
      <c r="AK25" s="215"/>
      <c r="AL25" s="219"/>
      <c r="AM25" s="213"/>
      <c r="AN25" s="220"/>
      <c r="AO25" s="220"/>
      <c r="AP25" s="217"/>
      <c r="AQ25" s="221">
        <f t="shared" si="0"/>
        <v>32.300755810000005</v>
      </c>
    </row>
    <row r="26" spans="1:43" ht="12.75" customHeight="1">
      <c r="A26" s="26" t="s">
        <v>58</v>
      </c>
      <c r="B26" s="27"/>
      <c r="C26" s="262"/>
      <c r="D26" s="263"/>
      <c r="E26" s="264"/>
      <c r="F26" s="265"/>
      <c r="G26" s="265"/>
      <c r="H26" s="266">
        <f>SUM(I26:K26)</f>
        <v>0</v>
      </c>
      <c r="I26" s="263"/>
      <c r="J26" s="264"/>
      <c r="K26" s="264"/>
      <c r="L26" s="266">
        <f>SUM(M26:Z26)</f>
        <v>3153.1811046907687</v>
      </c>
      <c r="M26" s="264"/>
      <c r="N26" s="264"/>
      <c r="O26" s="264">
        <v>117.64416658350582</v>
      </c>
      <c r="P26" s="264">
        <v>569.2635735888889</v>
      </c>
      <c r="Q26" s="264">
        <v>295.01708236000007</v>
      </c>
      <c r="R26" s="264">
        <v>0</v>
      </c>
      <c r="S26" s="264">
        <v>846.99436135367239</v>
      </c>
      <c r="T26" s="264">
        <v>42.207580812793744</v>
      </c>
      <c r="U26" s="264">
        <v>1155.4500409338968</v>
      </c>
      <c r="V26" s="264"/>
      <c r="W26" s="265">
        <v>126.60429905801104</v>
      </c>
      <c r="X26" s="265"/>
      <c r="Y26" s="265"/>
      <c r="Z26" s="264"/>
      <c r="AA26" s="266"/>
      <c r="AB26" s="267">
        <f>SUM(AC26:AL26)</f>
        <v>0</v>
      </c>
      <c r="AC26" s="268"/>
      <c r="AD26" s="264"/>
      <c r="AE26" s="264"/>
      <c r="AF26" s="264"/>
      <c r="AG26" s="264"/>
      <c r="AH26" s="264"/>
      <c r="AI26" s="264"/>
      <c r="AJ26" s="264"/>
      <c r="AK26" s="263"/>
      <c r="AL26" s="269"/>
      <c r="AM26" s="265"/>
      <c r="AN26" s="270"/>
      <c r="AO26" s="270"/>
      <c r="AP26" s="267"/>
      <c r="AQ26" s="271">
        <f t="shared" si="0"/>
        <v>3153.1811046907687</v>
      </c>
    </row>
    <row r="27" spans="1:43" ht="12.75" customHeight="1">
      <c r="A27" s="29" t="s">
        <v>59</v>
      </c>
      <c r="B27" s="30"/>
      <c r="C27" s="284">
        <f>SUM(C28:C30)</f>
        <v>23.596042283456846</v>
      </c>
      <c r="D27" s="285">
        <f>SUM(D28:D30)</f>
        <v>-16.222953940899998</v>
      </c>
      <c r="E27" s="286">
        <f>SUM(E28:E30)</f>
        <v>39.818996224356844</v>
      </c>
      <c r="F27" s="287">
        <f>SUM(F28:F30)</f>
        <v>0</v>
      </c>
      <c r="G27" s="287">
        <f>SUM(G28:G30)</f>
        <v>0</v>
      </c>
      <c r="H27" s="288">
        <f>SUM(I27:K27)</f>
        <v>0</v>
      </c>
      <c r="I27" s="285">
        <f>SUM(I28:I30)</f>
        <v>0</v>
      </c>
      <c r="J27" s="286">
        <f>SUM(J28:J30)</f>
        <v>0</v>
      </c>
      <c r="K27" s="286">
        <f>SUM(K28:K30)</f>
        <v>0</v>
      </c>
      <c r="L27" s="288">
        <f>SUM(M27:Z27)</f>
        <v>-42.751123292516283</v>
      </c>
      <c r="M27" s="286">
        <f t="shared" ref="M27:AQ27" si="9">SUM(M28:M30)</f>
        <v>0</v>
      </c>
      <c r="N27" s="286">
        <f t="shared" si="9"/>
        <v>56.506861031538307</v>
      </c>
      <c r="O27" s="286">
        <f t="shared" si="9"/>
        <v>0</v>
      </c>
      <c r="P27" s="286">
        <f t="shared" si="9"/>
        <v>-16.245509999999999</v>
      </c>
      <c r="Q27" s="286">
        <f t="shared" si="9"/>
        <v>244.84699255743999</v>
      </c>
      <c r="R27" s="286">
        <f t="shared" si="9"/>
        <v>-242.67913272024001</v>
      </c>
      <c r="S27" s="286">
        <f t="shared" si="9"/>
        <v>0.63729985508474574</v>
      </c>
      <c r="T27" s="286">
        <f t="shared" si="9"/>
        <v>0</v>
      </c>
      <c r="U27" s="286">
        <f t="shared" si="9"/>
        <v>-51.698979732882478</v>
      </c>
      <c r="V27" s="286">
        <f t="shared" si="9"/>
        <v>-23.596042283456846</v>
      </c>
      <c r="W27" s="287">
        <f t="shared" si="9"/>
        <v>-10.522612000000001</v>
      </c>
      <c r="X27" s="287">
        <f t="shared" si="9"/>
        <v>0</v>
      </c>
      <c r="Y27" s="287">
        <f t="shared" si="9"/>
        <v>0</v>
      </c>
      <c r="Z27" s="286">
        <f t="shared" si="9"/>
        <v>0</v>
      </c>
      <c r="AA27" s="288">
        <f t="shared" si="9"/>
        <v>3.5017313631840001</v>
      </c>
      <c r="AB27" s="289">
        <f t="shared" si="9"/>
        <v>-1044.4775315980341</v>
      </c>
      <c r="AC27" s="290">
        <f t="shared" si="9"/>
        <v>-60.828757747599987</v>
      </c>
      <c r="AD27" s="286">
        <f t="shared" si="9"/>
        <v>-970.1856789555261</v>
      </c>
      <c r="AE27" s="286">
        <f t="shared" si="9"/>
        <v>0</v>
      </c>
      <c r="AF27" s="286">
        <f t="shared" si="9"/>
        <v>0</v>
      </c>
      <c r="AG27" s="286">
        <f t="shared" si="9"/>
        <v>0</v>
      </c>
      <c r="AH27" s="291">
        <f t="shared" si="9"/>
        <v>-3.5017313631840001</v>
      </c>
      <c r="AI27" s="286">
        <f t="shared" si="9"/>
        <v>0</v>
      </c>
      <c r="AJ27" s="286">
        <f t="shared" si="9"/>
        <v>0</v>
      </c>
      <c r="AK27" s="285">
        <f>SUM(AK28:AK30)</f>
        <v>-9.9613635317238103</v>
      </c>
      <c r="AL27" s="292">
        <f t="shared" si="9"/>
        <v>0</v>
      </c>
      <c r="AM27" s="287">
        <f t="shared" si="9"/>
        <v>0</v>
      </c>
      <c r="AN27" s="293">
        <f t="shared" si="9"/>
        <v>0</v>
      </c>
      <c r="AO27" s="288">
        <f t="shared" si="9"/>
        <v>1040.9758002348501</v>
      </c>
      <c r="AP27" s="289">
        <f t="shared" si="9"/>
        <v>0</v>
      </c>
      <c r="AQ27" s="294">
        <f t="shared" si="9"/>
        <v>-19.155081009059437</v>
      </c>
    </row>
    <row r="28" spans="1:43" ht="12.75" customHeight="1">
      <c r="A28" s="24" t="s">
        <v>60</v>
      </c>
      <c r="B28" s="25"/>
      <c r="C28" s="295"/>
      <c r="D28" s="296"/>
      <c r="E28" s="297"/>
      <c r="F28" s="254"/>
      <c r="G28" s="254"/>
      <c r="H28" s="255"/>
      <c r="I28" s="258"/>
      <c r="J28" s="253"/>
      <c r="K28" s="253"/>
      <c r="L28" s="255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4"/>
      <c r="X28" s="254"/>
      <c r="Y28" s="254"/>
      <c r="Z28" s="253"/>
      <c r="AA28" s="255"/>
      <c r="AB28" s="256">
        <f>SUM(AC28:AM28)</f>
        <v>-1040.9758002348501</v>
      </c>
      <c r="AC28" s="257">
        <f>-AC8</f>
        <v>-60.828757747599987</v>
      </c>
      <c r="AD28" s="253">
        <f>-AD8</f>
        <v>-970.1856789555261</v>
      </c>
      <c r="AE28" s="253"/>
      <c r="AF28" s="253"/>
      <c r="AG28" s="253"/>
      <c r="AH28" s="261"/>
      <c r="AI28" s="253"/>
      <c r="AJ28" s="253"/>
      <c r="AK28" s="252">
        <v>-9.9613635317238103</v>
      </c>
      <c r="AL28" s="258"/>
      <c r="AM28" s="254"/>
      <c r="AN28" s="259"/>
      <c r="AO28" s="255">
        <f>-(C28+H28+L28+AA28+AB28)</f>
        <v>1040.9758002348501</v>
      </c>
      <c r="AP28" s="256"/>
      <c r="AQ28" s="281">
        <f>C28+H28+L28+AA28+AB28+AN28+AO28+AP28</f>
        <v>0</v>
      </c>
    </row>
    <row r="29" spans="1:43" ht="12.75" customHeight="1">
      <c r="A29" s="31" t="s">
        <v>61</v>
      </c>
      <c r="B29" s="3"/>
      <c r="C29" s="298"/>
      <c r="D29" s="299"/>
      <c r="E29" s="274"/>
      <c r="F29" s="300"/>
      <c r="G29" s="300"/>
      <c r="H29" s="276"/>
      <c r="I29" s="301"/>
      <c r="J29" s="302"/>
      <c r="K29" s="302"/>
      <c r="L29" s="276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0"/>
      <c r="X29" s="300"/>
      <c r="Y29" s="300"/>
      <c r="Z29" s="302"/>
      <c r="AA29" s="276"/>
      <c r="AB29" s="277"/>
      <c r="AC29" s="303"/>
      <c r="AD29" s="302"/>
      <c r="AE29" s="302"/>
      <c r="AF29" s="302"/>
      <c r="AG29" s="302"/>
      <c r="AH29" s="302"/>
      <c r="AI29" s="302"/>
      <c r="AJ29" s="302"/>
      <c r="AK29" s="304"/>
      <c r="AL29" s="301"/>
      <c r="AM29" s="300"/>
      <c r="AN29" s="305"/>
      <c r="AO29" s="276"/>
      <c r="AP29" s="277"/>
      <c r="AQ29" s="306">
        <f>C29+H29+L29+AA29+AB29+AN29+AO29+AP29</f>
        <v>0</v>
      </c>
    </row>
    <row r="30" spans="1:43" ht="12.75" customHeight="1" thickBot="1">
      <c r="A30" s="17" t="s">
        <v>62</v>
      </c>
      <c r="B30" s="18"/>
      <c r="C30" s="307">
        <f>SUM(D30:G30)</f>
        <v>23.596042283456846</v>
      </c>
      <c r="D30" s="308">
        <v>-16.222953940899998</v>
      </c>
      <c r="E30" s="229">
        <f>-D30-V30</f>
        <v>39.818996224356844</v>
      </c>
      <c r="F30" s="224"/>
      <c r="G30" s="224"/>
      <c r="H30" s="225"/>
      <c r="I30" s="230"/>
      <c r="J30" s="229"/>
      <c r="K30" s="229"/>
      <c r="L30" s="225">
        <f>SUM(N30:Z30)</f>
        <v>-42.751123292516283</v>
      </c>
      <c r="M30" s="229"/>
      <c r="N30" s="229">
        <v>56.506861031538307</v>
      </c>
      <c r="O30" s="229"/>
      <c r="P30" s="229">
        <v>-16.245509999999999</v>
      </c>
      <c r="Q30" s="229">
        <v>244.84699255743999</v>
      </c>
      <c r="R30" s="229">
        <v>-242.67913272024001</v>
      </c>
      <c r="S30" s="229">
        <v>0.63729985508474574</v>
      </c>
      <c r="T30" s="229"/>
      <c r="U30" s="229">
        <v>-51.698979732882478</v>
      </c>
      <c r="V30" s="224">
        <v>-23.596042283456846</v>
      </c>
      <c r="W30" s="224">
        <v>-10.522612000000001</v>
      </c>
      <c r="X30" s="224"/>
      <c r="Y30" s="224"/>
      <c r="Z30" s="229"/>
      <c r="AA30" s="225">
        <f>-AH30</f>
        <v>3.5017313631840001</v>
      </c>
      <c r="AB30" s="225">
        <f>SUM(AC30:AM30)</f>
        <v>-3.5017313631840001</v>
      </c>
      <c r="AC30" s="228"/>
      <c r="AD30" s="229"/>
      <c r="AE30" s="229"/>
      <c r="AF30" s="229"/>
      <c r="AG30" s="229"/>
      <c r="AH30" s="229">
        <v>-3.5017313631840001</v>
      </c>
      <c r="AI30" s="229"/>
      <c r="AJ30" s="229"/>
      <c r="AK30" s="226"/>
      <c r="AL30" s="230"/>
      <c r="AM30" s="224"/>
      <c r="AN30" s="231"/>
      <c r="AO30" s="225"/>
      <c r="AP30" s="227"/>
      <c r="AQ30" s="232">
        <f>C30+H30+L30+AA30+AB30+AN30+AO30+AP30</f>
        <v>-19.155081009059437</v>
      </c>
    </row>
    <row r="31" spans="1:43" ht="12.75" customHeight="1" thickBot="1">
      <c r="A31" s="28" t="s">
        <v>63</v>
      </c>
      <c r="B31" s="3"/>
      <c r="C31" s="272">
        <f>SUM(D31:G31)</f>
        <v>0</v>
      </c>
      <c r="D31" s="273"/>
      <c r="E31" s="274"/>
      <c r="F31" s="300"/>
      <c r="G31" s="300"/>
      <c r="H31" s="276">
        <f>SUM(I31:K31)</f>
        <v>9.0931577992979484</v>
      </c>
      <c r="I31" s="300">
        <v>9.0931577992979484</v>
      </c>
      <c r="J31" s="302"/>
      <c r="K31" s="302"/>
      <c r="L31" s="276">
        <f>SUM(O31:Z31)</f>
        <v>118.50642557499698</v>
      </c>
      <c r="M31" s="302"/>
      <c r="N31" s="302"/>
      <c r="O31" s="302">
        <v>118.41162530152531</v>
      </c>
      <c r="P31" s="302"/>
      <c r="Q31" s="302"/>
      <c r="R31" s="302"/>
      <c r="S31" s="302">
        <v>0</v>
      </c>
      <c r="T31" s="302">
        <v>1.8276471195184864E-3</v>
      </c>
      <c r="U31" s="302">
        <v>9.2972626352166646E-2</v>
      </c>
      <c r="V31" s="302"/>
      <c r="W31" s="300"/>
      <c r="X31" s="300"/>
      <c r="Y31" s="300"/>
      <c r="Z31" s="302"/>
      <c r="AA31" s="276">
        <v>54.067608253983295</v>
      </c>
      <c r="AB31" s="277">
        <f>SUM(AC31:AI31)</f>
        <v>0</v>
      </c>
      <c r="AC31" s="278"/>
      <c r="AD31" s="302"/>
      <c r="AE31" s="302"/>
      <c r="AF31" s="302"/>
      <c r="AG31" s="302"/>
      <c r="AH31" s="302"/>
      <c r="AI31" s="302"/>
      <c r="AJ31" s="302"/>
      <c r="AK31" s="304"/>
      <c r="AL31" s="301"/>
      <c r="AM31" s="300"/>
      <c r="AN31" s="305"/>
      <c r="AO31" s="276">
        <v>283.20682528860016</v>
      </c>
      <c r="AP31" s="277"/>
      <c r="AQ31" s="306">
        <f>C31+H31+L31+AA31+AB31+AN31+AO31+AP31</f>
        <v>464.87401691687836</v>
      </c>
    </row>
    <row r="32" spans="1:43" s="21" customFormat="1" ht="12.75" customHeight="1" thickBot="1">
      <c r="A32" s="32" t="s">
        <v>64</v>
      </c>
      <c r="B32" s="33"/>
      <c r="C32" s="309">
        <f t="shared" ref="C32:AP32" si="10">C13-C15+C21+C27-C31</f>
        <v>251.47140217590933</v>
      </c>
      <c r="D32" s="310">
        <f t="shared" si="10"/>
        <v>141.73641591533655</v>
      </c>
      <c r="E32" s="311">
        <f t="shared" si="10"/>
        <v>97.772878902703965</v>
      </c>
      <c r="F32" s="311">
        <f t="shared" si="10"/>
        <v>0</v>
      </c>
      <c r="G32" s="311">
        <f t="shared" si="10"/>
        <v>11.962107357868838</v>
      </c>
      <c r="H32" s="312">
        <f t="shared" si="10"/>
        <v>158.28085380281954</v>
      </c>
      <c r="I32" s="310">
        <f t="shared" si="10"/>
        <v>-2.8992991375604404</v>
      </c>
      <c r="J32" s="311">
        <f t="shared" si="10"/>
        <v>127.70399999999999</v>
      </c>
      <c r="K32" s="311">
        <f t="shared" si="10"/>
        <v>33.476152940380004</v>
      </c>
      <c r="L32" s="312">
        <f t="shared" si="10"/>
        <v>6935.6520358456719</v>
      </c>
      <c r="M32" s="311">
        <f t="shared" si="10"/>
        <v>0</v>
      </c>
      <c r="N32" s="311">
        <f t="shared" si="10"/>
        <v>2.1661421905413647E-2</v>
      </c>
      <c r="O32" s="311">
        <f t="shared" si="10"/>
        <v>-0.7674587180194834</v>
      </c>
      <c r="P32" s="311">
        <f>P13-P15+P21+P27-P31</f>
        <v>692.0310399444445</v>
      </c>
      <c r="Q32" s="311">
        <f t="shared" si="10"/>
        <v>807.5271301552001</v>
      </c>
      <c r="R32" s="311">
        <f t="shared" si="10"/>
        <v>994.95035169695984</v>
      </c>
      <c r="S32" s="311">
        <f t="shared" si="10"/>
        <v>15.852913116460524</v>
      </c>
      <c r="T32" s="311">
        <f t="shared" si="10"/>
        <v>194.54011679305472</v>
      </c>
      <c r="U32" s="311">
        <f t="shared" si="10"/>
        <v>3728.0968709489998</v>
      </c>
      <c r="V32" s="311">
        <f t="shared" si="10"/>
        <v>122.32265347637355</v>
      </c>
      <c r="W32" s="311">
        <f t="shared" si="10"/>
        <v>0.39675104834254604</v>
      </c>
      <c r="X32" s="311">
        <f t="shared" si="10"/>
        <v>334.80657532378001</v>
      </c>
      <c r="Y32" s="311">
        <f t="shared" si="10"/>
        <v>0.87435802202245072</v>
      </c>
      <c r="Z32" s="311">
        <f t="shared" si="10"/>
        <v>44.999072616149789</v>
      </c>
      <c r="AA32" s="312">
        <f t="shared" si="10"/>
        <v>1808.0483704049052</v>
      </c>
      <c r="AB32" s="313">
        <f t="shared" si="10"/>
        <v>521.29696404607648</v>
      </c>
      <c r="AC32" s="249">
        <f t="shared" si="10"/>
        <v>0</v>
      </c>
      <c r="AD32" s="235">
        <f t="shared" si="10"/>
        <v>0</v>
      </c>
      <c r="AE32" s="235">
        <f t="shared" si="10"/>
        <v>154.83404022302921</v>
      </c>
      <c r="AF32" s="235">
        <f t="shared" si="10"/>
        <v>26.502605006345448</v>
      </c>
      <c r="AG32" s="235">
        <f t="shared" si="10"/>
        <v>0</v>
      </c>
      <c r="AH32" s="235">
        <f t="shared" si="10"/>
        <v>12.672969612043026</v>
      </c>
      <c r="AI32" s="235">
        <f t="shared" si="10"/>
        <v>191.20461622598401</v>
      </c>
      <c r="AJ32" s="235">
        <f t="shared" si="10"/>
        <v>21.711887135519998</v>
      </c>
      <c r="AK32" s="237">
        <f t="shared" si="10"/>
        <v>0</v>
      </c>
      <c r="AL32" s="234">
        <f t="shared" si="10"/>
        <v>14.055233512887737</v>
      </c>
      <c r="AM32" s="314">
        <f t="shared" si="10"/>
        <v>100.3156123302669</v>
      </c>
      <c r="AN32" s="312">
        <f t="shared" si="10"/>
        <v>27.835938061323816</v>
      </c>
      <c r="AO32" s="312">
        <f>AO13-AO15+AO21+AO27-AO31</f>
        <v>2616.9612083789539</v>
      </c>
      <c r="AP32" s="313">
        <f t="shared" si="10"/>
        <v>0</v>
      </c>
      <c r="AQ32" s="315">
        <f>C32+H32+L32+AA32+AB32+AN32+AO32+AP32</f>
        <v>12319.546772715659</v>
      </c>
    </row>
    <row r="33" spans="1:43" s="21" customFormat="1" ht="12.75" customHeight="1">
      <c r="A33" s="19" t="s">
        <v>65</v>
      </c>
      <c r="B33" s="20"/>
      <c r="C33" s="233">
        <f t="shared" ref="C33:V33" si="11">C34</f>
        <v>0</v>
      </c>
      <c r="D33" s="237">
        <f t="shared" si="11"/>
        <v>0</v>
      </c>
      <c r="E33" s="235">
        <f t="shared" si="11"/>
        <v>0</v>
      </c>
      <c r="F33" s="248">
        <f t="shared" si="11"/>
        <v>0</v>
      </c>
      <c r="G33" s="248">
        <f t="shared" si="11"/>
        <v>0</v>
      </c>
      <c r="H33" s="236">
        <f t="shared" si="11"/>
        <v>0</v>
      </c>
      <c r="I33" s="237">
        <f t="shared" si="11"/>
        <v>0</v>
      </c>
      <c r="J33" s="235">
        <f t="shared" si="11"/>
        <v>0</v>
      </c>
      <c r="K33" s="235">
        <f t="shared" si="11"/>
        <v>0</v>
      </c>
      <c r="L33" s="236">
        <f t="shared" si="11"/>
        <v>380.68000596195225</v>
      </c>
      <c r="M33" s="235">
        <f t="shared" si="11"/>
        <v>0</v>
      </c>
      <c r="N33" s="235">
        <f t="shared" si="11"/>
        <v>0</v>
      </c>
      <c r="O33" s="235">
        <f t="shared" si="11"/>
        <v>0</v>
      </c>
      <c r="P33" s="235">
        <f t="shared" si="11"/>
        <v>0</v>
      </c>
      <c r="Q33" s="235">
        <f t="shared" si="11"/>
        <v>0</v>
      </c>
      <c r="R33" s="235">
        <f t="shared" si="11"/>
        <v>0</v>
      </c>
      <c r="S33" s="235">
        <f t="shared" si="11"/>
        <v>0</v>
      </c>
      <c r="T33" s="235">
        <f t="shared" si="11"/>
        <v>0</v>
      </c>
      <c r="U33" s="235">
        <f t="shared" si="11"/>
        <v>0</v>
      </c>
      <c r="V33" s="235">
        <f t="shared" si="11"/>
        <v>0</v>
      </c>
      <c r="W33" s="248"/>
      <c r="X33" s="248">
        <f t="shared" ref="X33:AQ33" si="12">X34</f>
        <v>334.80657532378001</v>
      </c>
      <c r="Y33" s="248">
        <f t="shared" si="12"/>
        <v>0.87435802202245072</v>
      </c>
      <c r="Z33" s="235">
        <f t="shared" si="12"/>
        <v>44.999072616149789</v>
      </c>
      <c r="AA33" s="236">
        <f t="shared" si="12"/>
        <v>0</v>
      </c>
      <c r="AB33" s="234">
        <f t="shared" si="12"/>
        <v>0</v>
      </c>
      <c r="AC33" s="249">
        <f t="shared" si="12"/>
        <v>0</v>
      </c>
      <c r="AD33" s="235">
        <f t="shared" si="12"/>
        <v>0</v>
      </c>
      <c r="AE33" s="235">
        <f t="shared" si="12"/>
        <v>0</v>
      </c>
      <c r="AF33" s="235">
        <f t="shared" si="12"/>
        <v>0</v>
      </c>
      <c r="AG33" s="235">
        <f t="shared" si="12"/>
        <v>0</v>
      </c>
      <c r="AH33" s="235">
        <f t="shared" si="12"/>
        <v>0</v>
      </c>
      <c r="AI33" s="235">
        <f t="shared" si="12"/>
        <v>0</v>
      </c>
      <c r="AJ33" s="235">
        <f t="shared" si="12"/>
        <v>0</v>
      </c>
      <c r="AK33" s="237">
        <f t="shared" si="12"/>
        <v>0</v>
      </c>
      <c r="AL33" s="234">
        <f t="shared" si="12"/>
        <v>0</v>
      </c>
      <c r="AM33" s="248">
        <f t="shared" si="12"/>
        <v>0</v>
      </c>
      <c r="AN33" s="236">
        <f t="shared" si="12"/>
        <v>0</v>
      </c>
      <c r="AO33" s="236">
        <f t="shared" si="12"/>
        <v>0</v>
      </c>
      <c r="AP33" s="234">
        <f t="shared" si="12"/>
        <v>0</v>
      </c>
      <c r="AQ33" s="239">
        <f t="shared" si="12"/>
        <v>380.68000596195225</v>
      </c>
    </row>
    <row r="34" spans="1:43" ht="12.75" customHeight="1" thickBot="1">
      <c r="A34" s="34" t="s">
        <v>66</v>
      </c>
      <c r="B34" s="35"/>
      <c r="C34" s="316">
        <f>SUM(D34:G34)</f>
        <v>0</v>
      </c>
      <c r="D34" s="285"/>
      <c r="E34" s="286"/>
      <c r="F34" s="287"/>
      <c r="G34" s="287"/>
      <c r="H34" s="293">
        <f>SUM(I34:K34)</f>
        <v>0</v>
      </c>
      <c r="I34" s="285"/>
      <c r="J34" s="286"/>
      <c r="K34" s="286"/>
      <c r="L34" s="293">
        <f>SUM(M34:Z34)</f>
        <v>380.68000596195225</v>
      </c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7"/>
      <c r="X34" s="287">
        <f>X32</f>
        <v>334.80657532378001</v>
      </c>
      <c r="Y34" s="287">
        <f>Y32</f>
        <v>0.87435802202245072</v>
      </c>
      <c r="Z34" s="286">
        <f>Z32</f>
        <v>44.999072616149789</v>
      </c>
      <c r="AA34" s="293">
        <v>0</v>
      </c>
      <c r="AB34" s="292">
        <f>SUM(AC34:AI34)</f>
        <v>0</v>
      </c>
      <c r="AC34" s="290"/>
      <c r="AD34" s="286"/>
      <c r="AE34" s="286"/>
      <c r="AF34" s="286"/>
      <c r="AG34" s="286"/>
      <c r="AH34" s="286"/>
      <c r="AI34" s="286"/>
      <c r="AJ34" s="286"/>
      <c r="AK34" s="285"/>
      <c r="AL34" s="292"/>
      <c r="AM34" s="287"/>
      <c r="AN34" s="293"/>
      <c r="AO34" s="293"/>
      <c r="AP34" s="292"/>
      <c r="AQ34" s="294">
        <f>C34+H34+L34+AA34+AB34+AN34+AO34+AP34</f>
        <v>380.68000596195225</v>
      </c>
    </row>
    <row r="35" spans="1:43" s="21" customFormat="1" ht="12.75" customHeight="1" thickBot="1">
      <c r="A35" s="19" t="s">
        <v>67</v>
      </c>
      <c r="B35" s="20"/>
      <c r="C35" s="36"/>
      <c r="D35" s="37"/>
      <c r="E35" s="38"/>
      <c r="F35" s="39"/>
      <c r="G35" s="39"/>
      <c r="H35" s="40"/>
      <c r="I35" s="37"/>
      <c r="J35" s="37"/>
      <c r="K35" s="37"/>
      <c r="L35" s="40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7"/>
      <c r="AA35" s="41"/>
      <c r="AB35" s="42"/>
      <c r="AC35" s="43"/>
      <c r="AD35" s="38"/>
      <c r="AE35" s="38"/>
      <c r="AF35" s="38"/>
      <c r="AG35" s="38"/>
      <c r="AH35" s="38"/>
      <c r="AI35" s="38"/>
      <c r="AJ35" s="38"/>
      <c r="AK35" s="42"/>
      <c r="AL35" s="42"/>
      <c r="AM35" s="42"/>
      <c r="AN35" s="42"/>
      <c r="AO35" s="40"/>
      <c r="AP35" s="42"/>
      <c r="AQ35" s="44"/>
    </row>
    <row r="36" spans="1:43" s="21" customFormat="1" ht="12.75" customHeight="1">
      <c r="A36" s="45" t="s">
        <v>68</v>
      </c>
      <c r="B36" s="46"/>
      <c r="C36" s="47"/>
      <c r="D36" s="48"/>
      <c r="E36" s="48"/>
      <c r="F36" s="49"/>
      <c r="G36" s="49"/>
      <c r="H36" s="50"/>
      <c r="I36" s="51"/>
      <c r="J36" s="48"/>
      <c r="K36" s="48"/>
      <c r="L36" s="50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9"/>
      <c r="X36" s="49"/>
      <c r="Y36" s="49"/>
      <c r="Z36" s="48"/>
      <c r="AA36" s="50"/>
      <c r="AB36" s="52"/>
      <c r="AC36" s="53"/>
      <c r="AD36" s="48"/>
      <c r="AE36" s="48"/>
      <c r="AF36" s="48"/>
      <c r="AG36" s="48"/>
      <c r="AH36" s="48"/>
      <c r="AI36" s="48"/>
      <c r="AJ36" s="48"/>
      <c r="AK36" s="52"/>
      <c r="AL36" s="52"/>
      <c r="AM36" s="48"/>
      <c r="AN36" s="50"/>
      <c r="AO36" s="50"/>
      <c r="AP36" s="52"/>
      <c r="AQ36" s="54"/>
    </row>
    <row r="37" spans="1:43" ht="12.75" customHeight="1">
      <c r="A37" s="55" t="s">
        <v>69</v>
      </c>
      <c r="B37" s="56" t="s">
        <v>70</v>
      </c>
      <c r="C37" s="57"/>
      <c r="D37" s="58"/>
      <c r="E37" s="58"/>
      <c r="F37" s="59"/>
      <c r="G37" s="59"/>
      <c r="H37" s="60"/>
      <c r="I37" s="61"/>
      <c r="J37" s="58"/>
      <c r="K37" s="58"/>
      <c r="L37" s="60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9"/>
      <c r="X37" s="59"/>
      <c r="Y37" s="59"/>
      <c r="Z37" s="58"/>
      <c r="AA37" s="62"/>
      <c r="AB37" s="63"/>
      <c r="AC37" s="64"/>
      <c r="AD37" s="58"/>
      <c r="AE37" s="58"/>
      <c r="AF37" s="58"/>
      <c r="AG37" s="58"/>
      <c r="AH37" s="58"/>
      <c r="AI37" s="58"/>
      <c r="AJ37" s="58"/>
      <c r="AK37" s="65"/>
      <c r="AL37" s="66"/>
      <c r="AM37" s="58"/>
      <c r="AN37" s="62"/>
      <c r="AO37" s="62"/>
      <c r="AP37" s="63"/>
      <c r="AQ37" s="67"/>
    </row>
    <row r="38" spans="1:43" ht="12.75" customHeight="1">
      <c r="A38" s="68" t="s">
        <v>71</v>
      </c>
      <c r="B38" s="69" t="s">
        <v>72</v>
      </c>
      <c r="C38" s="70"/>
      <c r="D38" s="58"/>
      <c r="E38" s="71"/>
      <c r="F38" s="72"/>
      <c r="G38" s="72"/>
      <c r="H38" s="73"/>
      <c r="I38" s="74"/>
      <c r="J38" s="71"/>
      <c r="K38" s="71"/>
      <c r="L38" s="73"/>
      <c r="M38" s="71"/>
      <c r="N38" s="71"/>
      <c r="O38" s="71"/>
      <c r="P38" s="58"/>
      <c r="Q38" s="58"/>
      <c r="R38" s="71"/>
      <c r="S38" s="58"/>
      <c r="T38" s="58"/>
      <c r="U38" s="58"/>
      <c r="V38" s="58"/>
      <c r="W38" s="72"/>
      <c r="X38" s="72"/>
      <c r="Y38" s="72"/>
      <c r="Z38" s="71"/>
      <c r="AA38" s="75"/>
      <c r="AB38" s="76"/>
      <c r="AC38" s="77"/>
      <c r="AD38" s="71"/>
      <c r="AE38" s="71"/>
      <c r="AF38" s="71"/>
      <c r="AG38" s="71"/>
      <c r="AH38" s="58"/>
      <c r="AI38" s="71"/>
      <c r="AJ38" s="71"/>
      <c r="AK38" s="78"/>
      <c r="AL38" s="78"/>
      <c r="AM38" s="71"/>
      <c r="AN38" s="75"/>
      <c r="AO38" s="75"/>
      <c r="AP38" s="76"/>
      <c r="AQ38" s="79"/>
    </row>
    <row r="39" spans="1:43" ht="12.75" customHeight="1">
      <c r="A39" s="80" t="s">
        <v>73</v>
      </c>
      <c r="B39" s="81" t="s">
        <v>74</v>
      </c>
      <c r="C39" s="70"/>
      <c r="D39" s="58"/>
      <c r="E39" s="71"/>
      <c r="F39" s="72"/>
      <c r="G39" s="72"/>
      <c r="H39" s="73"/>
      <c r="I39" s="74"/>
      <c r="J39" s="71"/>
      <c r="K39" s="71"/>
      <c r="L39" s="73"/>
      <c r="M39" s="71"/>
      <c r="N39" s="71"/>
      <c r="O39" s="71"/>
      <c r="P39" s="58"/>
      <c r="Q39" s="58"/>
      <c r="R39" s="71"/>
      <c r="S39" s="58"/>
      <c r="T39" s="58"/>
      <c r="U39" s="58"/>
      <c r="V39" s="58"/>
      <c r="W39" s="72"/>
      <c r="X39" s="72"/>
      <c r="Y39" s="72"/>
      <c r="Z39" s="71"/>
      <c r="AA39" s="75"/>
      <c r="AB39" s="76"/>
      <c r="AC39" s="77"/>
      <c r="AD39" s="71"/>
      <c r="AE39" s="71"/>
      <c r="AF39" s="71"/>
      <c r="AG39" s="71"/>
      <c r="AH39" s="58"/>
      <c r="AI39" s="71"/>
      <c r="AJ39" s="71"/>
      <c r="AK39" s="78"/>
      <c r="AL39" s="78"/>
      <c r="AM39" s="71"/>
      <c r="AN39" s="75"/>
      <c r="AO39" s="75"/>
      <c r="AP39" s="76"/>
      <c r="AQ39" s="79"/>
    </row>
    <row r="40" spans="1:43" ht="12.75" customHeight="1">
      <c r="A40" s="80" t="s">
        <v>75</v>
      </c>
      <c r="B40" s="81" t="s">
        <v>76</v>
      </c>
      <c r="C40" s="70"/>
      <c r="D40" s="58"/>
      <c r="E40" s="71"/>
      <c r="F40" s="72"/>
      <c r="G40" s="72"/>
      <c r="H40" s="73"/>
      <c r="I40" s="74"/>
      <c r="J40" s="71"/>
      <c r="K40" s="71"/>
      <c r="L40" s="73"/>
      <c r="M40" s="71"/>
      <c r="N40" s="71"/>
      <c r="O40" s="71"/>
      <c r="P40" s="58"/>
      <c r="Q40" s="58"/>
      <c r="R40" s="71"/>
      <c r="S40" s="58"/>
      <c r="T40" s="58"/>
      <c r="U40" s="58"/>
      <c r="V40" s="58"/>
      <c r="W40" s="72"/>
      <c r="X40" s="72"/>
      <c r="Y40" s="72"/>
      <c r="Z40" s="71"/>
      <c r="AA40" s="75"/>
      <c r="AB40" s="76"/>
      <c r="AC40" s="77"/>
      <c r="AD40" s="71"/>
      <c r="AE40" s="71"/>
      <c r="AF40" s="71"/>
      <c r="AG40" s="71"/>
      <c r="AH40" s="58"/>
      <c r="AI40" s="71"/>
      <c r="AJ40" s="71"/>
      <c r="AK40" s="78"/>
      <c r="AL40" s="78"/>
      <c r="AM40" s="71"/>
      <c r="AN40" s="75"/>
      <c r="AO40" s="75"/>
      <c r="AP40" s="76"/>
      <c r="AQ40" s="79"/>
    </row>
    <row r="41" spans="1:43" ht="12.75" customHeight="1">
      <c r="A41" s="80" t="s">
        <v>77</v>
      </c>
      <c r="B41" s="81" t="s">
        <v>78</v>
      </c>
      <c r="C41" s="70"/>
      <c r="D41" s="58"/>
      <c r="E41" s="71"/>
      <c r="F41" s="72"/>
      <c r="G41" s="72"/>
      <c r="H41" s="73"/>
      <c r="I41" s="74"/>
      <c r="J41" s="71"/>
      <c r="K41" s="71"/>
      <c r="L41" s="73"/>
      <c r="M41" s="71"/>
      <c r="N41" s="71"/>
      <c r="O41" s="71"/>
      <c r="P41" s="58"/>
      <c r="Q41" s="58"/>
      <c r="R41" s="71"/>
      <c r="S41" s="58"/>
      <c r="T41" s="58"/>
      <c r="U41" s="58"/>
      <c r="V41" s="58"/>
      <c r="W41" s="72"/>
      <c r="X41" s="72"/>
      <c r="Y41" s="72"/>
      <c r="Z41" s="71"/>
      <c r="AA41" s="75"/>
      <c r="AB41" s="76"/>
      <c r="AC41" s="77"/>
      <c r="AD41" s="71"/>
      <c r="AE41" s="71"/>
      <c r="AF41" s="71"/>
      <c r="AG41" s="71"/>
      <c r="AH41" s="58"/>
      <c r="AI41" s="71"/>
      <c r="AJ41" s="71"/>
      <c r="AK41" s="78"/>
      <c r="AL41" s="78"/>
      <c r="AM41" s="71"/>
      <c r="AN41" s="75"/>
      <c r="AO41" s="75"/>
      <c r="AP41" s="76"/>
      <c r="AQ41" s="79"/>
    </row>
    <row r="42" spans="1:43" ht="12.75" customHeight="1">
      <c r="A42" s="179" t="s">
        <v>79</v>
      </c>
      <c r="B42" s="180" t="s">
        <v>80</v>
      </c>
      <c r="C42" s="70"/>
      <c r="D42" s="58"/>
      <c r="E42" s="71"/>
      <c r="F42" s="72"/>
      <c r="G42" s="72"/>
      <c r="H42" s="73"/>
      <c r="I42" s="74"/>
      <c r="J42" s="71"/>
      <c r="K42" s="71"/>
      <c r="L42" s="73"/>
      <c r="M42" s="71"/>
      <c r="N42" s="71"/>
      <c r="O42" s="71"/>
      <c r="P42" s="58"/>
      <c r="Q42" s="58"/>
      <c r="R42" s="71"/>
      <c r="S42" s="58"/>
      <c r="T42" s="58"/>
      <c r="U42" s="58"/>
      <c r="V42" s="58"/>
      <c r="W42" s="72"/>
      <c r="X42" s="72"/>
      <c r="Y42" s="72"/>
      <c r="Z42" s="71"/>
      <c r="AA42" s="82"/>
      <c r="AB42" s="76"/>
      <c r="AC42" s="77"/>
      <c r="AD42" s="71"/>
      <c r="AE42" s="71"/>
      <c r="AF42" s="71"/>
      <c r="AG42" s="71"/>
      <c r="AH42" s="58"/>
      <c r="AI42" s="71"/>
      <c r="AJ42" s="71"/>
      <c r="AK42" s="66"/>
      <c r="AL42" s="66"/>
      <c r="AM42" s="71"/>
      <c r="AN42" s="82"/>
      <c r="AO42" s="82"/>
      <c r="AP42" s="76"/>
      <c r="AQ42" s="79"/>
    </row>
    <row r="43" spans="1:43" ht="12.75" customHeight="1">
      <c r="A43" s="179" t="s">
        <v>81</v>
      </c>
      <c r="B43" s="180" t="s">
        <v>82</v>
      </c>
      <c r="C43" s="70"/>
      <c r="D43" s="58"/>
      <c r="E43" s="71"/>
      <c r="F43" s="72"/>
      <c r="G43" s="72"/>
      <c r="H43" s="73"/>
      <c r="I43" s="74"/>
      <c r="J43" s="71"/>
      <c r="K43" s="71"/>
      <c r="L43" s="73"/>
      <c r="M43" s="71"/>
      <c r="N43" s="71"/>
      <c r="O43" s="71"/>
      <c r="P43" s="58"/>
      <c r="Q43" s="58"/>
      <c r="R43" s="71"/>
      <c r="S43" s="58"/>
      <c r="T43" s="58"/>
      <c r="U43" s="58"/>
      <c r="V43" s="58"/>
      <c r="W43" s="72"/>
      <c r="X43" s="72"/>
      <c r="Y43" s="72"/>
      <c r="Z43" s="71"/>
      <c r="AA43" s="75"/>
      <c r="AB43" s="76"/>
      <c r="AC43" s="77"/>
      <c r="AD43" s="71"/>
      <c r="AE43" s="71"/>
      <c r="AF43" s="71"/>
      <c r="AG43" s="71"/>
      <c r="AH43" s="58"/>
      <c r="AI43" s="71"/>
      <c r="AJ43" s="71"/>
      <c r="AK43" s="78"/>
      <c r="AL43" s="78"/>
      <c r="AM43" s="71"/>
      <c r="AN43" s="75"/>
      <c r="AO43" s="75"/>
      <c r="AP43" s="76"/>
      <c r="AQ43" s="79"/>
    </row>
    <row r="44" spans="1:43" ht="12.75" customHeight="1">
      <c r="A44" s="179" t="s">
        <v>83</v>
      </c>
      <c r="B44" s="180" t="s">
        <v>84</v>
      </c>
      <c r="C44" s="70"/>
      <c r="D44" s="74"/>
      <c r="E44" s="71"/>
      <c r="F44" s="72"/>
      <c r="G44" s="72"/>
      <c r="H44" s="73"/>
      <c r="I44" s="74"/>
      <c r="J44" s="71"/>
      <c r="K44" s="71"/>
      <c r="L44" s="73"/>
      <c r="M44" s="71"/>
      <c r="N44" s="71"/>
      <c r="O44" s="71"/>
      <c r="P44" s="58"/>
      <c r="Q44" s="74"/>
      <c r="R44" s="71"/>
      <c r="S44" s="74"/>
      <c r="T44" s="74"/>
      <c r="U44" s="74"/>
      <c r="V44" s="74"/>
      <c r="W44" s="72"/>
      <c r="X44" s="72"/>
      <c r="Y44" s="72"/>
      <c r="Z44" s="71"/>
      <c r="AA44" s="75"/>
      <c r="AB44" s="76"/>
      <c r="AC44" s="77"/>
      <c r="AD44" s="71"/>
      <c r="AE44" s="71"/>
      <c r="AF44" s="71"/>
      <c r="AG44" s="71"/>
      <c r="AH44" s="58"/>
      <c r="AI44" s="71"/>
      <c r="AJ44" s="71"/>
      <c r="AK44" s="78"/>
      <c r="AL44" s="78"/>
      <c r="AM44" s="71"/>
      <c r="AN44" s="75"/>
      <c r="AO44" s="75"/>
      <c r="AP44" s="76"/>
      <c r="AQ44" s="79"/>
    </row>
    <row r="45" spans="1:43" ht="12.75" customHeight="1">
      <c r="A45" s="179" t="s">
        <v>85</v>
      </c>
      <c r="B45" s="180" t="s">
        <v>86</v>
      </c>
      <c r="C45" s="70"/>
      <c r="D45" s="58"/>
      <c r="E45" s="71"/>
      <c r="F45" s="72"/>
      <c r="G45" s="72"/>
      <c r="H45" s="73"/>
      <c r="I45" s="74"/>
      <c r="J45" s="71"/>
      <c r="K45" s="71"/>
      <c r="L45" s="73"/>
      <c r="M45" s="71"/>
      <c r="N45" s="71"/>
      <c r="O45" s="71"/>
      <c r="P45" s="58"/>
      <c r="Q45" s="58"/>
      <c r="R45" s="71"/>
      <c r="S45" s="58"/>
      <c r="T45" s="58"/>
      <c r="U45" s="58"/>
      <c r="V45" s="58"/>
      <c r="W45" s="72"/>
      <c r="X45" s="72"/>
      <c r="Y45" s="72"/>
      <c r="Z45" s="71"/>
      <c r="AA45" s="75"/>
      <c r="AB45" s="76"/>
      <c r="AC45" s="77"/>
      <c r="AD45" s="71"/>
      <c r="AE45" s="71"/>
      <c r="AF45" s="71"/>
      <c r="AG45" s="71"/>
      <c r="AH45" s="58"/>
      <c r="AI45" s="71"/>
      <c r="AJ45" s="71"/>
      <c r="AK45" s="78"/>
      <c r="AL45" s="78"/>
      <c r="AM45" s="71"/>
      <c r="AN45" s="75"/>
      <c r="AO45" s="75"/>
      <c r="AP45" s="76"/>
      <c r="AQ45" s="79"/>
    </row>
    <row r="46" spans="1:43" ht="12.75" customHeight="1">
      <c r="A46" s="179" t="s">
        <v>87</v>
      </c>
      <c r="B46" s="180" t="s">
        <v>88</v>
      </c>
      <c r="C46" s="70"/>
      <c r="D46" s="58"/>
      <c r="E46" s="71"/>
      <c r="F46" s="72"/>
      <c r="G46" s="72"/>
      <c r="H46" s="73"/>
      <c r="I46" s="74"/>
      <c r="J46" s="71"/>
      <c r="K46" s="71"/>
      <c r="L46" s="73"/>
      <c r="M46" s="71"/>
      <c r="N46" s="71"/>
      <c r="O46" s="71"/>
      <c r="P46" s="58"/>
      <c r="Q46" s="58"/>
      <c r="R46" s="71"/>
      <c r="S46" s="58"/>
      <c r="T46" s="58"/>
      <c r="U46" s="58"/>
      <c r="V46" s="58"/>
      <c r="W46" s="72"/>
      <c r="X46" s="72"/>
      <c r="Y46" s="72"/>
      <c r="Z46" s="71"/>
      <c r="AA46" s="75"/>
      <c r="AB46" s="76"/>
      <c r="AC46" s="77"/>
      <c r="AD46" s="71"/>
      <c r="AE46" s="71"/>
      <c r="AF46" s="71"/>
      <c r="AG46" s="71"/>
      <c r="AH46" s="58"/>
      <c r="AI46" s="71"/>
      <c r="AJ46" s="71"/>
      <c r="AK46" s="78"/>
      <c r="AL46" s="78"/>
      <c r="AM46" s="71"/>
      <c r="AN46" s="75"/>
      <c r="AO46" s="75"/>
      <c r="AP46" s="76"/>
      <c r="AQ46" s="79"/>
    </row>
    <row r="47" spans="1:43" ht="12.75" customHeight="1">
      <c r="A47" s="179" t="s">
        <v>89</v>
      </c>
      <c r="B47" s="180" t="s">
        <v>90</v>
      </c>
      <c r="C47" s="70"/>
      <c r="D47" s="58"/>
      <c r="E47" s="71"/>
      <c r="F47" s="72"/>
      <c r="G47" s="72"/>
      <c r="H47" s="73"/>
      <c r="I47" s="74"/>
      <c r="J47" s="71"/>
      <c r="K47" s="71"/>
      <c r="L47" s="73"/>
      <c r="M47" s="71"/>
      <c r="N47" s="71"/>
      <c r="O47" s="71"/>
      <c r="P47" s="58"/>
      <c r="Q47" s="58"/>
      <c r="R47" s="71"/>
      <c r="S47" s="58"/>
      <c r="T47" s="58"/>
      <c r="U47" s="58"/>
      <c r="V47" s="58"/>
      <c r="W47" s="72"/>
      <c r="X47" s="72"/>
      <c r="Y47" s="72"/>
      <c r="Z47" s="71"/>
      <c r="AA47" s="82"/>
      <c r="AB47" s="76"/>
      <c r="AC47" s="77"/>
      <c r="AD47" s="71"/>
      <c r="AE47" s="71"/>
      <c r="AF47" s="71"/>
      <c r="AG47" s="71"/>
      <c r="AH47" s="58"/>
      <c r="AI47" s="71"/>
      <c r="AJ47" s="71"/>
      <c r="AK47" s="66"/>
      <c r="AL47" s="66"/>
      <c r="AM47" s="71"/>
      <c r="AN47" s="82"/>
      <c r="AO47" s="82"/>
      <c r="AP47" s="76"/>
      <c r="AQ47" s="79"/>
    </row>
    <row r="48" spans="1:43" ht="12.75" customHeight="1">
      <c r="A48" s="179" t="s">
        <v>91</v>
      </c>
      <c r="B48" s="180" t="s">
        <v>92</v>
      </c>
      <c r="C48" s="70"/>
      <c r="D48" s="58"/>
      <c r="E48" s="71"/>
      <c r="F48" s="72"/>
      <c r="G48" s="72"/>
      <c r="H48" s="73"/>
      <c r="I48" s="74"/>
      <c r="J48" s="71"/>
      <c r="K48" s="71"/>
      <c r="L48" s="73"/>
      <c r="M48" s="71"/>
      <c r="N48" s="71"/>
      <c r="O48" s="71"/>
      <c r="P48" s="58"/>
      <c r="Q48" s="58"/>
      <c r="R48" s="71"/>
      <c r="S48" s="58"/>
      <c r="T48" s="58"/>
      <c r="U48" s="58"/>
      <c r="V48" s="58"/>
      <c r="W48" s="72"/>
      <c r="X48" s="72"/>
      <c r="Y48" s="72"/>
      <c r="Z48" s="71"/>
      <c r="AA48" s="83"/>
      <c r="AB48" s="76"/>
      <c r="AC48" s="77"/>
      <c r="AD48" s="71"/>
      <c r="AE48" s="71"/>
      <c r="AF48" s="71"/>
      <c r="AG48" s="71"/>
      <c r="AH48" s="58"/>
      <c r="AI48" s="71"/>
      <c r="AJ48" s="71"/>
      <c r="AK48" s="84"/>
      <c r="AL48" s="84"/>
      <c r="AM48" s="71"/>
      <c r="AN48" s="83"/>
      <c r="AO48" s="83"/>
      <c r="AP48" s="76"/>
      <c r="AQ48" s="79"/>
    </row>
    <row r="49" spans="1:43" ht="12.75" customHeight="1">
      <c r="A49" s="179" t="s">
        <v>93</v>
      </c>
      <c r="B49" s="180" t="s">
        <v>94</v>
      </c>
      <c r="C49" s="70"/>
      <c r="D49" s="58"/>
      <c r="E49" s="71"/>
      <c r="F49" s="72"/>
      <c r="G49" s="72"/>
      <c r="H49" s="73"/>
      <c r="I49" s="74"/>
      <c r="J49" s="71"/>
      <c r="K49" s="71"/>
      <c r="L49" s="73"/>
      <c r="M49" s="71"/>
      <c r="N49" s="71"/>
      <c r="O49" s="71"/>
      <c r="P49" s="58"/>
      <c r="Q49" s="58"/>
      <c r="R49" s="71"/>
      <c r="S49" s="58"/>
      <c r="T49" s="58"/>
      <c r="U49" s="58"/>
      <c r="V49" s="58"/>
      <c r="W49" s="72"/>
      <c r="X49" s="72"/>
      <c r="Y49" s="72"/>
      <c r="Z49" s="71"/>
      <c r="AA49" s="83"/>
      <c r="AB49" s="76"/>
      <c r="AC49" s="77"/>
      <c r="AD49" s="71"/>
      <c r="AE49" s="71"/>
      <c r="AF49" s="71"/>
      <c r="AG49" s="71"/>
      <c r="AH49" s="58"/>
      <c r="AI49" s="71"/>
      <c r="AJ49" s="71"/>
      <c r="AK49" s="84"/>
      <c r="AL49" s="84"/>
      <c r="AM49" s="71"/>
      <c r="AN49" s="83"/>
      <c r="AO49" s="83"/>
      <c r="AP49" s="76"/>
      <c r="AQ49" s="79"/>
    </row>
    <row r="50" spans="1:43" ht="12.75" customHeight="1">
      <c r="A50" s="193" t="s">
        <v>95</v>
      </c>
      <c r="B50" s="181" t="s">
        <v>96</v>
      </c>
      <c r="C50" s="85"/>
      <c r="D50" s="86"/>
      <c r="E50" s="86"/>
      <c r="F50" s="87"/>
      <c r="G50" s="87"/>
      <c r="H50" s="88"/>
      <c r="I50" s="89"/>
      <c r="J50" s="86"/>
      <c r="K50" s="86"/>
      <c r="L50" s="88"/>
      <c r="M50" s="86"/>
      <c r="N50" s="86"/>
      <c r="O50" s="86"/>
      <c r="P50" s="58"/>
      <c r="Q50" s="86"/>
      <c r="R50" s="86"/>
      <c r="S50" s="86"/>
      <c r="T50" s="86"/>
      <c r="U50" s="86"/>
      <c r="V50" s="86"/>
      <c r="W50" s="87"/>
      <c r="X50" s="87"/>
      <c r="Y50" s="87"/>
      <c r="Z50" s="86"/>
      <c r="AA50" s="90"/>
      <c r="AB50" s="91"/>
      <c r="AC50" s="92"/>
      <c r="AD50" s="86"/>
      <c r="AE50" s="86"/>
      <c r="AF50" s="86"/>
      <c r="AG50" s="86"/>
      <c r="AH50" s="93"/>
      <c r="AI50" s="86"/>
      <c r="AJ50" s="86"/>
      <c r="AK50" s="94"/>
      <c r="AL50" s="95"/>
      <c r="AM50" s="86"/>
      <c r="AN50" s="90"/>
      <c r="AO50" s="90"/>
      <c r="AP50" s="91"/>
      <c r="AQ50" s="96"/>
    </row>
    <row r="51" spans="1:43" s="21" customFormat="1" ht="12.75" customHeight="1">
      <c r="A51" s="182" t="s">
        <v>97</v>
      </c>
      <c r="B51" s="183"/>
      <c r="C51" s="97"/>
      <c r="D51" s="98"/>
      <c r="E51" s="99"/>
      <c r="F51" s="100"/>
      <c r="G51" s="100"/>
      <c r="H51" s="101"/>
      <c r="I51" s="102"/>
      <c r="J51" s="103"/>
      <c r="K51" s="103"/>
      <c r="L51" s="101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0"/>
      <c r="X51" s="100"/>
      <c r="Y51" s="100"/>
      <c r="Z51" s="103"/>
      <c r="AA51" s="101"/>
      <c r="AB51" s="104"/>
      <c r="AC51" s="105"/>
      <c r="AD51" s="103"/>
      <c r="AE51" s="103"/>
      <c r="AF51" s="103"/>
      <c r="AG51" s="103"/>
      <c r="AH51" s="103"/>
      <c r="AI51" s="103"/>
      <c r="AJ51" s="103"/>
      <c r="AK51" s="65"/>
      <c r="AL51" s="65"/>
      <c r="AM51" s="103"/>
      <c r="AN51" s="101"/>
      <c r="AO51" s="62"/>
      <c r="AP51" s="104"/>
      <c r="AQ51" s="106"/>
    </row>
    <row r="52" spans="1:43" ht="12.75" customHeight="1">
      <c r="A52" s="184" t="s">
        <v>98</v>
      </c>
      <c r="B52" s="185"/>
      <c r="C52" s="57"/>
      <c r="D52" s="107"/>
      <c r="E52" s="108"/>
      <c r="F52" s="59"/>
      <c r="G52" s="59"/>
      <c r="H52" s="60"/>
      <c r="I52" s="61"/>
      <c r="J52" s="58"/>
      <c r="K52" s="58"/>
      <c r="L52" s="60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  <c r="X52" s="59"/>
      <c r="Y52" s="59"/>
      <c r="Z52" s="58"/>
      <c r="AA52" s="60"/>
      <c r="AB52" s="63"/>
      <c r="AC52" s="64"/>
      <c r="AD52" s="58"/>
      <c r="AE52" s="58"/>
      <c r="AF52" s="58"/>
      <c r="AG52" s="58"/>
      <c r="AH52" s="58"/>
      <c r="AI52" s="58"/>
      <c r="AJ52" s="58"/>
      <c r="AK52" s="66"/>
      <c r="AL52" s="66"/>
      <c r="AM52" s="58"/>
      <c r="AN52" s="60"/>
      <c r="AO52" s="82"/>
      <c r="AP52" s="63"/>
      <c r="AQ52" s="67"/>
    </row>
    <row r="53" spans="1:43" ht="12.75" customHeight="1">
      <c r="A53" s="179" t="s">
        <v>99</v>
      </c>
      <c r="B53" s="186"/>
      <c r="C53" s="70"/>
      <c r="D53" s="109"/>
      <c r="E53" s="110"/>
      <c r="F53" s="72"/>
      <c r="G53" s="72"/>
      <c r="H53" s="73"/>
      <c r="I53" s="74"/>
      <c r="J53" s="71"/>
      <c r="K53" s="71"/>
      <c r="L53" s="73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2"/>
      <c r="X53" s="72"/>
      <c r="Y53" s="72"/>
      <c r="Z53" s="71"/>
      <c r="AA53" s="73"/>
      <c r="AB53" s="76"/>
      <c r="AC53" s="77"/>
      <c r="AD53" s="71"/>
      <c r="AE53" s="71"/>
      <c r="AF53" s="71"/>
      <c r="AG53" s="71"/>
      <c r="AH53" s="71"/>
      <c r="AI53" s="71"/>
      <c r="AJ53" s="71"/>
      <c r="AK53" s="78"/>
      <c r="AL53" s="78"/>
      <c r="AM53" s="71"/>
      <c r="AN53" s="73"/>
      <c r="AO53" s="75"/>
      <c r="AP53" s="76"/>
      <c r="AQ53" s="79"/>
    </row>
    <row r="54" spans="1:43" ht="12.75" customHeight="1">
      <c r="A54" s="179" t="s">
        <v>100</v>
      </c>
      <c r="B54" s="186"/>
      <c r="C54" s="70"/>
      <c r="D54" s="109"/>
      <c r="E54" s="110"/>
      <c r="F54" s="72"/>
      <c r="G54" s="72"/>
      <c r="H54" s="73"/>
      <c r="I54" s="74"/>
      <c r="J54" s="71"/>
      <c r="K54" s="71"/>
      <c r="L54" s="73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2"/>
      <c r="X54" s="72"/>
      <c r="Y54" s="72"/>
      <c r="Z54" s="71"/>
      <c r="AA54" s="73"/>
      <c r="AB54" s="76"/>
      <c r="AC54" s="77"/>
      <c r="AD54" s="71"/>
      <c r="AE54" s="71"/>
      <c r="AF54" s="71"/>
      <c r="AG54" s="71"/>
      <c r="AH54" s="71"/>
      <c r="AI54" s="71"/>
      <c r="AJ54" s="71"/>
      <c r="AK54" s="78"/>
      <c r="AL54" s="78"/>
      <c r="AM54" s="71"/>
      <c r="AN54" s="73"/>
      <c r="AO54" s="75"/>
      <c r="AP54" s="76"/>
      <c r="AQ54" s="79"/>
    </row>
    <row r="55" spans="1:43" ht="12.75" customHeight="1">
      <c r="A55" s="179" t="s">
        <v>101</v>
      </c>
      <c r="B55" s="186"/>
      <c r="C55" s="70"/>
      <c r="D55" s="109"/>
      <c r="E55" s="110"/>
      <c r="F55" s="72"/>
      <c r="G55" s="72"/>
      <c r="H55" s="73"/>
      <c r="I55" s="74"/>
      <c r="J55" s="71"/>
      <c r="K55" s="71"/>
      <c r="L55" s="73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2"/>
      <c r="X55" s="72"/>
      <c r="Y55" s="72"/>
      <c r="Z55" s="71"/>
      <c r="AA55" s="73"/>
      <c r="AB55" s="76"/>
      <c r="AC55" s="77"/>
      <c r="AD55" s="71"/>
      <c r="AE55" s="71"/>
      <c r="AF55" s="71"/>
      <c r="AG55" s="71"/>
      <c r="AH55" s="71"/>
      <c r="AI55" s="71"/>
      <c r="AJ55" s="71"/>
      <c r="AK55" s="78"/>
      <c r="AL55" s="78"/>
      <c r="AM55" s="71"/>
      <c r="AN55" s="73"/>
      <c r="AO55" s="75"/>
      <c r="AP55" s="76"/>
      <c r="AQ55" s="79"/>
    </row>
    <row r="56" spans="1:43" ht="12.75" customHeight="1">
      <c r="A56" s="179" t="s">
        <v>102</v>
      </c>
      <c r="B56" s="186"/>
      <c r="C56" s="70"/>
      <c r="D56" s="109"/>
      <c r="E56" s="110"/>
      <c r="F56" s="72"/>
      <c r="G56" s="72"/>
      <c r="H56" s="73"/>
      <c r="I56" s="74"/>
      <c r="J56" s="71"/>
      <c r="K56" s="71"/>
      <c r="L56" s="73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2"/>
      <c r="X56" s="72"/>
      <c r="Y56" s="72"/>
      <c r="Z56" s="71"/>
      <c r="AA56" s="73"/>
      <c r="AB56" s="76"/>
      <c r="AC56" s="77"/>
      <c r="AD56" s="71"/>
      <c r="AE56" s="71"/>
      <c r="AF56" s="71"/>
      <c r="AG56" s="71"/>
      <c r="AH56" s="71"/>
      <c r="AI56" s="71"/>
      <c r="AJ56" s="71"/>
      <c r="AK56" s="78"/>
      <c r="AL56" s="78"/>
      <c r="AM56" s="71"/>
      <c r="AN56" s="73"/>
      <c r="AO56" s="75"/>
      <c r="AP56" s="76"/>
      <c r="AQ56" s="79"/>
    </row>
    <row r="57" spans="1:43" ht="12.75" customHeight="1">
      <c r="A57" s="179" t="s">
        <v>103</v>
      </c>
      <c r="B57" s="180"/>
      <c r="C57" s="85"/>
      <c r="D57" s="86"/>
      <c r="E57" s="86"/>
      <c r="F57" s="87"/>
      <c r="G57" s="87"/>
      <c r="H57" s="88"/>
      <c r="I57" s="89"/>
      <c r="J57" s="86"/>
      <c r="K57" s="86"/>
      <c r="L57" s="88"/>
      <c r="M57" s="86"/>
      <c r="N57" s="86"/>
      <c r="O57" s="86"/>
      <c r="P57" s="58"/>
      <c r="Q57" s="86"/>
      <c r="R57" s="86"/>
      <c r="S57" s="86"/>
      <c r="T57" s="86"/>
      <c r="U57" s="86"/>
      <c r="V57" s="86"/>
      <c r="W57" s="87"/>
      <c r="X57" s="87"/>
      <c r="Y57" s="87"/>
      <c r="Z57" s="86"/>
      <c r="AA57" s="82"/>
      <c r="AB57" s="91"/>
      <c r="AC57" s="92"/>
      <c r="AD57" s="86"/>
      <c r="AE57" s="86"/>
      <c r="AF57" s="86"/>
      <c r="AG57" s="86"/>
      <c r="AH57" s="86"/>
      <c r="AI57" s="86"/>
      <c r="AJ57" s="86"/>
      <c r="AK57" s="66"/>
      <c r="AL57" s="84"/>
      <c r="AM57" s="86"/>
      <c r="AN57" s="82"/>
      <c r="AO57" s="82"/>
      <c r="AP57" s="91"/>
      <c r="AQ57" s="96"/>
    </row>
    <row r="58" spans="1:43" ht="12.75" customHeight="1">
      <c r="A58" s="179" t="s">
        <v>104</v>
      </c>
      <c r="B58" s="180"/>
      <c r="C58" s="85"/>
      <c r="D58" s="89"/>
      <c r="E58" s="86"/>
      <c r="F58" s="87"/>
      <c r="G58" s="87"/>
      <c r="H58" s="88"/>
      <c r="I58" s="89"/>
      <c r="J58" s="86"/>
      <c r="K58" s="86"/>
      <c r="L58" s="88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7"/>
      <c r="X58" s="87"/>
      <c r="Y58" s="87"/>
      <c r="Z58" s="86"/>
      <c r="AA58" s="82"/>
      <c r="AB58" s="91"/>
      <c r="AC58" s="92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2"/>
      <c r="AO58" s="75"/>
      <c r="AP58" s="91"/>
      <c r="AQ58" s="96"/>
    </row>
    <row r="59" spans="1:43" ht="12.75" customHeight="1">
      <c r="A59" s="187" t="s">
        <v>105</v>
      </c>
      <c r="B59" s="186"/>
      <c r="C59" s="70"/>
      <c r="D59" s="74"/>
      <c r="E59" s="71"/>
      <c r="F59" s="72"/>
      <c r="G59" s="72"/>
      <c r="H59" s="73"/>
      <c r="I59" s="74"/>
      <c r="J59" s="71"/>
      <c r="K59" s="71"/>
      <c r="L59" s="73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2"/>
      <c r="X59" s="72"/>
      <c r="Y59" s="72"/>
      <c r="Z59" s="71"/>
      <c r="AA59" s="75"/>
      <c r="AB59" s="76"/>
      <c r="AC59" s="77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5"/>
      <c r="AO59" s="75"/>
      <c r="AP59" s="76"/>
      <c r="AQ59" s="79"/>
    </row>
    <row r="60" spans="1:43" ht="12.75" customHeight="1">
      <c r="A60" s="187" t="s">
        <v>106</v>
      </c>
      <c r="B60" s="186"/>
      <c r="C60" s="70"/>
      <c r="D60" s="109"/>
      <c r="E60" s="110"/>
      <c r="F60" s="72"/>
      <c r="G60" s="72"/>
      <c r="H60" s="73"/>
      <c r="I60" s="74"/>
      <c r="J60" s="71"/>
      <c r="K60" s="71"/>
      <c r="L60" s="73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2"/>
      <c r="X60" s="72"/>
      <c r="Y60" s="72"/>
      <c r="Z60" s="71"/>
      <c r="AA60" s="73"/>
      <c r="AB60" s="76"/>
      <c r="AC60" s="77"/>
      <c r="AD60" s="71"/>
      <c r="AE60" s="71"/>
      <c r="AF60" s="71"/>
      <c r="AG60" s="71"/>
      <c r="AH60" s="71"/>
      <c r="AI60" s="71"/>
      <c r="AJ60" s="71"/>
      <c r="AK60" s="78"/>
      <c r="AL60" s="78"/>
      <c r="AM60" s="71"/>
      <c r="AN60" s="73"/>
      <c r="AO60" s="75"/>
      <c r="AP60" s="76"/>
      <c r="AQ60" s="79"/>
    </row>
    <row r="61" spans="1:43" ht="12.75" customHeight="1">
      <c r="A61" s="188" t="s">
        <v>107</v>
      </c>
      <c r="B61" s="189"/>
      <c r="C61" s="111"/>
      <c r="D61" s="112"/>
      <c r="E61" s="113"/>
      <c r="F61" s="114"/>
      <c r="G61" s="114"/>
      <c r="H61" s="115"/>
      <c r="I61" s="116"/>
      <c r="J61" s="117"/>
      <c r="K61" s="117"/>
      <c r="L61" s="115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4"/>
      <c r="X61" s="114"/>
      <c r="Y61" s="114"/>
      <c r="Z61" s="117"/>
      <c r="AA61" s="115"/>
      <c r="AB61" s="118"/>
      <c r="AC61" s="119"/>
      <c r="AD61" s="117"/>
      <c r="AE61" s="117"/>
      <c r="AF61" s="117"/>
      <c r="AG61" s="117"/>
      <c r="AH61" s="117"/>
      <c r="AI61" s="117"/>
      <c r="AJ61" s="117"/>
      <c r="AK61" s="94"/>
      <c r="AL61" s="94"/>
      <c r="AM61" s="117"/>
      <c r="AN61" s="115"/>
      <c r="AO61" s="90"/>
      <c r="AP61" s="118"/>
      <c r="AQ61" s="120"/>
    </row>
    <row r="62" spans="1:43" s="21" customFormat="1" ht="12.75" customHeight="1">
      <c r="A62" s="190" t="s">
        <v>108</v>
      </c>
      <c r="B62" s="191"/>
      <c r="C62" s="121"/>
      <c r="D62" s="122"/>
      <c r="E62" s="123"/>
      <c r="F62" s="124"/>
      <c r="G62" s="124"/>
      <c r="H62" s="125"/>
      <c r="I62" s="122"/>
      <c r="J62" s="126"/>
      <c r="K62" s="126"/>
      <c r="L62" s="125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4"/>
      <c r="X62" s="124"/>
      <c r="Y62" s="124"/>
      <c r="Z62" s="126"/>
      <c r="AA62" s="125"/>
      <c r="AB62" s="127"/>
      <c r="AC62" s="128"/>
      <c r="AD62" s="126"/>
      <c r="AE62" s="126"/>
      <c r="AF62" s="126"/>
      <c r="AG62" s="126"/>
      <c r="AH62" s="126"/>
      <c r="AI62" s="126"/>
      <c r="AJ62" s="126"/>
      <c r="AK62" s="127"/>
      <c r="AL62" s="127"/>
      <c r="AM62" s="126"/>
      <c r="AN62" s="125"/>
      <c r="AO62" s="125"/>
      <c r="AP62" s="127"/>
      <c r="AQ62" s="129"/>
    </row>
    <row r="63" spans="1:43" s="1" customFormat="1">
      <c r="A63" s="190" t="s">
        <v>109</v>
      </c>
      <c r="B63" s="191"/>
      <c r="C63" s="121"/>
      <c r="D63" s="126"/>
      <c r="E63" s="126"/>
      <c r="F63" s="124"/>
      <c r="G63" s="124"/>
      <c r="H63" s="125"/>
      <c r="I63" s="122"/>
      <c r="J63" s="122"/>
      <c r="K63" s="122"/>
      <c r="L63" s="125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4"/>
      <c r="X63" s="124"/>
      <c r="Y63" s="124"/>
      <c r="Z63" s="122"/>
      <c r="AA63" s="125"/>
      <c r="AB63" s="127"/>
      <c r="AC63" s="128"/>
      <c r="AD63" s="126"/>
      <c r="AE63" s="126"/>
      <c r="AF63" s="126"/>
      <c r="AG63" s="126"/>
      <c r="AH63" s="126"/>
      <c r="AI63" s="126"/>
      <c r="AJ63" s="126"/>
      <c r="AK63" s="126"/>
      <c r="AL63" s="122"/>
      <c r="AM63" s="122"/>
      <c r="AN63" s="125"/>
      <c r="AO63" s="125"/>
      <c r="AP63" s="127"/>
      <c r="AQ63" s="130"/>
    </row>
    <row r="64" spans="1:43" s="21" customFormat="1" ht="12.75" customHeight="1">
      <c r="A64" s="190" t="s">
        <v>110</v>
      </c>
      <c r="B64" s="191"/>
      <c r="C64" s="121"/>
      <c r="D64" s="126"/>
      <c r="E64" s="126"/>
      <c r="F64" s="124"/>
      <c r="G64" s="124"/>
      <c r="H64" s="125"/>
      <c r="I64" s="122"/>
      <c r="J64" s="122"/>
      <c r="K64" s="122"/>
      <c r="L64" s="125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4"/>
      <c r="Y64" s="124"/>
      <c r="Z64" s="122"/>
      <c r="AA64" s="125"/>
      <c r="AB64" s="127"/>
      <c r="AC64" s="128"/>
      <c r="AD64" s="126"/>
      <c r="AE64" s="126"/>
      <c r="AF64" s="126"/>
      <c r="AG64" s="126"/>
      <c r="AH64" s="126"/>
      <c r="AI64" s="126"/>
      <c r="AJ64" s="126"/>
      <c r="AK64" s="126"/>
      <c r="AL64" s="122"/>
      <c r="AM64" s="122"/>
      <c r="AN64" s="125"/>
      <c r="AO64" s="125"/>
      <c r="AP64" s="127"/>
      <c r="AQ64" s="130"/>
    </row>
    <row r="65" spans="1:43" s="21" customFormat="1" ht="12.75" customHeight="1">
      <c r="A65" s="179" t="s">
        <v>111</v>
      </c>
      <c r="B65" s="180" t="s">
        <v>112</v>
      </c>
      <c r="C65" s="70"/>
      <c r="D65" s="58"/>
      <c r="E65" s="71"/>
      <c r="F65" s="72"/>
      <c r="G65" s="72"/>
      <c r="H65" s="73"/>
      <c r="I65" s="74"/>
      <c r="J65" s="71"/>
      <c r="K65" s="71"/>
      <c r="L65" s="73"/>
      <c r="M65" s="71"/>
      <c r="N65" s="71"/>
      <c r="O65" s="71"/>
      <c r="P65" s="58"/>
      <c r="Q65" s="58"/>
      <c r="R65" s="71"/>
      <c r="S65" s="58"/>
      <c r="T65" s="58"/>
      <c r="U65" s="58"/>
      <c r="V65" s="58"/>
      <c r="W65" s="72"/>
      <c r="X65" s="72"/>
      <c r="Y65" s="72"/>
      <c r="Z65" s="71"/>
      <c r="AA65" s="82"/>
      <c r="AB65" s="76"/>
      <c r="AC65" s="77"/>
      <c r="AD65" s="71"/>
      <c r="AE65" s="71"/>
      <c r="AF65" s="71"/>
      <c r="AG65" s="71"/>
      <c r="AH65" s="58"/>
      <c r="AI65" s="71"/>
      <c r="AJ65" s="71"/>
      <c r="AK65" s="66"/>
      <c r="AL65" s="66"/>
      <c r="AM65" s="71"/>
      <c r="AN65" s="82"/>
      <c r="AO65" s="82"/>
      <c r="AP65" s="76"/>
      <c r="AQ65" s="79"/>
    </row>
    <row r="66" spans="1:43" s="21" customFormat="1" ht="12.75" customHeight="1">
      <c r="A66" s="179" t="s">
        <v>113</v>
      </c>
      <c r="B66" s="180" t="s">
        <v>114</v>
      </c>
      <c r="C66" s="70"/>
      <c r="D66" s="58"/>
      <c r="E66" s="71"/>
      <c r="F66" s="72"/>
      <c r="G66" s="72"/>
      <c r="H66" s="73"/>
      <c r="I66" s="74"/>
      <c r="J66" s="71"/>
      <c r="K66" s="71"/>
      <c r="L66" s="73"/>
      <c r="M66" s="71"/>
      <c r="N66" s="71"/>
      <c r="O66" s="71"/>
      <c r="P66" s="58"/>
      <c r="Q66" s="58"/>
      <c r="R66" s="71"/>
      <c r="S66" s="58"/>
      <c r="T66" s="58"/>
      <c r="U66" s="58"/>
      <c r="V66" s="58"/>
      <c r="W66" s="72"/>
      <c r="X66" s="72"/>
      <c r="Y66" s="72"/>
      <c r="Z66" s="71"/>
      <c r="AA66" s="75"/>
      <c r="AB66" s="76"/>
      <c r="AC66" s="77"/>
      <c r="AD66" s="71"/>
      <c r="AE66" s="71"/>
      <c r="AF66" s="71"/>
      <c r="AG66" s="71"/>
      <c r="AH66" s="58"/>
      <c r="AI66" s="71"/>
      <c r="AJ66" s="71"/>
      <c r="AK66" s="78"/>
      <c r="AL66" s="78"/>
      <c r="AM66" s="71"/>
      <c r="AN66" s="75"/>
      <c r="AO66" s="75"/>
      <c r="AP66" s="76"/>
      <c r="AQ66" s="79"/>
    </row>
    <row r="67" spans="1:43" s="21" customFormat="1" ht="12.75" customHeight="1">
      <c r="A67" s="179" t="s">
        <v>115</v>
      </c>
      <c r="B67" s="180" t="s">
        <v>116</v>
      </c>
      <c r="C67" s="70"/>
      <c r="D67" s="74"/>
      <c r="E67" s="71"/>
      <c r="F67" s="72"/>
      <c r="G67" s="72"/>
      <c r="H67" s="73"/>
      <c r="I67" s="74"/>
      <c r="J67" s="71"/>
      <c r="K67" s="71"/>
      <c r="L67" s="73"/>
      <c r="M67" s="71"/>
      <c r="N67" s="71"/>
      <c r="O67" s="71"/>
      <c r="P67" s="58"/>
      <c r="Q67" s="74"/>
      <c r="R67" s="71"/>
      <c r="S67" s="74"/>
      <c r="T67" s="74"/>
      <c r="U67" s="74"/>
      <c r="V67" s="74"/>
      <c r="W67" s="72"/>
      <c r="X67" s="72"/>
      <c r="Y67" s="72"/>
      <c r="Z67" s="71"/>
      <c r="AA67" s="75"/>
      <c r="AB67" s="76"/>
      <c r="AC67" s="77"/>
      <c r="AD67" s="71"/>
      <c r="AE67" s="71"/>
      <c r="AF67" s="71"/>
      <c r="AG67" s="71"/>
      <c r="AH67" s="58"/>
      <c r="AI67" s="71"/>
      <c r="AJ67" s="71"/>
      <c r="AK67" s="78"/>
      <c r="AL67" s="78"/>
      <c r="AM67" s="71"/>
      <c r="AN67" s="75"/>
      <c r="AO67" s="75"/>
      <c r="AP67" s="76"/>
      <c r="AQ67" s="79"/>
    </row>
    <row r="68" spans="1:43" s="21" customFormat="1" ht="12.75" customHeight="1">
      <c r="A68" s="179" t="s">
        <v>117</v>
      </c>
      <c r="B68" s="180" t="s">
        <v>118</v>
      </c>
      <c r="C68" s="70"/>
      <c r="D68" s="58"/>
      <c r="E68" s="71"/>
      <c r="F68" s="72"/>
      <c r="G68" s="72"/>
      <c r="H68" s="73"/>
      <c r="I68" s="74"/>
      <c r="J68" s="71"/>
      <c r="K68" s="71"/>
      <c r="L68" s="73"/>
      <c r="M68" s="71"/>
      <c r="N68" s="71"/>
      <c r="O68" s="71"/>
      <c r="P68" s="58"/>
      <c r="Q68" s="58"/>
      <c r="R68" s="71"/>
      <c r="S68" s="58"/>
      <c r="T68" s="58"/>
      <c r="U68" s="58"/>
      <c r="V68" s="58"/>
      <c r="W68" s="72"/>
      <c r="X68" s="72"/>
      <c r="Y68" s="72"/>
      <c r="Z68" s="71"/>
      <c r="AA68" s="75"/>
      <c r="AB68" s="76"/>
      <c r="AC68" s="77"/>
      <c r="AD68" s="71"/>
      <c r="AE68" s="71"/>
      <c r="AF68" s="71"/>
      <c r="AG68" s="71"/>
      <c r="AH68" s="58"/>
      <c r="AI68" s="71"/>
      <c r="AJ68" s="71"/>
      <c r="AK68" s="78"/>
      <c r="AL68" s="78"/>
      <c r="AM68" s="71"/>
      <c r="AN68" s="75"/>
      <c r="AO68" s="75"/>
      <c r="AP68" s="76"/>
      <c r="AQ68" s="79"/>
    </row>
    <row r="69" spans="1:43" s="21" customFormat="1" ht="12.75" customHeight="1">
      <c r="A69" s="179" t="s">
        <v>119</v>
      </c>
      <c r="B69" s="180" t="s">
        <v>120</v>
      </c>
      <c r="C69" s="70"/>
      <c r="D69" s="58"/>
      <c r="E69" s="71"/>
      <c r="F69" s="72"/>
      <c r="G69" s="72"/>
      <c r="H69" s="73"/>
      <c r="I69" s="74"/>
      <c r="J69" s="71"/>
      <c r="K69" s="71"/>
      <c r="L69" s="73"/>
      <c r="M69" s="71"/>
      <c r="N69" s="71"/>
      <c r="O69" s="71"/>
      <c r="P69" s="58"/>
      <c r="Q69" s="58"/>
      <c r="R69" s="71"/>
      <c r="S69" s="58"/>
      <c r="T69" s="58"/>
      <c r="U69" s="58"/>
      <c r="V69" s="58"/>
      <c r="W69" s="72"/>
      <c r="X69" s="72"/>
      <c r="Y69" s="72"/>
      <c r="Z69" s="71"/>
      <c r="AA69" s="75"/>
      <c r="AB69" s="76"/>
      <c r="AC69" s="77"/>
      <c r="AD69" s="71"/>
      <c r="AE69" s="71"/>
      <c r="AF69" s="71"/>
      <c r="AG69" s="71"/>
      <c r="AH69" s="58"/>
      <c r="AI69" s="71"/>
      <c r="AJ69" s="71"/>
      <c r="AK69" s="78"/>
      <c r="AL69" s="78"/>
      <c r="AM69" s="71"/>
      <c r="AN69" s="75"/>
      <c r="AO69" s="75"/>
      <c r="AP69" s="76"/>
      <c r="AQ69" s="79"/>
    </row>
    <row r="70" spans="1:43" s="21" customFormat="1" ht="12.75" customHeight="1">
      <c r="A70" s="179" t="s">
        <v>121</v>
      </c>
      <c r="B70" s="180"/>
      <c r="C70" s="70"/>
      <c r="D70" s="58"/>
      <c r="E70" s="71"/>
      <c r="F70" s="72"/>
      <c r="G70" s="72"/>
      <c r="H70" s="73"/>
      <c r="I70" s="74"/>
      <c r="J70" s="71"/>
      <c r="K70" s="71"/>
      <c r="L70" s="73"/>
      <c r="M70" s="71"/>
      <c r="N70" s="71"/>
      <c r="O70" s="71"/>
      <c r="P70" s="58"/>
      <c r="Q70" s="58"/>
      <c r="R70" s="71"/>
      <c r="S70" s="58"/>
      <c r="T70" s="58"/>
      <c r="U70" s="58"/>
      <c r="V70" s="58"/>
      <c r="W70" s="72"/>
      <c r="X70" s="72"/>
      <c r="Y70" s="72"/>
      <c r="Z70" s="71"/>
      <c r="AA70" s="82"/>
      <c r="AB70" s="76"/>
      <c r="AC70" s="77"/>
      <c r="AD70" s="71"/>
      <c r="AE70" s="71"/>
      <c r="AF70" s="71"/>
      <c r="AG70" s="71"/>
      <c r="AH70" s="58"/>
      <c r="AI70" s="71"/>
      <c r="AJ70" s="71"/>
      <c r="AK70" s="66"/>
      <c r="AL70" s="66"/>
      <c r="AM70" s="71"/>
      <c r="AN70" s="82"/>
      <c r="AO70" s="82"/>
      <c r="AP70" s="76"/>
      <c r="AQ70" s="79"/>
    </row>
    <row r="71" spans="1:43" ht="12.75" customHeight="1">
      <c r="A71" s="190" t="s">
        <v>122</v>
      </c>
      <c r="B71" s="191"/>
      <c r="C71" s="121"/>
      <c r="D71" s="126"/>
      <c r="E71" s="126"/>
      <c r="F71" s="124"/>
      <c r="G71" s="124"/>
      <c r="H71" s="125"/>
      <c r="I71" s="122"/>
      <c r="J71" s="122"/>
      <c r="K71" s="122"/>
      <c r="L71" s="125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4"/>
      <c r="X71" s="124"/>
      <c r="Y71" s="124"/>
      <c r="Z71" s="122"/>
      <c r="AA71" s="125"/>
      <c r="AB71" s="127"/>
      <c r="AC71" s="128"/>
      <c r="AD71" s="126"/>
      <c r="AE71" s="126"/>
      <c r="AF71" s="126"/>
      <c r="AG71" s="126"/>
      <c r="AH71" s="126"/>
      <c r="AI71" s="126"/>
      <c r="AJ71" s="126"/>
      <c r="AK71" s="126"/>
      <c r="AL71" s="122"/>
      <c r="AM71" s="122"/>
      <c r="AN71" s="125"/>
      <c r="AO71" s="125"/>
      <c r="AP71" s="127"/>
      <c r="AQ71" s="130"/>
    </row>
    <row r="72" spans="1:43" ht="12.75" customHeight="1">
      <c r="A72" s="179" t="s">
        <v>123</v>
      </c>
      <c r="B72" s="180" t="s">
        <v>124</v>
      </c>
      <c r="C72" s="70"/>
      <c r="D72" s="58"/>
      <c r="E72" s="71"/>
      <c r="F72" s="72"/>
      <c r="G72" s="72"/>
      <c r="H72" s="73"/>
      <c r="I72" s="74"/>
      <c r="J72" s="71"/>
      <c r="K72" s="71"/>
      <c r="L72" s="73"/>
      <c r="M72" s="71"/>
      <c r="N72" s="71"/>
      <c r="O72" s="71"/>
      <c r="P72" s="58"/>
      <c r="Q72" s="58"/>
      <c r="R72" s="71"/>
      <c r="S72" s="58"/>
      <c r="T72" s="58"/>
      <c r="U72" s="58"/>
      <c r="V72" s="58"/>
      <c r="W72" s="72"/>
      <c r="X72" s="72"/>
      <c r="Y72" s="72"/>
      <c r="Z72" s="71"/>
      <c r="AA72" s="82"/>
      <c r="AB72" s="76"/>
      <c r="AC72" s="77"/>
      <c r="AD72" s="71"/>
      <c r="AE72" s="71"/>
      <c r="AF72" s="71"/>
      <c r="AG72" s="71"/>
      <c r="AH72" s="58"/>
      <c r="AI72" s="71"/>
      <c r="AJ72" s="71"/>
      <c r="AK72" s="66"/>
      <c r="AL72" s="66"/>
      <c r="AM72" s="71"/>
      <c r="AN72" s="82"/>
      <c r="AO72" s="82"/>
      <c r="AP72" s="76"/>
      <c r="AQ72" s="79"/>
    </row>
    <row r="73" spans="1:43" ht="12.75" customHeight="1">
      <c r="A73" s="179" t="s">
        <v>125</v>
      </c>
      <c r="B73" s="192">
        <v>84</v>
      </c>
      <c r="C73" s="70"/>
      <c r="D73" s="58"/>
      <c r="E73" s="71"/>
      <c r="F73" s="72"/>
      <c r="G73" s="72"/>
      <c r="H73" s="73"/>
      <c r="I73" s="74"/>
      <c r="J73" s="71"/>
      <c r="K73" s="71"/>
      <c r="L73" s="73"/>
      <c r="M73" s="71"/>
      <c r="N73" s="71"/>
      <c r="O73" s="71"/>
      <c r="P73" s="58"/>
      <c r="Q73" s="58"/>
      <c r="R73" s="71"/>
      <c r="S73" s="58"/>
      <c r="T73" s="58"/>
      <c r="U73" s="58"/>
      <c r="V73" s="58"/>
      <c r="W73" s="72"/>
      <c r="X73" s="72"/>
      <c r="Y73" s="72"/>
      <c r="Z73" s="71"/>
      <c r="AA73" s="75"/>
      <c r="AB73" s="76"/>
      <c r="AC73" s="77"/>
      <c r="AD73" s="71"/>
      <c r="AE73" s="71"/>
      <c r="AF73" s="71"/>
      <c r="AG73" s="71"/>
      <c r="AH73" s="58"/>
      <c r="AI73" s="71"/>
      <c r="AJ73" s="71"/>
      <c r="AK73" s="78"/>
      <c r="AL73" s="78"/>
      <c r="AM73" s="71"/>
      <c r="AN73" s="75"/>
      <c r="AO73" s="75"/>
      <c r="AP73" s="76"/>
      <c r="AQ73" s="79"/>
    </row>
    <row r="74" spans="1:43" ht="12.75" customHeight="1">
      <c r="A74" s="179" t="s">
        <v>126</v>
      </c>
      <c r="B74" s="192">
        <v>85</v>
      </c>
      <c r="C74" s="70"/>
      <c r="D74" s="74"/>
      <c r="E74" s="71"/>
      <c r="F74" s="72"/>
      <c r="G74" s="72"/>
      <c r="H74" s="73"/>
      <c r="I74" s="74"/>
      <c r="J74" s="71"/>
      <c r="K74" s="71"/>
      <c r="L74" s="73"/>
      <c r="M74" s="71"/>
      <c r="N74" s="71"/>
      <c r="O74" s="71"/>
      <c r="P74" s="58"/>
      <c r="Q74" s="74"/>
      <c r="R74" s="71"/>
      <c r="S74" s="74"/>
      <c r="T74" s="74"/>
      <c r="U74" s="74"/>
      <c r="V74" s="74"/>
      <c r="W74" s="72"/>
      <c r="X74" s="72"/>
      <c r="Y74" s="72"/>
      <c r="Z74" s="71"/>
      <c r="AA74" s="75"/>
      <c r="AB74" s="76"/>
      <c r="AC74" s="77"/>
      <c r="AD74" s="71"/>
      <c r="AE74" s="71"/>
      <c r="AF74" s="71"/>
      <c r="AG74" s="71"/>
      <c r="AH74" s="58"/>
      <c r="AI74" s="71"/>
      <c r="AJ74" s="71"/>
      <c r="AK74" s="78"/>
      <c r="AL74" s="78"/>
      <c r="AM74" s="71"/>
      <c r="AN74" s="75"/>
      <c r="AO74" s="75"/>
      <c r="AP74" s="195"/>
      <c r="AQ74" s="79"/>
    </row>
    <row r="75" spans="1:43" ht="12.75" customHeight="1">
      <c r="A75" s="179" t="s">
        <v>127</v>
      </c>
      <c r="B75" s="180" t="s">
        <v>128</v>
      </c>
      <c r="C75" s="70"/>
      <c r="D75" s="58"/>
      <c r="E75" s="71"/>
      <c r="F75" s="72"/>
      <c r="G75" s="72"/>
      <c r="H75" s="73"/>
      <c r="I75" s="74"/>
      <c r="J75" s="71"/>
      <c r="K75" s="71"/>
      <c r="L75" s="73"/>
      <c r="M75" s="71"/>
      <c r="N75" s="71"/>
      <c r="O75" s="71"/>
      <c r="P75" s="58"/>
      <c r="Q75" s="58"/>
      <c r="R75" s="71"/>
      <c r="S75" s="58"/>
      <c r="T75" s="58"/>
      <c r="U75" s="58"/>
      <c r="V75" s="58"/>
      <c r="W75" s="72"/>
      <c r="X75" s="72"/>
      <c r="Y75" s="72"/>
      <c r="Z75" s="71"/>
      <c r="AA75" s="75"/>
      <c r="AB75" s="76"/>
      <c r="AC75" s="77"/>
      <c r="AD75" s="71"/>
      <c r="AE75" s="71"/>
      <c r="AF75" s="71"/>
      <c r="AG75" s="71"/>
      <c r="AH75" s="58"/>
      <c r="AI75" s="71"/>
      <c r="AJ75" s="71"/>
      <c r="AK75" s="78"/>
      <c r="AL75" s="78"/>
      <c r="AM75" s="71"/>
      <c r="AN75" s="75"/>
      <c r="AO75" s="75"/>
      <c r="AP75" s="196"/>
      <c r="AQ75" s="120"/>
    </row>
    <row r="76" spans="1:43" s="21" customFormat="1" ht="12.75" customHeight="1">
      <c r="A76" s="135" t="s">
        <v>129</v>
      </c>
      <c r="B76" s="136"/>
      <c r="C76" s="137"/>
      <c r="D76" s="138"/>
      <c r="E76" s="139"/>
      <c r="F76" s="140"/>
      <c r="G76" s="140"/>
      <c r="H76" s="141"/>
      <c r="I76" s="138"/>
      <c r="J76" s="139"/>
      <c r="K76" s="139"/>
      <c r="L76" s="141"/>
      <c r="M76" s="139"/>
      <c r="N76" s="139"/>
      <c r="O76" s="139"/>
      <c r="P76" s="139"/>
      <c r="Q76" s="139"/>
      <c r="R76" s="139"/>
      <c r="S76" s="139"/>
      <c r="T76" s="139"/>
      <c r="U76" s="139"/>
      <c r="V76" s="142"/>
      <c r="W76" s="140"/>
      <c r="X76" s="140"/>
      <c r="Y76" s="140"/>
      <c r="Z76" s="139"/>
      <c r="AA76" s="141"/>
      <c r="AB76" s="143"/>
      <c r="AC76" s="144"/>
      <c r="AD76" s="139"/>
      <c r="AE76" s="139"/>
      <c r="AF76" s="139"/>
      <c r="AG76" s="139"/>
      <c r="AH76" s="139"/>
      <c r="AI76" s="139"/>
      <c r="AJ76" s="139"/>
      <c r="AK76" s="138"/>
      <c r="AL76" s="140"/>
      <c r="AM76" s="139"/>
      <c r="AN76" s="141"/>
      <c r="AO76" s="141"/>
      <c r="AP76" s="194"/>
      <c r="AQ76" s="145"/>
    </row>
    <row r="77" spans="1:43" s="21" customFormat="1" ht="12.75" customHeight="1" thickBot="1">
      <c r="A77" s="146" t="s">
        <v>130</v>
      </c>
      <c r="B77" s="147"/>
      <c r="C77" s="148"/>
      <c r="D77" s="133"/>
      <c r="E77" s="131"/>
      <c r="F77" s="132"/>
      <c r="G77" s="132"/>
      <c r="H77" s="134"/>
      <c r="I77" s="133"/>
      <c r="J77" s="131"/>
      <c r="K77" s="131"/>
      <c r="L77" s="134"/>
      <c r="M77" s="131"/>
      <c r="N77" s="131"/>
      <c r="O77" s="131"/>
      <c r="P77" s="131"/>
      <c r="Q77" s="131"/>
      <c r="R77" s="131"/>
      <c r="S77" s="131"/>
      <c r="T77" s="131"/>
      <c r="U77" s="149"/>
      <c r="V77" s="131"/>
      <c r="W77" s="132"/>
      <c r="X77" s="132"/>
      <c r="Y77" s="132"/>
      <c r="Z77" s="131"/>
      <c r="AA77" s="134"/>
      <c r="AB77" s="150"/>
      <c r="AC77" s="151"/>
      <c r="AD77" s="131"/>
      <c r="AE77" s="131"/>
      <c r="AF77" s="131"/>
      <c r="AG77" s="131"/>
      <c r="AH77" s="131"/>
      <c r="AI77" s="131"/>
      <c r="AJ77" s="131"/>
      <c r="AK77" s="133"/>
      <c r="AL77" s="132"/>
      <c r="AM77" s="131"/>
      <c r="AN77" s="134"/>
      <c r="AO77" s="152"/>
      <c r="AP77" s="150"/>
      <c r="AQ77" s="153"/>
    </row>
    <row r="78" spans="1:43" s="21" customFormat="1" ht="12.75" customHeight="1" thickBot="1">
      <c r="A78" s="154" t="s">
        <v>131</v>
      </c>
      <c r="B78" s="155"/>
      <c r="C78" s="156"/>
      <c r="D78" s="157"/>
      <c r="E78" s="158"/>
      <c r="F78" s="159"/>
      <c r="G78" s="159"/>
      <c r="H78" s="160"/>
      <c r="I78" s="157"/>
      <c r="J78" s="158"/>
      <c r="K78" s="158"/>
      <c r="L78" s="160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9"/>
      <c r="X78" s="159"/>
      <c r="Y78" s="159"/>
      <c r="Z78" s="158"/>
      <c r="AA78" s="160"/>
      <c r="AB78" s="161"/>
      <c r="AC78" s="162"/>
      <c r="AD78" s="158"/>
      <c r="AE78" s="158"/>
      <c r="AF78" s="158"/>
      <c r="AG78" s="158"/>
      <c r="AH78" s="158"/>
      <c r="AI78" s="158"/>
      <c r="AJ78" s="158"/>
      <c r="AK78" s="157"/>
      <c r="AL78" s="159"/>
      <c r="AM78" s="158"/>
      <c r="AN78" s="160"/>
      <c r="AO78" s="160"/>
      <c r="AP78" s="161"/>
      <c r="AQ78" s="163"/>
    </row>
    <row r="79" spans="1:43" ht="12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/>
      <c r="AI79" s="164"/>
      <c r="AJ79" s="164"/>
      <c r="AK79" s="165"/>
      <c r="AL79" s="166"/>
      <c r="AM79" s="164"/>
      <c r="AN79" s="164"/>
      <c r="AO79" s="164"/>
      <c r="AP79" s="164"/>
      <c r="AQ79" s="164"/>
    </row>
    <row r="80" spans="1:43" s="21" customFormat="1" ht="15" customHeight="1">
      <c r="A80" s="167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9"/>
      <c r="M80" s="168"/>
      <c r="N80" s="168"/>
      <c r="Q80" s="168"/>
      <c r="R80" s="168"/>
      <c r="S80" s="168"/>
      <c r="T80" s="168"/>
      <c r="U80" s="168"/>
      <c r="V80" s="168"/>
      <c r="W80" s="170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</row>
    <row r="81" spans="1:43" ht="12.75" customHeight="1">
      <c r="A81" s="171" t="s">
        <v>132</v>
      </c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</row>
    <row r="82" spans="1:43" ht="12.75" customHeight="1">
      <c r="A82" s="172" t="s">
        <v>133</v>
      </c>
      <c r="B82" s="173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</row>
    <row r="83" spans="1:43" ht="12.75" customHeight="1">
      <c r="B83" s="171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</row>
    <row r="85" spans="1:43">
      <c r="L85" s="176"/>
    </row>
    <row r="86" spans="1:43">
      <c r="L86" s="176"/>
    </row>
    <row r="87" spans="1:43">
      <c r="L87" s="176"/>
    </row>
    <row r="88" spans="1:43">
      <c r="L88" s="176"/>
    </row>
    <row r="89" spans="1:43">
      <c r="L89" s="176"/>
    </row>
    <row r="91" spans="1:43" s="175" customFormat="1">
      <c r="A91" s="174"/>
      <c r="B91" s="12"/>
      <c r="C91" s="168"/>
      <c r="D91" s="168"/>
      <c r="E91" s="168"/>
      <c r="H91" s="168"/>
      <c r="L91" s="176"/>
      <c r="M91" s="176"/>
      <c r="N91" s="176"/>
      <c r="O91" s="176"/>
      <c r="P91" s="176"/>
      <c r="Q91" s="178"/>
      <c r="R91" s="176"/>
      <c r="S91" s="176"/>
      <c r="T91" s="176"/>
      <c r="U91" s="176"/>
      <c r="V91" s="176"/>
      <c r="W91" s="176"/>
      <c r="X91" s="176"/>
      <c r="Y91" s="178"/>
      <c r="AA91" s="177"/>
      <c r="AB91" s="177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7"/>
      <c r="AP91" s="177"/>
      <c r="AQ91" s="176"/>
    </row>
    <row r="92" spans="1:43" s="175" customFormat="1">
      <c r="A92" s="174"/>
      <c r="B92" s="12"/>
      <c r="C92" s="168"/>
      <c r="D92" s="168"/>
      <c r="E92" s="168"/>
      <c r="H92" s="168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AA92" s="177"/>
      <c r="AB92" s="177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7"/>
      <c r="AP92" s="177"/>
      <c r="AQ92" s="176"/>
    </row>
  </sheetData>
  <pageMargins left="0.19685039370078741" right="0.19685039370078741" top="0.59055118110236227" bottom="0.78740157480314965" header="0.31496062992125984" footer="0.19685039370078741"/>
  <pageSetup paperSize="9" scale="42" orientation="landscape" cellComments="asDisplayed" r:id="rId1"/>
  <headerFooter alignWithMargins="0">
    <oddHeader>&amp;C&amp;"Myriad Pro,Regular"&amp;14Ireland's Energy Balance &amp;A</oddHeader>
    <oddFooter>&amp;L&amp;G&amp;RPage &amp;P of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EC2B037A465C4F86ACEC7990FE2CD7" ma:contentTypeVersion="13" ma:contentTypeDescription="Create a new document." ma:contentTypeScope="" ma:versionID="bbcd163d0596526d907f162541b3158e">
  <xsd:schema xmlns:xsd="http://www.w3.org/2001/XMLSchema" xmlns:xs="http://www.w3.org/2001/XMLSchema" xmlns:p="http://schemas.microsoft.com/office/2006/metadata/properties" xmlns:ns2="ef541f73-ed0b-4955-a0cb-49aa500a3a29" xmlns:ns3="8d70b670-d064-4aa3-bdfb-67aa7bbc18e5" targetNamespace="http://schemas.microsoft.com/office/2006/metadata/properties" ma:root="true" ma:fieldsID="37fc2022f30fb02e43e62127008a19a0" ns2:_="" ns3:_="">
    <xsd:import namespace="ef541f73-ed0b-4955-a0cb-49aa500a3a29"/>
    <xsd:import namespace="8d70b670-d064-4aa3-bdfb-67aa7bbc18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41f73-ed0b-4955-a0cb-49aa500a3a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11c4129-6f29-4f72-ba0f-e7d3cde34f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b670-d064-4aa3-bdfb-67aa7bbc18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5d28201-cd43-48a7-97a9-fb93b0ef7ac8}" ma:internalName="TaxCatchAll" ma:showField="CatchAllData" ma:web="8d70b670-d064-4aa3-bdfb-67aa7bbc18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541f73-ed0b-4955-a0cb-49aa500a3a29">
      <Terms xmlns="http://schemas.microsoft.com/office/infopath/2007/PartnerControls"/>
    </lcf76f155ced4ddcb4097134ff3c332f>
    <TaxCatchAll xmlns="8d70b670-d064-4aa3-bdfb-67aa7bbc18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F50A7F-8ECF-4E1A-BD6A-45F7610213BC}"/>
</file>

<file path=customXml/itemProps2.xml><?xml version="1.0" encoding="utf-8"?>
<ds:datastoreItem xmlns:ds="http://schemas.openxmlformats.org/officeDocument/2006/customXml" ds:itemID="{D2BAFB60-5893-4E71-B459-9C4ECA574155}"/>
</file>

<file path=customXml/itemProps3.xml><?xml version="1.0" encoding="utf-8"?>
<ds:datastoreItem xmlns:ds="http://schemas.openxmlformats.org/officeDocument/2006/customXml" ds:itemID="{9649A497-3BEC-4C39-AD40-60B549D1C1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Holland Mary</dc:creator>
  <cp:keywords/>
  <dc:description/>
  <cp:lastModifiedBy/>
  <cp:revision/>
  <dcterms:created xsi:type="dcterms:W3CDTF">2021-10-01T10:40:57Z</dcterms:created>
  <dcterms:modified xsi:type="dcterms:W3CDTF">2023-05-02T11:39:42Z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0x010100FEEC2B037A465C4F86ACEC7990FE2CD7</vt:lpwstr>
  </property>
  <property fmtid="{D5CDD505-2E9C-101B-9397-08002B2CF9AE}" pid="3" name="MediaServiceImageTags">
    <vt:lpwstr/>
  </property>
</Properties>
</file>