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nergy in Ireland\Energy Balance\2023 Balance\Published to Web\"/>
    </mc:Choice>
  </mc:AlternateContent>
  <xr:revisionPtr revIDLastSave="0" documentId="13_ncr:1_{9B47D0DD-D68E-4B0F-8880-560B3597F59B}" xr6:coauthVersionLast="47" xr6:coauthVersionMax="47" xr10:uidLastSave="{00000000-0000-0000-0000-000000000000}"/>
  <bookViews>
    <workbookView xWindow="-120" yWindow="-120" windowWidth="29040" windowHeight="15840" tabRatio="694" xr2:uid="{00000000-000D-0000-FFFF-FFFF00000000}"/>
  </bookViews>
  <sheets>
    <sheet name="2023" sheetId="37" r:id="rId1"/>
    <sheet name="2022" sheetId="36" r:id="rId2"/>
    <sheet name="2021" sheetId="35" r:id="rId3"/>
    <sheet name="2020" sheetId="34" r:id="rId4"/>
    <sheet name="2019" sheetId="33" r:id="rId5"/>
    <sheet name="2018" sheetId="32" r:id="rId6"/>
    <sheet name="2017" sheetId="31" r:id="rId7"/>
    <sheet name="2016" sheetId="30" r:id="rId8"/>
    <sheet name="2015" sheetId="29" r:id="rId9"/>
    <sheet name="2014" sheetId="28" r:id="rId10"/>
    <sheet name="2013" sheetId="26" r:id="rId11"/>
    <sheet name="2012" sheetId="25" r:id="rId12"/>
    <sheet name="2011" sheetId="24" r:id="rId13"/>
    <sheet name="2010" sheetId="23" r:id="rId14"/>
    <sheet name="2009" sheetId="22" r:id="rId15"/>
    <sheet name="2008" sheetId="21" r:id="rId16"/>
    <sheet name="2007" sheetId="19" r:id="rId17"/>
    <sheet name="2006" sheetId="18" r:id="rId18"/>
    <sheet name="2005" sheetId="17" r:id="rId19"/>
    <sheet name="2004" sheetId="1" r:id="rId20"/>
    <sheet name="2003" sheetId="4" r:id="rId21"/>
    <sheet name="2002" sheetId="5" r:id="rId22"/>
    <sheet name="2001" sheetId="6" r:id="rId23"/>
    <sheet name="2000" sheetId="7" r:id="rId24"/>
    <sheet name="1999" sheetId="8" r:id="rId25"/>
    <sheet name="1998" sheetId="9" r:id="rId26"/>
    <sheet name="1997" sheetId="10" r:id="rId27"/>
    <sheet name="1996" sheetId="11" r:id="rId28"/>
    <sheet name="1995" sheetId="12" r:id="rId29"/>
    <sheet name="1994" sheetId="13" r:id="rId30"/>
    <sheet name="1993" sheetId="14" r:id="rId31"/>
    <sheet name="1992" sheetId="15" r:id="rId32"/>
    <sheet name="1991" sheetId="16" r:id="rId33"/>
    <sheet name="1990" sheetId="2" r:id="rId34"/>
  </sheets>
  <definedNames>
    <definedName name="_xlnm.Print_Area" localSheetId="33">'1990'!$A$1:$AQ$76</definedName>
    <definedName name="_xlnm.Print_Area" localSheetId="32">'1991'!$A$1:$AQ$76</definedName>
    <definedName name="_xlnm.Print_Area" localSheetId="31">'1992'!$A$1:$AQ$76</definedName>
    <definedName name="_xlnm.Print_Area" localSheetId="30">'1993'!$A$1:$AQ$76</definedName>
    <definedName name="_xlnm.Print_Area" localSheetId="29">'1994'!$A$1:$AQ$76</definedName>
    <definedName name="_xlnm.Print_Area" localSheetId="28">'1995'!$A$1:$AQ$76</definedName>
    <definedName name="_xlnm.Print_Area" localSheetId="27">'1996'!$A$1:$AQ$76</definedName>
    <definedName name="_xlnm.Print_Area" localSheetId="26">'1997'!$A$1:$AQ$76</definedName>
    <definedName name="_xlnm.Print_Area" localSheetId="25">'1998'!$A$1:$AQ$76</definedName>
    <definedName name="_xlnm.Print_Area" localSheetId="24">'1999'!$A$1:$AQ$76</definedName>
    <definedName name="_xlnm.Print_Area" localSheetId="23">'2000'!$A$1:$AQ$76</definedName>
    <definedName name="_xlnm.Print_Area" localSheetId="22">'2001'!$A$1:$AQ$76</definedName>
    <definedName name="_xlnm.Print_Area" localSheetId="21">'2002'!$A$1:$AQ$76</definedName>
    <definedName name="_xlnm.Print_Area" localSheetId="20">'2003'!$A$1:$AQ$76</definedName>
    <definedName name="_xlnm.Print_Area" localSheetId="19">'2004'!$A$1:$AQ$76</definedName>
    <definedName name="_xlnm.Print_Area" localSheetId="18">'2005'!$A$1:$AQ$76</definedName>
    <definedName name="_xlnm.Print_Area" localSheetId="17">'2006'!$A$1:$AQ$76</definedName>
    <definedName name="_xlnm.Print_Area" localSheetId="16">'2007'!$A$1:$AQ$76</definedName>
    <definedName name="_xlnm.Print_Area" localSheetId="15">'2008'!$A$1:$AQ$76</definedName>
    <definedName name="_xlnm.Print_Area" localSheetId="14">'2009'!$A$1:$AQ$76</definedName>
    <definedName name="_xlnm.Print_Area" localSheetId="13">'2010'!$A$1:$AQ$79</definedName>
    <definedName name="_xlnm.Print_Area" localSheetId="12">'2011'!$A$1:$AQ$79</definedName>
    <definedName name="_xlnm.Print_Area" localSheetId="11">'2012'!$A$1:$AQ$80</definedName>
    <definedName name="_xlnm.Print_Area" localSheetId="10">'2013'!$A$1:$AQ$80</definedName>
    <definedName name="_xlnm.Print_Area" localSheetId="9">'2014'!$A$1:$AQ$80</definedName>
    <definedName name="_xlnm.Print_Area" localSheetId="8">'2015'!$A$1:$AQ$80</definedName>
    <definedName name="_xlnm.Print_Area" localSheetId="7">'2016'!$A$1:$AQ$80</definedName>
    <definedName name="_xlnm.Print_Area" localSheetId="6">'2017'!$A$1:$AQ$80</definedName>
    <definedName name="_xlnm.Print_Area" localSheetId="5">'2018'!$A$1:$AQ$80</definedName>
    <definedName name="_xlnm.Print_Area" localSheetId="4">'2019'!$A$1:$AQ$80</definedName>
    <definedName name="_xlnm.Print_Area" localSheetId="3">'2020'!$A$1:$AQ$80</definedName>
    <definedName name="_xlnm.Print_Area" localSheetId="2">'2021'!$A$1:$AQ$80</definedName>
    <definedName name="_xlnm.Print_Area" localSheetId="1">'2022'!$A$1:$AQ$80</definedName>
    <definedName name="_xlnm.Print_Area" localSheetId="0">'2023'!$A$1:$AQ$80</definedName>
    <definedName name="_xlnm.Print_Titles" localSheetId="33">'1990'!$A:$B,'1990'!$1:$1</definedName>
    <definedName name="_xlnm.Print_Titles" localSheetId="32">'1991'!$A:$B,'1991'!$1:$1</definedName>
    <definedName name="_xlnm.Print_Titles" localSheetId="31">'1992'!$A:$B,'1992'!$1:$1</definedName>
    <definedName name="_xlnm.Print_Titles" localSheetId="30">'1993'!$A:$B,'1993'!$1:$1</definedName>
    <definedName name="_xlnm.Print_Titles" localSheetId="29">'1994'!$A:$B,'1994'!$1:$1</definedName>
    <definedName name="_xlnm.Print_Titles" localSheetId="28">'1995'!$A:$B,'1995'!$1:$1</definedName>
    <definedName name="_xlnm.Print_Titles" localSheetId="27">'1996'!$A:$B,'1996'!$1:$1</definedName>
    <definedName name="_xlnm.Print_Titles" localSheetId="26">'1997'!$A:$B,'1997'!$1:$1</definedName>
    <definedName name="_xlnm.Print_Titles" localSheetId="25">'1998'!$A:$B,'1998'!$1:$1</definedName>
    <definedName name="_xlnm.Print_Titles" localSheetId="24">'1999'!$A:$B,'1999'!$1:$1</definedName>
    <definedName name="_xlnm.Print_Titles" localSheetId="23">'2000'!$A:$B,'2000'!$1:$1</definedName>
    <definedName name="_xlnm.Print_Titles" localSheetId="22">'2001'!$A:$B,'2001'!$1:$1</definedName>
    <definedName name="_xlnm.Print_Titles" localSheetId="21">'2002'!$A:$B,'2002'!$1:$1</definedName>
    <definedName name="_xlnm.Print_Titles" localSheetId="20">'2003'!$A:$B,'2003'!$1:$1</definedName>
    <definedName name="_xlnm.Print_Titles" localSheetId="19">'2004'!$A:$B,'2004'!$1:$1</definedName>
    <definedName name="_xlnm.Print_Titles" localSheetId="18">'2005'!$A:$B,'2005'!$1:$1</definedName>
    <definedName name="_xlnm.Print_Titles" localSheetId="17">'2006'!$A:$B,'2006'!$1:$1</definedName>
    <definedName name="_xlnm.Print_Titles" localSheetId="16">'2007'!$A:$B,'2007'!$1:$1</definedName>
    <definedName name="_xlnm.Print_Titles" localSheetId="15">'2008'!$A:$B,'2008'!$1:$1</definedName>
    <definedName name="_xlnm.Print_Titles" localSheetId="14">'2009'!$A:$B,'2009'!$1:$1</definedName>
    <definedName name="_xlnm.Print_Titles" localSheetId="13">'2010'!$A:$B,'2010'!$1:$1</definedName>
    <definedName name="_xlnm.Print_Titles" localSheetId="12">'2011'!$A:$B,'2011'!$1:$1</definedName>
    <definedName name="_xlnm.Print_Titles" localSheetId="11">'2012'!$A:$B,'2012'!$1:$1</definedName>
    <definedName name="_xlnm.Print_Titles" localSheetId="10">'2013'!$A:$B,'2013'!$1:$1</definedName>
    <definedName name="_xlnm.Print_Titles" localSheetId="9">'2014'!$A:$B,'2014'!$1:$1</definedName>
    <definedName name="_xlnm.Print_Titles" localSheetId="8">'2015'!$A:$B,'2015'!$1:$1</definedName>
    <definedName name="_xlnm.Print_Titles" localSheetId="7">'2016'!$A:$B,'2016'!$1:$1</definedName>
    <definedName name="_xlnm.Print_Titles" localSheetId="6">'2017'!$A:$B,'2017'!$1:$1</definedName>
    <definedName name="_xlnm.Print_Titles" localSheetId="5">'2018'!$A:$B,'2018'!$1:$1</definedName>
    <definedName name="_xlnm.Print_Titles" localSheetId="4">'2019'!$A:$B,'2019'!$1:$1</definedName>
    <definedName name="_xlnm.Print_Titles" localSheetId="3">'2020'!$A:$B,'2020'!$1:$1</definedName>
    <definedName name="_xlnm.Print_Titles" localSheetId="2">'2021'!$A:$B,'2021'!$1:$1</definedName>
    <definedName name="_xlnm.Print_Titles" localSheetId="1">'2022'!$A:$B,'2022'!$1:$1</definedName>
    <definedName name="_xlnm.Print_Titles" localSheetId="0">'2023'!$A:$B,'2023'!$1:$1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57" i="31" l="1"/>
  <c r="AM45" i="31"/>
  <c r="AM30" i="31"/>
  <c r="AM29" i="31"/>
  <c r="AM27" i="31"/>
  <c r="AM8" i="31" s="1"/>
  <c r="AM21" i="31"/>
  <c r="AM26" i="31" s="1"/>
  <c r="AM72" i="31" s="1"/>
  <c r="AM15" i="31"/>
  <c r="AM9" i="31"/>
  <c r="AM7" i="31"/>
  <c r="AM57" i="32"/>
  <c r="AM45" i="32"/>
  <c r="AM30" i="32"/>
  <c r="AM29" i="32"/>
  <c r="AM27" i="32"/>
  <c r="AM8" i="32" s="1"/>
  <c r="AM26" i="32"/>
  <c r="AM72" i="32" s="1"/>
  <c r="AM21" i="32"/>
  <c r="AM15" i="32"/>
  <c r="AM9" i="32"/>
  <c r="AM7" i="32"/>
  <c r="AM57" i="33"/>
  <c r="AM45" i="33"/>
  <c r="AM30" i="33"/>
  <c r="AM29" i="33"/>
  <c r="AM27" i="33"/>
  <c r="AM8" i="33" s="1"/>
  <c r="AM21" i="33"/>
  <c r="AM26" i="33" s="1"/>
  <c r="AM72" i="33" s="1"/>
  <c r="AM15" i="33"/>
  <c r="AM9" i="33"/>
  <c r="AM7" i="33"/>
  <c r="AM57" i="34"/>
  <c r="AM45" i="34"/>
  <c r="AM30" i="34"/>
  <c r="AM29" i="34"/>
  <c r="AM27" i="34"/>
  <c r="AM26" i="34"/>
  <c r="AM72" i="34" s="1"/>
  <c r="AM21" i="34"/>
  <c r="AM15" i="34"/>
  <c r="AM9" i="34"/>
  <c r="AM8" i="34"/>
  <c r="AM7" i="34"/>
  <c r="AM57" i="35"/>
  <c r="AM45" i="35"/>
  <c r="AM29" i="35" s="1"/>
  <c r="AM30" i="35"/>
  <c r="AM27" i="35"/>
  <c r="AM8" i="35" s="1"/>
  <c r="AM26" i="35"/>
  <c r="AM21" i="35"/>
  <c r="AM15" i="35"/>
  <c r="AM9" i="35"/>
  <c r="AM7" i="35"/>
  <c r="AM57" i="36"/>
  <c r="AM45" i="36"/>
  <c r="AM30" i="36"/>
  <c r="AM29" i="36"/>
  <c r="AM27" i="36"/>
  <c r="AM26" i="36"/>
  <c r="AM72" i="36" s="1"/>
  <c r="AM21" i="36"/>
  <c r="AM15" i="36"/>
  <c r="AM9" i="36"/>
  <c r="AM7" i="36"/>
  <c r="AM72" i="35" l="1"/>
  <c r="AM8" i="36"/>
  <c r="AB71" i="36" l="1"/>
  <c r="H71" i="36"/>
  <c r="C71" i="36"/>
  <c r="AB70" i="36"/>
  <c r="H70" i="36"/>
  <c r="C70" i="36"/>
  <c r="H69" i="36"/>
  <c r="H68" i="36"/>
  <c r="H67" i="36"/>
  <c r="H66" i="36"/>
  <c r="H64" i="36"/>
  <c r="H63" i="36"/>
  <c r="H62" i="36"/>
  <c r="H61" i="36"/>
  <c r="H60" i="36"/>
  <c r="H59" i="36"/>
  <c r="AP58" i="36"/>
  <c r="AP57" i="36" s="1"/>
  <c r="AN58" i="36"/>
  <c r="AN57" i="36" s="1"/>
  <c r="AJ58" i="36"/>
  <c r="AJ57" i="36" s="1"/>
  <c r="AI58" i="36"/>
  <c r="AG58" i="36"/>
  <c r="AG57" i="36" s="1"/>
  <c r="AD58" i="36"/>
  <c r="AD57" i="36" s="1"/>
  <c r="AC58" i="36"/>
  <c r="Z58" i="36"/>
  <c r="Z57" i="36" s="1"/>
  <c r="Y58" i="36"/>
  <c r="X58" i="36"/>
  <c r="X57" i="36" s="1"/>
  <c r="W58" i="36"/>
  <c r="W57" i="36" s="1"/>
  <c r="R58" i="36"/>
  <c r="P58" i="36"/>
  <c r="P57" i="36" s="1"/>
  <c r="O58" i="36"/>
  <c r="O57" i="36" s="1"/>
  <c r="N58" i="36"/>
  <c r="M58" i="36"/>
  <c r="K58" i="36"/>
  <c r="J58" i="36"/>
  <c r="I58" i="36"/>
  <c r="F58" i="36"/>
  <c r="AK57" i="36"/>
  <c r="AI57" i="36"/>
  <c r="AF57" i="36"/>
  <c r="Y57" i="36"/>
  <c r="R57" i="36"/>
  <c r="N57" i="36"/>
  <c r="H55" i="36"/>
  <c r="C55" i="36"/>
  <c r="AB54" i="36"/>
  <c r="H54" i="36"/>
  <c r="C54" i="36"/>
  <c r="H53" i="36"/>
  <c r="C53" i="36"/>
  <c r="AB52" i="36"/>
  <c r="H52" i="36"/>
  <c r="C52" i="36"/>
  <c r="AB51" i="36"/>
  <c r="H51" i="36"/>
  <c r="C51" i="36"/>
  <c r="H50" i="36"/>
  <c r="C50" i="36"/>
  <c r="H49" i="36"/>
  <c r="C49" i="36"/>
  <c r="H48" i="36"/>
  <c r="C48" i="36"/>
  <c r="H47" i="36"/>
  <c r="C47" i="36"/>
  <c r="H46" i="36"/>
  <c r="C46" i="36"/>
  <c r="C45" i="36" s="1"/>
  <c r="AP45" i="36"/>
  <c r="AN45" i="36"/>
  <c r="AL45" i="36"/>
  <c r="AK45" i="36"/>
  <c r="AH45" i="36"/>
  <c r="AG45" i="36"/>
  <c r="AF45" i="36"/>
  <c r="AE45" i="36"/>
  <c r="AD45" i="36"/>
  <c r="AC45" i="36"/>
  <c r="Z45" i="36"/>
  <c r="Y45" i="36"/>
  <c r="X45" i="36"/>
  <c r="W45" i="36"/>
  <c r="V45" i="36"/>
  <c r="Q45" i="36"/>
  <c r="O45" i="36"/>
  <c r="N45" i="36"/>
  <c r="M45" i="36"/>
  <c r="K45" i="36"/>
  <c r="J45" i="36"/>
  <c r="I45" i="36"/>
  <c r="G45" i="36"/>
  <c r="F45" i="36"/>
  <c r="E45" i="36"/>
  <c r="D45" i="36"/>
  <c r="AB44" i="36"/>
  <c r="H44" i="36"/>
  <c r="AB43" i="36"/>
  <c r="AB42" i="36"/>
  <c r="H42" i="36"/>
  <c r="AB41" i="36"/>
  <c r="H41" i="36"/>
  <c r="AB40" i="36"/>
  <c r="H40" i="36"/>
  <c r="AB39" i="36"/>
  <c r="H39" i="36"/>
  <c r="H38" i="36"/>
  <c r="AB37" i="36"/>
  <c r="H37" i="36"/>
  <c r="H36" i="36"/>
  <c r="AB35" i="36"/>
  <c r="H35" i="36"/>
  <c r="H34" i="36"/>
  <c r="AB33" i="36"/>
  <c r="H33" i="36"/>
  <c r="AB31" i="36"/>
  <c r="H31" i="36"/>
  <c r="AP30" i="36"/>
  <c r="AP29" i="36" s="1"/>
  <c r="AL30" i="36"/>
  <c r="AK30" i="36"/>
  <c r="AJ30" i="36"/>
  <c r="AI30" i="36"/>
  <c r="AG30" i="36"/>
  <c r="AG29" i="36" s="1"/>
  <c r="AD30" i="36"/>
  <c r="AC30" i="36"/>
  <c r="AC29" i="36" s="1"/>
  <c r="Z30" i="36"/>
  <c r="Y30" i="36"/>
  <c r="X30" i="36"/>
  <c r="W30" i="36"/>
  <c r="W29" i="36" s="1"/>
  <c r="R30" i="36"/>
  <c r="P30" i="36"/>
  <c r="O30" i="36"/>
  <c r="N30" i="36"/>
  <c r="N29" i="36" s="1"/>
  <c r="M30" i="36"/>
  <c r="J30" i="36"/>
  <c r="AK29" i="36"/>
  <c r="Y29" i="36"/>
  <c r="X29" i="36"/>
  <c r="M29" i="36"/>
  <c r="AB28" i="36"/>
  <c r="AB27" i="36" s="1"/>
  <c r="H28" i="36"/>
  <c r="H27" i="36" s="1"/>
  <c r="C28" i="36"/>
  <c r="AP27" i="36"/>
  <c r="AO27" i="36"/>
  <c r="AN27" i="36"/>
  <c r="AL27" i="36"/>
  <c r="AK27" i="36"/>
  <c r="AJ27" i="36"/>
  <c r="AI27" i="36"/>
  <c r="AH27" i="36"/>
  <c r="AG27" i="36"/>
  <c r="AF27" i="36"/>
  <c r="AE27" i="36"/>
  <c r="AD27" i="36"/>
  <c r="AC27" i="36"/>
  <c r="V27" i="36"/>
  <c r="U27" i="36"/>
  <c r="T27" i="36"/>
  <c r="S27" i="36"/>
  <c r="R27" i="36"/>
  <c r="Q27" i="36"/>
  <c r="P27" i="36"/>
  <c r="O27" i="36"/>
  <c r="N27" i="36"/>
  <c r="M27" i="36"/>
  <c r="K27" i="36"/>
  <c r="J27" i="36"/>
  <c r="I27" i="36"/>
  <c r="G27" i="36"/>
  <c r="F27" i="36"/>
  <c r="E27" i="36"/>
  <c r="D27" i="36"/>
  <c r="C27" i="36"/>
  <c r="AB25" i="36"/>
  <c r="C25" i="36"/>
  <c r="AQ23" i="36"/>
  <c r="AP21" i="36"/>
  <c r="AN21" i="36"/>
  <c r="AL21" i="36"/>
  <c r="AJ21" i="36"/>
  <c r="AI21" i="36"/>
  <c r="AG21" i="36"/>
  <c r="AF21" i="36"/>
  <c r="AE21" i="36"/>
  <c r="AA21" i="36"/>
  <c r="Z21" i="36"/>
  <c r="Y21" i="36"/>
  <c r="X21" i="36"/>
  <c r="T21" i="36"/>
  <c r="O21" i="36"/>
  <c r="M21" i="36"/>
  <c r="K21" i="36"/>
  <c r="J21" i="36"/>
  <c r="I21" i="36"/>
  <c r="F21" i="36"/>
  <c r="AB20" i="36"/>
  <c r="H20" i="36"/>
  <c r="AB19" i="36"/>
  <c r="L19" i="36"/>
  <c r="AB17" i="36"/>
  <c r="L17" i="36"/>
  <c r="H17" i="36"/>
  <c r="C17" i="36"/>
  <c r="AB16" i="36"/>
  <c r="AB15" i="36" s="1"/>
  <c r="L16" i="36"/>
  <c r="H16" i="36"/>
  <c r="C16" i="36"/>
  <c r="AP15" i="36"/>
  <c r="AN15" i="36"/>
  <c r="AL15" i="36"/>
  <c r="AK15" i="36"/>
  <c r="AJ15" i="36"/>
  <c r="AI15" i="36"/>
  <c r="AH15" i="36"/>
  <c r="AG15" i="36"/>
  <c r="AF15" i="36"/>
  <c r="AE15" i="36"/>
  <c r="AD15" i="36"/>
  <c r="AC15" i="36"/>
  <c r="AA15" i="36"/>
  <c r="Z15" i="36"/>
  <c r="Y15" i="36"/>
  <c r="X15" i="36"/>
  <c r="V15" i="36"/>
  <c r="N15" i="36"/>
  <c r="M15" i="36"/>
  <c r="J15" i="36"/>
  <c r="I15" i="36"/>
  <c r="G15" i="36"/>
  <c r="F15" i="36"/>
  <c r="E15" i="36"/>
  <c r="D15" i="36"/>
  <c r="AB14" i="36"/>
  <c r="H14" i="36"/>
  <c r="C14" i="36"/>
  <c r="AB13" i="36"/>
  <c r="L13" i="36"/>
  <c r="C13" i="36"/>
  <c r="AP9" i="36"/>
  <c r="AL9" i="36"/>
  <c r="AK9" i="36"/>
  <c r="AJ9" i="36"/>
  <c r="AI9" i="36"/>
  <c r="AD9" i="36"/>
  <c r="AC9" i="36"/>
  <c r="Z9" i="36"/>
  <c r="Y9" i="36"/>
  <c r="X9" i="36"/>
  <c r="W9" i="36"/>
  <c r="V9" i="36"/>
  <c r="R9" i="36"/>
  <c r="Q9" i="36"/>
  <c r="P9" i="36"/>
  <c r="K9" i="36"/>
  <c r="G9" i="36"/>
  <c r="F9" i="36"/>
  <c r="E9" i="36"/>
  <c r="AP7" i="36"/>
  <c r="F7" i="36"/>
  <c r="AB5" i="36"/>
  <c r="H5" i="36"/>
  <c r="C5" i="36"/>
  <c r="H3" i="36"/>
  <c r="L2" i="36"/>
  <c r="AB71" i="35"/>
  <c r="H71" i="35"/>
  <c r="C71" i="35"/>
  <c r="AB70" i="35"/>
  <c r="H70" i="35"/>
  <c r="C70" i="35"/>
  <c r="H69" i="35"/>
  <c r="H68" i="35"/>
  <c r="H67" i="35"/>
  <c r="H66" i="35"/>
  <c r="H64" i="35"/>
  <c r="H63" i="35"/>
  <c r="H62" i="35"/>
  <c r="H61" i="35"/>
  <c r="H60" i="35"/>
  <c r="H59" i="35"/>
  <c r="AP58" i="35"/>
  <c r="AN58" i="35"/>
  <c r="AN57" i="35" s="1"/>
  <c r="AJ58" i="35"/>
  <c r="AI58" i="35"/>
  <c r="AG58" i="35"/>
  <c r="AG57" i="35" s="1"/>
  <c r="AD58" i="35"/>
  <c r="AC58" i="35"/>
  <c r="Z58" i="35"/>
  <c r="Y58" i="35"/>
  <c r="Y57" i="35" s="1"/>
  <c r="X58" i="35"/>
  <c r="X57" i="35" s="1"/>
  <c r="W58" i="35"/>
  <c r="R58" i="35"/>
  <c r="P58" i="35"/>
  <c r="P57" i="35" s="1"/>
  <c r="O58" i="35"/>
  <c r="N58" i="35"/>
  <c r="N57" i="35" s="1"/>
  <c r="M58" i="35"/>
  <c r="K58" i="35"/>
  <c r="J58" i="35"/>
  <c r="I58" i="35"/>
  <c r="F58" i="35"/>
  <c r="AP57" i="35"/>
  <c r="AK57" i="35"/>
  <c r="AJ57" i="35"/>
  <c r="AI57" i="35"/>
  <c r="AF57" i="35"/>
  <c r="AD57" i="35"/>
  <c r="Z57" i="35"/>
  <c r="W57" i="35"/>
  <c r="R57" i="35"/>
  <c r="O57" i="35"/>
  <c r="H55" i="35"/>
  <c r="C55" i="35"/>
  <c r="AB54" i="35"/>
  <c r="H54" i="35"/>
  <c r="C54" i="35"/>
  <c r="H53" i="35"/>
  <c r="C53" i="35"/>
  <c r="AB52" i="35"/>
  <c r="H52" i="35"/>
  <c r="C52" i="35"/>
  <c r="AB51" i="35"/>
  <c r="H51" i="35"/>
  <c r="C51" i="35"/>
  <c r="H50" i="35"/>
  <c r="C50" i="35"/>
  <c r="H49" i="35"/>
  <c r="C49" i="35"/>
  <c r="H48" i="35"/>
  <c r="C48" i="35"/>
  <c r="H47" i="35"/>
  <c r="C47" i="35"/>
  <c r="H46" i="35"/>
  <c r="C46" i="35"/>
  <c r="AP45" i="35"/>
  <c r="AN45" i="35"/>
  <c r="AL45" i="35"/>
  <c r="AK45" i="35"/>
  <c r="AH45" i="35"/>
  <c r="AG45" i="35"/>
  <c r="AF45" i="35"/>
  <c r="AE45" i="35"/>
  <c r="AD45" i="35"/>
  <c r="AC45" i="35"/>
  <c r="Z45" i="35"/>
  <c r="Y45" i="35"/>
  <c r="X45" i="35"/>
  <c r="X29" i="35" s="1"/>
  <c r="W45" i="35"/>
  <c r="V45" i="35"/>
  <c r="Q45" i="35"/>
  <c r="O45" i="35"/>
  <c r="N45" i="35"/>
  <c r="M45" i="35"/>
  <c r="K45" i="35"/>
  <c r="J45" i="35"/>
  <c r="I45" i="35"/>
  <c r="G45" i="35"/>
  <c r="F45" i="35"/>
  <c r="E45" i="35"/>
  <c r="D45" i="35"/>
  <c r="AB44" i="35"/>
  <c r="H44" i="35"/>
  <c r="AB43" i="35"/>
  <c r="AB42" i="35"/>
  <c r="H42" i="35"/>
  <c r="AB41" i="35"/>
  <c r="H41" i="35"/>
  <c r="AB40" i="35"/>
  <c r="H40" i="35"/>
  <c r="AB39" i="35"/>
  <c r="H39" i="35"/>
  <c r="H38" i="35"/>
  <c r="AB37" i="35"/>
  <c r="H37" i="35"/>
  <c r="H36" i="35"/>
  <c r="AB35" i="35"/>
  <c r="H35" i="35"/>
  <c r="H34" i="35"/>
  <c r="AB33" i="35"/>
  <c r="H33" i="35"/>
  <c r="AB31" i="35"/>
  <c r="H31" i="35"/>
  <c r="AP30" i="35"/>
  <c r="AL30" i="35"/>
  <c r="AK30" i="35"/>
  <c r="AJ30" i="35"/>
  <c r="AI30" i="35"/>
  <c r="AG30" i="35"/>
  <c r="AG29" i="35" s="1"/>
  <c r="AD30" i="35"/>
  <c r="AC30" i="35"/>
  <c r="Z30" i="35"/>
  <c r="Y30" i="35"/>
  <c r="X30" i="35"/>
  <c r="W30" i="35"/>
  <c r="W29" i="35" s="1"/>
  <c r="R30" i="35"/>
  <c r="P30" i="35"/>
  <c r="O30" i="35"/>
  <c r="O29" i="35" s="1"/>
  <c r="N30" i="35"/>
  <c r="M30" i="35"/>
  <c r="M29" i="35" s="1"/>
  <c r="J30" i="35"/>
  <c r="AP29" i="35"/>
  <c r="AK29" i="35"/>
  <c r="AC29" i="35"/>
  <c r="Z29" i="35"/>
  <c r="Y29" i="35"/>
  <c r="AB28" i="35"/>
  <c r="AB27" i="35" s="1"/>
  <c r="H28" i="35"/>
  <c r="H27" i="35" s="1"/>
  <c r="C28" i="35"/>
  <c r="AP27" i="35"/>
  <c r="AO27" i="35"/>
  <c r="AN27" i="35"/>
  <c r="AL27" i="35"/>
  <c r="AK27" i="35"/>
  <c r="AJ27" i="35"/>
  <c r="AI27" i="35"/>
  <c r="AH27" i="35"/>
  <c r="AG27" i="35"/>
  <c r="AF27" i="35"/>
  <c r="AE27" i="35"/>
  <c r="AD27" i="35"/>
  <c r="AC27" i="35"/>
  <c r="V27" i="35"/>
  <c r="U27" i="35"/>
  <c r="T27" i="35"/>
  <c r="S27" i="35"/>
  <c r="R27" i="35"/>
  <c r="Q27" i="35"/>
  <c r="P27" i="35"/>
  <c r="O27" i="35"/>
  <c r="N27" i="35"/>
  <c r="M27" i="35"/>
  <c r="K27" i="35"/>
  <c r="J27" i="35"/>
  <c r="I27" i="35"/>
  <c r="G27" i="35"/>
  <c r="F27" i="35"/>
  <c r="E27" i="35"/>
  <c r="D27" i="35"/>
  <c r="C27" i="35"/>
  <c r="AB25" i="35"/>
  <c r="C25" i="35"/>
  <c r="AQ23" i="35"/>
  <c r="AP21" i="35"/>
  <c r="AN21" i="35"/>
  <c r="AL21" i="35"/>
  <c r="AJ21" i="35"/>
  <c r="AI21" i="35"/>
  <c r="AG21" i="35"/>
  <c r="AF21" i="35"/>
  <c r="AE21" i="35"/>
  <c r="AA21" i="35"/>
  <c r="Z21" i="35"/>
  <c r="Y21" i="35"/>
  <c r="X21" i="35"/>
  <c r="T21" i="35"/>
  <c r="O21" i="35"/>
  <c r="M21" i="35"/>
  <c r="K21" i="35"/>
  <c r="J21" i="35"/>
  <c r="I21" i="35"/>
  <c r="H21" i="35" s="1"/>
  <c r="F21" i="35"/>
  <c r="AB20" i="35"/>
  <c r="H20" i="35"/>
  <c r="AB19" i="35"/>
  <c r="L19" i="35"/>
  <c r="AB17" i="35"/>
  <c r="L17" i="35"/>
  <c r="H17" i="35"/>
  <c r="C17" i="35"/>
  <c r="AB16" i="35"/>
  <c r="AB15" i="35" s="1"/>
  <c r="L16" i="35"/>
  <c r="H16" i="35"/>
  <c r="C16" i="35"/>
  <c r="AP15" i="35"/>
  <c r="AN15" i="35"/>
  <c r="AL15" i="35"/>
  <c r="AK15" i="35"/>
  <c r="AJ15" i="35"/>
  <c r="AI15" i="35"/>
  <c r="AH15" i="35"/>
  <c r="AG15" i="35"/>
  <c r="AF15" i="35"/>
  <c r="AE15" i="35"/>
  <c r="AD15" i="35"/>
  <c r="AC15" i="35"/>
  <c r="AA15" i="35"/>
  <c r="Z15" i="35"/>
  <c r="Y15" i="35"/>
  <c r="X15" i="35"/>
  <c r="V15" i="35"/>
  <c r="N15" i="35"/>
  <c r="M15" i="35"/>
  <c r="J15" i="35"/>
  <c r="I15" i="35"/>
  <c r="G15" i="35"/>
  <c r="F15" i="35"/>
  <c r="E15" i="35"/>
  <c r="D15" i="35"/>
  <c r="AB14" i="35"/>
  <c r="H14" i="35"/>
  <c r="C14" i="35"/>
  <c r="AB13" i="35"/>
  <c r="L13" i="35"/>
  <c r="C13" i="35"/>
  <c r="AP9" i="35"/>
  <c r="AL9" i="35"/>
  <c r="AK9" i="35"/>
  <c r="AJ9" i="35"/>
  <c r="AI9" i="35"/>
  <c r="AD9" i="35"/>
  <c r="AC9" i="35"/>
  <c r="Z9" i="35"/>
  <c r="Y9" i="35"/>
  <c r="X9" i="35"/>
  <c r="W9" i="35"/>
  <c r="V9" i="35"/>
  <c r="R9" i="35"/>
  <c r="Q9" i="35"/>
  <c r="P9" i="35"/>
  <c r="K9" i="35"/>
  <c r="G9" i="35"/>
  <c r="F9" i="35"/>
  <c r="E9" i="35"/>
  <c r="AP7" i="35"/>
  <c r="F7" i="35"/>
  <c r="F8" i="35" s="1"/>
  <c r="AB5" i="35"/>
  <c r="H5" i="35"/>
  <c r="C5" i="35"/>
  <c r="H3" i="35"/>
  <c r="L2" i="35"/>
  <c r="C45" i="35" l="1"/>
  <c r="H45" i="35"/>
  <c r="O29" i="36"/>
  <c r="H45" i="36"/>
  <c r="N29" i="35"/>
  <c r="H21" i="36"/>
  <c r="Z29" i="36"/>
  <c r="F57" i="36"/>
  <c r="F57" i="35"/>
  <c r="I57" i="36"/>
  <c r="C15" i="36"/>
  <c r="J9" i="35"/>
  <c r="AA27" i="35"/>
  <c r="J9" i="36"/>
  <c r="AA27" i="36"/>
  <c r="F29" i="35"/>
  <c r="F29" i="36"/>
  <c r="C15" i="35"/>
  <c r="AP26" i="36"/>
  <c r="AP72" i="36" s="1"/>
  <c r="AP8" i="36"/>
  <c r="F26" i="36"/>
  <c r="F8" i="36"/>
  <c r="AC57" i="36"/>
  <c r="H58" i="36"/>
  <c r="M57" i="36"/>
  <c r="J57" i="36"/>
  <c r="AD29" i="36"/>
  <c r="AD29" i="35"/>
  <c r="AP26" i="35"/>
  <c r="AP72" i="35" s="1"/>
  <c r="J57" i="35"/>
  <c r="AP8" i="35"/>
  <c r="H58" i="35"/>
  <c r="F26" i="35"/>
  <c r="M57" i="35"/>
  <c r="AC57" i="35"/>
  <c r="I57" i="35"/>
  <c r="F72" i="36" l="1"/>
  <c r="F72" i="35"/>
  <c r="AB71" i="34" l="1"/>
  <c r="H71" i="34"/>
  <c r="C71" i="34"/>
  <c r="AB70" i="34"/>
  <c r="H70" i="34"/>
  <c r="C70" i="34"/>
  <c r="H69" i="34"/>
  <c r="H68" i="34"/>
  <c r="H67" i="34"/>
  <c r="H66" i="34"/>
  <c r="H64" i="34"/>
  <c r="H63" i="34"/>
  <c r="H62" i="34"/>
  <c r="H61" i="34"/>
  <c r="H60" i="34"/>
  <c r="H59" i="34"/>
  <c r="AP58" i="34"/>
  <c r="AN58" i="34"/>
  <c r="AJ58" i="34"/>
  <c r="AI58" i="34"/>
  <c r="AG58" i="34"/>
  <c r="AD58" i="34"/>
  <c r="AD57" i="34" s="1"/>
  <c r="AC58" i="34"/>
  <c r="AC57" i="34" s="1"/>
  <c r="Z58" i="34"/>
  <c r="Z57" i="34" s="1"/>
  <c r="Y58" i="34"/>
  <c r="X58" i="34"/>
  <c r="W58" i="34"/>
  <c r="R58" i="34"/>
  <c r="P58" i="34"/>
  <c r="P57" i="34" s="1"/>
  <c r="O58" i="34"/>
  <c r="O57" i="34" s="1"/>
  <c r="N58" i="34"/>
  <c r="N57" i="34" s="1"/>
  <c r="M58" i="34"/>
  <c r="M57" i="34" s="1"/>
  <c r="K58" i="34"/>
  <c r="J58" i="34"/>
  <c r="I58" i="34"/>
  <c r="F58" i="34"/>
  <c r="AP57" i="34"/>
  <c r="AN57" i="34"/>
  <c r="AK57" i="34"/>
  <c r="AJ57" i="34"/>
  <c r="AI57" i="34"/>
  <c r="AF57" i="34"/>
  <c r="Y57" i="34"/>
  <c r="X57" i="34"/>
  <c r="W57" i="34"/>
  <c r="H55" i="34"/>
  <c r="C55" i="34"/>
  <c r="AB54" i="34"/>
  <c r="H54" i="34"/>
  <c r="C54" i="34"/>
  <c r="H53" i="34"/>
  <c r="C53" i="34"/>
  <c r="AB52" i="34"/>
  <c r="H52" i="34"/>
  <c r="C52" i="34"/>
  <c r="AB51" i="34"/>
  <c r="H51" i="34"/>
  <c r="C51" i="34"/>
  <c r="H50" i="34"/>
  <c r="C50" i="34"/>
  <c r="H49" i="34"/>
  <c r="C49" i="34"/>
  <c r="H48" i="34"/>
  <c r="C48" i="34"/>
  <c r="H47" i="34"/>
  <c r="C47" i="34"/>
  <c r="H46" i="34"/>
  <c r="C46" i="34"/>
  <c r="AP45" i="34"/>
  <c r="AN45" i="34"/>
  <c r="AL45" i="34"/>
  <c r="AK45" i="34"/>
  <c r="AH45" i="34"/>
  <c r="AG45" i="34"/>
  <c r="AF45" i="34"/>
  <c r="AE45" i="34"/>
  <c r="AD45" i="34"/>
  <c r="AC45" i="34"/>
  <c r="Z45" i="34"/>
  <c r="Y45" i="34"/>
  <c r="X45" i="34"/>
  <c r="W45" i="34"/>
  <c r="V45" i="34"/>
  <c r="Q45" i="34"/>
  <c r="O45" i="34"/>
  <c r="N45" i="34"/>
  <c r="M45" i="34"/>
  <c r="K45" i="34"/>
  <c r="J45" i="34"/>
  <c r="I45" i="34"/>
  <c r="G45" i="34"/>
  <c r="F45" i="34"/>
  <c r="E45" i="34"/>
  <c r="D45" i="34"/>
  <c r="AB44" i="34"/>
  <c r="H44" i="34"/>
  <c r="AB43" i="34"/>
  <c r="AB42" i="34"/>
  <c r="H42" i="34"/>
  <c r="AB41" i="34"/>
  <c r="H41" i="34"/>
  <c r="AB40" i="34"/>
  <c r="H40" i="34"/>
  <c r="AB39" i="34"/>
  <c r="H39" i="34"/>
  <c r="H38" i="34"/>
  <c r="AB37" i="34"/>
  <c r="H37" i="34"/>
  <c r="H36" i="34"/>
  <c r="AB35" i="34"/>
  <c r="H35" i="34"/>
  <c r="H34" i="34"/>
  <c r="AB33" i="34"/>
  <c r="H33" i="34"/>
  <c r="AB31" i="34"/>
  <c r="H31" i="34"/>
  <c r="AP30" i="34"/>
  <c r="AL30" i="34"/>
  <c r="AK30" i="34"/>
  <c r="AJ30" i="34"/>
  <c r="AI30" i="34"/>
  <c r="AG30" i="34"/>
  <c r="AD30" i="34"/>
  <c r="AC30" i="34"/>
  <c r="Z30" i="34"/>
  <c r="Y30" i="34"/>
  <c r="X30" i="34"/>
  <c r="X29" i="34" s="1"/>
  <c r="W30" i="34"/>
  <c r="R30" i="34"/>
  <c r="P30" i="34"/>
  <c r="O30" i="34"/>
  <c r="N30" i="34"/>
  <c r="N29" i="34" s="1"/>
  <c r="M30" i="34"/>
  <c r="J30" i="34"/>
  <c r="AD29" i="34"/>
  <c r="AB28" i="34"/>
  <c r="H28" i="34"/>
  <c r="C28" i="34"/>
  <c r="AP27" i="34"/>
  <c r="AO27" i="34"/>
  <c r="AN27" i="34"/>
  <c r="AL27" i="34"/>
  <c r="AK27" i="34"/>
  <c r="AJ27" i="34"/>
  <c r="AI27" i="34"/>
  <c r="AH27" i="34"/>
  <c r="AG27" i="34"/>
  <c r="AF27" i="34"/>
  <c r="AE27" i="34"/>
  <c r="AD27" i="34"/>
  <c r="AC27" i="34"/>
  <c r="V27" i="34"/>
  <c r="U27" i="34"/>
  <c r="T27" i="34"/>
  <c r="S27" i="34"/>
  <c r="R27" i="34"/>
  <c r="Q27" i="34"/>
  <c r="P27" i="34"/>
  <c r="O27" i="34"/>
  <c r="N27" i="34"/>
  <c r="M27" i="34"/>
  <c r="K27" i="34"/>
  <c r="J27" i="34"/>
  <c r="I27" i="34"/>
  <c r="G27" i="34"/>
  <c r="F27" i="34"/>
  <c r="E27" i="34"/>
  <c r="D27" i="34"/>
  <c r="C27" i="34"/>
  <c r="AB25" i="34"/>
  <c r="C25" i="34"/>
  <c r="AQ23" i="34"/>
  <c r="AP21" i="34"/>
  <c r="AN21" i="34"/>
  <c r="AL21" i="34"/>
  <c r="AJ21" i="34"/>
  <c r="AI21" i="34"/>
  <c r="AG21" i="34"/>
  <c r="AF21" i="34"/>
  <c r="AE21" i="34"/>
  <c r="Z21" i="34"/>
  <c r="Y21" i="34"/>
  <c r="X21" i="34"/>
  <c r="T21" i="34"/>
  <c r="O21" i="34"/>
  <c r="M21" i="34"/>
  <c r="K21" i="34"/>
  <c r="J21" i="34"/>
  <c r="H21" i="34" s="1"/>
  <c r="I21" i="34"/>
  <c r="F21" i="34"/>
  <c r="AB20" i="34"/>
  <c r="H20" i="34"/>
  <c r="AB19" i="34"/>
  <c r="L19" i="34"/>
  <c r="AB17" i="34"/>
  <c r="L17" i="34"/>
  <c r="H17" i="34"/>
  <c r="C17" i="34"/>
  <c r="AB16" i="34"/>
  <c r="L16" i="34"/>
  <c r="H16" i="34"/>
  <c r="C16" i="34"/>
  <c r="AP15" i="34"/>
  <c r="AN15" i="34"/>
  <c r="AL15" i="34"/>
  <c r="AK15" i="34"/>
  <c r="AJ15" i="34"/>
  <c r="AI15" i="34"/>
  <c r="AH15" i="34"/>
  <c r="AG15" i="34"/>
  <c r="AF15" i="34"/>
  <c r="AE15" i="34"/>
  <c r="AD15" i="34"/>
  <c r="AC15" i="34"/>
  <c r="AA15" i="34"/>
  <c r="Z15" i="34"/>
  <c r="Y15" i="34"/>
  <c r="X15" i="34"/>
  <c r="V15" i="34"/>
  <c r="N15" i="34"/>
  <c r="M15" i="34"/>
  <c r="J15" i="34"/>
  <c r="I15" i="34"/>
  <c r="G15" i="34"/>
  <c r="F15" i="34"/>
  <c r="E15" i="34"/>
  <c r="D15" i="34"/>
  <c r="AB14" i="34"/>
  <c r="H14" i="34"/>
  <c r="C14" i="34"/>
  <c r="AB13" i="34"/>
  <c r="L13" i="34"/>
  <c r="C13" i="34"/>
  <c r="AP9" i="34"/>
  <c r="AL9" i="34"/>
  <c r="AK9" i="34"/>
  <c r="AJ9" i="34"/>
  <c r="AI9" i="34"/>
  <c r="AD9" i="34"/>
  <c r="AC9" i="34"/>
  <c r="Z9" i="34"/>
  <c r="Y9" i="34"/>
  <c r="X9" i="34"/>
  <c r="W9" i="34"/>
  <c r="V9" i="34"/>
  <c r="R9" i="34"/>
  <c r="Q9" i="34"/>
  <c r="P9" i="34"/>
  <c r="K9" i="34"/>
  <c r="G9" i="34"/>
  <c r="F9" i="34"/>
  <c r="E9" i="34"/>
  <c r="AP7" i="34"/>
  <c r="F7" i="34"/>
  <c r="AB5" i="34"/>
  <c r="H5" i="34"/>
  <c r="C5" i="34"/>
  <c r="H3" i="34"/>
  <c r="L2" i="34"/>
  <c r="AA27" i="34" l="1"/>
  <c r="F57" i="34"/>
  <c r="AB27" i="34"/>
  <c r="AP29" i="34"/>
  <c r="I57" i="34"/>
  <c r="O29" i="34"/>
  <c r="R57" i="34"/>
  <c r="AG57" i="34"/>
  <c r="AP8" i="34"/>
  <c r="Y29" i="34"/>
  <c r="AB15" i="34"/>
  <c r="W29" i="34"/>
  <c r="AG29" i="34"/>
  <c r="H45" i="34"/>
  <c r="Z29" i="34"/>
  <c r="H27" i="34"/>
  <c r="F29" i="34"/>
  <c r="H58" i="34"/>
  <c r="AK29" i="34"/>
  <c r="M29" i="34"/>
  <c r="AC29" i="34"/>
  <c r="F8" i="34"/>
  <c r="C45" i="34"/>
  <c r="J57" i="34"/>
  <c r="J9" i="34"/>
  <c r="AP26" i="34"/>
  <c r="C15" i="34"/>
  <c r="F26" i="34"/>
  <c r="D15" i="33"/>
  <c r="D27" i="33"/>
  <c r="D45" i="33"/>
  <c r="AP72" i="34" l="1"/>
  <c r="F72" i="34"/>
  <c r="AB44" i="33" l="1"/>
  <c r="AB44" i="32"/>
  <c r="AB44" i="30"/>
  <c r="AB44" i="29"/>
  <c r="AB44" i="28"/>
  <c r="AB44" i="26"/>
  <c r="AB44" i="25"/>
  <c r="AB44" i="24"/>
  <c r="AB44" i="23"/>
  <c r="AB44" i="22"/>
  <c r="AB44" i="21"/>
  <c r="AB44" i="19"/>
  <c r="AB44" i="18"/>
  <c r="AB44" i="17"/>
  <c r="AB44" i="1"/>
  <c r="AB44" i="4"/>
  <c r="AB44" i="5"/>
  <c r="AB44" i="6"/>
  <c r="AB44" i="7"/>
  <c r="AB44" i="8"/>
  <c r="AB44" i="9"/>
  <c r="AB44" i="10"/>
  <c r="AB44" i="11"/>
  <c r="AB44" i="12"/>
  <c r="AB44" i="13"/>
  <c r="AB44" i="14"/>
  <c r="AB44" i="15"/>
  <c r="AB44" i="16"/>
  <c r="AB44" i="2"/>
  <c r="AB44" i="31"/>
  <c r="H44" i="33"/>
  <c r="H44" i="32"/>
  <c r="H44" i="30"/>
  <c r="H44" i="29"/>
  <c r="H44" i="28"/>
  <c r="H44" i="26"/>
  <c r="H44" i="25"/>
  <c r="H44" i="24"/>
  <c r="H44" i="23"/>
  <c r="H44" i="22"/>
  <c r="H44" i="21"/>
  <c r="H44" i="19"/>
  <c r="H44" i="18"/>
  <c r="H44" i="17"/>
  <c r="H44" i="1"/>
  <c r="H44" i="4"/>
  <c r="H44" i="5"/>
  <c r="H44" i="6"/>
  <c r="H44" i="7"/>
  <c r="H44" i="8"/>
  <c r="H44" i="9"/>
  <c r="H44" i="10"/>
  <c r="H44" i="11"/>
  <c r="H44" i="12"/>
  <c r="H44" i="13"/>
  <c r="H44" i="14"/>
  <c r="H44" i="15"/>
  <c r="H44" i="16"/>
  <c r="H44" i="2"/>
  <c r="H44" i="31"/>
  <c r="C44" i="5" l="1"/>
  <c r="C44" i="6"/>
  <c r="C44" i="17"/>
  <c r="C44" i="15"/>
  <c r="C44" i="7"/>
  <c r="C44" i="21"/>
  <c r="C44" i="10"/>
  <c r="C44" i="14"/>
  <c r="C44" i="13"/>
  <c r="C44" i="12"/>
  <c r="C44" i="4"/>
  <c r="C44" i="11"/>
  <c r="C44" i="1"/>
  <c r="C44" i="2"/>
  <c r="C44" i="9"/>
  <c r="C44" i="18"/>
  <c r="C44" i="16"/>
  <c r="C44" i="8"/>
  <c r="C44" i="19"/>
  <c r="AL21" i="33" l="1"/>
  <c r="AL21" i="32"/>
  <c r="AL21" i="31"/>
  <c r="AL21" i="30"/>
  <c r="AL21" i="29"/>
  <c r="AL21" i="28"/>
  <c r="AL21" i="26"/>
  <c r="AL21" i="25"/>
  <c r="AL21" i="24"/>
  <c r="AL21" i="23"/>
  <c r="AL21" i="22"/>
  <c r="AL21" i="21"/>
  <c r="AL21" i="19"/>
  <c r="AL21" i="18"/>
  <c r="AL21" i="17"/>
  <c r="AL21" i="1"/>
  <c r="AL21" i="4"/>
  <c r="AL21" i="5"/>
  <c r="AL21" i="6"/>
  <c r="AL21" i="7"/>
  <c r="AL21" i="8"/>
  <c r="AL21" i="9"/>
  <c r="AL21" i="10"/>
  <c r="AL21" i="11"/>
  <c r="AL21" i="12"/>
  <c r="AL21" i="13"/>
  <c r="AL21" i="14"/>
  <c r="AL21" i="15"/>
  <c r="AL21" i="16"/>
  <c r="AL21" i="2"/>
  <c r="AK21" i="6" l="1"/>
  <c r="AK21" i="5"/>
  <c r="AK21" i="14"/>
  <c r="AK21" i="12"/>
  <c r="AK21" i="4"/>
  <c r="AK21" i="13"/>
  <c r="AK21" i="11"/>
  <c r="AK21" i="1"/>
  <c r="AK21" i="10"/>
  <c r="AK21" i="17"/>
  <c r="AK21" i="2"/>
  <c r="AK21" i="9"/>
  <c r="AK21" i="18"/>
  <c r="AK21" i="16"/>
  <c r="AK21" i="8"/>
  <c r="AK21" i="19"/>
  <c r="AK21" i="15"/>
  <c r="AK21" i="7"/>
  <c r="AK21" i="21"/>
  <c r="AJ58" i="33"/>
  <c r="AJ30" i="33"/>
  <c r="AJ27" i="33"/>
  <c r="AJ21" i="33"/>
  <c r="AJ15" i="33"/>
  <c r="AJ9" i="33"/>
  <c r="AJ58" i="32"/>
  <c r="AJ57" i="32" s="1"/>
  <c r="AJ30" i="32"/>
  <c r="AJ27" i="32"/>
  <c r="AJ21" i="32"/>
  <c r="AJ15" i="32"/>
  <c r="AJ9" i="32"/>
  <c r="AJ58" i="31"/>
  <c r="AJ57" i="31" s="1"/>
  <c r="AJ30" i="31"/>
  <c r="AJ27" i="31"/>
  <c r="AJ21" i="31"/>
  <c r="AJ15" i="31"/>
  <c r="AJ9" i="31"/>
  <c r="AJ58" i="30"/>
  <c r="AJ57" i="30" s="1"/>
  <c r="AJ30" i="30"/>
  <c r="AJ27" i="30"/>
  <c r="AJ21" i="30"/>
  <c r="AJ15" i="30"/>
  <c r="AJ9" i="30"/>
  <c r="AJ58" i="29"/>
  <c r="AJ57" i="29" s="1"/>
  <c r="AJ30" i="29"/>
  <c r="AJ27" i="29"/>
  <c r="AJ21" i="29"/>
  <c r="AJ15" i="29"/>
  <c r="AJ9" i="29"/>
  <c r="AJ58" i="28"/>
  <c r="AJ57" i="28" s="1"/>
  <c r="AJ30" i="28"/>
  <c r="AJ27" i="28"/>
  <c r="AJ21" i="28"/>
  <c r="AJ15" i="28"/>
  <c r="AJ9" i="28"/>
  <c r="AJ58" i="26"/>
  <c r="AJ57" i="26" s="1"/>
  <c r="AJ30" i="26"/>
  <c r="AJ27" i="26"/>
  <c r="AJ21" i="26"/>
  <c r="AJ15" i="26"/>
  <c r="AJ9" i="26"/>
  <c r="AJ58" i="25"/>
  <c r="AJ57" i="25"/>
  <c r="AJ30" i="25"/>
  <c r="AJ27" i="25"/>
  <c r="AJ21" i="25"/>
  <c r="AJ15" i="25"/>
  <c r="AJ9" i="25"/>
  <c r="AJ58" i="24"/>
  <c r="AJ57" i="24" s="1"/>
  <c r="AJ30" i="24"/>
  <c r="AJ27" i="24"/>
  <c r="AJ21" i="24"/>
  <c r="AJ15" i="24"/>
  <c r="AJ9" i="24"/>
  <c r="AJ58" i="23"/>
  <c r="AJ57" i="23" s="1"/>
  <c r="AJ30" i="23"/>
  <c r="AJ27" i="23"/>
  <c r="AJ21" i="23"/>
  <c r="AJ15" i="23"/>
  <c r="AJ9" i="23"/>
  <c r="AJ58" i="22"/>
  <c r="AJ57" i="22" s="1"/>
  <c r="AJ30" i="22"/>
  <c r="AJ27" i="22"/>
  <c r="AJ21" i="22"/>
  <c r="AJ15" i="22"/>
  <c r="AJ9" i="22"/>
  <c r="AJ58" i="21"/>
  <c r="AJ57" i="21" s="1"/>
  <c r="AJ30" i="21"/>
  <c r="AJ27" i="21"/>
  <c r="AJ21" i="21"/>
  <c r="AJ15" i="21"/>
  <c r="AJ9" i="21"/>
  <c r="AJ58" i="19"/>
  <c r="AJ57" i="19" s="1"/>
  <c r="AJ30" i="19"/>
  <c r="AJ27" i="19"/>
  <c r="AJ21" i="19"/>
  <c r="AJ15" i="19"/>
  <c r="AJ9" i="19"/>
  <c r="AJ58" i="18"/>
  <c r="AJ57" i="18" s="1"/>
  <c r="AJ30" i="18"/>
  <c r="AJ27" i="18"/>
  <c r="AJ21" i="18"/>
  <c r="AJ15" i="18"/>
  <c r="AJ9" i="18"/>
  <c r="AJ58" i="17"/>
  <c r="AJ57" i="17" s="1"/>
  <c r="AJ30" i="17"/>
  <c r="AJ27" i="17"/>
  <c r="AJ21" i="17"/>
  <c r="AJ15" i="17"/>
  <c r="AJ9" i="17"/>
  <c r="AJ58" i="1"/>
  <c r="AJ57" i="1" s="1"/>
  <c r="AJ30" i="1"/>
  <c r="AJ27" i="1"/>
  <c r="AJ21" i="1"/>
  <c r="AJ15" i="1"/>
  <c r="AJ9" i="1"/>
  <c r="AJ58" i="4"/>
  <c r="AJ57" i="4" s="1"/>
  <c r="AJ30" i="4"/>
  <c r="AJ27" i="4"/>
  <c r="AJ21" i="4"/>
  <c r="AJ15" i="4"/>
  <c r="AJ9" i="4"/>
  <c r="AJ58" i="5"/>
  <c r="AJ57" i="5" s="1"/>
  <c r="AJ30" i="5"/>
  <c r="AJ27" i="5"/>
  <c r="AJ21" i="5"/>
  <c r="AJ15" i="5"/>
  <c r="AJ9" i="5"/>
  <c r="AJ58" i="6"/>
  <c r="AJ57" i="6" s="1"/>
  <c r="AJ30" i="6"/>
  <c r="AJ27" i="6"/>
  <c r="AJ21" i="6"/>
  <c r="AJ15" i="6"/>
  <c r="AJ9" i="6"/>
  <c r="AJ58" i="7"/>
  <c r="AJ57" i="7" s="1"/>
  <c r="AJ30" i="7"/>
  <c r="AJ27" i="7"/>
  <c r="AJ21" i="7"/>
  <c r="AJ15" i="7"/>
  <c r="AJ9" i="7"/>
  <c r="AJ58" i="8"/>
  <c r="AJ57" i="8" s="1"/>
  <c r="AJ30" i="8"/>
  <c r="AJ27" i="8"/>
  <c r="AJ21" i="8"/>
  <c r="AJ15" i="8"/>
  <c r="AJ9" i="8"/>
  <c r="AJ58" i="9"/>
  <c r="AJ57" i="9" s="1"/>
  <c r="AJ30" i="9"/>
  <c r="AJ27" i="9"/>
  <c r="AJ21" i="9"/>
  <c r="AJ15" i="9"/>
  <c r="AJ9" i="9"/>
  <c r="AJ58" i="10"/>
  <c r="AJ57" i="10" s="1"/>
  <c r="AJ30" i="10"/>
  <c r="AJ27" i="10"/>
  <c r="AJ21" i="10"/>
  <c r="AJ15" i="10"/>
  <c r="AJ9" i="10"/>
  <c r="AJ58" i="11"/>
  <c r="AJ57" i="11" s="1"/>
  <c r="AJ30" i="11"/>
  <c r="AJ27" i="11"/>
  <c r="AJ21" i="11"/>
  <c r="AJ15" i="11"/>
  <c r="AJ9" i="11"/>
  <c r="AJ58" i="12"/>
  <c r="AJ57" i="12" s="1"/>
  <c r="AJ30" i="12"/>
  <c r="AJ27" i="12"/>
  <c r="AJ21" i="12"/>
  <c r="AJ15" i="12"/>
  <c r="AJ9" i="12"/>
  <c r="AJ58" i="13"/>
  <c r="AJ57" i="13" s="1"/>
  <c r="AJ30" i="13"/>
  <c r="AJ27" i="13"/>
  <c r="AJ21" i="13"/>
  <c r="AJ15" i="13"/>
  <c r="AJ9" i="13"/>
  <c r="AJ58" i="14"/>
  <c r="AJ57" i="14" s="1"/>
  <c r="AJ30" i="14"/>
  <c r="AJ27" i="14"/>
  <c r="AJ21" i="14"/>
  <c r="AJ15" i="14"/>
  <c r="AJ9" i="14"/>
  <c r="AJ58" i="15"/>
  <c r="AJ57" i="15" s="1"/>
  <c r="AJ30" i="15"/>
  <c r="AJ27" i="15"/>
  <c r="AJ21" i="15"/>
  <c r="AJ15" i="15"/>
  <c r="AJ9" i="15"/>
  <c r="AJ58" i="2"/>
  <c r="AJ57" i="2"/>
  <c r="AJ30" i="2"/>
  <c r="AJ27" i="2"/>
  <c r="AJ21" i="2"/>
  <c r="AJ15" i="2"/>
  <c r="AJ9" i="2"/>
  <c r="AJ58" i="16"/>
  <c r="AJ57" i="16" s="1"/>
  <c r="AJ30" i="16"/>
  <c r="AJ27" i="16"/>
  <c r="AJ21" i="16"/>
  <c r="AJ15" i="16"/>
  <c r="AJ9" i="16"/>
  <c r="AJ57" i="33" l="1"/>
  <c r="AJ7" i="13"/>
  <c r="AJ7" i="12"/>
  <c r="AJ7" i="2"/>
  <c r="AJ45" i="5"/>
  <c r="AJ7" i="11"/>
  <c r="AJ45" i="13"/>
  <c r="AJ7" i="5"/>
  <c r="AJ7" i="4"/>
  <c r="AJ45" i="2"/>
  <c r="AJ45" i="10"/>
  <c r="AJ7" i="9"/>
  <c r="AJ45" i="16"/>
  <c r="AJ7" i="15"/>
  <c r="AJ45" i="15"/>
  <c r="AJ7" i="14"/>
  <c r="AJ45" i="9"/>
  <c r="AJ7" i="8"/>
  <c r="AJ45" i="8"/>
  <c r="AJ7" i="7"/>
  <c r="AJ45" i="4"/>
  <c r="AJ7" i="16"/>
  <c r="AJ45" i="14"/>
  <c r="AJ45" i="7"/>
  <c r="AJ7" i="6"/>
  <c r="AJ45" i="1"/>
  <c r="AJ45" i="6"/>
  <c r="AJ7" i="1"/>
  <c r="AJ7" i="17"/>
  <c r="AJ45" i="12"/>
  <c r="AJ45" i="11"/>
  <c r="AJ7" i="10"/>
  <c r="AJ29" i="6" l="1"/>
  <c r="AJ29" i="14"/>
  <c r="AJ29" i="15"/>
  <c r="AJ26" i="16"/>
  <c r="AJ8" i="15"/>
  <c r="AJ29" i="13"/>
  <c r="AJ29" i="12"/>
  <c r="AJ29" i="4"/>
  <c r="AJ29" i="16"/>
  <c r="AJ26" i="11"/>
  <c r="AJ29" i="11"/>
  <c r="AJ8" i="9"/>
  <c r="AJ29" i="5"/>
  <c r="AJ29" i="8"/>
  <c r="AJ29" i="10"/>
  <c r="AJ26" i="2"/>
  <c r="AJ29" i="2"/>
  <c r="AJ26" i="12"/>
  <c r="AJ26" i="8"/>
  <c r="AJ29" i="9"/>
  <c r="AJ8" i="13"/>
  <c r="AJ29" i="1"/>
  <c r="AJ8" i="10"/>
  <c r="AJ29" i="7"/>
  <c r="AJ26" i="14"/>
  <c r="AJ26" i="9"/>
  <c r="AJ8" i="11"/>
  <c r="AJ26" i="5"/>
  <c r="AJ8" i="5"/>
  <c r="AJ8" i="14"/>
  <c r="AJ8" i="2"/>
  <c r="AJ26" i="15"/>
  <c r="AJ8" i="12"/>
  <c r="AJ26" i="13"/>
  <c r="AJ8" i="7"/>
  <c r="AJ26" i="7"/>
  <c r="AJ8" i="6"/>
  <c r="AJ26" i="6"/>
  <c r="AJ26" i="10"/>
  <c r="AJ26" i="1"/>
  <c r="AJ8" i="1"/>
  <c r="AJ26" i="4"/>
  <c r="AJ8" i="17"/>
  <c r="AJ8" i="4"/>
  <c r="AJ26" i="17"/>
  <c r="AJ8" i="16"/>
  <c r="AJ8" i="8"/>
  <c r="AJ72" i="8" l="1"/>
  <c r="AJ72" i="16"/>
  <c r="AJ72" i="2"/>
  <c r="AJ72" i="14"/>
  <c r="AJ72" i="11"/>
  <c r="AJ72" i="12"/>
  <c r="AJ72" i="7"/>
  <c r="AJ72" i="15"/>
  <c r="AJ72" i="4"/>
  <c r="AJ72" i="10"/>
  <c r="AJ72" i="6"/>
  <c r="AJ72" i="13"/>
  <c r="AJ72" i="1"/>
  <c r="AJ72" i="5"/>
  <c r="AJ72" i="9"/>
  <c r="AB24" i="32" l="1"/>
  <c r="AQ23" i="32"/>
  <c r="AP21" i="32"/>
  <c r="AN21" i="32"/>
  <c r="AI21" i="32"/>
  <c r="AH21" i="32"/>
  <c r="AG21" i="32"/>
  <c r="AF21" i="32"/>
  <c r="AE21" i="32"/>
  <c r="AB24" i="31"/>
  <c r="AQ23" i="31"/>
  <c r="AP21" i="31"/>
  <c r="AN21" i="31"/>
  <c r="AI21" i="31"/>
  <c r="AH21" i="31"/>
  <c r="AG21" i="31"/>
  <c r="AF21" i="31"/>
  <c r="AE21" i="31"/>
  <c r="AB24" i="30"/>
  <c r="AQ23" i="30"/>
  <c r="AP21" i="30"/>
  <c r="AN21" i="30"/>
  <c r="AM21" i="30"/>
  <c r="AI21" i="30"/>
  <c r="AH21" i="30"/>
  <c r="AG21" i="30"/>
  <c r="AF21" i="30"/>
  <c r="AE21" i="30"/>
  <c r="AB24" i="29"/>
  <c r="AQ23" i="29"/>
  <c r="AP21" i="29"/>
  <c r="AN21" i="29"/>
  <c r="AM21" i="29"/>
  <c r="AI21" i="29"/>
  <c r="AH21" i="29"/>
  <c r="AG21" i="29"/>
  <c r="AF21" i="29"/>
  <c r="AE21" i="29"/>
  <c r="AB24" i="28"/>
  <c r="AQ23" i="28"/>
  <c r="AP21" i="28"/>
  <c r="AN21" i="28"/>
  <c r="AM21" i="28"/>
  <c r="AI21" i="28"/>
  <c r="AH21" i="28"/>
  <c r="AG21" i="28"/>
  <c r="AF21" i="28"/>
  <c r="AE21" i="28"/>
  <c r="AB24" i="26"/>
  <c r="AQ23" i="26"/>
  <c r="AP21" i="26"/>
  <c r="AN21" i="26"/>
  <c r="AM21" i="26"/>
  <c r="AI21" i="26"/>
  <c r="AH21" i="26"/>
  <c r="AG21" i="26"/>
  <c r="AF21" i="26"/>
  <c r="AE21" i="26"/>
  <c r="AB24" i="25"/>
  <c r="AQ23" i="25"/>
  <c r="AP21" i="25"/>
  <c r="AN21" i="25"/>
  <c r="AM21" i="25"/>
  <c r="AI21" i="25"/>
  <c r="AH21" i="25"/>
  <c r="AG21" i="25"/>
  <c r="AF21" i="25"/>
  <c r="AE21" i="25"/>
  <c r="AB24" i="24"/>
  <c r="AQ23" i="24"/>
  <c r="AP21" i="24"/>
  <c r="AN21" i="24"/>
  <c r="AM21" i="24"/>
  <c r="AI21" i="24"/>
  <c r="AH21" i="24"/>
  <c r="AG21" i="24"/>
  <c r="AF21" i="24"/>
  <c r="AE21" i="24"/>
  <c r="AB24" i="23"/>
  <c r="AQ23" i="23"/>
  <c r="AP21" i="23"/>
  <c r="AN21" i="23"/>
  <c r="AM21" i="23"/>
  <c r="AI21" i="23"/>
  <c r="AH21" i="23"/>
  <c r="AG21" i="23"/>
  <c r="AF21" i="23"/>
  <c r="AE21" i="23"/>
  <c r="AB24" i="22"/>
  <c r="AQ23" i="22"/>
  <c r="AP21" i="22"/>
  <c r="AN21" i="22"/>
  <c r="AM21" i="22"/>
  <c r="AI21" i="22"/>
  <c r="AH21" i="22"/>
  <c r="AG21" i="22"/>
  <c r="AF21" i="22"/>
  <c r="AE21" i="22"/>
  <c r="AB24" i="21"/>
  <c r="AQ23" i="21"/>
  <c r="AP21" i="21"/>
  <c r="AN21" i="21"/>
  <c r="AM21" i="21"/>
  <c r="AI21" i="21"/>
  <c r="AH21" i="21"/>
  <c r="AG21" i="21"/>
  <c r="AF21" i="21"/>
  <c r="AE21" i="21"/>
  <c r="AB24" i="19"/>
  <c r="AQ23" i="19"/>
  <c r="AP21" i="19"/>
  <c r="AN21" i="19"/>
  <c r="AM21" i="19"/>
  <c r="AI21" i="19"/>
  <c r="AH21" i="19"/>
  <c r="AG21" i="19"/>
  <c r="AF21" i="19"/>
  <c r="AE21" i="19"/>
  <c r="AB24" i="18"/>
  <c r="AQ23" i="18"/>
  <c r="AP21" i="18"/>
  <c r="AN21" i="18"/>
  <c r="AM21" i="18"/>
  <c r="AI21" i="18"/>
  <c r="AH21" i="18"/>
  <c r="AG21" i="18"/>
  <c r="AF21" i="18"/>
  <c r="AE21" i="18"/>
  <c r="AB24" i="17"/>
  <c r="AQ23" i="17"/>
  <c r="AP21" i="17"/>
  <c r="AN21" i="17"/>
  <c r="AM21" i="17"/>
  <c r="AI21" i="17"/>
  <c r="AH21" i="17"/>
  <c r="AG21" i="17"/>
  <c r="AF21" i="17"/>
  <c r="AE21" i="17"/>
  <c r="AB24" i="1"/>
  <c r="AQ23" i="1"/>
  <c r="AP21" i="1"/>
  <c r="AN21" i="1"/>
  <c r="AM21" i="1"/>
  <c r="AI21" i="1"/>
  <c r="AH21" i="1"/>
  <c r="AG21" i="1"/>
  <c r="AF21" i="1"/>
  <c r="AE21" i="1"/>
  <c r="AB24" i="4"/>
  <c r="AQ23" i="4"/>
  <c r="AP21" i="4"/>
  <c r="AN21" i="4"/>
  <c r="AM21" i="4"/>
  <c r="AI21" i="4"/>
  <c r="AH21" i="4"/>
  <c r="AG21" i="4"/>
  <c r="AF21" i="4"/>
  <c r="AE21" i="4"/>
  <c r="AB24" i="5"/>
  <c r="AQ23" i="5"/>
  <c r="AP21" i="5"/>
  <c r="AN21" i="5"/>
  <c r="AM21" i="5"/>
  <c r="AI21" i="5"/>
  <c r="AH21" i="5"/>
  <c r="AG21" i="5"/>
  <c r="AF21" i="5"/>
  <c r="AE21" i="5"/>
  <c r="AB24" i="6"/>
  <c r="AQ23" i="6"/>
  <c r="AP21" i="6"/>
  <c r="AN21" i="6"/>
  <c r="AM21" i="6"/>
  <c r="AI21" i="6"/>
  <c r="AH21" i="6"/>
  <c r="AG21" i="6"/>
  <c r="AF21" i="6"/>
  <c r="AE21" i="6"/>
  <c r="AB24" i="7"/>
  <c r="AQ23" i="7"/>
  <c r="AP21" i="7"/>
  <c r="AN21" i="7"/>
  <c r="AM21" i="7"/>
  <c r="AI21" i="7"/>
  <c r="AH21" i="7"/>
  <c r="AG21" i="7"/>
  <c r="AF21" i="7"/>
  <c r="AE21" i="7"/>
  <c r="AB24" i="8"/>
  <c r="AQ23" i="8"/>
  <c r="AP21" i="8"/>
  <c r="AN21" i="8"/>
  <c r="AM21" i="8"/>
  <c r="AI21" i="8"/>
  <c r="AH21" i="8"/>
  <c r="AG21" i="8"/>
  <c r="AF21" i="8"/>
  <c r="AE21" i="8"/>
  <c r="AB24" i="9"/>
  <c r="AQ23" i="9"/>
  <c r="AP21" i="9"/>
  <c r="AN21" i="9"/>
  <c r="AM21" i="9"/>
  <c r="AI21" i="9"/>
  <c r="AH21" i="9"/>
  <c r="AG21" i="9"/>
  <c r="AF21" i="9"/>
  <c r="AE21" i="9"/>
  <c r="AB24" i="10"/>
  <c r="AQ23" i="10"/>
  <c r="AP21" i="10"/>
  <c r="AN21" i="10"/>
  <c r="AM21" i="10"/>
  <c r="AI21" i="10"/>
  <c r="AH21" i="10"/>
  <c r="AG21" i="10"/>
  <c r="AF21" i="10"/>
  <c r="AE21" i="10"/>
  <c r="AB24" i="11"/>
  <c r="AQ23" i="11"/>
  <c r="AP21" i="11"/>
  <c r="AN21" i="11"/>
  <c r="AM21" i="11"/>
  <c r="AI21" i="11"/>
  <c r="AH21" i="11"/>
  <c r="AG21" i="11"/>
  <c r="AF21" i="11"/>
  <c r="AE21" i="11"/>
  <c r="AB24" i="12"/>
  <c r="AQ23" i="12"/>
  <c r="AP21" i="12"/>
  <c r="AN21" i="12"/>
  <c r="AM21" i="12"/>
  <c r="AI21" i="12"/>
  <c r="AH21" i="12"/>
  <c r="AG21" i="12"/>
  <c r="AF21" i="12"/>
  <c r="AE21" i="12"/>
  <c r="AB24" i="13"/>
  <c r="AQ23" i="13"/>
  <c r="AP21" i="13"/>
  <c r="AN21" i="13"/>
  <c r="AM21" i="13"/>
  <c r="AI21" i="13"/>
  <c r="AH21" i="13"/>
  <c r="AG21" i="13"/>
  <c r="AF21" i="13"/>
  <c r="AE21" i="13"/>
  <c r="AB24" i="14"/>
  <c r="AQ23" i="14"/>
  <c r="AP21" i="14"/>
  <c r="AN21" i="14"/>
  <c r="AM21" i="14"/>
  <c r="AI21" i="14"/>
  <c r="AH21" i="14"/>
  <c r="AG21" i="14"/>
  <c r="AF21" i="14"/>
  <c r="AE21" i="14"/>
  <c r="AB24" i="15"/>
  <c r="AQ23" i="15"/>
  <c r="AP21" i="15"/>
  <c r="AN21" i="15"/>
  <c r="AM21" i="15"/>
  <c r="AI21" i="15"/>
  <c r="AH21" i="15"/>
  <c r="AG21" i="15"/>
  <c r="AF21" i="15"/>
  <c r="AE21" i="15"/>
  <c r="AB24" i="16"/>
  <c r="AQ23" i="16"/>
  <c r="AP21" i="16"/>
  <c r="AN21" i="16"/>
  <c r="AM21" i="16"/>
  <c r="AI21" i="16"/>
  <c r="AH21" i="16"/>
  <c r="AG21" i="16"/>
  <c r="AF21" i="16"/>
  <c r="AE21" i="16"/>
  <c r="AB24" i="2"/>
  <c r="AQ23" i="2"/>
  <c r="AP21" i="2"/>
  <c r="AN21" i="2"/>
  <c r="AM21" i="2"/>
  <c r="AI21" i="2"/>
  <c r="AH21" i="2"/>
  <c r="AG21" i="2"/>
  <c r="AF21" i="2"/>
  <c r="AE21" i="2"/>
  <c r="AB24" i="33"/>
  <c r="AQ23" i="33"/>
  <c r="AP21" i="33"/>
  <c r="AN21" i="33"/>
  <c r="AI21" i="33"/>
  <c r="AH21" i="33"/>
  <c r="AG21" i="33"/>
  <c r="AF21" i="33"/>
  <c r="AE21" i="33"/>
  <c r="AP15" i="32"/>
  <c r="AP15" i="31"/>
  <c r="AP15" i="30"/>
  <c r="AP15" i="29"/>
  <c r="AP15" i="28"/>
  <c r="AP15" i="26"/>
  <c r="AP15" i="25"/>
  <c r="AP15" i="24"/>
  <c r="AP15" i="23"/>
  <c r="AP15" i="22"/>
  <c r="AP15" i="21"/>
  <c r="AP15" i="19"/>
  <c r="AP15" i="18"/>
  <c r="AP15" i="17"/>
  <c r="AP15" i="1"/>
  <c r="AP15" i="4"/>
  <c r="AP15" i="5"/>
  <c r="AP15" i="6"/>
  <c r="AP15" i="7"/>
  <c r="AP15" i="8"/>
  <c r="AP15" i="9"/>
  <c r="AP15" i="10"/>
  <c r="AP15" i="11"/>
  <c r="AP15" i="12"/>
  <c r="AP15" i="13"/>
  <c r="AP15" i="14"/>
  <c r="AP15" i="15"/>
  <c r="AP15" i="16"/>
  <c r="AP15" i="2"/>
  <c r="AP15" i="33"/>
  <c r="AN15" i="32"/>
  <c r="AN15" i="31"/>
  <c r="AN15" i="30"/>
  <c r="AN15" i="29"/>
  <c r="AN15" i="28"/>
  <c r="AN15" i="26"/>
  <c r="AN15" i="25"/>
  <c r="AN15" i="24"/>
  <c r="AN15" i="23"/>
  <c r="AN15" i="22"/>
  <c r="AN15" i="21"/>
  <c r="AN15" i="19"/>
  <c r="AN15" i="18"/>
  <c r="AN15" i="17"/>
  <c r="AN15" i="1"/>
  <c r="AN15" i="4"/>
  <c r="AN15" i="5"/>
  <c r="AN15" i="6"/>
  <c r="AN15" i="7"/>
  <c r="AN15" i="8"/>
  <c r="AN15" i="9"/>
  <c r="AN15" i="10"/>
  <c r="AN15" i="11"/>
  <c r="AN15" i="12"/>
  <c r="AN15" i="13"/>
  <c r="AN15" i="14"/>
  <c r="AN15" i="15"/>
  <c r="AN15" i="16"/>
  <c r="AN15" i="2"/>
  <c r="AN15" i="33"/>
  <c r="AQ18" i="10" l="1"/>
  <c r="AQ18" i="17"/>
  <c r="AQ18" i="2"/>
  <c r="AQ18" i="9"/>
  <c r="AQ18" i="16"/>
  <c r="AQ18" i="8"/>
  <c r="AQ18" i="15"/>
  <c r="AQ18" i="7"/>
  <c r="AQ18" i="14"/>
  <c r="AQ18" i="6"/>
  <c r="AQ18" i="13"/>
  <c r="AQ18" i="5"/>
  <c r="AQ18" i="4"/>
  <c r="AQ18" i="11"/>
  <c r="AQ18" i="1"/>
  <c r="AO15" i="15"/>
  <c r="AO15" i="12"/>
  <c r="AQ18" i="12"/>
  <c r="AO15" i="2"/>
  <c r="AO15" i="14"/>
  <c r="AO15" i="16"/>
  <c r="AO15" i="13"/>
  <c r="AB20" i="33" l="1"/>
  <c r="H20" i="33"/>
  <c r="AB19" i="33"/>
  <c r="L19" i="33"/>
  <c r="AB17" i="33"/>
  <c r="L17" i="33"/>
  <c r="H17" i="33"/>
  <c r="C17" i="33"/>
  <c r="AB16" i="33"/>
  <c r="L16" i="33"/>
  <c r="H16" i="33"/>
  <c r="C16" i="33"/>
  <c r="AB20" i="32"/>
  <c r="H20" i="32"/>
  <c r="AB19" i="32"/>
  <c r="L19" i="32"/>
  <c r="AB17" i="32"/>
  <c r="L17" i="32"/>
  <c r="H17" i="32"/>
  <c r="C17" i="32"/>
  <c r="AB16" i="32"/>
  <c r="L16" i="32"/>
  <c r="H16" i="32"/>
  <c r="C16" i="32"/>
  <c r="C15" i="32" s="1"/>
  <c r="AB20" i="31"/>
  <c r="H20" i="31"/>
  <c r="AB19" i="31"/>
  <c r="L19" i="31"/>
  <c r="AB17" i="31"/>
  <c r="L17" i="31"/>
  <c r="H17" i="31"/>
  <c r="C17" i="31"/>
  <c r="AB16" i="31"/>
  <c r="L16" i="31"/>
  <c r="H16" i="31"/>
  <c r="C16" i="31"/>
  <c r="AB20" i="30"/>
  <c r="H20" i="30"/>
  <c r="AB19" i="30"/>
  <c r="L19" i="30"/>
  <c r="AB17" i="30"/>
  <c r="L17" i="30"/>
  <c r="H17" i="30"/>
  <c r="C17" i="30"/>
  <c r="AB16" i="30"/>
  <c r="L16" i="30"/>
  <c r="H16" i="30"/>
  <c r="C16" i="30"/>
  <c r="C15" i="30" s="1"/>
  <c r="AB20" i="29"/>
  <c r="H20" i="29"/>
  <c r="AB19" i="29"/>
  <c r="L19" i="29"/>
  <c r="AB17" i="29"/>
  <c r="L17" i="29"/>
  <c r="H17" i="29"/>
  <c r="C17" i="29"/>
  <c r="C15" i="29" s="1"/>
  <c r="AB16" i="29"/>
  <c r="L16" i="29"/>
  <c r="H16" i="29"/>
  <c r="C16" i="29"/>
  <c r="AB20" i="28"/>
  <c r="H20" i="28"/>
  <c r="AB19" i="28"/>
  <c r="L19" i="28"/>
  <c r="AB17" i="28"/>
  <c r="L17" i="28"/>
  <c r="H17" i="28"/>
  <c r="C17" i="28"/>
  <c r="AB16" i="28"/>
  <c r="L16" i="28"/>
  <c r="H16" i="28"/>
  <c r="C16" i="28"/>
  <c r="AB20" i="26"/>
  <c r="H20" i="26"/>
  <c r="AB19" i="26"/>
  <c r="L19" i="26"/>
  <c r="AB17" i="26"/>
  <c r="L17" i="26"/>
  <c r="H17" i="26"/>
  <c r="C17" i="26"/>
  <c r="C15" i="26" s="1"/>
  <c r="AB16" i="26"/>
  <c r="L16" i="26"/>
  <c r="H16" i="26"/>
  <c r="C16" i="26"/>
  <c r="AB20" i="25"/>
  <c r="H20" i="25"/>
  <c r="AB19" i="25"/>
  <c r="L19" i="25"/>
  <c r="AB17" i="25"/>
  <c r="L17" i="25"/>
  <c r="H17" i="25"/>
  <c r="C17" i="25"/>
  <c r="AB16" i="25"/>
  <c r="L16" i="25"/>
  <c r="H16" i="25"/>
  <c r="C16" i="25"/>
  <c r="AB20" i="24"/>
  <c r="H20" i="24"/>
  <c r="AB19" i="24"/>
  <c r="L19" i="24"/>
  <c r="AB17" i="24"/>
  <c r="L17" i="24"/>
  <c r="H17" i="24"/>
  <c r="C17" i="24"/>
  <c r="C15" i="24" s="1"/>
  <c r="AB16" i="24"/>
  <c r="L16" i="24"/>
  <c r="H16" i="24"/>
  <c r="C16" i="24"/>
  <c r="AB20" i="23"/>
  <c r="H20" i="23"/>
  <c r="AB19" i="23"/>
  <c r="L19" i="23"/>
  <c r="AB17" i="23"/>
  <c r="L17" i="23"/>
  <c r="H17" i="23"/>
  <c r="C17" i="23"/>
  <c r="AB16" i="23"/>
  <c r="L16" i="23"/>
  <c r="H16" i="23"/>
  <c r="C16" i="23"/>
  <c r="C15" i="23" s="1"/>
  <c r="AB20" i="22"/>
  <c r="H20" i="22"/>
  <c r="AB19" i="22"/>
  <c r="L19" i="22"/>
  <c r="AB17" i="22"/>
  <c r="L17" i="22"/>
  <c r="H17" i="22"/>
  <c r="C17" i="22"/>
  <c r="C15" i="22" s="1"/>
  <c r="AB16" i="22"/>
  <c r="L16" i="22"/>
  <c r="H16" i="22"/>
  <c r="C16" i="22"/>
  <c r="AB20" i="21"/>
  <c r="H20" i="21"/>
  <c r="AB19" i="21"/>
  <c r="L19" i="21"/>
  <c r="AB17" i="21"/>
  <c r="L17" i="21"/>
  <c r="H17" i="21"/>
  <c r="C17" i="21"/>
  <c r="AB16" i="21"/>
  <c r="L16" i="21"/>
  <c r="H16" i="21"/>
  <c r="C16" i="21"/>
  <c r="C15" i="21" s="1"/>
  <c r="AB20" i="19"/>
  <c r="H20" i="19"/>
  <c r="AB19" i="19"/>
  <c r="L19" i="19"/>
  <c r="AB17" i="19"/>
  <c r="L17" i="19"/>
  <c r="H17" i="19"/>
  <c r="C17" i="19"/>
  <c r="C15" i="19" s="1"/>
  <c r="AB16" i="19"/>
  <c r="L16" i="19"/>
  <c r="H16" i="19"/>
  <c r="C16" i="19"/>
  <c r="AB20" i="18"/>
  <c r="H20" i="18"/>
  <c r="AB19" i="18"/>
  <c r="L19" i="18"/>
  <c r="AB17" i="18"/>
  <c r="L17" i="18"/>
  <c r="H17" i="18"/>
  <c r="C17" i="18"/>
  <c r="AB16" i="18"/>
  <c r="L16" i="18"/>
  <c r="H16" i="18"/>
  <c r="C16" i="18"/>
  <c r="AB20" i="17"/>
  <c r="H20" i="17"/>
  <c r="AB19" i="17"/>
  <c r="L19" i="17"/>
  <c r="H19" i="17"/>
  <c r="AB17" i="17"/>
  <c r="L17" i="17"/>
  <c r="H17" i="17"/>
  <c r="C17" i="17"/>
  <c r="AB16" i="17"/>
  <c r="L16" i="17"/>
  <c r="H16" i="17"/>
  <c r="C16" i="17"/>
  <c r="AB20" i="1"/>
  <c r="U15" i="1"/>
  <c r="P15" i="1"/>
  <c r="H20" i="1"/>
  <c r="AB19" i="1"/>
  <c r="L19" i="1"/>
  <c r="H19" i="1"/>
  <c r="AB17" i="1"/>
  <c r="L17" i="1"/>
  <c r="H17" i="1"/>
  <c r="C17" i="1"/>
  <c r="AB16" i="1"/>
  <c r="L16" i="1"/>
  <c r="H16" i="1"/>
  <c r="C16" i="1"/>
  <c r="AB20" i="4"/>
  <c r="Q15" i="4"/>
  <c r="P15" i="4"/>
  <c r="H20" i="4"/>
  <c r="AB19" i="4"/>
  <c r="L19" i="4"/>
  <c r="H19" i="4"/>
  <c r="AB17" i="4"/>
  <c r="L17" i="4"/>
  <c r="H17" i="4"/>
  <c r="C17" i="4"/>
  <c r="AB16" i="4"/>
  <c r="L16" i="4"/>
  <c r="H16" i="4"/>
  <c r="C16" i="4"/>
  <c r="AB20" i="5"/>
  <c r="R15" i="5"/>
  <c r="L20" i="5"/>
  <c r="H20" i="5"/>
  <c r="AB19" i="5"/>
  <c r="L19" i="5"/>
  <c r="H19" i="5"/>
  <c r="AB17" i="5"/>
  <c r="L17" i="5"/>
  <c r="H17" i="5"/>
  <c r="C17" i="5"/>
  <c r="AB16" i="5"/>
  <c r="L16" i="5"/>
  <c r="H16" i="5"/>
  <c r="C16" i="5"/>
  <c r="AB20" i="6"/>
  <c r="S15" i="6"/>
  <c r="H20" i="6"/>
  <c r="AB19" i="6"/>
  <c r="L19" i="6"/>
  <c r="H19" i="6"/>
  <c r="AB17" i="6"/>
  <c r="L17" i="6"/>
  <c r="H17" i="6"/>
  <c r="C17" i="6"/>
  <c r="AB16" i="6"/>
  <c r="L16" i="6"/>
  <c r="H16" i="6"/>
  <c r="C16" i="6"/>
  <c r="C15" i="6" s="1"/>
  <c r="AB20" i="7"/>
  <c r="W15" i="7"/>
  <c r="T15" i="7"/>
  <c r="H20" i="7"/>
  <c r="AB19" i="7"/>
  <c r="L19" i="7"/>
  <c r="H19" i="7"/>
  <c r="AB17" i="7"/>
  <c r="L17" i="7"/>
  <c r="H17" i="7"/>
  <c r="C17" i="7"/>
  <c r="AB16" i="7"/>
  <c r="L16" i="7"/>
  <c r="H16" i="7"/>
  <c r="C16" i="7"/>
  <c r="AB20" i="8"/>
  <c r="U15" i="8"/>
  <c r="R15" i="8"/>
  <c r="H20" i="8"/>
  <c r="AB19" i="8"/>
  <c r="L19" i="8"/>
  <c r="H19" i="8"/>
  <c r="AB17" i="8"/>
  <c r="L17" i="8"/>
  <c r="H17" i="8"/>
  <c r="C17" i="8"/>
  <c r="AB16" i="8"/>
  <c r="L16" i="8"/>
  <c r="H16" i="8"/>
  <c r="C16" i="8"/>
  <c r="AB20" i="9"/>
  <c r="W15" i="9"/>
  <c r="U15" i="9"/>
  <c r="H20" i="9"/>
  <c r="AB19" i="9"/>
  <c r="L19" i="9"/>
  <c r="H19" i="9"/>
  <c r="AB17" i="9"/>
  <c r="L17" i="9"/>
  <c r="H17" i="9"/>
  <c r="C17" i="9"/>
  <c r="AB16" i="9"/>
  <c r="L16" i="9"/>
  <c r="H16" i="9"/>
  <c r="C16" i="9"/>
  <c r="AB20" i="10"/>
  <c r="L20" i="10"/>
  <c r="H20" i="10"/>
  <c r="AB19" i="10"/>
  <c r="L19" i="10"/>
  <c r="H19" i="10"/>
  <c r="AB17" i="10"/>
  <c r="L17" i="10"/>
  <c r="H17" i="10"/>
  <c r="C17" i="10"/>
  <c r="AB16" i="10"/>
  <c r="L16" i="10"/>
  <c r="H16" i="10"/>
  <c r="C16" i="10"/>
  <c r="AB20" i="11"/>
  <c r="R15" i="11"/>
  <c r="P15" i="11"/>
  <c r="H20" i="11"/>
  <c r="AB19" i="11"/>
  <c r="L19" i="11"/>
  <c r="H19" i="11"/>
  <c r="AB17" i="11"/>
  <c r="L17" i="11"/>
  <c r="H17" i="11"/>
  <c r="C17" i="11"/>
  <c r="AB16" i="11"/>
  <c r="L16" i="11"/>
  <c r="H16" i="11"/>
  <c r="C16" i="11"/>
  <c r="AB20" i="12"/>
  <c r="U15" i="12"/>
  <c r="Q15" i="12"/>
  <c r="H20" i="12"/>
  <c r="AB19" i="12"/>
  <c r="L19" i="12"/>
  <c r="H19" i="12"/>
  <c r="AB17" i="12"/>
  <c r="L17" i="12"/>
  <c r="H17" i="12"/>
  <c r="C17" i="12"/>
  <c r="AB16" i="12"/>
  <c r="L16" i="12"/>
  <c r="H16" i="12"/>
  <c r="C16" i="12"/>
  <c r="AB20" i="13"/>
  <c r="W15" i="13"/>
  <c r="R15" i="13"/>
  <c r="H20" i="13"/>
  <c r="AB19" i="13"/>
  <c r="L19" i="13"/>
  <c r="H19" i="13"/>
  <c r="AB17" i="13"/>
  <c r="L17" i="13"/>
  <c r="H17" i="13"/>
  <c r="C17" i="13"/>
  <c r="AB16" i="13"/>
  <c r="L16" i="13"/>
  <c r="H16" i="13"/>
  <c r="C16" i="13"/>
  <c r="C15" i="13" s="1"/>
  <c r="AB20" i="14"/>
  <c r="S15" i="14"/>
  <c r="P15" i="14"/>
  <c r="H20" i="14"/>
  <c r="AB19" i="14"/>
  <c r="L19" i="14"/>
  <c r="H19" i="14"/>
  <c r="AB17" i="14"/>
  <c r="L17" i="14"/>
  <c r="H17" i="14"/>
  <c r="C17" i="14"/>
  <c r="AB16" i="14"/>
  <c r="L16" i="14"/>
  <c r="H16" i="14"/>
  <c r="C16" i="14"/>
  <c r="AB20" i="15"/>
  <c r="T15" i="15"/>
  <c r="S15" i="15"/>
  <c r="H20" i="15"/>
  <c r="AB19" i="15"/>
  <c r="L19" i="15"/>
  <c r="H19" i="15"/>
  <c r="AB17" i="15"/>
  <c r="L17" i="15"/>
  <c r="H17" i="15"/>
  <c r="C17" i="15"/>
  <c r="AB16" i="15"/>
  <c r="L16" i="15"/>
  <c r="H16" i="15"/>
  <c r="C16" i="15"/>
  <c r="AB20" i="16"/>
  <c r="U15" i="16"/>
  <c r="L20" i="16"/>
  <c r="H20" i="16"/>
  <c r="AB19" i="16"/>
  <c r="L19" i="16"/>
  <c r="H19" i="16"/>
  <c r="AB17" i="16"/>
  <c r="L17" i="16"/>
  <c r="H17" i="16"/>
  <c r="C17" i="16"/>
  <c r="AB16" i="16"/>
  <c r="L16" i="16"/>
  <c r="H16" i="16"/>
  <c r="C16" i="16"/>
  <c r="AB20" i="2"/>
  <c r="W15" i="2"/>
  <c r="T15" i="2"/>
  <c r="P15" i="2"/>
  <c r="H20" i="2"/>
  <c r="AB19" i="2"/>
  <c r="L19" i="2"/>
  <c r="H19" i="2"/>
  <c r="AB17" i="2"/>
  <c r="L17" i="2"/>
  <c r="H17" i="2"/>
  <c r="C17" i="2"/>
  <c r="AB16" i="2"/>
  <c r="L16" i="2"/>
  <c r="H16" i="2"/>
  <c r="C16" i="2"/>
  <c r="C13" i="2"/>
  <c r="L13" i="2"/>
  <c r="AB13" i="2"/>
  <c r="C14" i="2"/>
  <c r="H14" i="2"/>
  <c r="AB14" i="2"/>
  <c r="D15" i="2"/>
  <c r="E15" i="2"/>
  <c r="F15" i="2"/>
  <c r="G15" i="2"/>
  <c r="I15" i="2"/>
  <c r="J15" i="2"/>
  <c r="K15" i="2"/>
  <c r="M15" i="2"/>
  <c r="N15" i="2"/>
  <c r="O15" i="2"/>
  <c r="Q15" i="2"/>
  <c r="R15" i="2"/>
  <c r="S15" i="2"/>
  <c r="U15" i="2"/>
  <c r="V15" i="2"/>
  <c r="X15" i="2"/>
  <c r="Y15" i="2"/>
  <c r="Z15" i="2"/>
  <c r="AA15" i="2"/>
  <c r="AC15" i="2"/>
  <c r="AD15" i="2"/>
  <c r="AE15" i="2"/>
  <c r="AF15" i="2"/>
  <c r="AG15" i="2"/>
  <c r="AH15" i="2"/>
  <c r="AI15" i="2"/>
  <c r="AK15" i="2"/>
  <c r="AL15" i="2"/>
  <c r="AM15" i="2"/>
  <c r="C13" i="16"/>
  <c r="L13" i="16"/>
  <c r="AB13" i="16"/>
  <c r="C14" i="16"/>
  <c r="H14" i="16"/>
  <c r="AB14" i="16"/>
  <c r="D15" i="16"/>
  <c r="E15" i="16"/>
  <c r="F15" i="16"/>
  <c r="G15" i="16"/>
  <c r="I15" i="16"/>
  <c r="J15" i="16"/>
  <c r="K15" i="16"/>
  <c r="M15" i="16"/>
  <c r="N15" i="16"/>
  <c r="O15" i="16"/>
  <c r="P15" i="16"/>
  <c r="Q15" i="16"/>
  <c r="R15" i="16"/>
  <c r="S15" i="16"/>
  <c r="T15" i="16"/>
  <c r="V15" i="16"/>
  <c r="W15" i="16"/>
  <c r="X15" i="16"/>
  <c r="Y15" i="16"/>
  <c r="Z15" i="16"/>
  <c r="AA15" i="16"/>
  <c r="AC15" i="16"/>
  <c r="AD15" i="16"/>
  <c r="AE15" i="16"/>
  <c r="AF15" i="16"/>
  <c r="AG15" i="16"/>
  <c r="AH15" i="16"/>
  <c r="AI15" i="16"/>
  <c r="AK15" i="16"/>
  <c r="AL15" i="16"/>
  <c r="AM15" i="16"/>
  <c r="C13" i="15"/>
  <c r="L13" i="15"/>
  <c r="AB13" i="15"/>
  <c r="C14" i="15"/>
  <c r="H14" i="15"/>
  <c r="AB14" i="15"/>
  <c r="D15" i="15"/>
  <c r="E15" i="15"/>
  <c r="F15" i="15"/>
  <c r="G15" i="15"/>
  <c r="I15" i="15"/>
  <c r="J15" i="15"/>
  <c r="K15" i="15"/>
  <c r="M15" i="15"/>
  <c r="N15" i="15"/>
  <c r="O15" i="15"/>
  <c r="P15" i="15"/>
  <c r="Q15" i="15"/>
  <c r="R15" i="15"/>
  <c r="U15" i="15"/>
  <c r="V15" i="15"/>
  <c r="W15" i="15"/>
  <c r="X15" i="15"/>
  <c r="Y15" i="15"/>
  <c r="Z15" i="15"/>
  <c r="AA15" i="15"/>
  <c r="AC15" i="15"/>
  <c r="AD15" i="15"/>
  <c r="AE15" i="15"/>
  <c r="AF15" i="15"/>
  <c r="AG15" i="15"/>
  <c r="AH15" i="15"/>
  <c r="AI15" i="15"/>
  <c r="AK15" i="15"/>
  <c r="AL15" i="15"/>
  <c r="AM15" i="15"/>
  <c r="C13" i="14"/>
  <c r="L13" i="14"/>
  <c r="AB13" i="14"/>
  <c r="C14" i="14"/>
  <c r="H14" i="14"/>
  <c r="AB14" i="14"/>
  <c r="D15" i="14"/>
  <c r="E15" i="14"/>
  <c r="F15" i="14"/>
  <c r="G15" i="14"/>
  <c r="I15" i="14"/>
  <c r="J15" i="14"/>
  <c r="K15" i="14"/>
  <c r="M15" i="14"/>
  <c r="N15" i="14"/>
  <c r="O15" i="14"/>
  <c r="Q15" i="14"/>
  <c r="R15" i="14"/>
  <c r="T15" i="14"/>
  <c r="U15" i="14"/>
  <c r="V15" i="14"/>
  <c r="W15" i="14"/>
  <c r="X15" i="14"/>
  <c r="Y15" i="14"/>
  <c r="Z15" i="14"/>
  <c r="AA15" i="14"/>
  <c r="AC15" i="14"/>
  <c r="AD15" i="14"/>
  <c r="AE15" i="14"/>
  <c r="AF15" i="14"/>
  <c r="AG15" i="14"/>
  <c r="AH15" i="14"/>
  <c r="AI15" i="14"/>
  <c r="AK15" i="14"/>
  <c r="AL15" i="14"/>
  <c r="AM15" i="14"/>
  <c r="C13" i="13"/>
  <c r="L13" i="13"/>
  <c r="AB13" i="13"/>
  <c r="C14" i="13"/>
  <c r="H14" i="13"/>
  <c r="AB14" i="13"/>
  <c r="D15" i="13"/>
  <c r="E15" i="13"/>
  <c r="F15" i="13"/>
  <c r="G15" i="13"/>
  <c r="I15" i="13"/>
  <c r="J15" i="13"/>
  <c r="K15" i="13"/>
  <c r="M15" i="13"/>
  <c r="N15" i="13"/>
  <c r="O15" i="13"/>
  <c r="P15" i="13"/>
  <c r="Q15" i="13"/>
  <c r="S15" i="13"/>
  <c r="T15" i="13"/>
  <c r="U15" i="13"/>
  <c r="V15" i="13"/>
  <c r="X15" i="13"/>
  <c r="Y15" i="13"/>
  <c r="Z15" i="13"/>
  <c r="AA15" i="13"/>
  <c r="AC15" i="13"/>
  <c r="AD15" i="13"/>
  <c r="AE15" i="13"/>
  <c r="AF15" i="13"/>
  <c r="AG15" i="13"/>
  <c r="AH15" i="13"/>
  <c r="AI15" i="13"/>
  <c r="AK15" i="13"/>
  <c r="AL15" i="13"/>
  <c r="AM15" i="13"/>
  <c r="C13" i="12"/>
  <c r="L13" i="12"/>
  <c r="AB13" i="12"/>
  <c r="C14" i="12"/>
  <c r="H14" i="12"/>
  <c r="AB14" i="12"/>
  <c r="C15" i="12"/>
  <c r="D15" i="12"/>
  <c r="E15" i="12"/>
  <c r="F15" i="12"/>
  <c r="G15" i="12"/>
  <c r="I15" i="12"/>
  <c r="J15" i="12"/>
  <c r="K15" i="12"/>
  <c r="M15" i="12"/>
  <c r="N15" i="12"/>
  <c r="O15" i="12"/>
  <c r="P15" i="12"/>
  <c r="R15" i="12"/>
  <c r="S15" i="12"/>
  <c r="T15" i="12"/>
  <c r="V15" i="12"/>
  <c r="W15" i="12"/>
  <c r="X15" i="12"/>
  <c r="Y15" i="12"/>
  <c r="Z15" i="12"/>
  <c r="AA15" i="12"/>
  <c r="AC15" i="12"/>
  <c r="AD15" i="12"/>
  <c r="AE15" i="12"/>
  <c r="AF15" i="12"/>
  <c r="AG15" i="12"/>
  <c r="AH15" i="12"/>
  <c r="AI15" i="12"/>
  <c r="AK15" i="12"/>
  <c r="AL15" i="12"/>
  <c r="AM15" i="12"/>
  <c r="C13" i="11"/>
  <c r="L13" i="11"/>
  <c r="AB13" i="11"/>
  <c r="C14" i="11"/>
  <c r="H14" i="11"/>
  <c r="AB14" i="11"/>
  <c r="D15" i="11"/>
  <c r="E15" i="11"/>
  <c r="F15" i="11"/>
  <c r="G15" i="11"/>
  <c r="I15" i="11"/>
  <c r="J15" i="11"/>
  <c r="K15" i="11"/>
  <c r="M15" i="11"/>
  <c r="N15" i="11"/>
  <c r="O15" i="11"/>
  <c r="Q15" i="11"/>
  <c r="S15" i="11"/>
  <c r="T15" i="11"/>
  <c r="U15" i="11"/>
  <c r="V15" i="11"/>
  <c r="W15" i="11"/>
  <c r="X15" i="11"/>
  <c r="Y15" i="11"/>
  <c r="Z15" i="11"/>
  <c r="AA15" i="11"/>
  <c r="AC15" i="11"/>
  <c r="AD15" i="11"/>
  <c r="AE15" i="11"/>
  <c r="AF15" i="11"/>
  <c r="AG15" i="11"/>
  <c r="AH15" i="11"/>
  <c r="AI15" i="11"/>
  <c r="AK15" i="11"/>
  <c r="AL15" i="11"/>
  <c r="AM15" i="11"/>
  <c r="C13" i="10"/>
  <c r="L13" i="10"/>
  <c r="AB13" i="10"/>
  <c r="C14" i="10"/>
  <c r="H14" i="10"/>
  <c r="AB14" i="10"/>
  <c r="D15" i="10"/>
  <c r="E15" i="10"/>
  <c r="F15" i="10"/>
  <c r="G15" i="10"/>
  <c r="I15" i="10"/>
  <c r="J15" i="10"/>
  <c r="K15" i="10"/>
  <c r="M15" i="10"/>
  <c r="N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C15" i="10"/>
  <c r="AD15" i="10"/>
  <c r="AE15" i="10"/>
  <c r="AF15" i="10"/>
  <c r="AG15" i="10"/>
  <c r="AH15" i="10"/>
  <c r="AI15" i="10"/>
  <c r="AK15" i="10"/>
  <c r="AL15" i="10"/>
  <c r="AM15" i="10"/>
  <c r="C13" i="9"/>
  <c r="L13" i="9"/>
  <c r="AB13" i="9"/>
  <c r="C14" i="9"/>
  <c r="H14" i="9"/>
  <c r="AB14" i="9"/>
  <c r="D15" i="9"/>
  <c r="E15" i="9"/>
  <c r="F15" i="9"/>
  <c r="G15" i="9"/>
  <c r="I15" i="9"/>
  <c r="J15" i="9"/>
  <c r="K15" i="9"/>
  <c r="M15" i="9"/>
  <c r="N15" i="9"/>
  <c r="O15" i="9"/>
  <c r="P15" i="9"/>
  <c r="Q15" i="9"/>
  <c r="R15" i="9"/>
  <c r="S15" i="9"/>
  <c r="T15" i="9"/>
  <c r="V15" i="9"/>
  <c r="X15" i="9"/>
  <c r="Y15" i="9"/>
  <c r="Z15" i="9"/>
  <c r="AA15" i="9"/>
  <c r="AC15" i="9"/>
  <c r="AD15" i="9"/>
  <c r="AE15" i="9"/>
  <c r="AF15" i="9"/>
  <c r="AG15" i="9"/>
  <c r="AH15" i="9"/>
  <c r="AI15" i="9"/>
  <c r="AK15" i="9"/>
  <c r="AL15" i="9"/>
  <c r="AM15" i="9"/>
  <c r="C13" i="8"/>
  <c r="L13" i="8"/>
  <c r="AB13" i="8"/>
  <c r="C14" i="8"/>
  <c r="H14" i="8"/>
  <c r="AB14" i="8"/>
  <c r="D15" i="8"/>
  <c r="E15" i="8"/>
  <c r="F15" i="8"/>
  <c r="G15" i="8"/>
  <c r="I15" i="8"/>
  <c r="J15" i="8"/>
  <c r="K15" i="8"/>
  <c r="M15" i="8"/>
  <c r="N15" i="8"/>
  <c r="O15" i="8"/>
  <c r="P15" i="8"/>
  <c r="Q15" i="8"/>
  <c r="S15" i="8"/>
  <c r="T15" i="8"/>
  <c r="V15" i="8"/>
  <c r="W15" i="8"/>
  <c r="X15" i="8"/>
  <c r="Y15" i="8"/>
  <c r="Z15" i="8"/>
  <c r="AA15" i="8"/>
  <c r="AC15" i="8"/>
  <c r="AD15" i="8"/>
  <c r="AE15" i="8"/>
  <c r="AF15" i="8"/>
  <c r="AG15" i="8"/>
  <c r="AH15" i="8"/>
  <c r="AI15" i="8"/>
  <c r="AK15" i="8"/>
  <c r="AL15" i="8"/>
  <c r="AM15" i="8"/>
  <c r="C13" i="7"/>
  <c r="L13" i="7"/>
  <c r="AB13" i="7"/>
  <c r="C14" i="7"/>
  <c r="H14" i="7"/>
  <c r="AB14" i="7"/>
  <c r="D15" i="7"/>
  <c r="E15" i="7"/>
  <c r="F15" i="7"/>
  <c r="G15" i="7"/>
  <c r="I15" i="7"/>
  <c r="J15" i="7"/>
  <c r="K15" i="7"/>
  <c r="M15" i="7"/>
  <c r="N15" i="7"/>
  <c r="O15" i="7"/>
  <c r="P15" i="7"/>
  <c r="Q15" i="7"/>
  <c r="R15" i="7"/>
  <c r="S15" i="7"/>
  <c r="U15" i="7"/>
  <c r="V15" i="7"/>
  <c r="X15" i="7"/>
  <c r="Y15" i="7"/>
  <c r="Z15" i="7"/>
  <c r="AA15" i="7"/>
  <c r="AC15" i="7"/>
  <c r="AD15" i="7"/>
  <c r="AE15" i="7"/>
  <c r="AF15" i="7"/>
  <c r="AG15" i="7"/>
  <c r="AH15" i="7"/>
  <c r="AI15" i="7"/>
  <c r="AK15" i="7"/>
  <c r="AL15" i="7"/>
  <c r="AM15" i="7"/>
  <c r="C13" i="6"/>
  <c r="L13" i="6"/>
  <c r="AB13" i="6"/>
  <c r="C14" i="6"/>
  <c r="H14" i="6"/>
  <c r="AB14" i="6"/>
  <c r="D15" i="6"/>
  <c r="E15" i="6"/>
  <c r="F15" i="6"/>
  <c r="G15" i="6"/>
  <c r="I15" i="6"/>
  <c r="J15" i="6"/>
  <c r="M15" i="6"/>
  <c r="N15" i="6"/>
  <c r="O15" i="6"/>
  <c r="P15" i="6"/>
  <c r="Q15" i="6"/>
  <c r="R15" i="6"/>
  <c r="T15" i="6"/>
  <c r="U15" i="6"/>
  <c r="V15" i="6"/>
  <c r="W15" i="6"/>
  <c r="X15" i="6"/>
  <c r="Y15" i="6"/>
  <c r="Z15" i="6"/>
  <c r="AA15" i="6"/>
  <c r="AC15" i="6"/>
  <c r="AD15" i="6"/>
  <c r="AE15" i="6"/>
  <c r="AF15" i="6"/>
  <c r="AG15" i="6"/>
  <c r="AH15" i="6"/>
  <c r="AI15" i="6"/>
  <c r="AK15" i="6"/>
  <c r="AL15" i="6"/>
  <c r="AM15" i="6"/>
  <c r="C13" i="5"/>
  <c r="L13" i="5"/>
  <c r="AB13" i="5"/>
  <c r="C14" i="5"/>
  <c r="H14" i="5"/>
  <c r="AB14" i="5"/>
  <c r="C15" i="5"/>
  <c r="D15" i="5"/>
  <c r="E15" i="5"/>
  <c r="F15" i="5"/>
  <c r="G15" i="5"/>
  <c r="I15" i="5"/>
  <c r="J15" i="5"/>
  <c r="K15" i="5"/>
  <c r="M15" i="5"/>
  <c r="N15" i="5"/>
  <c r="O15" i="5"/>
  <c r="P15" i="5"/>
  <c r="Q15" i="5"/>
  <c r="S15" i="5"/>
  <c r="T15" i="5"/>
  <c r="U15" i="5"/>
  <c r="V15" i="5"/>
  <c r="W15" i="5"/>
  <c r="X15" i="5"/>
  <c r="Y15" i="5"/>
  <c r="Z15" i="5"/>
  <c r="AA15" i="5"/>
  <c r="AC15" i="5"/>
  <c r="AD15" i="5"/>
  <c r="AE15" i="5"/>
  <c r="AF15" i="5"/>
  <c r="AG15" i="5"/>
  <c r="AH15" i="5"/>
  <c r="AI15" i="5"/>
  <c r="AK15" i="5"/>
  <c r="AL15" i="5"/>
  <c r="AM15" i="5"/>
  <c r="C13" i="4"/>
  <c r="L13" i="4"/>
  <c r="AB13" i="4"/>
  <c r="C14" i="4"/>
  <c r="H14" i="4"/>
  <c r="AB14" i="4"/>
  <c r="D15" i="4"/>
  <c r="E15" i="4"/>
  <c r="F15" i="4"/>
  <c r="G15" i="4"/>
  <c r="I15" i="4"/>
  <c r="J15" i="4"/>
  <c r="K15" i="4"/>
  <c r="M15" i="4"/>
  <c r="N15" i="4"/>
  <c r="O15" i="4"/>
  <c r="R15" i="4"/>
  <c r="S15" i="4"/>
  <c r="T15" i="4"/>
  <c r="U15" i="4"/>
  <c r="V15" i="4"/>
  <c r="W15" i="4"/>
  <c r="X15" i="4"/>
  <c r="Y15" i="4"/>
  <c r="Z15" i="4"/>
  <c r="AA15" i="4"/>
  <c r="AC15" i="4"/>
  <c r="AD15" i="4"/>
  <c r="AE15" i="4"/>
  <c r="AF15" i="4"/>
  <c r="AG15" i="4"/>
  <c r="AH15" i="4"/>
  <c r="AI15" i="4"/>
  <c r="AK15" i="4"/>
  <c r="AL15" i="4"/>
  <c r="AM15" i="4"/>
  <c r="C13" i="1"/>
  <c r="L13" i="1"/>
  <c r="AB13" i="1"/>
  <c r="C14" i="1"/>
  <c r="H14" i="1"/>
  <c r="AB14" i="1"/>
  <c r="D15" i="1"/>
  <c r="E15" i="1"/>
  <c r="F15" i="1"/>
  <c r="G15" i="1"/>
  <c r="I15" i="1"/>
  <c r="J15" i="1"/>
  <c r="K15" i="1"/>
  <c r="M15" i="1"/>
  <c r="N15" i="1"/>
  <c r="O15" i="1"/>
  <c r="Q15" i="1"/>
  <c r="R15" i="1"/>
  <c r="S15" i="1"/>
  <c r="T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K15" i="1"/>
  <c r="AL15" i="1"/>
  <c r="AM15" i="1"/>
  <c r="C13" i="17"/>
  <c r="L13" i="17"/>
  <c r="AB13" i="17"/>
  <c r="C14" i="17"/>
  <c r="H14" i="17"/>
  <c r="AB14" i="17"/>
  <c r="C15" i="17"/>
  <c r="D15" i="17"/>
  <c r="E15" i="17"/>
  <c r="F15" i="17"/>
  <c r="G15" i="17"/>
  <c r="I15" i="17"/>
  <c r="J15" i="17"/>
  <c r="K15" i="17"/>
  <c r="M15" i="17"/>
  <c r="N15" i="17"/>
  <c r="V15" i="17"/>
  <c r="X15" i="17"/>
  <c r="Y15" i="17"/>
  <c r="Z15" i="17"/>
  <c r="AA15" i="17"/>
  <c r="AC15" i="17"/>
  <c r="AD15" i="17"/>
  <c r="AE15" i="17"/>
  <c r="AF15" i="17"/>
  <c r="AG15" i="17"/>
  <c r="AH15" i="17"/>
  <c r="AI15" i="17"/>
  <c r="AK15" i="17"/>
  <c r="AL15" i="17"/>
  <c r="AM15" i="17"/>
  <c r="C13" i="18"/>
  <c r="L13" i="18"/>
  <c r="AB13" i="18"/>
  <c r="C14" i="18"/>
  <c r="H14" i="18"/>
  <c r="AB14" i="18"/>
  <c r="D15" i="18"/>
  <c r="E15" i="18"/>
  <c r="F15" i="18"/>
  <c r="G15" i="18"/>
  <c r="I15" i="18"/>
  <c r="J15" i="18"/>
  <c r="M15" i="18"/>
  <c r="N15" i="18"/>
  <c r="V15" i="18"/>
  <c r="X15" i="18"/>
  <c r="Y15" i="18"/>
  <c r="Z15" i="18"/>
  <c r="AA15" i="18"/>
  <c r="AC15" i="18"/>
  <c r="AD15" i="18"/>
  <c r="AE15" i="18"/>
  <c r="AF15" i="18"/>
  <c r="AG15" i="18"/>
  <c r="AH15" i="18"/>
  <c r="AI15" i="18"/>
  <c r="AK15" i="18"/>
  <c r="AL15" i="18"/>
  <c r="AM15" i="18"/>
  <c r="C13" i="19"/>
  <c r="L13" i="19"/>
  <c r="AB13" i="19"/>
  <c r="C14" i="19"/>
  <c r="H14" i="19"/>
  <c r="AB14" i="19"/>
  <c r="D15" i="19"/>
  <c r="E15" i="19"/>
  <c r="F15" i="19"/>
  <c r="G15" i="19"/>
  <c r="I15" i="19"/>
  <c r="J15" i="19"/>
  <c r="M15" i="19"/>
  <c r="N15" i="19"/>
  <c r="V15" i="19"/>
  <c r="X15" i="19"/>
  <c r="Y15" i="19"/>
  <c r="Z15" i="19"/>
  <c r="AA15" i="19"/>
  <c r="AC15" i="19"/>
  <c r="AD15" i="19"/>
  <c r="AE15" i="19"/>
  <c r="AF15" i="19"/>
  <c r="AG15" i="19"/>
  <c r="AH15" i="19"/>
  <c r="AI15" i="19"/>
  <c r="AK15" i="19"/>
  <c r="AL15" i="19"/>
  <c r="AM15" i="19"/>
  <c r="C13" i="21"/>
  <c r="L13" i="21"/>
  <c r="AB13" i="21"/>
  <c r="C14" i="21"/>
  <c r="H14" i="21"/>
  <c r="AB14" i="21"/>
  <c r="D15" i="21"/>
  <c r="E15" i="21"/>
  <c r="F15" i="21"/>
  <c r="G15" i="21"/>
  <c r="I15" i="21"/>
  <c r="J15" i="21"/>
  <c r="M15" i="21"/>
  <c r="N15" i="21"/>
  <c r="V15" i="21"/>
  <c r="X15" i="21"/>
  <c r="Y15" i="21"/>
  <c r="Z15" i="21"/>
  <c r="AA15" i="21"/>
  <c r="AC15" i="21"/>
  <c r="AD15" i="21"/>
  <c r="AE15" i="21"/>
  <c r="AF15" i="21"/>
  <c r="AG15" i="21"/>
  <c r="AH15" i="21"/>
  <c r="AI15" i="21"/>
  <c r="AK15" i="21"/>
  <c r="AL15" i="21"/>
  <c r="AM15" i="21"/>
  <c r="C13" i="22"/>
  <c r="L13" i="22"/>
  <c r="AB13" i="22"/>
  <c r="C14" i="22"/>
  <c r="H14" i="22"/>
  <c r="AB14" i="22"/>
  <c r="D15" i="22"/>
  <c r="E15" i="22"/>
  <c r="F15" i="22"/>
  <c r="G15" i="22"/>
  <c r="I15" i="22"/>
  <c r="J15" i="22"/>
  <c r="M15" i="22"/>
  <c r="N15" i="22"/>
  <c r="V15" i="22"/>
  <c r="X15" i="22"/>
  <c r="Y15" i="22"/>
  <c r="Z15" i="22"/>
  <c r="AA15" i="22"/>
  <c r="AC15" i="22"/>
  <c r="AD15" i="22"/>
  <c r="AE15" i="22"/>
  <c r="AF15" i="22"/>
  <c r="AG15" i="22"/>
  <c r="AH15" i="22"/>
  <c r="AI15" i="22"/>
  <c r="AK15" i="22"/>
  <c r="AL15" i="22"/>
  <c r="AM15" i="22"/>
  <c r="C13" i="23"/>
  <c r="L13" i="23"/>
  <c r="AB13" i="23"/>
  <c r="C14" i="23"/>
  <c r="H14" i="23"/>
  <c r="AB14" i="23"/>
  <c r="D15" i="23"/>
  <c r="E15" i="23"/>
  <c r="F15" i="23"/>
  <c r="G15" i="23"/>
  <c r="I15" i="23"/>
  <c r="J15" i="23"/>
  <c r="M15" i="23"/>
  <c r="N15" i="23"/>
  <c r="V15" i="23"/>
  <c r="X15" i="23"/>
  <c r="Y15" i="23"/>
  <c r="Z15" i="23"/>
  <c r="AA15" i="23"/>
  <c r="AC15" i="23"/>
  <c r="AD15" i="23"/>
  <c r="AE15" i="23"/>
  <c r="AF15" i="23"/>
  <c r="AG15" i="23"/>
  <c r="AH15" i="23"/>
  <c r="AI15" i="23"/>
  <c r="AK15" i="23"/>
  <c r="AL15" i="23"/>
  <c r="AM15" i="23"/>
  <c r="C13" i="24"/>
  <c r="L13" i="24"/>
  <c r="AB13" i="24"/>
  <c r="C14" i="24"/>
  <c r="H14" i="24"/>
  <c r="AB14" i="24"/>
  <c r="D15" i="24"/>
  <c r="E15" i="24"/>
  <c r="F15" i="24"/>
  <c r="G15" i="24"/>
  <c r="I15" i="24"/>
  <c r="J15" i="24"/>
  <c r="M15" i="24"/>
  <c r="N15" i="24"/>
  <c r="V15" i="24"/>
  <c r="X15" i="24"/>
  <c r="Y15" i="24"/>
  <c r="Z15" i="24"/>
  <c r="AA15" i="24"/>
  <c r="AC15" i="24"/>
  <c r="AD15" i="24"/>
  <c r="AE15" i="24"/>
  <c r="AF15" i="24"/>
  <c r="AG15" i="24"/>
  <c r="AH15" i="24"/>
  <c r="AI15" i="24"/>
  <c r="AK15" i="24"/>
  <c r="AL15" i="24"/>
  <c r="AM15" i="24"/>
  <c r="C13" i="25"/>
  <c r="L13" i="25"/>
  <c r="AB13" i="25"/>
  <c r="C14" i="25"/>
  <c r="H14" i="25"/>
  <c r="AB14" i="25"/>
  <c r="D15" i="25"/>
  <c r="E15" i="25"/>
  <c r="F15" i="25"/>
  <c r="G15" i="25"/>
  <c r="I15" i="25"/>
  <c r="J15" i="25"/>
  <c r="M15" i="25"/>
  <c r="N15" i="25"/>
  <c r="V15" i="25"/>
  <c r="X15" i="25"/>
  <c r="Y15" i="25"/>
  <c r="Z15" i="25"/>
  <c r="AA15" i="25"/>
  <c r="AC15" i="25"/>
  <c r="AD15" i="25"/>
  <c r="AE15" i="25"/>
  <c r="AF15" i="25"/>
  <c r="AG15" i="25"/>
  <c r="AH15" i="25"/>
  <c r="AI15" i="25"/>
  <c r="AK15" i="25"/>
  <c r="AL15" i="25"/>
  <c r="AM15" i="25"/>
  <c r="C13" i="26"/>
  <c r="L13" i="26"/>
  <c r="AB13" i="26"/>
  <c r="C14" i="26"/>
  <c r="H14" i="26"/>
  <c r="AB14" i="26"/>
  <c r="D15" i="26"/>
  <c r="E15" i="26"/>
  <c r="F15" i="26"/>
  <c r="G15" i="26"/>
  <c r="I15" i="26"/>
  <c r="J15" i="26"/>
  <c r="M15" i="26"/>
  <c r="N15" i="26"/>
  <c r="V15" i="26"/>
  <c r="X15" i="26"/>
  <c r="Y15" i="26"/>
  <c r="Z15" i="26"/>
  <c r="AA15" i="26"/>
  <c r="AC15" i="26"/>
  <c r="AD15" i="26"/>
  <c r="AE15" i="26"/>
  <c r="AF15" i="26"/>
  <c r="AG15" i="26"/>
  <c r="AH15" i="26"/>
  <c r="AI15" i="26"/>
  <c r="AK15" i="26"/>
  <c r="AL15" i="26"/>
  <c r="AM15" i="26"/>
  <c r="C13" i="28"/>
  <c r="L13" i="28"/>
  <c r="AB13" i="28"/>
  <c r="C14" i="28"/>
  <c r="H14" i="28"/>
  <c r="AB14" i="28"/>
  <c r="D15" i="28"/>
  <c r="E15" i="28"/>
  <c r="F15" i="28"/>
  <c r="G15" i="28"/>
  <c r="I15" i="28"/>
  <c r="J15" i="28"/>
  <c r="M15" i="28"/>
  <c r="N15" i="28"/>
  <c r="V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K15" i="28"/>
  <c r="AL15" i="28"/>
  <c r="AM15" i="28"/>
  <c r="C13" i="29"/>
  <c r="L13" i="29"/>
  <c r="AB13" i="29"/>
  <c r="C14" i="29"/>
  <c r="H14" i="29"/>
  <c r="AB14" i="29"/>
  <c r="D15" i="29"/>
  <c r="E15" i="29"/>
  <c r="F15" i="29"/>
  <c r="G15" i="29"/>
  <c r="I15" i="29"/>
  <c r="J15" i="29"/>
  <c r="M15" i="29"/>
  <c r="N15" i="29"/>
  <c r="V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K15" i="29"/>
  <c r="AL15" i="29"/>
  <c r="AM15" i="29"/>
  <c r="C13" i="30"/>
  <c r="L13" i="30"/>
  <c r="AB13" i="30"/>
  <c r="C14" i="30"/>
  <c r="H14" i="30"/>
  <c r="AB14" i="30"/>
  <c r="D15" i="30"/>
  <c r="E15" i="30"/>
  <c r="F15" i="30"/>
  <c r="G15" i="30"/>
  <c r="I15" i="30"/>
  <c r="J15" i="30"/>
  <c r="M15" i="30"/>
  <c r="N15" i="30"/>
  <c r="V15" i="30"/>
  <c r="X15" i="30"/>
  <c r="Y15" i="30"/>
  <c r="Z15" i="30"/>
  <c r="AA15" i="30"/>
  <c r="AC15" i="30"/>
  <c r="AD15" i="30"/>
  <c r="AE15" i="30"/>
  <c r="AF15" i="30"/>
  <c r="AG15" i="30"/>
  <c r="AH15" i="30"/>
  <c r="AI15" i="30"/>
  <c r="AK15" i="30"/>
  <c r="AL15" i="30"/>
  <c r="AM15" i="30"/>
  <c r="C13" i="31"/>
  <c r="L13" i="31"/>
  <c r="AB13" i="31"/>
  <c r="C14" i="31"/>
  <c r="H14" i="31"/>
  <c r="AB14" i="31"/>
  <c r="C15" i="31"/>
  <c r="D15" i="31"/>
  <c r="E15" i="31"/>
  <c r="F15" i="31"/>
  <c r="G15" i="31"/>
  <c r="I15" i="31"/>
  <c r="J15" i="31"/>
  <c r="M15" i="31"/>
  <c r="N15" i="31"/>
  <c r="V15" i="31"/>
  <c r="X15" i="31"/>
  <c r="Y15" i="31"/>
  <c r="Z15" i="31"/>
  <c r="AA15" i="31"/>
  <c r="AC15" i="31"/>
  <c r="AD15" i="31"/>
  <c r="AE15" i="31"/>
  <c r="AF15" i="31"/>
  <c r="AG15" i="31"/>
  <c r="AH15" i="31"/>
  <c r="AI15" i="31"/>
  <c r="AK15" i="31"/>
  <c r="AL15" i="31"/>
  <c r="C13" i="32"/>
  <c r="L13" i="32"/>
  <c r="AB13" i="32"/>
  <c r="C14" i="32"/>
  <c r="H14" i="32"/>
  <c r="AB14" i="32"/>
  <c r="D15" i="32"/>
  <c r="E15" i="32"/>
  <c r="F15" i="32"/>
  <c r="G15" i="32"/>
  <c r="I15" i="32"/>
  <c r="J15" i="32"/>
  <c r="M15" i="32"/>
  <c r="N15" i="32"/>
  <c r="V15" i="32"/>
  <c r="X15" i="32"/>
  <c r="Y15" i="32"/>
  <c r="Z15" i="32"/>
  <c r="AA15" i="32"/>
  <c r="AC15" i="32"/>
  <c r="AD15" i="32"/>
  <c r="AE15" i="32"/>
  <c r="AF15" i="32"/>
  <c r="AG15" i="32"/>
  <c r="AH15" i="32"/>
  <c r="AI15" i="32"/>
  <c r="AK15" i="32"/>
  <c r="AL15" i="32"/>
  <c r="C13" i="33"/>
  <c r="L13" i="33"/>
  <c r="AB13" i="33"/>
  <c r="C14" i="33"/>
  <c r="H14" i="33"/>
  <c r="AB14" i="33"/>
  <c r="E15" i="33"/>
  <c r="F15" i="33"/>
  <c r="G15" i="33"/>
  <c r="I15" i="33"/>
  <c r="J15" i="33"/>
  <c r="M15" i="33"/>
  <c r="N15" i="33"/>
  <c r="V15" i="33"/>
  <c r="X15" i="33"/>
  <c r="Y15" i="33"/>
  <c r="Z15" i="33"/>
  <c r="AA15" i="33"/>
  <c r="AC15" i="33"/>
  <c r="AD15" i="33"/>
  <c r="AE15" i="33"/>
  <c r="AF15" i="33"/>
  <c r="AG15" i="33"/>
  <c r="AH15" i="33"/>
  <c r="AI15" i="33"/>
  <c r="AK15" i="33"/>
  <c r="AL15" i="33"/>
  <c r="C15" i="15" l="1"/>
  <c r="AQ16" i="14"/>
  <c r="AB15" i="11"/>
  <c r="AQ17" i="10"/>
  <c r="AB15" i="9"/>
  <c r="AB15" i="8"/>
  <c r="C15" i="7"/>
  <c r="AQ17" i="4"/>
  <c r="AB15" i="23"/>
  <c r="AB15" i="25"/>
  <c r="AB15" i="32"/>
  <c r="AB15" i="16"/>
  <c r="AQ16" i="15"/>
  <c r="AQ17" i="11"/>
  <c r="AQ17" i="5"/>
  <c r="AB15" i="24"/>
  <c r="AB15" i="31"/>
  <c r="C15" i="33"/>
  <c r="C15" i="4"/>
  <c r="AQ16" i="13"/>
  <c r="AQ17" i="1"/>
  <c r="AQ16" i="2"/>
  <c r="AQ16" i="16"/>
  <c r="AQ17" i="12"/>
  <c r="AB15" i="18"/>
  <c r="AB15" i="15"/>
  <c r="AB15" i="5"/>
  <c r="C15" i="10"/>
  <c r="C15" i="14"/>
  <c r="AB15" i="13"/>
  <c r="AQ17" i="8"/>
  <c r="AQ17" i="2"/>
  <c r="AQ17" i="16"/>
  <c r="AQ16" i="12"/>
  <c r="AQ17" i="9"/>
  <c r="C10" i="6"/>
  <c r="AB15" i="14"/>
  <c r="AB15" i="7"/>
  <c r="AB15" i="19"/>
  <c r="AB15" i="30"/>
  <c r="AB15" i="12"/>
  <c r="AB15" i="22"/>
  <c r="AB15" i="21"/>
  <c r="H13" i="1"/>
  <c r="AQ12" i="4"/>
  <c r="H11" i="4"/>
  <c r="C11" i="5"/>
  <c r="H13" i="8"/>
  <c r="AQ12" i="9"/>
  <c r="H11" i="9"/>
  <c r="C11" i="10"/>
  <c r="C10" i="11"/>
  <c r="C11" i="14"/>
  <c r="C10" i="15"/>
  <c r="AQ12" i="2"/>
  <c r="H11" i="2"/>
  <c r="C10" i="19"/>
  <c r="C11" i="4"/>
  <c r="H10" i="5"/>
  <c r="C11" i="9"/>
  <c r="H13" i="12"/>
  <c r="AQ12" i="13"/>
  <c r="H11" i="13"/>
  <c r="C11" i="2"/>
  <c r="AQ19" i="4"/>
  <c r="C10" i="21"/>
  <c r="AQ12" i="1"/>
  <c r="H11" i="1"/>
  <c r="L10" i="1"/>
  <c r="C10" i="5"/>
  <c r="H13" i="7"/>
  <c r="AQ12" i="8"/>
  <c r="H11" i="8"/>
  <c r="C10" i="10"/>
  <c r="C11" i="13"/>
  <c r="C10" i="14"/>
  <c r="H13" i="16"/>
  <c r="AQ19" i="11"/>
  <c r="AQ19" i="5"/>
  <c r="C11" i="1"/>
  <c r="C10" i="4"/>
  <c r="H13" i="6"/>
  <c r="C11" i="8"/>
  <c r="C10" i="9"/>
  <c r="H13" i="11"/>
  <c r="AQ12" i="12"/>
  <c r="H11" i="12"/>
  <c r="H13" i="15"/>
  <c r="C10" i="2"/>
  <c r="L15" i="16"/>
  <c r="AQ19" i="12"/>
  <c r="H10" i="23"/>
  <c r="C10" i="22"/>
  <c r="AQ12" i="17"/>
  <c r="H11" i="17"/>
  <c r="AQ12" i="7"/>
  <c r="H11" i="7"/>
  <c r="C11" i="12"/>
  <c r="C10" i="13"/>
  <c r="AQ12" i="16"/>
  <c r="H11" i="16"/>
  <c r="AQ19" i="13"/>
  <c r="C11" i="17"/>
  <c r="C10" i="1"/>
  <c r="H13" i="5"/>
  <c r="AQ12" i="6"/>
  <c r="H11" i="6"/>
  <c r="C11" i="7"/>
  <c r="C10" i="8"/>
  <c r="H13" i="10"/>
  <c r="AQ12" i="11"/>
  <c r="H11" i="11"/>
  <c r="L10" i="11"/>
  <c r="H10" i="12"/>
  <c r="H13" i="14"/>
  <c r="AQ12" i="15"/>
  <c r="H11" i="15"/>
  <c r="L10" i="15"/>
  <c r="C11" i="16"/>
  <c r="AQ19" i="14"/>
  <c r="C10" i="23"/>
  <c r="H13" i="4"/>
  <c r="C11" i="6"/>
  <c r="H13" i="9"/>
  <c r="C11" i="11"/>
  <c r="H10" i="11"/>
  <c r="C10" i="12"/>
  <c r="C11" i="15"/>
  <c r="H13" i="2"/>
  <c r="AQ19" i="15"/>
  <c r="AQ19" i="8"/>
  <c r="C10" i="18"/>
  <c r="C10" i="17"/>
  <c r="AQ12" i="5"/>
  <c r="H11" i="5"/>
  <c r="C10" i="7"/>
  <c r="AQ12" i="10"/>
  <c r="H11" i="10"/>
  <c r="H13" i="13"/>
  <c r="AQ12" i="14"/>
  <c r="H11" i="14"/>
  <c r="C10" i="16"/>
  <c r="AQ19" i="2"/>
  <c r="AQ19" i="16"/>
  <c r="AQ19" i="9"/>
  <c r="H10" i="6"/>
  <c r="L14" i="14"/>
  <c r="H10" i="10"/>
  <c r="L14" i="1"/>
  <c r="AB11" i="9"/>
  <c r="AB11" i="5"/>
  <c r="AB10" i="9"/>
  <c r="AB11" i="12"/>
  <c r="L10" i="22"/>
  <c r="H10" i="21"/>
  <c r="L10" i="14"/>
  <c r="H10" i="15"/>
  <c r="AB10" i="12"/>
  <c r="H10" i="18"/>
  <c r="L10" i="7"/>
  <c r="L10" i="12"/>
  <c r="AB11" i="13"/>
  <c r="AB10" i="2"/>
  <c r="H10" i="22"/>
  <c r="L11" i="4"/>
  <c r="L14" i="6"/>
  <c r="H10" i="7"/>
  <c r="AB10" i="11"/>
  <c r="L10" i="2"/>
  <c r="AB10" i="17"/>
  <c r="L14" i="4"/>
  <c r="L10" i="4"/>
  <c r="L14" i="12"/>
  <c r="H10" i="13"/>
  <c r="H10" i="2"/>
  <c r="AB10" i="7"/>
  <c r="AB11" i="4"/>
  <c r="H10" i="4"/>
  <c r="L10" i="10"/>
  <c r="L14" i="11"/>
  <c r="L10" i="16"/>
  <c r="AB11" i="1"/>
  <c r="L10" i="9"/>
  <c r="L14" i="10"/>
  <c r="AB11" i="11"/>
  <c r="AB10" i="13"/>
  <c r="L14" i="15"/>
  <c r="AQ20" i="10"/>
  <c r="AQ20" i="5"/>
  <c r="C15" i="11"/>
  <c r="L10" i="5"/>
  <c r="L10" i="6"/>
  <c r="L14" i="7"/>
  <c r="L10" i="8"/>
  <c r="L11" i="12"/>
  <c r="AB10" i="15"/>
  <c r="C15" i="16"/>
  <c r="AB15" i="33"/>
  <c r="L10" i="21"/>
  <c r="AB10" i="1"/>
  <c r="L14" i="8"/>
  <c r="L11" i="13"/>
  <c r="L14" i="2"/>
  <c r="AB11" i="2"/>
  <c r="AB15" i="2"/>
  <c r="L15" i="10"/>
  <c r="AQ19" i="6"/>
  <c r="AB15" i="17"/>
  <c r="L14" i="17"/>
  <c r="H10" i="9"/>
  <c r="AB15" i="10"/>
  <c r="AQ19" i="7"/>
  <c r="C15" i="8"/>
  <c r="L15" i="5"/>
  <c r="C15" i="25"/>
  <c r="H10" i="19"/>
  <c r="L10" i="17"/>
  <c r="AB10" i="5"/>
  <c r="L10" i="13"/>
  <c r="AB11" i="15"/>
  <c r="L14" i="16"/>
  <c r="AQ17" i="13"/>
  <c r="AB15" i="6"/>
  <c r="AQ19" i="17"/>
  <c r="H10" i="1"/>
  <c r="H10" i="14"/>
  <c r="AQ20" i="16"/>
  <c r="AQ17" i="15"/>
  <c r="AQ17" i="14"/>
  <c r="AQ19" i="10"/>
  <c r="AQ17" i="7"/>
  <c r="AQ17" i="6"/>
  <c r="AB15" i="4"/>
  <c r="C15" i="1"/>
  <c r="AQ19" i="1"/>
  <c r="AB15" i="26"/>
  <c r="H15" i="10"/>
  <c r="H15" i="17"/>
  <c r="H15" i="15"/>
  <c r="H15" i="7"/>
  <c r="L10" i="18"/>
  <c r="H10" i="17"/>
  <c r="L11" i="1"/>
  <c r="L14" i="5"/>
  <c r="AB11" i="6"/>
  <c r="AB11" i="8"/>
  <c r="H10" i="8"/>
  <c r="L14" i="9"/>
  <c r="AB11" i="10"/>
  <c r="L11" i="11"/>
  <c r="L14" i="13"/>
  <c r="AB11" i="14"/>
  <c r="L11" i="15"/>
  <c r="AB11" i="16"/>
  <c r="H10" i="16"/>
  <c r="L20" i="7"/>
  <c r="AB10" i="4"/>
  <c r="K15" i="6"/>
  <c r="L11" i="7"/>
  <c r="L20" i="12"/>
  <c r="L20" i="1"/>
  <c r="AB10" i="8"/>
  <c r="AB10" i="16"/>
  <c r="L20" i="13"/>
  <c r="L20" i="15"/>
  <c r="L10" i="19"/>
  <c r="AB10" i="6"/>
  <c r="AB11" i="7"/>
  <c r="L11" i="8"/>
  <c r="AB10" i="10"/>
  <c r="AB10" i="14"/>
  <c r="L11" i="16"/>
  <c r="L20" i="11"/>
  <c r="L20" i="8"/>
  <c r="L11" i="14"/>
  <c r="O15" i="10"/>
  <c r="L11" i="2"/>
  <c r="L20" i="4"/>
  <c r="H15" i="9"/>
  <c r="H15" i="13"/>
  <c r="H15" i="6"/>
  <c r="H15" i="4"/>
  <c r="H15" i="14"/>
  <c r="H15" i="12"/>
  <c r="H15" i="5"/>
  <c r="C15" i="18"/>
  <c r="L11" i="6"/>
  <c r="C15" i="9"/>
  <c r="L11" i="10"/>
  <c r="C15" i="28"/>
  <c r="H15" i="1"/>
  <c r="H15" i="11"/>
  <c r="C15" i="2"/>
  <c r="H15" i="8"/>
  <c r="H15" i="16"/>
  <c r="L20" i="14"/>
  <c r="L20" i="6"/>
  <c r="L20" i="2"/>
  <c r="L20" i="9"/>
  <c r="H15" i="2"/>
  <c r="L11" i="5"/>
  <c r="L11" i="9"/>
  <c r="L15" i="12" l="1"/>
  <c r="AQ13" i="10"/>
  <c r="AQ14" i="5"/>
  <c r="AQ14" i="10"/>
  <c r="AQ14" i="14"/>
  <c r="AQ13" i="16"/>
  <c r="AQ13" i="9"/>
  <c r="AQ14" i="2"/>
  <c r="AQ13" i="14"/>
  <c r="AQ13" i="1"/>
  <c r="L15" i="13"/>
  <c r="L15" i="7"/>
  <c r="AQ14" i="6"/>
  <c r="AQ13" i="4"/>
  <c r="AQ13" i="6"/>
  <c r="AQ14" i="9"/>
  <c r="AQ14" i="12"/>
  <c r="AQ13" i="2"/>
  <c r="AQ13" i="5"/>
  <c r="AQ14" i="11"/>
  <c r="AQ13" i="15"/>
  <c r="AQ14" i="4"/>
  <c r="AQ14" i="1"/>
  <c r="AQ13" i="7"/>
  <c r="AQ13" i="8"/>
  <c r="AQ10" i="7"/>
  <c r="AQ13" i="13"/>
  <c r="AQ13" i="11"/>
  <c r="L15" i="8"/>
  <c r="L15" i="15"/>
  <c r="AQ10" i="5"/>
  <c r="AQ14" i="7"/>
  <c r="AQ14" i="15"/>
  <c r="AQ10" i="11"/>
  <c r="L15" i="9"/>
  <c r="L15" i="6"/>
  <c r="AQ11" i="10"/>
  <c r="AQ20" i="11"/>
  <c r="AQ20" i="1"/>
  <c r="L15" i="14"/>
  <c r="L15" i="4"/>
  <c r="AQ20" i="13"/>
  <c r="AQ20" i="12"/>
  <c r="AQ14" i="8"/>
  <c r="AQ13" i="12"/>
  <c r="AQ11" i="16"/>
  <c r="AQ10" i="15"/>
  <c r="AQ10" i="14"/>
  <c r="AQ10" i="4"/>
  <c r="AQ14" i="16"/>
  <c r="AQ10" i="10"/>
  <c r="AQ20" i="7"/>
  <c r="AQ14" i="13"/>
  <c r="AQ11" i="1"/>
  <c r="AQ14" i="17"/>
  <c r="L15" i="2"/>
  <c r="AQ11" i="14"/>
  <c r="AQ10" i="12"/>
  <c r="AQ10" i="1"/>
  <c r="AQ10" i="9"/>
  <c r="AQ11" i="5"/>
  <c r="AQ11" i="9"/>
  <c r="AQ11" i="12"/>
  <c r="AQ11" i="4"/>
  <c r="AQ10" i="2"/>
  <c r="AQ11" i="2"/>
  <c r="AQ11" i="8"/>
  <c r="AQ11" i="13"/>
  <c r="AQ11" i="15"/>
  <c r="AQ11" i="11"/>
  <c r="AQ11" i="7"/>
  <c r="AQ10" i="6"/>
  <c r="AQ10" i="13"/>
  <c r="AQ11" i="6"/>
  <c r="L15" i="1"/>
  <c r="AQ10" i="17"/>
  <c r="L15" i="11"/>
  <c r="AQ20" i="15"/>
  <c r="AQ20" i="4"/>
  <c r="AQ20" i="6"/>
  <c r="AQ10" i="16"/>
  <c r="AQ10" i="8"/>
  <c r="AQ20" i="2"/>
  <c r="AQ15" i="16"/>
  <c r="AQ20" i="8"/>
  <c r="AQ20" i="14"/>
  <c r="AQ20" i="9"/>
  <c r="AQ15" i="13" l="1"/>
  <c r="AQ15" i="12"/>
  <c r="AQ15" i="15"/>
  <c r="AQ15" i="2"/>
  <c r="AQ15" i="14"/>
  <c r="AL45" i="33"/>
  <c r="AL30" i="33"/>
  <c r="AL27" i="33"/>
  <c r="AL9" i="33"/>
  <c r="AL45" i="32"/>
  <c r="AL30" i="32"/>
  <c r="AL27" i="32"/>
  <c r="AL9" i="32"/>
  <c r="AL45" i="31"/>
  <c r="AL30" i="31"/>
  <c r="AL27" i="31"/>
  <c r="AL9" i="31"/>
  <c r="AL45" i="30"/>
  <c r="AL30" i="30"/>
  <c r="AL27" i="30"/>
  <c r="AL9" i="30"/>
  <c r="AL45" i="29"/>
  <c r="AL30" i="29"/>
  <c r="AL27" i="29"/>
  <c r="AL9" i="29"/>
  <c r="AL45" i="28"/>
  <c r="AL30" i="28"/>
  <c r="AL27" i="28"/>
  <c r="AL9" i="28"/>
  <c r="AL45" i="26"/>
  <c r="AL30" i="26"/>
  <c r="AL27" i="26"/>
  <c r="AL9" i="26"/>
  <c r="AL45" i="25"/>
  <c r="AL30" i="25"/>
  <c r="AL27" i="25"/>
  <c r="AL9" i="25"/>
  <c r="AL45" i="24"/>
  <c r="AL30" i="24"/>
  <c r="AL27" i="24"/>
  <c r="AL9" i="24"/>
  <c r="AL45" i="23"/>
  <c r="AL30" i="23"/>
  <c r="AL27" i="23"/>
  <c r="AL9" i="23"/>
  <c r="AL45" i="22"/>
  <c r="AL30" i="22"/>
  <c r="AL27" i="22"/>
  <c r="AL9" i="22"/>
  <c r="AL45" i="21"/>
  <c r="AL30" i="21"/>
  <c r="AL27" i="21"/>
  <c r="AL9" i="21"/>
  <c r="AL45" i="19"/>
  <c r="AL30" i="19"/>
  <c r="AL27" i="19"/>
  <c r="AL9" i="19"/>
  <c r="AL45" i="18"/>
  <c r="AL30" i="18"/>
  <c r="AL27" i="18"/>
  <c r="AL9" i="18"/>
  <c r="AL45" i="17"/>
  <c r="AL30" i="17"/>
  <c r="AL27" i="17"/>
  <c r="AL9" i="17"/>
  <c r="AL45" i="1"/>
  <c r="AL30" i="1"/>
  <c r="AL27" i="1"/>
  <c r="AL9" i="1"/>
  <c r="AL45" i="4"/>
  <c r="AL30" i="4"/>
  <c r="AL27" i="4"/>
  <c r="AL9" i="4"/>
  <c r="AL45" i="5"/>
  <c r="AL30" i="5"/>
  <c r="AL27" i="5"/>
  <c r="AL9" i="5"/>
  <c r="AL45" i="6"/>
  <c r="AL30" i="6"/>
  <c r="AL27" i="6"/>
  <c r="AL9" i="6"/>
  <c r="AL45" i="7"/>
  <c r="AL30" i="7"/>
  <c r="AL27" i="7"/>
  <c r="AL9" i="7"/>
  <c r="AL45" i="8"/>
  <c r="AL30" i="8"/>
  <c r="AL27" i="8"/>
  <c r="AL9" i="8"/>
  <c r="AL45" i="9"/>
  <c r="AL30" i="9"/>
  <c r="AL27" i="9"/>
  <c r="AL9" i="9"/>
  <c r="AL45" i="10"/>
  <c r="AL30" i="10"/>
  <c r="AL27" i="10"/>
  <c r="AL9" i="10"/>
  <c r="AL45" i="11"/>
  <c r="AL30" i="11"/>
  <c r="AL27" i="11"/>
  <c r="AL9" i="11"/>
  <c r="AL45" i="12"/>
  <c r="AL30" i="12"/>
  <c r="AL27" i="12"/>
  <c r="AL9" i="12"/>
  <c r="AL45" i="13"/>
  <c r="AL30" i="13"/>
  <c r="AL27" i="13"/>
  <c r="AL9" i="13"/>
  <c r="AL45" i="14"/>
  <c r="AL30" i="14"/>
  <c r="AL27" i="14"/>
  <c r="AL9" i="14"/>
  <c r="AL45" i="16"/>
  <c r="AL30" i="16"/>
  <c r="AL27" i="16"/>
  <c r="AL9" i="16"/>
  <c r="AL45" i="2"/>
  <c r="AL30" i="2"/>
  <c r="AL27" i="2"/>
  <c r="AL9" i="2"/>
  <c r="AL45" i="15"/>
  <c r="AL30" i="15"/>
  <c r="AL27" i="15"/>
  <c r="AL9" i="15"/>
  <c r="AL7" i="14" l="1"/>
  <c r="AL7" i="13"/>
  <c r="AL7" i="12"/>
  <c r="AL7" i="6"/>
  <c r="AL57" i="2"/>
  <c r="AL57" i="6"/>
  <c r="AL57" i="17"/>
  <c r="AL7" i="5"/>
  <c r="AL57" i="11"/>
  <c r="AL57" i="7"/>
  <c r="AL7" i="4"/>
  <c r="AL57" i="15"/>
  <c r="AL57" i="1"/>
  <c r="AL7" i="11"/>
  <c r="AL7" i="1"/>
  <c r="AL57" i="12"/>
  <c r="AL57" i="8"/>
  <c r="AL7" i="10"/>
  <c r="AL7" i="17"/>
  <c r="AL57" i="4"/>
  <c r="AL7" i="2"/>
  <c r="AL7" i="9"/>
  <c r="AL57" i="9"/>
  <c r="AL7" i="16"/>
  <c r="AL7" i="8"/>
  <c r="AL57" i="13"/>
  <c r="AL57" i="14"/>
  <c r="AL57" i="16"/>
  <c r="AL57" i="5"/>
  <c r="AL7" i="15"/>
  <c r="AL7" i="7"/>
  <c r="AL57" i="10"/>
  <c r="AL29" i="11"/>
  <c r="AL29" i="17"/>
  <c r="AL29" i="12"/>
  <c r="AL29" i="6"/>
  <c r="AL29" i="10"/>
  <c r="AL29" i="15"/>
  <c r="AL29" i="9"/>
  <c r="AL29" i="5"/>
  <c r="AL29" i="2"/>
  <c r="AL29" i="8"/>
  <c r="AL29" i="16"/>
  <c r="AL29" i="7"/>
  <c r="AL29" i="4"/>
  <c r="AL29" i="14"/>
  <c r="AL29" i="1"/>
  <c r="AL29" i="13"/>
  <c r="AL26" i="12" l="1"/>
  <c r="AL26" i="13"/>
  <c r="AL26" i="14"/>
  <c r="AL8" i="13"/>
  <c r="AL8" i="14"/>
  <c r="AL8" i="12"/>
  <c r="AL8" i="15"/>
  <c r="AL26" i="2"/>
  <c r="AL26" i="11"/>
  <c r="AL26" i="8"/>
  <c r="AL8" i="10"/>
  <c r="AL26" i="10"/>
  <c r="AL8" i="17"/>
  <c r="AL26" i="17"/>
  <c r="AL26" i="15"/>
  <c r="AL26" i="6"/>
  <c r="AL8" i="6"/>
  <c r="AL26" i="7"/>
  <c r="AL8" i="1"/>
  <c r="AL26" i="1"/>
  <c r="AL8" i="5"/>
  <c r="AL26" i="4"/>
  <c r="AL26" i="5"/>
  <c r="AL8" i="4"/>
  <c r="AL8" i="11"/>
  <c r="AL8" i="16"/>
  <c r="AL26" i="9"/>
  <c r="AL8" i="2"/>
  <c r="AL26" i="16"/>
  <c r="AL8" i="9"/>
  <c r="AL8" i="7"/>
  <c r="AL8" i="8"/>
  <c r="AL72" i="14" l="1"/>
  <c r="AL72" i="12"/>
  <c r="AL72" i="13"/>
  <c r="AL72" i="11"/>
  <c r="AL72" i="2"/>
  <c r="AL72" i="8"/>
  <c r="AL72" i="9"/>
  <c r="AL72" i="5"/>
  <c r="AL72" i="10"/>
  <c r="AL72" i="4"/>
  <c r="AL72" i="15"/>
  <c r="AL72" i="1"/>
  <c r="AL72" i="17"/>
  <c r="AL72" i="16"/>
  <c r="AL72" i="7"/>
  <c r="AL72" i="6"/>
  <c r="N9" i="2" l="1"/>
  <c r="N9" i="6"/>
  <c r="N9" i="8"/>
  <c r="N58" i="32"/>
  <c r="N45" i="32"/>
  <c r="N30" i="32"/>
  <c r="N27" i="32"/>
  <c r="N58" i="31"/>
  <c r="N57" i="31" s="1"/>
  <c r="N45" i="31"/>
  <c r="N30" i="31"/>
  <c r="N27" i="31"/>
  <c r="N58" i="30"/>
  <c r="N57" i="30" s="1"/>
  <c r="N45" i="30"/>
  <c r="N30" i="30"/>
  <c r="N27" i="30"/>
  <c r="N58" i="29"/>
  <c r="N57" i="29" s="1"/>
  <c r="N45" i="29"/>
  <c r="N30" i="29"/>
  <c r="N27" i="29"/>
  <c r="N58" i="28"/>
  <c r="N57" i="28" s="1"/>
  <c r="N45" i="28"/>
  <c r="N30" i="28"/>
  <c r="N27" i="28"/>
  <c r="N58" i="26"/>
  <c r="N57" i="26" s="1"/>
  <c r="N45" i="26"/>
  <c r="N30" i="26"/>
  <c r="N27" i="26"/>
  <c r="N58" i="25"/>
  <c r="N57" i="25" s="1"/>
  <c r="N45" i="25"/>
  <c r="N30" i="25"/>
  <c r="N27" i="25"/>
  <c r="N58" i="24"/>
  <c r="N57" i="24" s="1"/>
  <c r="N45" i="24"/>
  <c r="N30" i="24"/>
  <c r="N27" i="24"/>
  <c r="N58" i="23"/>
  <c r="N57" i="23" s="1"/>
  <c r="N45" i="23"/>
  <c r="N30" i="23"/>
  <c r="N27" i="23"/>
  <c r="N21" i="23"/>
  <c r="N58" i="22"/>
  <c r="N57" i="22" s="1"/>
  <c r="N45" i="22"/>
  <c r="N30" i="22"/>
  <c r="N27" i="22"/>
  <c r="N21" i="22"/>
  <c r="N58" i="21"/>
  <c r="N57" i="21" s="1"/>
  <c r="N45" i="21"/>
  <c r="N30" i="21"/>
  <c r="N27" i="21"/>
  <c r="N21" i="21"/>
  <c r="N58" i="19"/>
  <c r="N57" i="19" s="1"/>
  <c r="N45" i="19"/>
  <c r="N30" i="19"/>
  <c r="N27" i="19"/>
  <c r="N21" i="19"/>
  <c r="N58" i="18"/>
  <c r="N57" i="18" s="1"/>
  <c r="N45" i="18"/>
  <c r="N30" i="18"/>
  <c r="N27" i="18"/>
  <c r="N21" i="18"/>
  <c r="N58" i="17"/>
  <c r="N57" i="17" s="1"/>
  <c r="N45" i="17"/>
  <c r="N30" i="17"/>
  <c r="N27" i="17"/>
  <c r="N21" i="17"/>
  <c r="N58" i="1"/>
  <c r="N57" i="1" s="1"/>
  <c r="N45" i="1"/>
  <c r="N30" i="1"/>
  <c r="N27" i="1"/>
  <c r="N21" i="1"/>
  <c r="N58" i="4"/>
  <c r="N57" i="4" s="1"/>
  <c r="N45" i="4"/>
  <c r="N30" i="4"/>
  <c r="N27" i="4"/>
  <c r="N21" i="4"/>
  <c r="N58" i="5"/>
  <c r="N57" i="5" s="1"/>
  <c r="N45" i="5"/>
  <c r="N30" i="5"/>
  <c r="N27" i="5"/>
  <c r="N21" i="5"/>
  <c r="N58" i="6"/>
  <c r="N57" i="6" s="1"/>
  <c r="N45" i="6"/>
  <c r="N30" i="6"/>
  <c r="N27" i="6"/>
  <c r="N21" i="6"/>
  <c r="N58" i="7"/>
  <c r="N57" i="7" s="1"/>
  <c r="N45" i="7"/>
  <c r="N30" i="7"/>
  <c r="N29" i="7" s="1"/>
  <c r="N27" i="7"/>
  <c r="N21" i="7"/>
  <c r="N58" i="8"/>
  <c r="N57" i="8" s="1"/>
  <c r="N45" i="8"/>
  <c r="N30" i="8"/>
  <c r="N29" i="8" s="1"/>
  <c r="N27" i="8"/>
  <c r="N21" i="8"/>
  <c r="N58" i="9"/>
  <c r="N57" i="9" s="1"/>
  <c r="N45" i="9"/>
  <c r="N30" i="9"/>
  <c r="N27" i="9"/>
  <c r="N21" i="9"/>
  <c r="N58" i="10"/>
  <c r="N57" i="10" s="1"/>
  <c r="N45" i="10"/>
  <c r="N30" i="10"/>
  <c r="N27" i="10"/>
  <c r="N21" i="10"/>
  <c r="N58" i="11"/>
  <c r="N57" i="11" s="1"/>
  <c r="N45" i="11"/>
  <c r="N30" i="11"/>
  <c r="N29" i="11" s="1"/>
  <c r="N27" i="11"/>
  <c r="N21" i="11"/>
  <c r="N58" i="12"/>
  <c r="N57" i="12"/>
  <c r="N45" i="12"/>
  <c r="N30" i="12"/>
  <c r="N27" i="12"/>
  <c r="N21" i="12"/>
  <c r="N58" i="13"/>
  <c r="N57" i="13" s="1"/>
  <c r="N45" i="13"/>
  <c r="N30" i="13"/>
  <c r="N27" i="13"/>
  <c r="N21" i="13"/>
  <c r="N58" i="14"/>
  <c r="N57" i="14" s="1"/>
  <c r="N45" i="14"/>
  <c r="N30" i="14"/>
  <c r="N27" i="14"/>
  <c r="N21" i="14"/>
  <c r="N58" i="15"/>
  <c r="N57" i="15" s="1"/>
  <c r="N45" i="15"/>
  <c r="N30" i="15"/>
  <c r="N27" i="15"/>
  <c r="N21" i="15"/>
  <c r="N58" i="16"/>
  <c r="N57" i="16" s="1"/>
  <c r="N45" i="16"/>
  <c r="N30" i="16"/>
  <c r="N27" i="16"/>
  <c r="N21" i="16"/>
  <c r="N58" i="2"/>
  <c r="N57" i="2" s="1"/>
  <c r="N45" i="2"/>
  <c r="N30" i="2"/>
  <c r="N27" i="2"/>
  <c r="N21" i="2"/>
  <c r="N58" i="33"/>
  <c r="N45" i="33"/>
  <c r="N30" i="33"/>
  <c r="N27" i="33"/>
  <c r="N29" i="17" l="1"/>
  <c r="N29" i="32"/>
  <c r="N29" i="2"/>
  <c r="N29" i="18"/>
  <c r="N29" i="29"/>
  <c r="N29" i="26"/>
  <c r="N57" i="33"/>
  <c r="N29" i="15"/>
  <c r="N29" i="10"/>
  <c r="N29" i="19"/>
  <c r="N29" i="25"/>
  <c r="N29" i="28"/>
  <c r="N29" i="9"/>
  <c r="N29" i="23"/>
  <c r="N57" i="32"/>
  <c r="N29" i="4"/>
  <c r="N29" i="33"/>
  <c r="N29" i="5"/>
  <c r="N29" i="12"/>
  <c r="N29" i="13"/>
  <c r="N29" i="21"/>
  <c r="N29" i="24"/>
  <c r="N29" i="30"/>
  <c r="N29" i="16"/>
  <c r="N29" i="1"/>
  <c r="N9" i="15"/>
  <c r="N9" i="14"/>
  <c r="N9" i="10"/>
  <c r="N9" i="1"/>
  <c r="N9" i="7"/>
  <c r="N9" i="16"/>
  <c r="N9" i="9"/>
  <c r="N9" i="5"/>
  <c r="N9" i="13"/>
  <c r="N9" i="17"/>
  <c r="N9" i="11"/>
  <c r="N7" i="8"/>
  <c r="N7" i="12"/>
  <c r="N7" i="4"/>
  <c r="N7" i="9"/>
  <c r="N7" i="1"/>
  <c r="N7" i="15"/>
  <c r="N7" i="7"/>
  <c r="N7" i="13"/>
  <c r="N7" i="23"/>
  <c r="N8" i="23" s="1"/>
  <c r="N7" i="10"/>
  <c r="N7" i="14"/>
  <c r="N7" i="2"/>
  <c r="N7" i="11"/>
  <c r="N7" i="6"/>
  <c r="N7" i="16"/>
  <c r="N7" i="5"/>
  <c r="N7" i="25"/>
  <c r="N29" i="14"/>
  <c r="N29" i="6"/>
  <c r="N29" i="22"/>
  <c r="N29" i="31"/>
  <c r="N8" i="5" l="1"/>
  <c r="N8" i="6"/>
  <c r="N8" i="10"/>
  <c r="N8" i="25"/>
  <c r="N26" i="8"/>
  <c r="N8" i="13"/>
  <c r="N8" i="15"/>
  <c r="N26" i="2"/>
  <c r="N8" i="14"/>
  <c r="N26" i="1"/>
  <c r="N26" i="11"/>
  <c r="N26" i="7"/>
  <c r="N26" i="9"/>
  <c r="N26" i="16"/>
  <c r="N9" i="4"/>
  <c r="N9" i="12"/>
  <c r="N8" i="9"/>
  <c r="N26" i="15"/>
  <c r="N8" i="8"/>
  <c r="N8" i="1"/>
  <c r="N8" i="4"/>
  <c r="N8" i="7"/>
  <c r="N26" i="13"/>
  <c r="N26" i="6"/>
  <c r="N26" i="10"/>
  <c r="N8" i="16"/>
  <c r="N26" i="14"/>
  <c r="N8" i="11"/>
  <c r="N8" i="12"/>
  <c r="N8" i="2"/>
  <c r="N26" i="5"/>
  <c r="AF57" i="33"/>
  <c r="AF45" i="33"/>
  <c r="AF27" i="33"/>
  <c r="AF57" i="31"/>
  <c r="AF45" i="31"/>
  <c r="AF27" i="31"/>
  <c r="AF57" i="30"/>
  <c r="AF45" i="30"/>
  <c r="AF27" i="30"/>
  <c r="AF57" i="29"/>
  <c r="AF45" i="29"/>
  <c r="AF27" i="29"/>
  <c r="AF57" i="28"/>
  <c r="AF45" i="28"/>
  <c r="AF27" i="28"/>
  <c r="AF57" i="26"/>
  <c r="AF45" i="26"/>
  <c r="AF27" i="26"/>
  <c r="AF57" i="25"/>
  <c r="AF45" i="25"/>
  <c r="AF27" i="25"/>
  <c r="AF57" i="24"/>
  <c r="AF45" i="24"/>
  <c r="AF27" i="24"/>
  <c r="AF57" i="23"/>
  <c r="AF45" i="23"/>
  <c r="AF27" i="23"/>
  <c r="AF57" i="22"/>
  <c r="AF45" i="22"/>
  <c r="AF27" i="22"/>
  <c r="AF57" i="21"/>
  <c r="AF45" i="21"/>
  <c r="AF27" i="21"/>
  <c r="AF57" i="19"/>
  <c r="AF45" i="19"/>
  <c r="AF27" i="19"/>
  <c r="AF57" i="18"/>
  <c r="AF45" i="18"/>
  <c r="AF27" i="18"/>
  <c r="AF57" i="17"/>
  <c r="AF45" i="17"/>
  <c r="AF27" i="17"/>
  <c r="AF57" i="1"/>
  <c r="AF45" i="1"/>
  <c r="AF27" i="1"/>
  <c r="AF57" i="4"/>
  <c r="AF45" i="4"/>
  <c r="AF27" i="4"/>
  <c r="AF57" i="5"/>
  <c r="AF45" i="5"/>
  <c r="AF27" i="5"/>
  <c r="AF57" i="6"/>
  <c r="AF45" i="6"/>
  <c r="AF27" i="6"/>
  <c r="AF57" i="7"/>
  <c r="AF45" i="7"/>
  <c r="AF27" i="7"/>
  <c r="AF57" i="8"/>
  <c r="AF45" i="8"/>
  <c r="AF27" i="8"/>
  <c r="AF57" i="9"/>
  <c r="AF45" i="9"/>
  <c r="AF27" i="9"/>
  <c r="AF57" i="10"/>
  <c r="AF45" i="10"/>
  <c r="AF27" i="10"/>
  <c r="AF57" i="11"/>
  <c r="AF45" i="11"/>
  <c r="AF27" i="11"/>
  <c r="AF57" i="12"/>
  <c r="AF45" i="12"/>
  <c r="AF27" i="12"/>
  <c r="AF57" i="13"/>
  <c r="AF45" i="13"/>
  <c r="AF27" i="13"/>
  <c r="AF57" i="14"/>
  <c r="AF45" i="14"/>
  <c r="AF27" i="14"/>
  <c r="AF57" i="15"/>
  <c r="AF45" i="15"/>
  <c r="AF27" i="15"/>
  <c r="AF57" i="16"/>
  <c r="AF45" i="16"/>
  <c r="AF27" i="16"/>
  <c r="AF57" i="2"/>
  <c r="AF45" i="2"/>
  <c r="AF27" i="2"/>
  <c r="AF57" i="32"/>
  <c r="AF45" i="32"/>
  <c r="AF27" i="32"/>
  <c r="N72" i="1" l="1"/>
  <c r="N72" i="6"/>
  <c r="N26" i="12"/>
  <c r="N72" i="5"/>
  <c r="N26" i="4"/>
  <c r="N72" i="16"/>
  <c r="N72" i="2"/>
  <c r="N72" i="7"/>
  <c r="N72" i="14"/>
  <c r="N72" i="11"/>
  <c r="N72" i="8"/>
  <c r="N72" i="15"/>
  <c r="N72" i="9"/>
  <c r="N72" i="10"/>
  <c r="N72" i="13"/>
  <c r="AF9" i="10"/>
  <c r="AF9" i="16"/>
  <c r="AF7" i="15"/>
  <c r="AF7" i="14"/>
  <c r="AF9" i="8"/>
  <c r="AF9" i="15"/>
  <c r="AF7" i="2"/>
  <c r="AF7" i="11"/>
  <c r="AF7" i="10"/>
  <c r="AF7" i="16"/>
  <c r="AF7" i="6"/>
  <c r="AF7" i="5"/>
  <c r="AF9" i="22"/>
  <c r="AF9" i="24"/>
  <c r="AF9" i="9"/>
  <c r="AF7" i="4"/>
  <c r="AF7" i="1"/>
  <c r="AF7" i="13"/>
  <c r="AF7" i="12"/>
  <c r="AF9" i="7"/>
  <c r="AF7" i="17"/>
  <c r="AF9" i="2"/>
  <c r="AF9" i="14"/>
  <c r="AF9" i="13"/>
  <c r="AF7" i="9"/>
  <c r="AF9" i="6"/>
  <c r="AF9" i="5"/>
  <c r="AF7" i="8"/>
  <c r="AF9" i="4"/>
  <c r="AF9" i="1"/>
  <c r="AF9" i="12"/>
  <c r="AF7" i="7"/>
  <c r="AF9" i="17"/>
  <c r="AF9" i="18"/>
  <c r="AF9" i="11"/>
  <c r="AF9" i="19"/>
  <c r="AF9" i="21"/>
  <c r="AF9" i="23"/>
  <c r="N72" i="12" l="1"/>
  <c r="N72" i="4"/>
  <c r="AF8" i="8"/>
  <c r="AF8" i="5"/>
  <c r="AF8" i="12"/>
  <c r="AF8" i="15"/>
  <c r="AF26" i="16"/>
  <c r="AF8" i="2"/>
  <c r="AF8" i="9"/>
  <c r="AF8" i="10"/>
  <c r="AF8" i="11"/>
  <c r="AF26" i="11"/>
  <c r="AF26" i="7"/>
  <c r="AF26" i="9"/>
  <c r="AF26" i="14"/>
  <c r="AF26" i="15"/>
  <c r="AF26" i="17"/>
  <c r="AF26" i="8"/>
  <c r="AF26" i="5"/>
  <c r="AF26" i="4"/>
  <c r="AF26" i="1"/>
  <c r="AF26" i="6"/>
  <c r="AF26" i="2"/>
  <c r="AF26" i="10"/>
  <c r="AF26" i="12"/>
  <c r="AF26" i="13"/>
  <c r="AF8" i="7"/>
  <c r="AF8" i="14"/>
  <c r="AF8" i="4"/>
  <c r="AF8" i="16"/>
  <c r="AF8" i="17"/>
  <c r="AF8" i="6"/>
  <c r="AF8" i="1"/>
  <c r="AF8" i="13"/>
  <c r="AB25" i="22" l="1"/>
  <c r="C25" i="22"/>
  <c r="Z21" i="22"/>
  <c r="Y21" i="22"/>
  <c r="X21" i="22"/>
  <c r="W21" i="22"/>
  <c r="M21" i="22"/>
  <c r="K21" i="22"/>
  <c r="J21" i="22"/>
  <c r="G21" i="22"/>
  <c r="F21" i="22"/>
  <c r="AB25" i="21"/>
  <c r="C25" i="21"/>
  <c r="Z21" i="21"/>
  <c r="Y21" i="21"/>
  <c r="X21" i="21"/>
  <c r="W21" i="21"/>
  <c r="M21" i="21"/>
  <c r="K21" i="21"/>
  <c r="J21" i="21"/>
  <c r="G21" i="21"/>
  <c r="F21" i="21"/>
  <c r="AB25" i="19"/>
  <c r="C25" i="19"/>
  <c r="Z21" i="19"/>
  <c r="Y21" i="19"/>
  <c r="X21" i="19"/>
  <c r="W21" i="19"/>
  <c r="M21" i="19"/>
  <c r="K21" i="19"/>
  <c r="J21" i="19"/>
  <c r="G21" i="19"/>
  <c r="F21" i="19"/>
  <c r="AB25" i="18"/>
  <c r="C25" i="18"/>
  <c r="AA21" i="18"/>
  <c r="Z21" i="18"/>
  <c r="Y21" i="18"/>
  <c r="X21" i="18"/>
  <c r="W21" i="18"/>
  <c r="T21" i="18"/>
  <c r="O21" i="18"/>
  <c r="M21" i="18"/>
  <c r="K21" i="18"/>
  <c r="J21" i="18"/>
  <c r="I21" i="18"/>
  <c r="G21" i="18"/>
  <c r="F21" i="18"/>
  <c r="AB25" i="17"/>
  <c r="C25" i="17"/>
  <c r="AA21" i="17"/>
  <c r="Z21" i="17"/>
  <c r="Y21" i="17"/>
  <c r="X21" i="17"/>
  <c r="W21" i="17"/>
  <c r="T21" i="17"/>
  <c r="O21" i="17"/>
  <c r="M21" i="17"/>
  <c r="K21" i="17"/>
  <c r="J21" i="17"/>
  <c r="I21" i="17"/>
  <c r="G21" i="17"/>
  <c r="F21" i="17"/>
  <c r="AB25" i="1"/>
  <c r="C25" i="1"/>
  <c r="U21" i="1"/>
  <c r="P21" i="1"/>
  <c r="AA21" i="1"/>
  <c r="Z21" i="1"/>
  <c r="Y21" i="1"/>
  <c r="X21" i="1"/>
  <c r="W21" i="1"/>
  <c r="T21" i="1"/>
  <c r="O21" i="1"/>
  <c r="M21" i="1"/>
  <c r="K21" i="1"/>
  <c r="J21" i="1"/>
  <c r="I21" i="1"/>
  <c r="G21" i="1"/>
  <c r="F21" i="1"/>
  <c r="AB25" i="4"/>
  <c r="C25" i="4"/>
  <c r="U21" i="4"/>
  <c r="AA21" i="4"/>
  <c r="Z21" i="4"/>
  <c r="Y21" i="4"/>
  <c r="X21" i="4"/>
  <c r="W21" i="4"/>
  <c r="T21" i="4"/>
  <c r="O21" i="4"/>
  <c r="M21" i="4"/>
  <c r="K21" i="4"/>
  <c r="J21" i="4"/>
  <c r="I21" i="4"/>
  <c r="G21" i="4"/>
  <c r="F21" i="4"/>
  <c r="AB25" i="5"/>
  <c r="C25" i="5"/>
  <c r="U21" i="5"/>
  <c r="P21" i="5"/>
  <c r="AA21" i="5"/>
  <c r="Z21" i="5"/>
  <c r="Y21" i="5"/>
  <c r="X21" i="5"/>
  <c r="W21" i="5"/>
  <c r="T21" i="5"/>
  <c r="O21" i="5"/>
  <c r="M21" i="5"/>
  <c r="K21" i="5"/>
  <c r="J21" i="5"/>
  <c r="I21" i="5"/>
  <c r="G21" i="5"/>
  <c r="F21" i="5"/>
  <c r="AB25" i="6"/>
  <c r="C25" i="6"/>
  <c r="P21" i="6"/>
  <c r="AA21" i="6"/>
  <c r="Z21" i="6"/>
  <c r="Y21" i="6"/>
  <c r="X21" i="6"/>
  <c r="W21" i="6"/>
  <c r="T21" i="6"/>
  <c r="O21" i="6"/>
  <c r="M21" i="6"/>
  <c r="K21" i="6"/>
  <c r="J21" i="6"/>
  <c r="I21" i="6"/>
  <c r="G21" i="6"/>
  <c r="F21" i="6"/>
  <c r="AB25" i="7"/>
  <c r="C25" i="7"/>
  <c r="U21" i="7"/>
  <c r="P21" i="7"/>
  <c r="AA21" i="7"/>
  <c r="Z21" i="7"/>
  <c r="Y21" i="7"/>
  <c r="X21" i="7"/>
  <c r="W21" i="7"/>
  <c r="T21" i="7"/>
  <c r="O21" i="7"/>
  <c r="M21" i="7"/>
  <c r="K21" i="7"/>
  <c r="J21" i="7"/>
  <c r="I21" i="7"/>
  <c r="G21" i="7"/>
  <c r="F21" i="7"/>
  <c r="AB25" i="8"/>
  <c r="C25" i="8"/>
  <c r="U21" i="8"/>
  <c r="P21" i="8"/>
  <c r="AA21" i="8"/>
  <c r="Z21" i="8"/>
  <c r="Y21" i="8"/>
  <c r="X21" i="8"/>
  <c r="W21" i="8"/>
  <c r="T21" i="8"/>
  <c r="O21" i="8"/>
  <c r="M21" i="8"/>
  <c r="K21" i="8"/>
  <c r="J21" i="8"/>
  <c r="I21" i="8"/>
  <c r="G21" i="8"/>
  <c r="F21" i="8"/>
  <c r="AB25" i="10"/>
  <c r="C25" i="10"/>
  <c r="U21" i="10"/>
  <c r="AA21" i="10"/>
  <c r="Z21" i="10"/>
  <c r="Y21" i="10"/>
  <c r="X21" i="10"/>
  <c r="W21" i="10"/>
  <c r="T21" i="10"/>
  <c r="O21" i="10"/>
  <c r="M21" i="10"/>
  <c r="K21" i="10"/>
  <c r="J21" i="10"/>
  <c r="I21" i="10"/>
  <c r="G21" i="10"/>
  <c r="F21" i="10"/>
  <c r="AB25" i="9"/>
  <c r="C25" i="9"/>
  <c r="U21" i="9"/>
  <c r="P21" i="9"/>
  <c r="AA21" i="9"/>
  <c r="Z21" i="9"/>
  <c r="Y21" i="9"/>
  <c r="X21" i="9"/>
  <c r="W21" i="9"/>
  <c r="T21" i="9"/>
  <c r="O21" i="9"/>
  <c r="M21" i="9"/>
  <c r="K21" i="9"/>
  <c r="J21" i="9"/>
  <c r="I21" i="9"/>
  <c r="G21" i="9"/>
  <c r="F21" i="9"/>
  <c r="H21" i="9" l="1"/>
  <c r="R21" i="9"/>
  <c r="V21" i="9"/>
  <c r="V21" i="8"/>
  <c r="H25" i="10"/>
  <c r="V21" i="6"/>
  <c r="V21" i="1"/>
  <c r="D21" i="8"/>
  <c r="H25" i="8"/>
  <c r="V21" i="5"/>
  <c r="H25" i="9"/>
  <c r="V21" i="7"/>
  <c r="H25" i="7"/>
  <c r="H25" i="6"/>
  <c r="H25" i="4"/>
  <c r="H25" i="1"/>
  <c r="R21" i="10"/>
  <c r="H25" i="5"/>
  <c r="D21" i="17"/>
  <c r="R21" i="8"/>
  <c r="V21" i="17"/>
  <c r="R21" i="7"/>
  <c r="Q21" i="4"/>
  <c r="V21" i="10"/>
  <c r="R21" i="6"/>
  <c r="R21" i="5"/>
  <c r="R21" i="4"/>
  <c r="R21" i="1"/>
  <c r="H21" i="5"/>
  <c r="H21" i="8"/>
  <c r="H21" i="17"/>
  <c r="Q21" i="10"/>
  <c r="L24" i="10"/>
  <c r="Q21" i="6"/>
  <c r="L24" i="6"/>
  <c r="Q21" i="1"/>
  <c r="Q21" i="9"/>
  <c r="L24" i="9"/>
  <c r="Q21" i="8"/>
  <c r="L24" i="8"/>
  <c r="Q21" i="7"/>
  <c r="L24" i="7"/>
  <c r="Q21" i="5"/>
  <c r="L24" i="5"/>
  <c r="H21" i="1"/>
  <c r="H21" i="10"/>
  <c r="H21" i="6"/>
  <c r="E24" i="10"/>
  <c r="E24" i="5"/>
  <c r="E24" i="1"/>
  <c r="E24" i="17"/>
  <c r="E24" i="7"/>
  <c r="D21" i="1"/>
  <c r="D21" i="10"/>
  <c r="E24" i="8"/>
  <c r="E24" i="9"/>
  <c r="D21" i="9"/>
  <c r="P21" i="10"/>
  <c r="D21" i="5"/>
  <c r="E24" i="6"/>
  <c r="D21" i="6"/>
  <c r="V21" i="4"/>
  <c r="H21" i="7"/>
  <c r="H21" i="18"/>
  <c r="U21" i="6"/>
  <c r="E24" i="4"/>
  <c r="D21" i="4"/>
  <c r="D21" i="7"/>
  <c r="H21" i="4"/>
  <c r="E21" i="6" l="1"/>
  <c r="E21" i="7"/>
  <c r="C24" i="1"/>
  <c r="E21" i="5"/>
  <c r="E21" i="9"/>
  <c r="E21" i="17"/>
  <c r="C24" i="10"/>
  <c r="C24" i="8"/>
  <c r="C24" i="17"/>
  <c r="C24" i="9"/>
  <c r="C24" i="7"/>
  <c r="C24" i="5"/>
  <c r="E21" i="10"/>
  <c r="E21" i="1"/>
  <c r="E21" i="8"/>
  <c r="E21" i="4"/>
  <c r="C24" i="4"/>
  <c r="C24" i="6"/>
  <c r="C21" i="1" l="1"/>
  <c r="AQ24" i="10"/>
  <c r="AQ24" i="5"/>
  <c r="AQ24" i="8"/>
  <c r="AQ24" i="6"/>
  <c r="AQ24" i="7"/>
  <c r="AQ24" i="9"/>
  <c r="C21" i="8"/>
  <c r="C21" i="10"/>
  <c r="C21" i="17"/>
  <c r="C21" i="9"/>
  <c r="C21" i="7"/>
  <c r="C21" i="5"/>
  <c r="C21" i="4"/>
  <c r="C21" i="6"/>
  <c r="E27" i="2" l="1"/>
  <c r="E9" i="2"/>
  <c r="E45" i="2"/>
  <c r="E7" i="2" l="1"/>
  <c r="E29" i="2"/>
  <c r="E57" i="2"/>
  <c r="E8" i="2" l="1"/>
  <c r="AB71" i="32"/>
  <c r="H71" i="32"/>
  <c r="C71" i="32"/>
  <c r="AB70" i="32"/>
  <c r="H70" i="32"/>
  <c r="C70" i="32"/>
  <c r="H69" i="32"/>
  <c r="H68" i="32"/>
  <c r="H67" i="32"/>
  <c r="H66" i="32"/>
  <c r="H64" i="32"/>
  <c r="H63" i="32"/>
  <c r="H62" i="32"/>
  <c r="H61" i="32"/>
  <c r="H60" i="32"/>
  <c r="H59" i="32"/>
  <c r="AP58" i="32"/>
  <c r="AN58" i="32"/>
  <c r="AI58" i="32"/>
  <c r="AI57" i="32" s="1"/>
  <c r="AG58" i="32"/>
  <c r="AD58" i="32"/>
  <c r="AD57" i="32" s="1"/>
  <c r="AC58" i="32"/>
  <c r="AC57" i="32" s="1"/>
  <c r="Z58" i="32"/>
  <c r="Z57" i="32" s="1"/>
  <c r="Y58" i="32"/>
  <c r="X58" i="32"/>
  <c r="X57" i="32" s="1"/>
  <c r="W58" i="32"/>
  <c r="W57" i="32" s="1"/>
  <c r="R58" i="32"/>
  <c r="R57" i="32" s="1"/>
  <c r="P58" i="32"/>
  <c r="P57" i="32" s="1"/>
  <c r="O58" i="32"/>
  <c r="O57" i="32" s="1"/>
  <c r="M58" i="32"/>
  <c r="M57" i="32" s="1"/>
  <c r="K58" i="32"/>
  <c r="J58" i="32"/>
  <c r="I58" i="32"/>
  <c r="F58" i="32"/>
  <c r="AP57" i="32"/>
  <c r="AG57" i="32"/>
  <c r="Y57" i="32"/>
  <c r="H55" i="32"/>
  <c r="C55" i="32"/>
  <c r="AB54" i="32"/>
  <c r="H54" i="32"/>
  <c r="C54" i="32"/>
  <c r="H53" i="32"/>
  <c r="C53" i="32"/>
  <c r="AB52" i="32"/>
  <c r="H52" i="32"/>
  <c r="C52" i="32"/>
  <c r="AB51" i="32"/>
  <c r="H51" i="32"/>
  <c r="C51" i="32"/>
  <c r="H50" i="32"/>
  <c r="C50" i="32"/>
  <c r="H49" i="32"/>
  <c r="C49" i="32"/>
  <c r="H48" i="32"/>
  <c r="C48" i="32"/>
  <c r="H47" i="32"/>
  <c r="C47" i="32"/>
  <c r="H46" i="32"/>
  <c r="C46" i="32"/>
  <c r="AP45" i="32"/>
  <c r="AN45" i="32"/>
  <c r="AK45" i="32"/>
  <c r="AH45" i="32"/>
  <c r="AG45" i="32"/>
  <c r="AE45" i="32"/>
  <c r="AD45" i="32"/>
  <c r="AC45" i="32"/>
  <c r="Z45" i="32"/>
  <c r="Y45" i="32"/>
  <c r="X45" i="32"/>
  <c r="W45" i="32"/>
  <c r="V45" i="32"/>
  <c r="Q45" i="32"/>
  <c r="O45" i="32"/>
  <c r="M45" i="32"/>
  <c r="K45" i="32"/>
  <c r="J45" i="32"/>
  <c r="I45" i="32"/>
  <c r="G45" i="32"/>
  <c r="F45" i="32"/>
  <c r="E45" i="32"/>
  <c r="D45" i="32"/>
  <c r="AB43" i="32"/>
  <c r="AB42" i="32"/>
  <c r="H42" i="32"/>
  <c r="AB41" i="32"/>
  <c r="H41" i="32"/>
  <c r="AB40" i="32"/>
  <c r="H40" i="32"/>
  <c r="AB39" i="32"/>
  <c r="H39" i="32"/>
  <c r="H38" i="32"/>
  <c r="AB37" i="32"/>
  <c r="H37" i="32"/>
  <c r="H36" i="32"/>
  <c r="AB35" i="32"/>
  <c r="H35" i="32"/>
  <c r="H34" i="32"/>
  <c r="AB33" i="32"/>
  <c r="H33" i="32"/>
  <c r="AB31" i="32"/>
  <c r="H31" i="32"/>
  <c r="AP30" i="32"/>
  <c r="AK30" i="32"/>
  <c r="AI30" i="32"/>
  <c r="AG30" i="32"/>
  <c r="AD30" i="32"/>
  <c r="AC30" i="32"/>
  <c r="Z30" i="32"/>
  <c r="Y30" i="32"/>
  <c r="X30" i="32"/>
  <c r="X29" i="32" s="1"/>
  <c r="W30" i="32"/>
  <c r="R30" i="32"/>
  <c r="P30" i="32"/>
  <c r="O30" i="32"/>
  <c r="M30" i="32"/>
  <c r="J30" i="32"/>
  <c r="AB28" i="32"/>
  <c r="AB27" i="32" s="1"/>
  <c r="H28" i="32"/>
  <c r="C28" i="32"/>
  <c r="AP27" i="32"/>
  <c r="AO27" i="32"/>
  <c r="AN27" i="32"/>
  <c r="AK27" i="32"/>
  <c r="AI27" i="32"/>
  <c r="AH27" i="32"/>
  <c r="AG27" i="32"/>
  <c r="AE27" i="32"/>
  <c r="AD27" i="32"/>
  <c r="AC27" i="32"/>
  <c r="V27" i="32"/>
  <c r="U27" i="32"/>
  <c r="T27" i="32"/>
  <c r="S27" i="32"/>
  <c r="R27" i="32"/>
  <c r="Q27" i="32"/>
  <c r="P27" i="32"/>
  <c r="O27" i="32"/>
  <c r="M27" i="32"/>
  <c r="K27" i="32"/>
  <c r="J27" i="32"/>
  <c r="I27" i="32"/>
  <c r="H27" i="32"/>
  <c r="G27" i="32"/>
  <c r="F27" i="32"/>
  <c r="E27" i="32"/>
  <c r="D27" i="32"/>
  <c r="AB25" i="32"/>
  <c r="C25" i="32"/>
  <c r="Z21" i="32"/>
  <c r="Y21" i="32"/>
  <c r="X21" i="32"/>
  <c r="W21" i="32"/>
  <c r="M21" i="32"/>
  <c r="K21" i="32"/>
  <c r="J21" i="32"/>
  <c r="F21" i="32"/>
  <c r="J9" i="32"/>
  <c r="AP9" i="32"/>
  <c r="AK9" i="32"/>
  <c r="AI9" i="32"/>
  <c r="AD9" i="32"/>
  <c r="AC9" i="32"/>
  <c r="Z9" i="32"/>
  <c r="Y9" i="32"/>
  <c r="X9" i="32"/>
  <c r="W9" i="32"/>
  <c r="V9" i="32"/>
  <c r="R9" i="32"/>
  <c r="Q9" i="32"/>
  <c r="P9" i="32"/>
  <c r="K9" i="32"/>
  <c r="G9" i="32"/>
  <c r="F9" i="32"/>
  <c r="E9" i="32"/>
  <c r="AP7" i="32"/>
  <c r="AP8" i="32" s="1"/>
  <c r="F7" i="32"/>
  <c r="F8" i="32" s="1"/>
  <c r="AB5" i="32"/>
  <c r="H5" i="32"/>
  <c r="C5" i="32"/>
  <c r="H3" i="32"/>
  <c r="L2" i="32"/>
  <c r="AB71" i="31"/>
  <c r="H71" i="31"/>
  <c r="C71" i="31"/>
  <c r="AB70" i="31"/>
  <c r="H70" i="31"/>
  <c r="C70" i="31"/>
  <c r="H69" i="31"/>
  <c r="H68" i="31"/>
  <c r="H67" i="31"/>
  <c r="H66" i="31"/>
  <c r="H64" i="31"/>
  <c r="H63" i="31"/>
  <c r="H62" i="31"/>
  <c r="H61" i="31"/>
  <c r="H60" i="31"/>
  <c r="H59" i="31"/>
  <c r="AP58" i="31"/>
  <c r="AP57" i="31" s="1"/>
  <c r="AN58" i="31"/>
  <c r="AI58" i="31"/>
  <c r="AG58" i="31"/>
  <c r="AG57" i="31" s="1"/>
  <c r="AD58" i="31"/>
  <c r="AC58" i="31"/>
  <c r="AC57" i="31" s="1"/>
  <c r="Z58" i="31"/>
  <c r="Z57" i="31" s="1"/>
  <c r="Y58" i="31"/>
  <c r="Y57" i="31" s="1"/>
  <c r="X58" i="31"/>
  <c r="X57" i="31" s="1"/>
  <c r="W58" i="31"/>
  <c r="W57" i="31" s="1"/>
  <c r="R58" i="31"/>
  <c r="R57" i="31" s="1"/>
  <c r="P58" i="31"/>
  <c r="P57" i="31" s="1"/>
  <c r="O58" i="31"/>
  <c r="O57" i="31" s="1"/>
  <c r="M58" i="31"/>
  <c r="K58" i="31"/>
  <c r="J58" i="31"/>
  <c r="I58" i="31"/>
  <c r="F58" i="31"/>
  <c r="AI57" i="31"/>
  <c r="H55" i="31"/>
  <c r="C55" i="31"/>
  <c r="AB54" i="31"/>
  <c r="H54" i="31"/>
  <c r="C54" i="31"/>
  <c r="H53" i="31"/>
  <c r="C53" i="31"/>
  <c r="AB52" i="31"/>
  <c r="H52" i="31"/>
  <c r="C52" i="31"/>
  <c r="AB51" i="31"/>
  <c r="H51" i="31"/>
  <c r="C51" i="31"/>
  <c r="H50" i="31"/>
  <c r="C50" i="31"/>
  <c r="H49" i="31"/>
  <c r="C49" i="31"/>
  <c r="H48" i="31"/>
  <c r="C48" i="31"/>
  <c r="H47" i="31"/>
  <c r="C47" i="31"/>
  <c r="H46" i="31"/>
  <c r="C46" i="31"/>
  <c r="AP45" i="31"/>
  <c r="AN45" i="31"/>
  <c r="AK45" i="31"/>
  <c r="AH45" i="31"/>
  <c r="AG45" i="31"/>
  <c r="AE45" i="31"/>
  <c r="AD45" i="31"/>
  <c r="AC45" i="31"/>
  <c r="Z45" i="31"/>
  <c r="Y45" i="31"/>
  <c r="X45" i="31"/>
  <c r="W45" i="31"/>
  <c r="V45" i="31"/>
  <c r="Q45" i="31"/>
  <c r="O45" i="31"/>
  <c r="M45" i="31"/>
  <c r="K45" i="31"/>
  <c r="J45" i="31"/>
  <c r="I45" i="31"/>
  <c r="G45" i="31"/>
  <c r="F45" i="31"/>
  <c r="E45" i="31"/>
  <c r="D45" i="31"/>
  <c r="AB43" i="31"/>
  <c r="AB42" i="31"/>
  <c r="H42" i="31"/>
  <c r="AB41" i="31"/>
  <c r="H41" i="31"/>
  <c r="AB40" i="31"/>
  <c r="H40" i="31"/>
  <c r="AB39" i="31"/>
  <c r="H39" i="31"/>
  <c r="H38" i="31"/>
  <c r="AB37" i="31"/>
  <c r="H37" i="31"/>
  <c r="H36" i="31"/>
  <c r="AB35" i="31"/>
  <c r="H35" i="31"/>
  <c r="H34" i="31"/>
  <c r="AB33" i="31"/>
  <c r="H33" i="31"/>
  <c r="AB31" i="31"/>
  <c r="H31" i="31"/>
  <c r="AP30" i="31"/>
  <c r="AK30" i="31"/>
  <c r="AI30" i="31"/>
  <c r="AG30" i="31"/>
  <c r="AD30" i="31"/>
  <c r="AC30" i="31"/>
  <c r="Z30" i="31"/>
  <c r="Y30" i="31"/>
  <c r="X30" i="31"/>
  <c r="W30" i="31"/>
  <c r="R30" i="31"/>
  <c r="P30" i="31"/>
  <c r="O30" i="31"/>
  <c r="O29" i="31" s="1"/>
  <c r="M30" i="31"/>
  <c r="J30" i="31"/>
  <c r="AB28" i="31"/>
  <c r="H28" i="31"/>
  <c r="H27" i="31" s="1"/>
  <c r="C28" i="31"/>
  <c r="C27" i="31" s="1"/>
  <c r="AP27" i="31"/>
  <c r="AO27" i="31"/>
  <c r="AN27" i="31"/>
  <c r="AK27" i="31"/>
  <c r="AI27" i="31"/>
  <c r="AH27" i="31"/>
  <c r="AG27" i="31"/>
  <c r="AE27" i="31"/>
  <c r="AD27" i="31"/>
  <c r="AC27" i="31"/>
  <c r="AB27" i="31"/>
  <c r="V27" i="31"/>
  <c r="U27" i="31"/>
  <c r="T27" i="31"/>
  <c r="S27" i="31"/>
  <c r="R27" i="31"/>
  <c r="Q27" i="31"/>
  <c r="P27" i="31"/>
  <c r="O27" i="31"/>
  <c r="M27" i="31"/>
  <c r="K27" i="31"/>
  <c r="J27" i="31"/>
  <c r="I27" i="31"/>
  <c r="G27" i="31"/>
  <c r="F27" i="31"/>
  <c r="E27" i="31"/>
  <c r="D27" i="31"/>
  <c r="AB25" i="31"/>
  <c r="C25" i="31"/>
  <c r="Z21" i="31"/>
  <c r="Y21" i="31"/>
  <c r="X21" i="31"/>
  <c r="W21" i="31"/>
  <c r="M21" i="31"/>
  <c r="K21" i="31"/>
  <c r="J21" i="31"/>
  <c r="F21" i="31"/>
  <c r="J9" i="31"/>
  <c r="AP9" i="31"/>
  <c r="AK9" i="31"/>
  <c r="AI9" i="31"/>
  <c r="AD9" i="31"/>
  <c r="AC9" i="31"/>
  <c r="Z9" i="31"/>
  <c r="Y9" i="31"/>
  <c r="X9" i="31"/>
  <c r="W9" i="31"/>
  <c r="V9" i="31"/>
  <c r="R9" i="31"/>
  <c r="Q9" i="31"/>
  <c r="P9" i="31"/>
  <c r="K9" i="31"/>
  <c r="G9" i="31"/>
  <c r="F9" i="31"/>
  <c r="E9" i="31"/>
  <c r="AP7" i="31"/>
  <c r="F7" i="31"/>
  <c r="AB5" i="31"/>
  <c r="H5" i="31"/>
  <c r="C5" i="31"/>
  <c r="H3" i="31"/>
  <c r="L2" i="31"/>
  <c r="AB71" i="30"/>
  <c r="H71" i="30"/>
  <c r="C71" i="30"/>
  <c r="AB70" i="30"/>
  <c r="H70" i="30"/>
  <c r="C70" i="30"/>
  <c r="H69" i="30"/>
  <c r="H68" i="30"/>
  <c r="H67" i="30"/>
  <c r="H66" i="30"/>
  <c r="H64" i="30"/>
  <c r="H63" i="30"/>
  <c r="H62" i="30"/>
  <c r="H61" i="30"/>
  <c r="H60" i="30"/>
  <c r="H59" i="30"/>
  <c r="AP58" i="30"/>
  <c r="AN58" i="30"/>
  <c r="AI58" i="30"/>
  <c r="AI57" i="30" s="1"/>
  <c r="AG58" i="30"/>
  <c r="AG57" i="30" s="1"/>
  <c r="AD58" i="30"/>
  <c r="AD57" i="30" s="1"/>
  <c r="AC58" i="30"/>
  <c r="Z58" i="30"/>
  <c r="Z57" i="30" s="1"/>
  <c r="Y58" i="30"/>
  <c r="Y57" i="30" s="1"/>
  <c r="X58" i="30"/>
  <c r="X57" i="30" s="1"/>
  <c r="W58" i="30"/>
  <c r="W57" i="30" s="1"/>
  <c r="R58" i="30"/>
  <c r="R57" i="30" s="1"/>
  <c r="P58" i="30"/>
  <c r="P57" i="30" s="1"/>
  <c r="O58" i="30"/>
  <c r="O57" i="30" s="1"/>
  <c r="M58" i="30"/>
  <c r="K58" i="30"/>
  <c r="J58" i="30"/>
  <c r="I58" i="30"/>
  <c r="F58" i="30"/>
  <c r="AP57" i="30"/>
  <c r="M57" i="30"/>
  <c r="H55" i="30"/>
  <c r="C55" i="30"/>
  <c r="AB54" i="30"/>
  <c r="H54" i="30"/>
  <c r="C54" i="30"/>
  <c r="H53" i="30"/>
  <c r="C53" i="30"/>
  <c r="AB52" i="30"/>
  <c r="H52" i="30"/>
  <c r="C52" i="30"/>
  <c r="AB51" i="30"/>
  <c r="H51" i="30"/>
  <c r="C51" i="30"/>
  <c r="H50" i="30"/>
  <c r="C50" i="30"/>
  <c r="H49" i="30"/>
  <c r="C49" i="30"/>
  <c r="H48" i="30"/>
  <c r="C48" i="30"/>
  <c r="H47" i="30"/>
  <c r="C47" i="30"/>
  <c r="H46" i="30"/>
  <c r="C46" i="30"/>
  <c r="AP45" i="30"/>
  <c r="AN45" i="30"/>
  <c r="AM45" i="30"/>
  <c r="AK45" i="30"/>
  <c r="AH45" i="30"/>
  <c r="AG45" i="30"/>
  <c r="AE45" i="30"/>
  <c r="AD45" i="30"/>
  <c r="AC45" i="30"/>
  <c r="Z45" i="30"/>
  <c r="Y45" i="30"/>
  <c r="X45" i="30"/>
  <c r="W45" i="30"/>
  <c r="V45" i="30"/>
  <c r="Q45" i="30"/>
  <c r="O45" i="30"/>
  <c r="M45" i="30"/>
  <c r="K45" i="30"/>
  <c r="J45" i="30"/>
  <c r="I45" i="30"/>
  <c r="G45" i="30"/>
  <c r="F45" i="30"/>
  <c r="E45" i="30"/>
  <c r="D45" i="30"/>
  <c r="AB43" i="30"/>
  <c r="AB42" i="30"/>
  <c r="H42" i="30"/>
  <c r="AB41" i="30"/>
  <c r="H41" i="30"/>
  <c r="AB40" i="30"/>
  <c r="H40" i="30"/>
  <c r="AB39" i="30"/>
  <c r="H39" i="30"/>
  <c r="H38" i="30"/>
  <c r="AB37" i="30"/>
  <c r="H37" i="30"/>
  <c r="H36" i="30"/>
  <c r="AB35" i="30"/>
  <c r="H35" i="30"/>
  <c r="H34" i="30"/>
  <c r="AB33" i="30"/>
  <c r="H33" i="30"/>
  <c r="AB31" i="30"/>
  <c r="H31" i="30"/>
  <c r="AP30" i="30"/>
  <c r="AM30" i="30"/>
  <c r="AK30" i="30"/>
  <c r="AI30" i="30"/>
  <c r="AG30" i="30"/>
  <c r="AD30" i="30"/>
  <c r="AD29" i="30" s="1"/>
  <c r="AC30" i="30"/>
  <c r="Z30" i="30"/>
  <c r="Y30" i="30"/>
  <c r="X30" i="30"/>
  <c r="W30" i="30"/>
  <c r="R30" i="30"/>
  <c r="P30" i="30"/>
  <c r="O30" i="30"/>
  <c r="O29" i="30" s="1"/>
  <c r="M30" i="30"/>
  <c r="J30" i="30"/>
  <c r="AP29" i="30"/>
  <c r="AB28" i="30"/>
  <c r="AB27" i="30" s="1"/>
  <c r="H28" i="30"/>
  <c r="H27" i="30" s="1"/>
  <c r="C28" i="30"/>
  <c r="AP27" i="30"/>
  <c r="AO27" i="30"/>
  <c r="AN27" i="30"/>
  <c r="AM27" i="30"/>
  <c r="AK27" i="30"/>
  <c r="AI27" i="30"/>
  <c r="AH27" i="30"/>
  <c r="AG27" i="30"/>
  <c r="AE27" i="30"/>
  <c r="AD27" i="30"/>
  <c r="AC27" i="30"/>
  <c r="V27" i="30"/>
  <c r="U27" i="30"/>
  <c r="T27" i="30"/>
  <c r="S27" i="30"/>
  <c r="R27" i="30"/>
  <c r="Q27" i="30"/>
  <c r="P27" i="30"/>
  <c r="O27" i="30"/>
  <c r="M27" i="30"/>
  <c r="K27" i="30"/>
  <c r="J27" i="30"/>
  <c r="I27" i="30"/>
  <c r="G27" i="30"/>
  <c r="F27" i="30"/>
  <c r="E27" i="30"/>
  <c r="D27" i="30"/>
  <c r="C27" i="30"/>
  <c r="AB25" i="30"/>
  <c r="C25" i="30"/>
  <c r="Z21" i="30"/>
  <c r="Y21" i="30"/>
  <c r="X21" i="30"/>
  <c r="W21" i="30"/>
  <c r="M21" i="30"/>
  <c r="K21" i="30"/>
  <c r="J21" i="30"/>
  <c r="G21" i="30"/>
  <c r="F21" i="30"/>
  <c r="J9" i="30"/>
  <c r="AP9" i="30"/>
  <c r="AM9" i="30"/>
  <c r="AK9" i="30"/>
  <c r="AI9" i="30"/>
  <c r="AD9" i="30"/>
  <c r="AC9" i="30"/>
  <c r="Z9" i="30"/>
  <c r="Y9" i="30"/>
  <c r="X9" i="30"/>
  <c r="W9" i="30"/>
  <c r="V9" i="30"/>
  <c r="R9" i="30"/>
  <c r="Q9" i="30"/>
  <c r="P9" i="30"/>
  <c r="K9" i="30"/>
  <c r="G9" i="30"/>
  <c r="F9" i="30"/>
  <c r="E9" i="30"/>
  <c r="AP7" i="30"/>
  <c r="F7" i="30"/>
  <c r="AB5" i="30"/>
  <c r="H5" i="30"/>
  <c r="C5" i="30"/>
  <c r="H3" i="30"/>
  <c r="L2" i="30"/>
  <c r="AB71" i="29"/>
  <c r="H71" i="29"/>
  <c r="C71" i="29"/>
  <c r="AB70" i="29"/>
  <c r="H70" i="29"/>
  <c r="C70" i="29"/>
  <c r="H69" i="29"/>
  <c r="H68" i="29"/>
  <c r="H67" i="29"/>
  <c r="H66" i="29"/>
  <c r="H64" i="29"/>
  <c r="H63" i="29"/>
  <c r="H62" i="29"/>
  <c r="H61" i="29"/>
  <c r="H60" i="29"/>
  <c r="H59" i="29"/>
  <c r="AP58" i="29"/>
  <c r="AP57" i="29" s="1"/>
  <c r="AN58" i="29"/>
  <c r="AI58" i="29"/>
  <c r="AI57" i="29" s="1"/>
  <c r="AG58" i="29"/>
  <c r="AG57" i="29" s="1"/>
  <c r="AD58" i="29"/>
  <c r="AD57" i="29" s="1"/>
  <c r="AC58" i="29"/>
  <c r="AC57" i="29" s="1"/>
  <c r="Z58" i="29"/>
  <c r="Z57" i="29" s="1"/>
  <c r="Y58" i="29"/>
  <c r="Y57" i="29" s="1"/>
  <c r="X58" i="29"/>
  <c r="X57" i="29" s="1"/>
  <c r="W58" i="29"/>
  <c r="W57" i="29" s="1"/>
  <c r="R58" i="29"/>
  <c r="R57" i="29" s="1"/>
  <c r="P58" i="29"/>
  <c r="P57" i="29" s="1"/>
  <c r="O58" i="29"/>
  <c r="O57" i="29" s="1"/>
  <c r="M58" i="29"/>
  <c r="M57" i="29" s="1"/>
  <c r="K58" i="29"/>
  <c r="J58" i="29"/>
  <c r="I58" i="29"/>
  <c r="F58" i="29"/>
  <c r="H55" i="29"/>
  <c r="C55" i="29"/>
  <c r="AB54" i="29"/>
  <c r="H54" i="29"/>
  <c r="C54" i="29"/>
  <c r="H53" i="29"/>
  <c r="C53" i="29"/>
  <c r="AB52" i="29"/>
  <c r="H52" i="29"/>
  <c r="C52" i="29"/>
  <c r="AB51" i="29"/>
  <c r="H51" i="29"/>
  <c r="C51" i="29"/>
  <c r="H50" i="29"/>
  <c r="C50" i="29"/>
  <c r="H49" i="29"/>
  <c r="C49" i="29"/>
  <c r="H48" i="29"/>
  <c r="C48" i="29"/>
  <c r="H47" i="29"/>
  <c r="C47" i="29"/>
  <c r="H46" i="29"/>
  <c r="C46" i="29"/>
  <c r="AP45" i="29"/>
  <c r="AN45" i="29"/>
  <c r="AM45" i="29"/>
  <c r="AK45" i="29"/>
  <c r="AH45" i="29"/>
  <c r="AG45" i="29"/>
  <c r="AE45" i="29"/>
  <c r="AD45" i="29"/>
  <c r="AC45" i="29"/>
  <c r="Z45" i="29"/>
  <c r="Y45" i="29"/>
  <c r="X45" i="29"/>
  <c r="W45" i="29"/>
  <c r="V45" i="29"/>
  <c r="Q45" i="29"/>
  <c r="O45" i="29"/>
  <c r="M45" i="29"/>
  <c r="K45" i="29"/>
  <c r="J45" i="29"/>
  <c r="I45" i="29"/>
  <c r="G45" i="29"/>
  <c r="F45" i="29"/>
  <c r="E45" i="29"/>
  <c r="D45" i="29"/>
  <c r="AB43" i="29"/>
  <c r="AB42" i="29"/>
  <c r="H42" i="29"/>
  <c r="AB41" i="29"/>
  <c r="H41" i="29"/>
  <c r="AB40" i="29"/>
  <c r="H40" i="29"/>
  <c r="AB39" i="29"/>
  <c r="H39" i="29"/>
  <c r="H38" i="29"/>
  <c r="AB37" i="29"/>
  <c r="H37" i="29"/>
  <c r="H36" i="29"/>
  <c r="AB35" i="29"/>
  <c r="H35" i="29"/>
  <c r="H34" i="29"/>
  <c r="AB33" i="29"/>
  <c r="H33" i="29"/>
  <c r="AB31" i="29"/>
  <c r="H31" i="29"/>
  <c r="AP30" i="29"/>
  <c r="AM30" i="29"/>
  <c r="AK30" i="29"/>
  <c r="AI30" i="29"/>
  <c r="AG30" i="29"/>
  <c r="AD30" i="29"/>
  <c r="AC30" i="29"/>
  <c r="AC29" i="29" s="1"/>
  <c r="Z30" i="29"/>
  <c r="Y30" i="29"/>
  <c r="X30" i="29"/>
  <c r="W30" i="29"/>
  <c r="W29" i="29" s="1"/>
  <c r="R30" i="29"/>
  <c r="P30" i="29"/>
  <c r="O30" i="29"/>
  <c r="M30" i="29"/>
  <c r="M29" i="29" s="1"/>
  <c r="J30" i="29"/>
  <c r="AB28" i="29"/>
  <c r="AB27" i="29" s="1"/>
  <c r="H28" i="29"/>
  <c r="H27" i="29" s="1"/>
  <c r="C28" i="29"/>
  <c r="C27" i="29" s="1"/>
  <c r="AP27" i="29"/>
  <c r="AO27" i="29"/>
  <c r="AN27" i="29"/>
  <c r="AM27" i="29"/>
  <c r="AK27" i="29"/>
  <c r="AI27" i="29"/>
  <c r="AH27" i="29"/>
  <c r="AG27" i="29"/>
  <c r="AE27" i="29"/>
  <c r="AD27" i="29"/>
  <c r="AC27" i="29"/>
  <c r="V27" i="29"/>
  <c r="U27" i="29"/>
  <c r="T27" i="29"/>
  <c r="S27" i="29"/>
  <c r="R27" i="29"/>
  <c r="Q27" i="29"/>
  <c r="P27" i="29"/>
  <c r="O27" i="29"/>
  <c r="M27" i="29"/>
  <c r="K27" i="29"/>
  <c r="J27" i="29"/>
  <c r="I27" i="29"/>
  <c r="G27" i="29"/>
  <c r="F27" i="29"/>
  <c r="E27" i="29"/>
  <c r="D27" i="29"/>
  <c r="AB25" i="29"/>
  <c r="C25" i="29"/>
  <c r="Z21" i="29"/>
  <c r="Y21" i="29"/>
  <c r="X21" i="29"/>
  <c r="W21" i="29"/>
  <c r="M21" i="29"/>
  <c r="K21" i="29"/>
  <c r="J21" i="29"/>
  <c r="G21" i="29"/>
  <c r="F21" i="29"/>
  <c r="J9" i="29"/>
  <c r="AP9" i="29"/>
  <c r="AM9" i="29"/>
  <c r="AK9" i="29"/>
  <c r="AI9" i="29"/>
  <c r="AD9" i="29"/>
  <c r="AC9" i="29"/>
  <c r="Z9" i="29"/>
  <c r="Y9" i="29"/>
  <c r="X9" i="29"/>
  <c r="W9" i="29"/>
  <c r="V9" i="29"/>
  <c r="R9" i="29"/>
  <c r="Q9" i="29"/>
  <c r="P9" i="29"/>
  <c r="K9" i="29"/>
  <c r="G9" i="29"/>
  <c r="F9" i="29"/>
  <c r="E9" i="29"/>
  <c r="AP7" i="29"/>
  <c r="AP8" i="29" s="1"/>
  <c r="F7" i="29"/>
  <c r="AB5" i="29"/>
  <c r="H5" i="29"/>
  <c r="C5" i="29"/>
  <c r="H3" i="29"/>
  <c r="L2" i="29"/>
  <c r="AB71" i="28"/>
  <c r="H71" i="28"/>
  <c r="C71" i="28"/>
  <c r="AB70" i="28"/>
  <c r="H70" i="28"/>
  <c r="C70" i="28"/>
  <c r="H69" i="28"/>
  <c r="H68" i="28"/>
  <c r="H67" i="28"/>
  <c r="H66" i="28"/>
  <c r="H64" i="28"/>
  <c r="H63" i="28"/>
  <c r="H62" i="28"/>
  <c r="H61" i="28"/>
  <c r="H60" i="28"/>
  <c r="H59" i="28"/>
  <c r="AP58" i="28"/>
  <c r="AN58" i="28"/>
  <c r="AI58" i="28"/>
  <c r="AI57" i="28" s="1"/>
  <c r="AG58" i="28"/>
  <c r="AD58" i="28"/>
  <c r="AD57" i="28" s="1"/>
  <c r="AC58" i="28"/>
  <c r="AC57" i="28" s="1"/>
  <c r="Z58" i="28"/>
  <c r="Z57" i="28" s="1"/>
  <c r="Y58" i="28"/>
  <c r="Y57" i="28" s="1"/>
  <c r="X58" i="28"/>
  <c r="X57" i="28" s="1"/>
  <c r="W58" i="28"/>
  <c r="R58" i="28"/>
  <c r="R57" i="28" s="1"/>
  <c r="P58" i="28"/>
  <c r="P57" i="28" s="1"/>
  <c r="O58" i="28"/>
  <c r="M58" i="28"/>
  <c r="M57" i="28" s="1"/>
  <c r="K58" i="28"/>
  <c r="J58" i="28"/>
  <c r="I58" i="28"/>
  <c r="F58" i="28"/>
  <c r="AN57" i="28"/>
  <c r="AG57" i="28"/>
  <c r="H55" i="28"/>
  <c r="C55" i="28"/>
  <c r="AB54" i="28"/>
  <c r="H54" i="28"/>
  <c r="C54" i="28"/>
  <c r="H53" i="28"/>
  <c r="C53" i="28"/>
  <c r="AB52" i="28"/>
  <c r="H52" i="28"/>
  <c r="C52" i="28"/>
  <c r="AB51" i="28"/>
  <c r="H51" i="28"/>
  <c r="C51" i="28"/>
  <c r="H50" i="28"/>
  <c r="C50" i="28"/>
  <c r="H49" i="28"/>
  <c r="C49" i="28"/>
  <c r="H48" i="28"/>
  <c r="C48" i="28"/>
  <c r="H47" i="28"/>
  <c r="C47" i="28"/>
  <c r="H46" i="28"/>
  <c r="C46" i="28"/>
  <c r="AP45" i="28"/>
  <c r="AN45" i="28"/>
  <c r="AM45" i="28"/>
  <c r="AK45" i="28"/>
  <c r="AH45" i="28"/>
  <c r="AG45" i="28"/>
  <c r="AE45" i="28"/>
  <c r="AD45" i="28"/>
  <c r="AC45" i="28"/>
  <c r="Z45" i="28"/>
  <c r="Y45" i="28"/>
  <c r="X45" i="28"/>
  <c r="W45" i="28"/>
  <c r="V45" i="28"/>
  <c r="Q45" i="28"/>
  <c r="O45" i="28"/>
  <c r="M45" i="28"/>
  <c r="K45" i="28"/>
  <c r="J45" i="28"/>
  <c r="I45" i="28"/>
  <c r="G45" i="28"/>
  <c r="F45" i="28"/>
  <c r="E45" i="28"/>
  <c r="D45" i="28"/>
  <c r="AB43" i="28"/>
  <c r="AB42" i="28"/>
  <c r="H42" i="28"/>
  <c r="AB41" i="28"/>
  <c r="H41" i="28"/>
  <c r="AB40" i="28"/>
  <c r="H40" i="28"/>
  <c r="AB39" i="28"/>
  <c r="H39" i="28"/>
  <c r="H38" i="28"/>
  <c r="AB37" i="28"/>
  <c r="H37" i="28"/>
  <c r="H36" i="28"/>
  <c r="AB35" i="28"/>
  <c r="H35" i="28"/>
  <c r="H34" i="28"/>
  <c r="AB33" i="28"/>
  <c r="H33" i="28"/>
  <c r="AB31" i="28"/>
  <c r="H31" i="28"/>
  <c r="AP30" i="28"/>
  <c r="AM30" i="28"/>
  <c r="AK30" i="28"/>
  <c r="AI30" i="28"/>
  <c r="AG30" i="28"/>
  <c r="AD30" i="28"/>
  <c r="AC30" i="28"/>
  <c r="Z30" i="28"/>
  <c r="Y30" i="28"/>
  <c r="X30" i="28"/>
  <c r="X29" i="28" s="1"/>
  <c r="W30" i="28"/>
  <c r="R30" i="28"/>
  <c r="P30" i="28"/>
  <c r="O30" i="28"/>
  <c r="M30" i="28"/>
  <c r="J30" i="28"/>
  <c r="AB28" i="28"/>
  <c r="AB27" i="28" s="1"/>
  <c r="H28" i="28"/>
  <c r="C28" i="28"/>
  <c r="AP27" i="28"/>
  <c r="AO27" i="28"/>
  <c r="AN27" i="28"/>
  <c r="AM27" i="28"/>
  <c r="AK27" i="28"/>
  <c r="AI27" i="28"/>
  <c r="AH27" i="28"/>
  <c r="AG27" i="28"/>
  <c r="AE27" i="28"/>
  <c r="AD27" i="28"/>
  <c r="AC27" i="28"/>
  <c r="V27" i="28"/>
  <c r="U27" i="28"/>
  <c r="T27" i="28"/>
  <c r="S27" i="28"/>
  <c r="R27" i="28"/>
  <c r="Q27" i="28"/>
  <c r="P27" i="28"/>
  <c r="O27" i="28"/>
  <c r="M27" i="28"/>
  <c r="K27" i="28"/>
  <c r="J27" i="28"/>
  <c r="I27" i="28"/>
  <c r="H27" i="28"/>
  <c r="G27" i="28"/>
  <c r="F27" i="28"/>
  <c r="E27" i="28"/>
  <c r="D27" i="28"/>
  <c r="C27" i="28"/>
  <c r="AB25" i="28"/>
  <c r="C25" i="28"/>
  <c r="Z21" i="28"/>
  <c r="Y21" i="28"/>
  <c r="X21" i="28"/>
  <c r="W21" i="28"/>
  <c r="M21" i="28"/>
  <c r="K21" i="28"/>
  <c r="J21" i="28"/>
  <c r="G21" i="28"/>
  <c r="F21" i="28"/>
  <c r="J9" i="28"/>
  <c r="AP9" i="28"/>
  <c r="AM9" i="28"/>
  <c r="AK9" i="28"/>
  <c r="AI9" i="28"/>
  <c r="AD9" i="28"/>
  <c r="AC9" i="28"/>
  <c r="Z9" i="28"/>
  <c r="Y9" i="28"/>
  <c r="X9" i="28"/>
  <c r="W9" i="28"/>
  <c r="V9" i="28"/>
  <c r="R9" i="28"/>
  <c r="Q9" i="28"/>
  <c r="P9" i="28"/>
  <c r="K9" i="28"/>
  <c r="G9" i="28"/>
  <c r="F9" i="28"/>
  <c r="E9" i="28"/>
  <c r="AP7" i="28"/>
  <c r="AP8" i="28" s="1"/>
  <c r="F7" i="28"/>
  <c r="F8" i="28" s="1"/>
  <c r="AB5" i="28"/>
  <c r="H5" i="28"/>
  <c r="C5" i="28"/>
  <c r="H3" i="28"/>
  <c r="L2" i="28"/>
  <c r="AB71" i="26"/>
  <c r="H71" i="26"/>
  <c r="C71" i="26"/>
  <c r="AB70" i="26"/>
  <c r="H70" i="26"/>
  <c r="C70" i="26"/>
  <c r="H69" i="26"/>
  <c r="H68" i="26"/>
  <c r="H67" i="26"/>
  <c r="H66" i="26"/>
  <c r="H64" i="26"/>
  <c r="H63" i="26"/>
  <c r="H62" i="26"/>
  <c r="H61" i="26"/>
  <c r="H60" i="26"/>
  <c r="H59" i="26"/>
  <c r="AP58" i="26"/>
  <c r="AP57" i="26" s="1"/>
  <c r="AN58" i="26"/>
  <c r="AI58" i="26"/>
  <c r="AI57" i="26" s="1"/>
  <c r="AG58" i="26"/>
  <c r="AD58" i="26"/>
  <c r="AC58" i="26"/>
  <c r="AC57" i="26" s="1"/>
  <c r="Z58" i="26"/>
  <c r="Z57" i="26" s="1"/>
  <c r="Y58" i="26"/>
  <c r="Y57" i="26" s="1"/>
  <c r="X58" i="26"/>
  <c r="X57" i="26" s="1"/>
  <c r="W58" i="26"/>
  <c r="W57" i="26" s="1"/>
  <c r="R58" i="26"/>
  <c r="R57" i="26" s="1"/>
  <c r="P58" i="26"/>
  <c r="P57" i="26" s="1"/>
  <c r="O58" i="26"/>
  <c r="O57" i="26" s="1"/>
  <c r="M58" i="26"/>
  <c r="K58" i="26"/>
  <c r="J58" i="26"/>
  <c r="I58" i="26"/>
  <c r="F58" i="26"/>
  <c r="AG57" i="26"/>
  <c r="H55" i="26"/>
  <c r="C55" i="26"/>
  <c r="AB54" i="26"/>
  <c r="H54" i="26"/>
  <c r="C54" i="26"/>
  <c r="H53" i="26"/>
  <c r="C53" i="26"/>
  <c r="AB52" i="26"/>
  <c r="H52" i="26"/>
  <c r="C52" i="26"/>
  <c r="AB51" i="26"/>
  <c r="H51" i="26"/>
  <c r="C51" i="26"/>
  <c r="H50" i="26"/>
  <c r="C50" i="26"/>
  <c r="H49" i="26"/>
  <c r="C49" i="26"/>
  <c r="H48" i="26"/>
  <c r="C48" i="26"/>
  <c r="H47" i="26"/>
  <c r="C47" i="26"/>
  <c r="H46" i="26"/>
  <c r="C46" i="26"/>
  <c r="AP45" i="26"/>
  <c r="AN45" i="26"/>
  <c r="AM45" i="26"/>
  <c r="AK45" i="26"/>
  <c r="AH45" i="26"/>
  <c r="AG45" i="26"/>
  <c r="AE45" i="26"/>
  <c r="AD45" i="26"/>
  <c r="AC45" i="26"/>
  <c r="Z45" i="26"/>
  <c r="Y45" i="26"/>
  <c r="X45" i="26"/>
  <c r="W45" i="26"/>
  <c r="V45" i="26"/>
  <c r="Q45" i="26"/>
  <c r="O45" i="26"/>
  <c r="M45" i="26"/>
  <c r="K45" i="26"/>
  <c r="J45" i="26"/>
  <c r="I45" i="26"/>
  <c r="G45" i="26"/>
  <c r="F45" i="26"/>
  <c r="E45" i="26"/>
  <c r="D45" i="26"/>
  <c r="AB43" i="26"/>
  <c r="AB42" i="26"/>
  <c r="H42" i="26"/>
  <c r="AB41" i="26"/>
  <c r="H41" i="26"/>
  <c r="AB40" i="26"/>
  <c r="H40" i="26"/>
  <c r="AB39" i="26"/>
  <c r="H39" i="26"/>
  <c r="H38" i="26"/>
  <c r="AB37" i="26"/>
  <c r="H37" i="26"/>
  <c r="H36" i="26"/>
  <c r="AB35" i="26"/>
  <c r="H35" i="26"/>
  <c r="H34" i="26"/>
  <c r="AB33" i="26"/>
  <c r="H33" i="26"/>
  <c r="AB31" i="26"/>
  <c r="H31" i="26"/>
  <c r="AP30" i="26"/>
  <c r="AM30" i="26"/>
  <c r="AK30" i="26"/>
  <c r="AI30" i="26"/>
  <c r="AG30" i="26"/>
  <c r="AG29" i="26" s="1"/>
  <c r="AD30" i="26"/>
  <c r="AC30" i="26"/>
  <c r="Z30" i="26"/>
  <c r="Y30" i="26"/>
  <c r="Y29" i="26" s="1"/>
  <c r="X30" i="26"/>
  <c r="W30" i="26"/>
  <c r="W29" i="26" s="1"/>
  <c r="R30" i="26"/>
  <c r="P30" i="26"/>
  <c r="O30" i="26"/>
  <c r="M30" i="26"/>
  <c r="J30" i="26"/>
  <c r="AB28" i="26"/>
  <c r="AB27" i="26" s="1"/>
  <c r="H28" i="26"/>
  <c r="C28" i="26"/>
  <c r="C27" i="26" s="1"/>
  <c r="AP27" i="26"/>
  <c r="AO27" i="26"/>
  <c r="AN27" i="26"/>
  <c r="AM27" i="26"/>
  <c r="AK27" i="26"/>
  <c r="AI27" i="26"/>
  <c r="AH27" i="26"/>
  <c r="AG27" i="26"/>
  <c r="AE27" i="26"/>
  <c r="AD27" i="26"/>
  <c r="AC27" i="26"/>
  <c r="V27" i="26"/>
  <c r="U27" i="26"/>
  <c r="T27" i="26"/>
  <c r="S27" i="26"/>
  <c r="R27" i="26"/>
  <c r="Q27" i="26"/>
  <c r="P27" i="26"/>
  <c r="O27" i="26"/>
  <c r="M27" i="26"/>
  <c r="K27" i="26"/>
  <c r="J27" i="26"/>
  <c r="I27" i="26"/>
  <c r="H27" i="26"/>
  <c r="G27" i="26"/>
  <c r="F27" i="26"/>
  <c r="E27" i="26"/>
  <c r="D27" i="26"/>
  <c r="AB25" i="26"/>
  <c r="C25" i="26"/>
  <c r="Z21" i="26"/>
  <c r="Y21" i="26"/>
  <c r="X21" i="26"/>
  <c r="W21" i="26"/>
  <c r="M21" i="26"/>
  <c r="K21" i="26"/>
  <c r="J21" i="26"/>
  <c r="G21" i="26"/>
  <c r="F21" i="26"/>
  <c r="J9" i="26"/>
  <c r="AP9" i="26"/>
  <c r="AM9" i="26"/>
  <c r="AK9" i="26"/>
  <c r="AI9" i="26"/>
  <c r="AD9" i="26"/>
  <c r="AC9" i="26"/>
  <c r="Z9" i="26"/>
  <c r="Y9" i="26"/>
  <c r="X9" i="26"/>
  <c r="W9" i="26"/>
  <c r="V9" i="26"/>
  <c r="R9" i="26"/>
  <c r="Q9" i="26"/>
  <c r="P9" i="26"/>
  <c r="K9" i="26"/>
  <c r="G9" i="26"/>
  <c r="F9" i="26"/>
  <c r="E9" i="26"/>
  <c r="AP7" i="26"/>
  <c r="F7" i="26"/>
  <c r="AB5" i="26"/>
  <c r="H5" i="26"/>
  <c r="C5" i="26"/>
  <c r="H3" i="26"/>
  <c r="L2" i="26"/>
  <c r="AB71" i="25"/>
  <c r="H71" i="25"/>
  <c r="C71" i="25"/>
  <c r="AB70" i="25"/>
  <c r="H70" i="25"/>
  <c r="C70" i="25"/>
  <c r="H69" i="25"/>
  <c r="H68" i="25"/>
  <c r="H67" i="25"/>
  <c r="H66" i="25"/>
  <c r="H64" i="25"/>
  <c r="H63" i="25"/>
  <c r="H62" i="25"/>
  <c r="H61" i="25"/>
  <c r="H60" i="25"/>
  <c r="H59" i="25"/>
  <c r="AP58" i="25"/>
  <c r="AP57" i="25" s="1"/>
  <c r="AN58" i="25"/>
  <c r="AI58" i="25"/>
  <c r="AI57" i="25" s="1"/>
  <c r="AG58" i="25"/>
  <c r="AD58" i="25"/>
  <c r="AC58" i="25"/>
  <c r="AC57" i="25" s="1"/>
  <c r="Z58" i="25"/>
  <c r="Z57" i="25" s="1"/>
  <c r="Y58" i="25"/>
  <c r="Y57" i="25" s="1"/>
  <c r="X58" i="25"/>
  <c r="X57" i="25" s="1"/>
  <c r="W58" i="25"/>
  <c r="W57" i="25" s="1"/>
  <c r="R58" i="25"/>
  <c r="R57" i="25" s="1"/>
  <c r="P58" i="25"/>
  <c r="P57" i="25" s="1"/>
  <c r="O58" i="25"/>
  <c r="O57" i="25" s="1"/>
  <c r="M58" i="25"/>
  <c r="K58" i="25"/>
  <c r="J58" i="25"/>
  <c r="I58" i="25"/>
  <c r="F58" i="25"/>
  <c r="AG57" i="25"/>
  <c r="H55" i="25"/>
  <c r="C55" i="25"/>
  <c r="AB54" i="25"/>
  <c r="H54" i="25"/>
  <c r="C54" i="25"/>
  <c r="H53" i="25"/>
  <c r="C53" i="25"/>
  <c r="AB52" i="25"/>
  <c r="H52" i="25"/>
  <c r="C52" i="25"/>
  <c r="AB51" i="25"/>
  <c r="H51" i="25"/>
  <c r="C51" i="25"/>
  <c r="H50" i="25"/>
  <c r="C50" i="25"/>
  <c r="H49" i="25"/>
  <c r="C49" i="25"/>
  <c r="H48" i="25"/>
  <c r="C48" i="25"/>
  <c r="H47" i="25"/>
  <c r="C47" i="25"/>
  <c r="H46" i="25"/>
  <c r="C46" i="25"/>
  <c r="AP45" i="25"/>
  <c r="AN45" i="25"/>
  <c r="AM45" i="25"/>
  <c r="AK45" i="25"/>
  <c r="AH45" i="25"/>
  <c r="AG45" i="25"/>
  <c r="AE45" i="25"/>
  <c r="AD45" i="25"/>
  <c r="AC45" i="25"/>
  <c r="Z45" i="25"/>
  <c r="Y45" i="25"/>
  <c r="X45" i="25"/>
  <c r="W45" i="25"/>
  <c r="V45" i="25"/>
  <c r="Q45" i="25"/>
  <c r="O45" i="25"/>
  <c r="M45" i="25"/>
  <c r="K45" i="25"/>
  <c r="J45" i="25"/>
  <c r="I45" i="25"/>
  <c r="G45" i="25"/>
  <c r="F45" i="25"/>
  <c r="E45" i="25"/>
  <c r="D45" i="25"/>
  <c r="AB43" i="25"/>
  <c r="AB42" i="25"/>
  <c r="H42" i="25"/>
  <c r="AB41" i="25"/>
  <c r="H41" i="25"/>
  <c r="AB40" i="25"/>
  <c r="H40" i="25"/>
  <c r="AB39" i="25"/>
  <c r="H39" i="25"/>
  <c r="H38" i="25"/>
  <c r="AB37" i="25"/>
  <c r="H37" i="25"/>
  <c r="H36" i="25"/>
  <c r="AB35" i="25"/>
  <c r="H35" i="25"/>
  <c r="H34" i="25"/>
  <c r="AB33" i="25"/>
  <c r="H33" i="25"/>
  <c r="AB31" i="25"/>
  <c r="H31" i="25"/>
  <c r="AP30" i="25"/>
  <c r="AM30" i="25"/>
  <c r="AK30" i="25"/>
  <c r="AI30" i="25"/>
  <c r="AG30" i="25"/>
  <c r="AD30" i="25"/>
  <c r="AC30" i="25"/>
  <c r="Z30" i="25"/>
  <c r="Z29" i="25" s="1"/>
  <c r="Y30" i="25"/>
  <c r="X30" i="25"/>
  <c r="X29" i="25" s="1"/>
  <c r="W30" i="25"/>
  <c r="R30" i="25"/>
  <c r="P30" i="25"/>
  <c r="O30" i="25"/>
  <c r="M30" i="25"/>
  <c r="J30" i="25"/>
  <c r="AB28" i="25"/>
  <c r="AB27" i="25" s="1"/>
  <c r="H28" i="25"/>
  <c r="C28" i="25"/>
  <c r="AP27" i="25"/>
  <c r="AO27" i="25"/>
  <c r="AN27" i="25"/>
  <c r="AM27" i="25"/>
  <c r="AK27" i="25"/>
  <c r="AI27" i="25"/>
  <c r="AH27" i="25"/>
  <c r="AG27" i="25"/>
  <c r="AE27" i="25"/>
  <c r="AD27" i="25"/>
  <c r="AC27" i="25"/>
  <c r="V27" i="25"/>
  <c r="U27" i="25"/>
  <c r="T27" i="25"/>
  <c r="S27" i="25"/>
  <c r="R27" i="25"/>
  <c r="Q27" i="25"/>
  <c r="P27" i="25"/>
  <c r="O27" i="25"/>
  <c r="M27" i="25"/>
  <c r="K27" i="25"/>
  <c r="J27" i="25"/>
  <c r="I27" i="25"/>
  <c r="H27" i="25"/>
  <c r="G27" i="25"/>
  <c r="F27" i="25"/>
  <c r="E27" i="25"/>
  <c r="D27" i="25"/>
  <c r="AB25" i="25"/>
  <c r="C25" i="25"/>
  <c r="Z21" i="25"/>
  <c r="Y21" i="25"/>
  <c r="X21" i="25"/>
  <c r="W21" i="25"/>
  <c r="M21" i="25"/>
  <c r="K21" i="25"/>
  <c r="J21" i="25"/>
  <c r="G21" i="25"/>
  <c r="F21" i="25"/>
  <c r="J9" i="25"/>
  <c r="AP9" i="25"/>
  <c r="AM9" i="25"/>
  <c r="AK9" i="25"/>
  <c r="AI9" i="25"/>
  <c r="AD9" i="25"/>
  <c r="AC9" i="25"/>
  <c r="Z9" i="25"/>
  <c r="Y9" i="25"/>
  <c r="X9" i="25"/>
  <c r="W9" i="25"/>
  <c r="V9" i="25"/>
  <c r="R9" i="25"/>
  <c r="Q9" i="25"/>
  <c r="P9" i="25"/>
  <c r="K9" i="25"/>
  <c r="G9" i="25"/>
  <c r="F9" i="25"/>
  <c r="E9" i="25"/>
  <c r="AP7" i="25"/>
  <c r="F7" i="25"/>
  <c r="AB5" i="25"/>
  <c r="H5" i="25"/>
  <c r="C5" i="25"/>
  <c r="H3" i="25"/>
  <c r="L2" i="25"/>
  <c r="AB71" i="24"/>
  <c r="H71" i="24"/>
  <c r="C71" i="24"/>
  <c r="AB70" i="24"/>
  <c r="H70" i="24"/>
  <c r="C70" i="24"/>
  <c r="H69" i="24"/>
  <c r="H68" i="24"/>
  <c r="H67" i="24"/>
  <c r="H66" i="24"/>
  <c r="H64" i="24"/>
  <c r="H63" i="24"/>
  <c r="H62" i="24"/>
  <c r="H61" i="24"/>
  <c r="H60" i="24"/>
  <c r="H59" i="24"/>
  <c r="AP58" i="24"/>
  <c r="AN58" i="24"/>
  <c r="AI58" i="24"/>
  <c r="AI57" i="24" s="1"/>
  <c r="AG58" i="24"/>
  <c r="AG57" i="24" s="1"/>
  <c r="AD58" i="24"/>
  <c r="AD57" i="24" s="1"/>
  <c r="AC58" i="24"/>
  <c r="AC57" i="24" s="1"/>
  <c r="Z58" i="24"/>
  <c r="Z57" i="24" s="1"/>
  <c r="Y58" i="24"/>
  <c r="Y57" i="24" s="1"/>
  <c r="X58" i="24"/>
  <c r="X57" i="24" s="1"/>
  <c r="W58" i="24"/>
  <c r="W57" i="24" s="1"/>
  <c r="R58" i="24"/>
  <c r="R57" i="24" s="1"/>
  <c r="P58" i="24"/>
  <c r="P57" i="24" s="1"/>
  <c r="O58" i="24"/>
  <c r="O57" i="24" s="1"/>
  <c r="M58" i="24"/>
  <c r="K58" i="24"/>
  <c r="J58" i="24"/>
  <c r="I58" i="24"/>
  <c r="F58" i="24"/>
  <c r="AP57" i="24"/>
  <c r="H55" i="24"/>
  <c r="C55" i="24"/>
  <c r="AB54" i="24"/>
  <c r="H54" i="24"/>
  <c r="C54" i="24"/>
  <c r="H53" i="24"/>
  <c r="C53" i="24"/>
  <c r="AB52" i="24"/>
  <c r="H52" i="24"/>
  <c r="C52" i="24"/>
  <c r="AB51" i="24"/>
  <c r="H51" i="24"/>
  <c r="C51" i="24"/>
  <c r="H50" i="24"/>
  <c r="C50" i="24"/>
  <c r="H49" i="24"/>
  <c r="C49" i="24"/>
  <c r="H48" i="24"/>
  <c r="C48" i="24"/>
  <c r="H47" i="24"/>
  <c r="C47" i="24"/>
  <c r="H46" i="24"/>
  <c r="C46" i="24"/>
  <c r="AP45" i="24"/>
  <c r="AN45" i="24"/>
  <c r="AM45" i="24"/>
  <c r="AK45" i="24"/>
  <c r="AH45" i="24"/>
  <c r="AG45" i="24"/>
  <c r="AE45" i="24"/>
  <c r="AD45" i="24"/>
  <c r="AC45" i="24"/>
  <c r="Z45" i="24"/>
  <c r="Y45" i="24"/>
  <c r="X45" i="24"/>
  <c r="W45" i="24"/>
  <c r="V45" i="24"/>
  <c r="Q45" i="24"/>
  <c r="O45" i="24"/>
  <c r="M45" i="24"/>
  <c r="K45" i="24"/>
  <c r="J45" i="24"/>
  <c r="I45" i="24"/>
  <c r="G45" i="24"/>
  <c r="F45" i="24"/>
  <c r="E45" i="24"/>
  <c r="D45" i="24"/>
  <c r="AB43" i="24"/>
  <c r="AB42" i="24"/>
  <c r="H42" i="24"/>
  <c r="AB41" i="24"/>
  <c r="H41" i="24"/>
  <c r="AB40" i="24"/>
  <c r="H40" i="24"/>
  <c r="AB39" i="24"/>
  <c r="H39" i="24"/>
  <c r="H38" i="24"/>
  <c r="AB37" i="24"/>
  <c r="H37" i="24"/>
  <c r="H36" i="24"/>
  <c r="AB35" i="24"/>
  <c r="H35" i="24"/>
  <c r="H34" i="24"/>
  <c r="AB33" i="24"/>
  <c r="H33" i="24"/>
  <c r="AB31" i="24"/>
  <c r="H31" i="24"/>
  <c r="AP30" i="24"/>
  <c r="AM30" i="24"/>
  <c r="AK30" i="24"/>
  <c r="AI30" i="24"/>
  <c r="AG30" i="24"/>
  <c r="AD30" i="24"/>
  <c r="AC30" i="24"/>
  <c r="Z30" i="24"/>
  <c r="Y30" i="24"/>
  <c r="X30" i="24"/>
  <c r="W30" i="24"/>
  <c r="R30" i="24"/>
  <c r="P30" i="24"/>
  <c r="O30" i="24"/>
  <c r="M30" i="24"/>
  <c r="J30" i="24"/>
  <c r="AB28" i="24"/>
  <c r="AB27" i="24" s="1"/>
  <c r="H28" i="24"/>
  <c r="H27" i="24" s="1"/>
  <c r="C28" i="24"/>
  <c r="C27" i="24" s="1"/>
  <c r="AP27" i="24"/>
  <c r="AO27" i="24"/>
  <c r="AN27" i="24"/>
  <c r="AM27" i="24"/>
  <c r="AK27" i="24"/>
  <c r="AI27" i="24"/>
  <c r="AH27" i="24"/>
  <c r="AG27" i="24"/>
  <c r="AE27" i="24"/>
  <c r="AD27" i="24"/>
  <c r="AC27" i="24"/>
  <c r="V27" i="24"/>
  <c r="U27" i="24"/>
  <c r="T27" i="24"/>
  <c r="S27" i="24"/>
  <c r="R27" i="24"/>
  <c r="Q27" i="24"/>
  <c r="P27" i="24"/>
  <c r="O27" i="24"/>
  <c r="M27" i="24"/>
  <c r="K27" i="24"/>
  <c r="J27" i="24"/>
  <c r="I27" i="24"/>
  <c r="G27" i="24"/>
  <c r="F27" i="24"/>
  <c r="E27" i="24"/>
  <c r="D27" i="24"/>
  <c r="AB25" i="24"/>
  <c r="C25" i="24"/>
  <c r="Z21" i="24"/>
  <c r="Y21" i="24"/>
  <c r="X21" i="24"/>
  <c r="W21" i="24"/>
  <c r="M21" i="24"/>
  <c r="K21" i="24"/>
  <c r="J21" i="24"/>
  <c r="G21" i="24"/>
  <c r="F21" i="24"/>
  <c r="AN9" i="24"/>
  <c r="J9" i="24"/>
  <c r="AP9" i="24"/>
  <c r="AM9" i="24"/>
  <c r="AK9" i="24"/>
  <c r="AI9" i="24"/>
  <c r="AD9" i="24"/>
  <c r="AC9" i="24"/>
  <c r="Z9" i="24"/>
  <c r="Y9" i="24"/>
  <c r="X9" i="24"/>
  <c r="W9" i="24"/>
  <c r="V9" i="24"/>
  <c r="R9" i="24"/>
  <c r="Q9" i="24"/>
  <c r="P9" i="24"/>
  <c r="K9" i="24"/>
  <c r="G9" i="24"/>
  <c r="F9" i="24"/>
  <c r="E9" i="24"/>
  <c r="AP7" i="24"/>
  <c r="F7" i="24"/>
  <c r="F8" i="24" s="1"/>
  <c r="AB5" i="24"/>
  <c r="H5" i="24"/>
  <c r="C5" i="24"/>
  <c r="H3" i="24"/>
  <c r="L2" i="24"/>
  <c r="AB71" i="23"/>
  <c r="H71" i="23"/>
  <c r="C71" i="23"/>
  <c r="AB70" i="23"/>
  <c r="H70" i="23"/>
  <c r="C70" i="23"/>
  <c r="H69" i="23"/>
  <c r="H68" i="23"/>
  <c r="H67" i="23"/>
  <c r="H66" i="23"/>
  <c r="H64" i="23"/>
  <c r="H63" i="23"/>
  <c r="H62" i="23"/>
  <c r="H61" i="23"/>
  <c r="H60" i="23"/>
  <c r="H59" i="23"/>
  <c r="AP58" i="23"/>
  <c r="AN58" i="23"/>
  <c r="AI58" i="23"/>
  <c r="AI57" i="23" s="1"/>
  <c r="AG58" i="23"/>
  <c r="AG57" i="23" s="1"/>
  <c r="AD58" i="23"/>
  <c r="AD57" i="23" s="1"/>
  <c r="AC58" i="23"/>
  <c r="AC57" i="23" s="1"/>
  <c r="Z58" i="23"/>
  <c r="Z57" i="23" s="1"/>
  <c r="Y58" i="23"/>
  <c r="X58" i="23"/>
  <c r="X57" i="23" s="1"/>
  <c r="W58" i="23"/>
  <c r="W57" i="23" s="1"/>
  <c r="R58" i="23"/>
  <c r="R57" i="23" s="1"/>
  <c r="P58" i="23"/>
  <c r="P57" i="23" s="1"/>
  <c r="O58" i="23"/>
  <c r="O57" i="23" s="1"/>
  <c r="M58" i="23"/>
  <c r="M57" i="23" s="1"/>
  <c r="K58" i="23"/>
  <c r="J58" i="23"/>
  <c r="I58" i="23"/>
  <c r="F58" i="23"/>
  <c r="AP57" i="23"/>
  <c r="H55" i="23"/>
  <c r="C55" i="23"/>
  <c r="AB54" i="23"/>
  <c r="H54" i="23"/>
  <c r="C54" i="23"/>
  <c r="H53" i="23"/>
  <c r="C53" i="23"/>
  <c r="AB52" i="23"/>
  <c r="H52" i="23"/>
  <c r="C52" i="23"/>
  <c r="AB51" i="23"/>
  <c r="H51" i="23"/>
  <c r="C51" i="23"/>
  <c r="H50" i="23"/>
  <c r="C50" i="23"/>
  <c r="H49" i="23"/>
  <c r="C49" i="23"/>
  <c r="H48" i="23"/>
  <c r="C48" i="23"/>
  <c r="H47" i="23"/>
  <c r="C47" i="23"/>
  <c r="H46" i="23"/>
  <c r="C46" i="23"/>
  <c r="AP45" i="23"/>
  <c r="AN45" i="23"/>
  <c r="AM45" i="23"/>
  <c r="AK45" i="23"/>
  <c r="AH45" i="23"/>
  <c r="AG45" i="23"/>
  <c r="AE45" i="23"/>
  <c r="AD45" i="23"/>
  <c r="AC45" i="23"/>
  <c r="Z45" i="23"/>
  <c r="Y45" i="23"/>
  <c r="X45" i="23"/>
  <c r="W45" i="23"/>
  <c r="V45" i="23"/>
  <c r="Q45" i="23"/>
  <c r="O45" i="23"/>
  <c r="M45" i="23"/>
  <c r="K45" i="23"/>
  <c r="J45" i="23"/>
  <c r="I45" i="23"/>
  <c r="G45" i="23"/>
  <c r="F45" i="23"/>
  <c r="E45" i="23"/>
  <c r="D45" i="23"/>
  <c r="AB43" i="23"/>
  <c r="AB42" i="23"/>
  <c r="H42" i="23"/>
  <c r="AB41" i="23"/>
  <c r="H41" i="23"/>
  <c r="AB40" i="23"/>
  <c r="H40" i="23"/>
  <c r="AB39" i="23"/>
  <c r="H39" i="23"/>
  <c r="H38" i="23"/>
  <c r="AB37" i="23"/>
  <c r="H37" i="23"/>
  <c r="H36" i="23"/>
  <c r="AB35" i="23"/>
  <c r="H35" i="23"/>
  <c r="H34" i="23"/>
  <c r="AB33" i="23"/>
  <c r="H33" i="23"/>
  <c r="AB31" i="23"/>
  <c r="H31" i="23"/>
  <c r="AP30" i="23"/>
  <c r="AM30" i="23"/>
  <c r="AK30" i="23"/>
  <c r="AI30" i="23"/>
  <c r="AG30" i="23"/>
  <c r="AG29" i="23" s="1"/>
  <c r="AD30" i="23"/>
  <c r="AC30" i="23"/>
  <c r="Z30" i="23"/>
  <c r="Z29" i="23" s="1"/>
  <c r="Y30" i="23"/>
  <c r="X30" i="23"/>
  <c r="W30" i="23"/>
  <c r="R30" i="23"/>
  <c r="P30" i="23"/>
  <c r="O30" i="23"/>
  <c r="M30" i="23"/>
  <c r="J30" i="23"/>
  <c r="AB28" i="23"/>
  <c r="AB27" i="23" s="1"/>
  <c r="H28" i="23"/>
  <c r="H27" i="23" s="1"/>
  <c r="C28" i="23"/>
  <c r="C27" i="23" s="1"/>
  <c r="AP27" i="23"/>
  <c r="AO27" i="23"/>
  <c r="AN27" i="23"/>
  <c r="AM27" i="23"/>
  <c r="AK27" i="23"/>
  <c r="AI27" i="23"/>
  <c r="AH27" i="23"/>
  <c r="AG27" i="23"/>
  <c r="AE27" i="23"/>
  <c r="AD27" i="23"/>
  <c r="AC27" i="23"/>
  <c r="V27" i="23"/>
  <c r="U27" i="23"/>
  <c r="T27" i="23"/>
  <c r="S27" i="23"/>
  <c r="R27" i="23"/>
  <c r="Q27" i="23"/>
  <c r="P27" i="23"/>
  <c r="O27" i="23"/>
  <c r="M27" i="23"/>
  <c r="K27" i="23"/>
  <c r="J27" i="23"/>
  <c r="I27" i="23"/>
  <c r="G27" i="23"/>
  <c r="F27" i="23"/>
  <c r="E27" i="23"/>
  <c r="D27" i="23"/>
  <c r="AB25" i="23"/>
  <c r="C25" i="23"/>
  <c r="Z21" i="23"/>
  <c r="Y21" i="23"/>
  <c r="X21" i="23"/>
  <c r="W21" i="23"/>
  <c r="M21" i="23"/>
  <c r="K21" i="23"/>
  <c r="J21" i="23"/>
  <c r="G21" i="23"/>
  <c r="F21" i="23"/>
  <c r="AN9" i="23"/>
  <c r="J9" i="23"/>
  <c r="AP9" i="23"/>
  <c r="AM9" i="23"/>
  <c r="AK9" i="23"/>
  <c r="AI9" i="23"/>
  <c r="AD9" i="23"/>
  <c r="AC9" i="23"/>
  <c r="Z9" i="23"/>
  <c r="Y9" i="23"/>
  <c r="X9" i="23"/>
  <c r="W9" i="23"/>
  <c r="V9" i="23"/>
  <c r="R9" i="23"/>
  <c r="Q9" i="23"/>
  <c r="P9" i="23"/>
  <c r="K9" i="23"/>
  <c r="G9" i="23"/>
  <c r="F9" i="23"/>
  <c r="E9" i="23"/>
  <c r="AP7" i="23"/>
  <c r="F7" i="23"/>
  <c r="AB5" i="23"/>
  <c r="H5" i="23"/>
  <c r="C5" i="23"/>
  <c r="H3" i="23"/>
  <c r="L2" i="23"/>
  <c r="AB71" i="22"/>
  <c r="H71" i="22"/>
  <c r="C71" i="22"/>
  <c r="AB70" i="22"/>
  <c r="H70" i="22"/>
  <c r="C70" i="22"/>
  <c r="H69" i="22"/>
  <c r="H68" i="22"/>
  <c r="H67" i="22"/>
  <c r="H66" i="22"/>
  <c r="H64" i="22"/>
  <c r="H63" i="22"/>
  <c r="H62" i="22"/>
  <c r="H61" i="22"/>
  <c r="H60" i="22"/>
  <c r="H59" i="22"/>
  <c r="AP58" i="22"/>
  <c r="AP57" i="22" s="1"/>
  <c r="AN58" i="22"/>
  <c r="AI58" i="22"/>
  <c r="AI57" i="22" s="1"/>
  <c r="AG58" i="22"/>
  <c r="AG57" i="22" s="1"/>
  <c r="AD58" i="22"/>
  <c r="AD57" i="22" s="1"/>
  <c r="AC58" i="22"/>
  <c r="AC57" i="22" s="1"/>
  <c r="Z58" i="22"/>
  <c r="Z57" i="22" s="1"/>
  <c r="Y58" i="22"/>
  <c r="Y57" i="22" s="1"/>
  <c r="X58" i="22"/>
  <c r="X57" i="22" s="1"/>
  <c r="W58" i="22"/>
  <c r="W57" i="22" s="1"/>
  <c r="R58" i="22"/>
  <c r="R57" i="22" s="1"/>
  <c r="P58" i="22"/>
  <c r="P57" i="22" s="1"/>
  <c r="O58" i="22"/>
  <c r="O57" i="22" s="1"/>
  <c r="M58" i="22"/>
  <c r="M57" i="22" s="1"/>
  <c r="K58" i="22"/>
  <c r="J58" i="22"/>
  <c r="I58" i="22"/>
  <c r="F58" i="22"/>
  <c r="H55" i="22"/>
  <c r="C55" i="22"/>
  <c r="AB54" i="22"/>
  <c r="H54" i="22"/>
  <c r="C54" i="22"/>
  <c r="H53" i="22"/>
  <c r="C53" i="22"/>
  <c r="AB52" i="22"/>
  <c r="H52" i="22"/>
  <c r="C52" i="22"/>
  <c r="AB51" i="22"/>
  <c r="H51" i="22"/>
  <c r="C51" i="22"/>
  <c r="H50" i="22"/>
  <c r="C50" i="22"/>
  <c r="H49" i="22"/>
  <c r="C49" i="22"/>
  <c r="H48" i="22"/>
  <c r="C48" i="22"/>
  <c r="H47" i="22"/>
  <c r="C47" i="22"/>
  <c r="H46" i="22"/>
  <c r="C46" i="22"/>
  <c r="AP45" i="22"/>
  <c r="AN45" i="22"/>
  <c r="AM45" i="22"/>
  <c r="AK45" i="22"/>
  <c r="AH45" i="22"/>
  <c r="AG45" i="22"/>
  <c r="AE45" i="22"/>
  <c r="AD45" i="22"/>
  <c r="AC45" i="22"/>
  <c r="Z45" i="22"/>
  <c r="Y45" i="22"/>
  <c r="X45" i="22"/>
  <c r="W45" i="22"/>
  <c r="V45" i="22"/>
  <c r="Q45" i="22"/>
  <c r="O45" i="22"/>
  <c r="M45" i="22"/>
  <c r="K45" i="22"/>
  <c r="J45" i="22"/>
  <c r="I45" i="22"/>
  <c r="G45" i="22"/>
  <c r="F45" i="22"/>
  <c r="E45" i="22"/>
  <c r="D45" i="22"/>
  <c r="AB43" i="22"/>
  <c r="AB42" i="22"/>
  <c r="H42" i="22"/>
  <c r="AB41" i="22"/>
  <c r="H41" i="22"/>
  <c r="AB40" i="22"/>
  <c r="H40" i="22"/>
  <c r="AB39" i="22"/>
  <c r="H39" i="22"/>
  <c r="H38" i="22"/>
  <c r="AB37" i="22"/>
  <c r="H37" i="22"/>
  <c r="H36" i="22"/>
  <c r="AB35" i="22"/>
  <c r="H35" i="22"/>
  <c r="H34" i="22"/>
  <c r="AB33" i="22"/>
  <c r="H33" i="22"/>
  <c r="AB31" i="22"/>
  <c r="H31" i="22"/>
  <c r="AP30" i="22"/>
  <c r="AM30" i="22"/>
  <c r="AK30" i="22"/>
  <c r="AI30" i="22"/>
  <c r="AG30" i="22"/>
  <c r="AD30" i="22"/>
  <c r="AC30" i="22"/>
  <c r="Z30" i="22"/>
  <c r="Y30" i="22"/>
  <c r="X30" i="22"/>
  <c r="W30" i="22"/>
  <c r="R30" i="22"/>
  <c r="P30" i="22"/>
  <c r="O30" i="22"/>
  <c r="M30" i="22"/>
  <c r="J30" i="22"/>
  <c r="AB28" i="22"/>
  <c r="AB27" i="22" s="1"/>
  <c r="H28" i="22"/>
  <c r="H27" i="22" s="1"/>
  <c r="C28" i="22"/>
  <c r="AP27" i="22"/>
  <c r="AO27" i="22"/>
  <c r="AN27" i="22"/>
  <c r="AM27" i="22"/>
  <c r="AK27" i="22"/>
  <c r="AI27" i="22"/>
  <c r="AH27" i="22"/>
  <c r="AG27" i="22"/>
  <c r="AE27" i="22"/>
  <c r="AD27" i="22"/>
  <c r="AC27" i="22"/>
  <c r="V27" i="22"/>
  <c r="U27" i="22"/>
  <c r="T27" i="22"/>
  <c r="S27" i="22"/>
  <c r="R27" i="22"/>
  <c r="Q27" i="22"/>
  <c r="P27" i="22"/>
  <c r="O27" i="22"/>
  <c r="M27" i="22"/>
  <c r="K27" i="22"/>
  <c r="J27" i="22"/>
  <c r="I27" i="22"/>
  <c r="G27" i="22"/>
  <c r="F27" i="22"/>
  <c r="E27" i="22"/>
  <c r="D27" i="22"/>
  <c r="AN9" i="22"/>
  <c r="AP9" i="22"/>
  <c r="AM9" i="22"/>
  <c r="AK9" i="22"/>
  <c r="AI9" i="22"/>
  <c r="AD9" i="22"/>
  <c r="AC9" i="22"/>
  <c r="Z9" i="22"/>
  <c r="Y9" i="22"/>
  <c r="X9" i="22"/>
  <c r="W9" i="22"/>
  <c r="V9" i="22"/>
  <c r="R9" i="22"/>
  <c r="Q9" i="22"/>
  <c r="P9" i="22"/>
  <c r="K9" i="22"/>
  <c r="G9" i="22"/>
  <c r="F9" i="22"/>
  <c r="E9" i="22"/>
  <c r="AP7" i="22"/>
  <c r="F7" i="22"/>
  <c r="AB5" i="22"/>
  <c r="H5" i="22"/>
  <c r="C5" i="22"/>
  <c r="H3" i="22"/>
  <c r="L2" i="22"/>
  <c r="AB71" i="21"/>
  <c r="H71" i="21"/>
  <c r="C71" i="21"/>
  <c r="AB70" i="21"/>
  <c r="H70" i="21"/>
  <c r="C70" i="21"/>
  <c r="AP58" i="21"/>
  <c r="AN58" i="21"/>
  <c r="AI58" i="21"/>
  <c r="AG58" i="21"/>
  <c r="AG57" i="21" s="1"/>
  <c r="AD58" i="21"/>
  <c r="AD57" i="21" s="1"/>
  <c r="AC58" i="21"/>
  <c r="Z58" i="21"/>
  <c r="Z57" i="21" s="1"/>
  <c r="Y58" i="21"/>
  <c r="Y57" i="21" s="1"/>
  <c r="X58" i="21"/>
  <c r="X57" i="21" s="1"/>
  <c r="W58" i="21"/>
  <c r="R58" i="21"/>
  <c r="P58" i="21"/>
  <c r="P57" i="21" s="1"/>
  <c r="O58" i="21"/>
  <c r="O57" i="21" s="1"/>
  <c r="M58" i="21"/>
  <c r="K58" i="21"/>
  <c r="J58" i="21"/>
  <c r="I58" i="21"/>
  <c r="F58" i="21"/>
  <c r="AI57" i="21"/>
  <c r="W57" i="21"/>
  <c r="R57" i="21"/>
  <c r="H55" i="21"/>
  <c r="C55" i="21"/>
  <c r="AB54" i="21"/>
  <c r="H54" i="21"/>
  <c r="C54" i="21"/>
  <c r="H53" i="21"/>
  <c r="C53" i="21"/>
  <c r="AB52" i="21"/>
  <c r="H52" i="21"/>
  <c r="C52" i="21"/>
  <c r="AB51" i="21"/>
  <c r="H51" i="21"/>
  <c r="C51" i="21"/>
  <c r="H50" i="21"/>
  <c r="C50" i="21"/>
  <c r="H49" i="21"/>
  <c r="C49" i="21"/>
  <c r="H48" i="21"/>
  <c r="C48" i="21"/>
  <c r="H47" i="21"/>
  <c r="C47" i="21"/>
  <c r="H46" i="21"/>
  <c r="C46" i="21"/>
  <c r="AP45" i="21"/>
  <c r="AN45" i="21"/>
  <c r="AM45" i="21"/>
  <c r="AK45" i="21"/>
  <c r="AH45" i="21"/>
  <c r="AG45" i="21"/>
  <c r="AE45" i="21"/>
  <c r="AD45" i="21"/>
  <c r="AC45" i="21"/>
  <c r="Z45" i="21"/>
  <c r="Y45" i="21"/>
  <c r="X45" i="21"/>
  <c r="W45" i="21"/>
  <c r="V45" i="21"/>
  <c r="Q45" i="21"/>
  <c r="O45" i="21"/>
  <c r="M45" i="21"/>
  <c r="K45" i="21"/>
  <c r="J45" i="21"/>
  <c r="I45" i="21"/>
  <c r="G45" i="21"/>
  <c r="F45" i="21"/>
  <c r="E45" i="21"/>
  <c r="D45" i="21"/>
  <c r="AB43" i="21"/>
  <c r="AB42" i="21"/>
  <c r="H42" i="21"/>
  <c r="AB41" i="21"/>
  <c r="H41" i="21"/>
  <c r="AB40" i="21"/>
  <c r="H40" i="21"/>
  <c r="AB39" i="21"/>
  <c r="H39" i="21"/>
  <c r="H38" i="21"/>
  <c r="AB37" i="21"/>
  <c r="H37" i="21"/>
  <c r="H36" i="21"/>
  <c r="AB35" i="21"/>
  <c r="H35" i="21"/>
  <c r="H34" i="21"/>
  <c r="AB33" i="21"/>
  <c r="H33" i="21"/>
  <c r="AB31" i="21"/>
  <c r="H31" i="21"/>
  <c r="AP30" i="21"/>
  <c r="AM30" i="21"/>
  <c r="AK30" i="21"/>
  <c r="AI30" i="21"/>
  <c r="AG30" i="21"/>
  <c r="AD30" i="21"/>
  <c r="AC30" i="21"/>
  <c r="AC29" i="21" s="1"/>
  <c r="Z30" i="21"/>
  <c r="Y30" i="21"/>
  <c r="X30" i="21"/>
  <c r="W30" i="21"/>
  <c r="R30" i="21"/>
  <c r="P30" i="21"/>
  <c r="O30" i="21"/>
  <c r="M30" i="21"/>
  <c r="J30" i="21"/>
  <c r="AB28" i="21"/>
  <c r="AB27" i="21" s="1"/>
  <c r="H28" i="21"/>
  <c r="C28" i="21"/>
  <c r="C27" i="21" s="1"/>
  <c r="AP27" i="21"/>
  <c r="AO27" i="21"/>
  <c r="AN27" i="21"/>
  <c r="AM27" i="21"/>
  <c r="AK27" i="21"/>
  <c r="AI27" i="21"/>
  <c r="AH27" i="21"/>
  <c r="AG27" i="21"/>
  <c r="AE27" i="21"/>
  <c r="AD27" i="21"/>
  <c r="AC27" i="21"/>
  <c r="V27" i="21"/>
  <c r="U27" i="21"/>
  <c r="T27" i="21"/>
  <c r="S27" i="21"/>
  <c r="R27" i="21"/>
  <c r="Q27" i="21"/>
  <c r="P27" i="21"/>
  <c r="O27" i="21"/>
  <c r="M27" i="21"/>
  <c r="K27" i="21"/>
  <c r="J27" i="21"/>
  <c r="I27" i="21"/>
  <c r="H27" i="21"/>
  <c r="G27" i="21"/>
  <c r="F27" i="21"/>
  <c r="E27" i="21"/>
  <c r="D27" i="21"/>
  <c r="AN9" i="21"/>
  <c r="AP9" i="21"/>
  <c r="AM9" i="21"/>
  <c r="AK9" i="21"/>
  <c r="AI9" i="21"/>
  <c r="AD9" i="21"/>
  <c r="AC9" i="21"/>
  <c r="Z9" i="21"/>
  <c r="Y9" i="21"/>
  <c r="X9" i="21"/>
  <c r="W9" i="21"/>
  <c r="V9" i="21"/>
  <c r="R9" i="21"/>
  <c r="Q9" i="21"/>
  <c r="P9" i="21"/>
  <c r="K9" i="21"/>
  <c r="G9" i="21"/>
  <c r="F9" i="21"/>
  <c r="E9" i="21"/>
  <c r="AP7" i="21"/>
  <c r="F7" i="21"/>
  <c r="AB5" i="21"/>
  <c r="H5" i="21"/>
  <c r="C5" i="21"/>
  <c r="H3" i="21"/>
  <c r="L2" i="21"/>
  <c r="AB71" i="19"/>
  <c r="H71" i="19"/>
  <c r="C71" i="19"/>
  <c r="AB70" i="19"/>
  <c r="H70" i="19"/>
  <c r="C70" i="19"/>
  <c r="AP58" i="19"/>
  <c r="AP57" i="19" s="1"/>
  <c r="AN58" i="19"/>
  <c r="AN57" i="19" s="1"/>
  <c r="AI58" i="19"/>
  <c r="AI57" i="19" s="1"/>
  <c r="AG58" i="19"/>
  <c r="AG57" i="19" s="1"/>
  <c r="AD58" i="19"/>
  <c r="AD57" i="19" s="1"/>
  <c r="AC58" i="19"/>
  <c r="AC57" i="19" s="1"/>
  <c r="Z58" i="19"/>
  <c r="Z57" i="19" s="1"/>
  <c r="Y58" i="19"/>
  <c r="Y57" i="19" s="1"/>
  <c r="X58" i="19"/>
  <c r="X57" i="19" s="1"/>
  <c r="W58" i="19"/>
  <c r="W57" i="19" s="1"/>
  <c r="R58" i="19"/>
  <c r="R57" i="19" s="1"/>
  <c r="P58" i="19"/>
  <c r="P57" i="19" s="1"/>
  <c r="O58" i="19"/>
  <c r="O57" i="19" s="1"/>
  <c r="M58" i="19"/>
  <c r="M57" i="19" s="1"/>
  <c r="K58" i="19"/>
  <c r="J58" i="19"/>
  <c r="I58" i="19"/>
  <c r="F58" i="19"/>
  <c r="H55" i="19"/>
  <c r="C55" i="19"/>
  <c r="AB54" i="19"/>
  <c r="H54" i="19"/>
  <c r="C54" i="19"/>
  <c r="H53" i="19"/>
  <c r="C53" i="19"/>
  <c r="AB52" i="19"/>
  <c r="H52" i="19"/>
  <c r="C52" i="19"/>
  <c r="AB51" i="19"/>
  <c r="H51" i="19"/>
  <c r="C51" i="19"/>
  <c r="H50" i="19"/>
  <c r="C50" i="19"/>
  <c r="H49" i="19"/>
  <c r="C49" i="19"/>
  <c r="H48" i="19"/>
  <c r="C48" i="19"/>
  <c r="H47" i="19"/>
  <c r="C47" i="19"/>
  <c r="H46" i="19"/>
  <c r="C46" i="19"/>
  <c r="AP45" i="19"/>
  <c r="AN45" i="19"/>
  <c r="AM45" i="19"/>
  <c r="AK45" i="19"/>
  <c r="AH45" i="19"/>
  <c r="AG45" i="19"/>
  <c r="AE45" i="19"/>
  <c r="AD45" i="19"/>
  <c r="AC45" i="19"/>
  <c r="Z45" i="19"/>
  <c r="Y45" i="19"/>
  <c r="X45" i="19"/>
  <c r="W45" i="19"/>
  <c r="V45" i="19"/>
  <c r="Q45" i="19"/>
  <c r="O45" i="19"/>
  <c r="M45" i="19"/>
  <c r="K45" i="19"/>
  <c r="J45" i="19"/>
  <c r="I45" i="19"/>
  <c r="G45" i="19"/>
  <c r="F45" i="19"/>
  <c r="E45" i="19"/>
  <c r="D45" i="19"/>
  <c r="AB43" i="19"/>
  <c r="AB42" i="19"/>
  <c r="H42" i="19"/>
  <c r="AB41" i="19"/>
  <c r="H41" i="19"/>
  <c r="AB40" i="19"/>
  <c r="H40" i="19"/>
  <c r="AB39" i="19"/>
  <c r="H39" i="19"/>
  <c r="H38" i="19"/>
  <c r="AB37" i="19"/>
  <c r="H37" i="19"/>
  <c r="H36" i="19"/>
  <c r="AB35" i="19"/>
  <c r="H35" i="19"/>
  <c r="H34" i="19"/>
  <c r="AB33" i="19"/>
  <c r="H33" i="19"/>
  <c r="AB31" i="19"/>
  <c r="H31" i="19"/>
  <c r="AP30" i="19"/>
  <c r="AM30" i="19"/>
  <c r="AK30" i="19"/>
  <c r="AI30" i="19"/>
  <c r="AG30" i="19"/>
  <c r="AD30" i="19"/>
  <c r="AC30" i="19"/>
  <c r="Z30" i="19"/>
  <c r="Y30" i="19"/>
  <c r="X30" i="19"/>
  <c r="W30" i="19"/>
  <c r="R30" i="19"/>
  <c r="P30" i="19"/>
  <c r="O30" i="19"/>
  <c r="M30" i="19"/>
  <c r="J30" i="19"/>
  <c r="AB28" i="19"/>
  <c r="AB27" i="19" s="1"/>
  <c r="H28" i="19"/>
  <c r="H27" i="19" s="1"/>
  <c r="C28" i="19"/>
  <c r="C27" i="19" s="1"/>
  <c r="AP27" i="19"/>
  <c r="AO27" i="19"/>
  <c r="AN27" i="19"/>
  <c r="AM27" i="19"/>
  <c r="AK27" i="19"/>
  <c r="AI27" i="19"/>
  <c r="AH27" i="19"/>
  <c r="AG27" i="19"/>
  <c r="AE27" i="19"/>
  <c r="AD27" i="19"/>
  <c r="AC27" i="19"/>
  <c r="V27" i="19"/>
  <c r="U27" i="19"/>
  <c r="T27" i="19"/>
  <c r="S27" i="19"/>
  <c r="R27" i="19"/>
  <c r="Q27" i="19"/>
  <c r="P27" i="19"/>
  <c r="O27" i="19"/>
  <c r="M27" i="19"/>
  <c r="K27" i="19"/>
  <c r="J27" i="19"/>
  <c r="I27" i="19"/>
  <c r="G27" i="19"/>
  <c r="F27" i="19"/>
  <c r="E27" i="19"/>
  <c r="D27" i="19"/>
  <c r="AN9" i="19"/>
  <c r="J9" i="19"/>
  <c r="AP9" i="19"/>
  <c r="AM9" i="19"/>
  <c r="AK9" i="19"/>
  <c r="AI9" i="19"/>
  <c r="AD9" i="19"/>
  <c r="AC9" i="19"/>
  <c r="Z9" i="19"/>
  <c r="Y9" i="19"/>
  <c r="X9" i="19"/>
  <c r="W9" i="19"/>
  <c r="V9" i="19"/>
  <c r="R9" i="19"/>
  <c r="Q9" i="19"/>
  <c r="P9" i="19"/>
  <c r="K9" i="19"/>
  <c r="G9" i="19"/>
  <c r="F9" i="19"/>
  <c r="E9" i="19"/>
  <c r="AP7" i="19"/>
  <c r="F7" i="19"/>
  <c r="AB5" i="19"/>
  <c r="H5" i="19"/>
  <c r="C5" i="19"/>
  <c r="H3" i="19"/>
  <c r="L2" i="19"/>
  <c r="AB71" i="18"/>
  <c r="H71" i="18"/>
  <c r="C71" i="18"/>
  <c r="AB70" i="18"/>
  <c r="H70" i="18"/>
  <c r="C70" i="18"/>
  <c r="AP58" i="18"/>
  <c r="AP57" i="18" s="1"/>
  <c r="AN58" i="18"/>
  <c r="AN57" i="18" s="1"/>
  <c r="AI58" i="18"/>
  <c r="AG58" i="18"/>
  <c r="AG57" i="18" s="1"/>
  <c r="AD58" i="18"/>
  <c r="AD57" i="18" s="1"/>
  <c r="AC58" i="18"/>
  <c r="AC57" i="18" s="1"/>
  <c r="Z58" i="18"/>
  <c r="Z57" i="18" s="1"/>
  <c r="Y58" i="18"/>
  <c r="Y57" i="18" s="1"/>
  <c r="X58" i="18"/>
  <c r="X57" i="18" s="1"/>
  <c r="W58" i="18"/>
  <c r="W57" i="18" s="1"/>
  <c r="R58" i="18"/>
  <c r="R57" i="18" s="1"/>
  <c r="P58" i="18"/>
  <c r="P57" i="18" s="1"/>
  <c r="O58" i="18"/>
  <c r="O57" i="18" s="1"/>
  <c r="M58" i="18"/>
  <c r="M57" i="18" s="1"/>
  <c r="K58" i="18"/>
  <c r="J58" i="18"/>
  <c r="I58" i="18"/>
  <c r="F58" i="18"/>
  <c r="AI57" i="18"/>
  <c r="H55" i="18"/>
  <c r="C55" i="18"/>
  <c r="AB54" i="18"/>
  <c r="H54" i="18"/>
  <c r="C54" i="18"/>
  <c r="H53" i="18"/>
  <c r="C53" i="18"/>
  <c r="AB52" i="18"/>
  <c r="H52" i="18"/>
  <c r="C52" i="18"/>
  <c r="AB51" i="18"/>
  <c r="H51" i="18"/>
  <c r="C51" i="18"/>
  <c r="H50" i="18"/>
  <c r="C50" i="18"/>
  <c r="H49" i="18"/>
  <c r="C49" i="18"/>
  <c r="H48" i="18"/>
  <c r="C48" i="18"/>
  <c r="H47" i="18"/>
  <c r="C47" i="18"/>
  <c r="H46" i="18"/>
  <c r="C46" i="18"/>
  <c r="AP45" i="18"/>
  <c r="AN45" i="18"/>
  <c r="AM45" i="18"/>
  <c r="AK45" i="18"/>
  <c r="AH45" i="18"/>
  <c r="AG45" i="18"/>
  <c r="AE45" i="18"/>
  <c r="AD45" i="18"/>
  <c r="AC45" i="18"/>
  <c r="Z45" i="18"/>
  <c r="Y45" i="18"/>
  <c r="X45" i="18"/>
  <c r="W45" i="18"/>
  <c r="V45" i="18"/>
  <c r="Q45" i="18"/>
  <c r="O45" i="18"/>
  <c r="M45" i="18"/>
  <c r="K45" i="18"/>
  <c r="J45" i="18"/>
  <c r="I45" i="18"/>
  <c r="G45" i="18"/>
  <c r="F45" i="18"/>
  <c r="E45" i="18"/>
  <c r="D45" i="18"/>
  <c r="AB43" i="18"/>
  <c r="AB42" i="18"/>
  <c r="H42" i="18"/>
  <c r="AB41" i="18"/>
  <c r="H41" i="18"/>
  <c r="AB40" i="18"/>
  <c r="H40" i="18"/>
  <c r="AB39" i="18"/>
  <c r="H39" i="18"/>
  <c r="H38" i="18"/>
  <c r="AB37" i="18"/>
  <c r="H37" i="18"/>
  <c r="H36" i="18"/>
  <c r="AB35" i="18"/>
  <c r="H35" i="18"/>
  <c r="H34" i="18"/>
  <c r="AB33" i="18"/>
  <c r="H33" i="18"/>
  <c r="AB31" i="18"/>
  <c r="H31" i="18"/>
  <c r="AP30" i="18"/>
  <c r="AM30" i="18"/>
  <c r="AK30" i="18"/>
  <c r="AI30" i="18"/>
  <c r="AG30" i="18"/>
  <c r="AD30" i="18"/>
  <c r="AC30" i="18"/>
  <c r="Z30" i="18"/>
  <c r="Y30" i="18"/>
  <c r="Y29" i="18" s="1"/>
  <c r="X30" i="18"/>
  <c r="W30" i="18"/>
  <c r="R30" i="18"/>
  <c r="P30" i="18"/>
  <c r="O30" i="18"/>
  <c r="M30" i="18"/>
  <c r="J30" i="18"/>
  <c r="AB28" i="18"/>
  <c r="AB27" i="18" s="1"/>
  <c r="H28" i="18"/>
  <c r="H27" i="18" s="1"/>
  <c r="C28" i="18"/>
  <c r="C27" i="18" s="1"/>
  <c r="AP27" i="18"/>
  <c r="AO27" i="18"/>
  <c r="AN27" i="18"/>
  <c r="AM27" i="18"/>
  <c r="AK27" i="18"/>
  <c r="AI27" i="18"/>
  <c r="AH27" i="18"/>
  <c r="AG27" i="18"/>
  <c r="AE27" i="18"/>
  <c r="AD27" i="18"/>
  <c r="AC27" i="18"/>
  <c r="V27" i="18"/>
  <c r="U27" i="18"/>
  <c r="T27" i="18"/>
  <c r="S27" i="18"/>
  <c r="R27" i="18"/>
  <c r="Q27" i="18"/>
  <c r="P27" i="18"/>
  <c r="O27" i="18"/>
  <c r="M27" i="18"/>
  <c r="K27" i="18"/>
  <c r="J27" i="18"/>
  <c r="I27" i="18"/>
  <c r="G27" i="18"/>
  <c r="F27" i="18"/>
  <c r="E27" i="18"/>
  <c r="D27" i="18"/>
  <c r="AN9" i="18"/>
  <c r="J9" i="18"/>
  <c r="AP9" i="18"/>
  <c r="AM9" i="18"/>
  <c r="AK9" i="18"/>
  <c r="AI9" i="18"/>
  <c r="AD9" i="18"/>
  <c r="AC9" i="18"/>
  <c r="Z9" i="18"/>
  <c r="Y9" i="18"/>
  <c r="X9" i="18"/>
  <c r="W9" i="18"/>
  <c r="V9" i="18"/>
  <c r="R9" i="18"/>
  <c r="Q9" i="18"/>
  <c r="P9" i="18"/>
  <c r="K9" i="18"/>
  <c r="G9" i="18"/>
  <c r="F9" i="18"/>
  <c r="E9" i="18"/>
  <c r="AP7" i="18"/>
  <c r="F7" i="18"/>
  <c r="AB5" i="18"/>
  <c r="H5" i="18"/>
  <c r="C5" i="18"/>
  <c r="H3" i="18"/>
  <c r="L2" i="18"/>
  <c r="AB71" i="17"/>
  <c r="H71" i="17"/>
  <c r="C71" i="17"/>
  <c r="AB70" i="17"/>
  <c r="H70" i="17"/>
  <c r="C70" i="17"/>
  <c r="AP58" i="17"/>
  <c r="AP57" i="17" s="1"/>
  <c r="AN58" i="17"/>
  <c r="AN57" i="17" s="1"/>
  <c r="AI58" i="17"/>
  <c r="AI57" i="17" s="1"/>
  <c r="AG58" i="17"/>
  <c r="AG57" i="17" s="1"/>
  <c r="AD58" i="17"/>
  <c r="AD57" i="17" s="1"/>
  <c r="AC58" i="17"/>
  <c r="AC57" i="17" s="1"/>
  <c r="Z58" i="17"/>
  <c r="Z57" i="17" s="1"/>
  <c r="Y58" i="17"/>
  <c r="Y57" i="17" s="1"/>
  <c r="X58" i="17"/>
  <c r="W58" i="17"/>
  <c r="W57" i="17" s="1"/>
  <c r="R58" i="17"/>
  <c r="R57" i="17" s="1"/>
  <c r="P58" i="17"/>
  <c r="P57" i="17" s="1"/>
  <c r="O58" i="17"/>
  <c r="O57" i="17" s="1"/>
  <c r="M58" i="17"/>
  <c r="K58" i="17"/>
  <c r="J58" i="17"/>
  <c r="I58" i="17"/>
  <c r="F58" i="17"/>
  <c r="X57" i="17"/>
  <c r="M57" i="17"/>
  <c r="H55" i="17"/>
  <c r="C55" i="17"/>
  <c r="AB54" i="17"/>
  <c r="H54" i="17"/>
  <c r="C54" i="17"/>
  <c r="H53" i="17"/>
  <c r="C53" i="17"/>
  <c r="AB52" i="17"/>
  <c r="H52" i="17"/>
  <c r="C52" i="17"/>
  <c r="AB51" i="17"/>
  <c r="H51" i="17"/>
  <c r="C51" i="17"/>
  <c r="H50" i="17"/>
  <c r="C50" i="17"/>
  <c r="H49" i="17"/>
  <c r="C49" i="17"/>
  <c r="H48" i="17"/>
  <c r="C48" i="17"/>
  <c r="H47" i="17"/>
  <c r="C47" i="17"/>
  <c r="H46" i="17"/>
  <c r="C46" i="17"/>
  <c r="AP45" i="17"/>
  <c r="AN45" i="17"/>
  <c r="AM45" i="17"/>
  <c r="AK45" i="17"/>
  <c r="AH45" i="17"/>
  <c r="AG45" i="17"/>
  <c r="AE45" i="17"/>
  <c r="AD45" i="17"/>
  <c r="AC45" i="17"/>
  <c r="Z45" i="17"/>
  <c r="Y45" i="17"/>
  <c r="X45" i="17"/>
  <c r="W45" i="17"/>
  <c r="V45" i="17"/>
  <c r="Q45" i="17"/>
  <c r="O45" i="17"/>
  <c r="M45" i="17"/>
  <c r="K45" i="17"/>
  <c r="J45" i="17"/>
  <c r="I45" i="17"/>
  <c r="G45" i="17"/>
  <c r="F45" i="17"/>
  <c r="E45" i="17"/>
  <c r="D45" i="17"/>
  <c r="AB43" i="17"/>
  <c r="AB42" i="17"/>
  <c r="H42" i="17"/>
  <c r="AB41" i="17"/>
  <c r="H41" i="17"/>
  <c r="AB40" i="17"/>
  <c r="H40" i="17"/>
  <c r="AB39" i="17"/>
  <c r="H39" i="17"/>
  <c r="H38" i="17"/>
  <c r="AB37" i="17"/>
  <c r="H37" i="17"/>
  <c r="H36" i="17"/>
  <c r="AB35" i="17"/>
  <c r="H35" i="17"/>
  <c r="H34" i="17"/>
  <c r="AB33" i="17"/>
  <c r="H33" i="17"/>
  <c r="AB31" i="17"/>
  <c r="H31" i="17"/>
  <c r="AP30" i="17"/>
  <c r="AM30" i="17"/>
  <c r="AK30" i="17"/>
  <c r="AI30" i="17"/>
  <c r="AG30" i="17"/>
  <c r="AG29" i="17" s="1"/>
  <c r="AD30" i="17"/>
  <c r="AC30" i="17"/>
  <c r="Z30" i="17"/>
  <c r="Y30" i="17"/>
  <c r="X30" i="17"/>
  <c r="W30" i="17"/>
  <c r="R30" i="17"/>
  <c r="P30" i="17"/>
  <c r="O30" i="17"/>
  <c r="M30" i="17"/>
  <c r="J30" i="17"/>
  <c r="AB28" i="17"/>
  <c r="AB27" i="17" s="1"/>
  <c r="H28" i="17"/>
  <c r="H27" i="17" s="1"/>
  <c r="C28" i="17"/>
  <c r="AP27" i="17"/>
  <c r="AO27" i="17"/>
  <c r="AN27" i="17"/>
  <c r="AM27" i="17"/>
  <c r="AK27" i="17"/>
  <c r="AI27" i="17"/>
  <c r="AH27" i="17"/>
  <c r="AG27" i="17"/>
  <c r="AE27" i="17"/>
  <c r="AD27" i="17"/>
  <c r="AC27" i="17"/>
  <c r="V27" i="17"/>
  <c r="U27" i="17"/>
  <c r="T27" i="17"/>
  <c r="S27" i="17"/>
  <c r="R27" i="17"/>
  <c r="Q27" i="17"/>
  <c r="P27" i="17"/>
  <c r="O27" i="17"/>
  <c r="M27" i="17"/>
  <c r="K27" i="17"/>
  <c r="J27" i="17"/>
  <c r="I27" i="17"/>
  <c r="G27" i="17"/>
  <c r="F27" i="17"/>
  <c r="E27" i="17"/>
  <c r="D27" i="17"/>
  <c r="AN9" i="17"/>
  <c r="J9" i="17"/>
  <c r="AP9" i="17"/>
  <c r="AM9" i="17"/>
  <c r="AK9" i="17"/>
  <c r="AI9" i="17"/>
  <c r="AD9" i="17"/>
  <c r="AC9" i="17"/>
  <c r="Z9" i="17"/>
  <c r="Y9" i="17"/>
  <c r="X9" i="17"/>
  <c r="W9" i="17"/>
  <c r="V9" i="17"/>
  <c r="R9" i="17"/>
  <c r="Q9" i="17"/>
  <c r="P9" i="17"/>
  <c r="K9" i="17"/>
  <c r="G9" i="17"/>
  <c r="F9" i="17"/>
  <c r="E9" i="17"/>
  <c r="AP7" i="17"/>
  <c r="F7" i="17"/>
  <c r="AB5" i="17"/>
  <c r="H5" i="17"/>
  <c r="C5" i="17"/>
  <c r="H3" i="17"/>
  <c r="AK7" i="17"/>
  <c r="L2" i="17"/>
  <c r="AB71" i="1"/>
  <c r="H71" i="1"/>
  <c r="C71" i="1"/>
  <c r="AB70" i="1"/>
  <c r="H70" i="1"/>
  <c r="C70" i="1"/>
  <c r="AP58" i="1"/>
  <c r="AP57" i="1" s="1"/>
  <c r="AN58" i="1"/>
  <c r="AN57" i="1" s="1"/>
  <c r="AI58" i="1"/>
  <c r="AI57" i="1" s="1"/>
  <c r="AG58" i="1"/>
  <c r="AG57" i="1" s="1"/>
  <c r="AD58" i="1"/>
  <c r="AD57" i="1" s="1"/>
  <c r="AC58" i="1"/>
  <c r="AC57" i="1" s="1"/>
  <c r="Z58" i="1"/>
  <c r="Z57" i="1" s="1"/>
  <c r="Y58" i="1"/>
  <c r="Y57" i="1" s="1"/>
  <c r="X58" i="1"/>
  <c r="X57" i="1" s="1"/>
  <c r="W58" i="1"/>
  <c r="W57" i="1" s="1"/>
  <c r="R58" i="1"/>
  <c r="R57" i="1" s="1"/>
  <c r="P58" i="1"/>
  <c r="P57" i="1" s="1"/>
  <c r="O58" i="1"/>
  <c r="O57" i="1" s="1"/>
  <c r="M58" i="1"/>
  <c r="M57" i="1" s="1"/>
  <c r="K58" i="1"/>
  <c r="J58" i="1"/>
  <c r="I58" i="1"/>
  <c r="F58" i="1"/>
  <c r="H55" i="1"/>
  <c r="C55" i="1"/>
  <c r="AB54" i="1"/>
  <c r="H54" i="1"/>
  <c r="C54" i="1"/>
  <c r="H53" i="1"/>
  <c r="C53" i="1"/>
  <c r="AB52" i="1"/>
  <c r="H52" i="1"/>
  <c r="C52" i="1"/>
  <c r="AB51" i="1"/>
  <c r="H51" i="1"/>
  <c r="C51" i="1"/>
  <c r="H50" i="1"/>
  <c r="C50" i="1"/>
  <c r="H49" i="1"/>
  <c r="C49" i="1"/>
  <c r="H48" i="1"/>
  <c r="C48" i="1"/>
  <c r="H47" i="1"/>
  <c r="C47" i="1"/>
  <c r="H46" i="1"/>
  <c r="C46" i="1"/>
  <c r="AP45" i="1"/>
  <c r="AN45" i="1"/>
  <c r="AM45" i="1"/>
  <c r="AK45" i="1"/>
  <c r="AH45" i="1"/>
  <c r="AG45" i="1"/>
  <c r="AE45" i="1"/>
  <c r="AD45" i="1"/>
  <c r="AC45" i="1"/>
  <c r="Z45" i="1"/>
  <c r="Y45" i="1"/>
  <c r="X45" i="1"/>
  <c r="W45" i="1"/>
  <c r="V45" i="1"/>
  <c r="Q45" i="1"/>
  <c r="O45" i="1"/>
  <c r="M45" i="1"/>
  <c r="K45" i="1"/>
  <c r="J45" i="1"/>
  <c r="I45" i="1"/>
  <c r="G45" i="1"/>
  <c r="F45" i="1"/>
  <c r="E45" i="1"/>
  <c r="D45" i="1"/>
  <c r="AB43" i="1"/>
  <c r="AB42" i="1"/>
  <c r="H42" i="1"/>
  <c r="AB41" i="1"/>
  <c r="H41" i="1"/>
  <c r="AB40" i="1"/>
  <c r="H40" i="1"/>
  <c r="AB39" i="1"/>
  <c r="H39" i="1"/>
  <c r="H38" i="1"/>
  <c r="AB37" i="1"/>
  <c r="H37" i="1"/>
  <c r="H36" i="1"/>
  <c r="AB35" i="1"/>
  <c r="H35" i="1"/>
  <c r="H34" i="1"/>
  <c r="AB33" i="1"/>
  <c r="H33" i="1"/>
  <c r="AB31" i="1"/>
  <c r="H31" i="1"/>
  <c r="AP30" i="1"/>
  <c r="AM30" i="1"/>
  <c r="AK30" i="1"/>
  <c r="AI30" i="1"/>
  <c r="AG30" i="1"/>
  <c r="AD30" i="1"/>
  <c r="AC30" i="1"/>
  <c r="Z30" i="1"/>
  <c r="Y30" i="1"/>
  <c r="X30" i="1"/>
  <c r="W30" i="1"/>
  <c r="R30" i="1"/>
  <c r="P30" i="1"/>
  <c r="O30" i="1"/>
  <c r="M30" i="1"/>
  <c r="J30" i="1"/>
  <c r="AB28" i="1"/>
  <c r="AB27" i="1" s="1"/>
  <c r="H28" i="1"/>
  <c r="H27" i="1" s="1"/>
  <c r="C28" i="1"/>
  <c r="C27" i="1" s="1"/>
  <c r="AP27" i="1"/>
  <c r="AO27" i="1"/>
  <c r="AN27" i="1"/>
  <c r="AM27" i="1"/>
  <c r="AK27" i="1"/>
  <c r="AI27" i="1"/>
  <c r="AH27" i="1"/>
  <c r="AG27" i="1"/>
  <c r="AE27" i="1"/>
  <c r="AD27" i="1"/>
  <c r="AC27" i="1"/>
  <c r="V27" i="1"/>
  <c r="U27" i="1"/>
  <c r="T27" i="1"/>
  <c r="S27" i="1"/>
  <c r="R27" i="1"/>
  <c r="Q27" i="1"/>
  <c r="P27" i="1"/>
  <c r="O27" i="1"/>
  <c r="M27" i="1"/>
  <c r="K27" i="1"/>
  <c r="J27" i="1"/>
  <c r="I27" i="1"/>
  <c r="G27" i="1"/>
  <c r="F27" i="1"/>
  <c r="E27" i="1"/>
  <c r="D27" i="1"/>
  <c r="AH9" i="1"/>
  <c r="T9" i="1"/>
  <c r="AN9" i="1"/>
  <c r="AG9" i="1"/>
  <c r="J9" i="1"/>
  <c r="AP9" i="1"/>
  <c r="AM9" i="1"/>
  <c r="AK9" i="1"/>
  <c r="AI9" i="1"/>
  <c r="AD9" i="1"/>
  <c r="AC9" i="1"/>
  <c r="Z9" i="1"/>
  <c r="Y9" i="1"/>
  <c r="X9" i="1"/>
  <c r="W9" i="1"/>
  <c r="V9" i="1"/>
  <c r="R9" i="1"/>
  <c r="Q9" i="1"/>
  <c r="P9" i="1"/>
  <c r="K9" i="1"/>
  <c r="G9" i="1"/>
  <c r="F9" i="1"/>
  <c r="E9" i="1"/>
  <c r="AP7" i="1"/>
  <c r="F7" i="1"/>
  <c r="AB5" i="1"/>
  <c r="H5" i="1"/>
  <c r="C5" i="1"/>
  <c r="H3" i="1"/>
  <c r="AK7" i="1"/>
  <c r="L2" i="1"/>
  <c r="AB71" i="4"/>
  <c r="H71" i="4"/>
  <c r="C71" i="4"/>
  <c r="AB70" i="4"/>
  <c r="H70" i="4"/>
  <c r="C70" i="4"/>
  <c r="AP58" i="4"/>
  <c r="AP57" i="4" s="1"/>
  <c r="AN58" i="4"/>
  <c r="AN57" i="4" s="1"/>
  <c r="AI58" i="4"/>
  <c r="AI57" i="4" s="1"/>
  <c r="AG58" i="4"/>
  <c r="AG57" i="4" s="1"/>
  <c r="AD58" i="4"/>
  <c r="AC58" i="4"/>
  <c r="AC57" i="4" s="1"/>
  <c r="Z58" i="4"/>
  <c r="Z57" i="4" s="1"/>
  <c r="Y58" i="4"/>
  <c r="X58" i="4"/>
  <c r="X57" i="4" s="1"/>
  <c r="W58" i="4"/>
  <c r="R58" i="4"/>
  <c r="R57" i="4" s="1"/>
  <c r="P58" i="4"/>
  <c r="O58" i="4"/>
  <c r="M58" i="4"/>
  <c r="M57" i="4" s="1"/>
  <c r="K58" i="4"/>
  <c r="J58" i="4"/>
  <c r="I58" i="4"/>
  <c r="F58" i="4"/>
  <c r="AD57" i="4"/>
  <c r="Y57" i="4"/>
  <c r="W57" i="4"/>
  <c r="O57" i="4"/>
  <c r="H55" i="4"/>
  <c r="C55" i="4"/>
  <c r="AB54" i="4"/>
  <c r="H54" i="4"/>
  <c r="C54" i="4"/>
  <c r="H53" i="4"/>
  <c r="C53" i="4"/>
  <c r="AB52" i="4"/>
  <c r="H52" i="4"/>
  <c r="C52" i="4"/>
  <c r="AB51" i="4"/>
  <c r="H51" i="4"/>
  <c r="C51" i="4"/>
  <c r="H50" i="4"/>
  <c r="C50" i="4"/>
  <c r="H49" i="4"/>
  <c r="C49" i="4"/>
  <c r="H48" i="4"/>
  <c r="C48" i="4"/>
  <c r="H47" i="4"/>
  <c r="C47" i="4"/>
  <c r="H46" i="4"/>
  <c r="C46" i="4"/>
  <c r="AP45" i="4"/>
  <c r="AN45" i="4"/>
  <c r="AM45" i="4"/>
  <c r="AK45" i="4"/>
  <c r="AH45" i="4"/>
  <c r="AG45" i="4"/>
  <c r="AE45" i="4"/>
  <c r="AD45" i="4"/>
  <c r="AC45" i="4"/>
  <c r="Z45" i="4"/>
  <c r="Y45" i="4"/>
  <c r="X45" i="4"/>
  <c r="W45" i="4"/>
  <c r="V45" i="4"/>
  <c r="Q45" i="4"/>
  <c r="O45" i="4"/>
  <c r="M45" i="4"/>
  <c r="K45" i="4"/>
  <c r="J45" i="4"/>
  <c r="I45" i="4"/>
  <c r="G45" i="4"/>
  <c r="F45" i="4"/>
  <c r="E45" i="4"/>
  <c r="D45" i="4"/>
  <c r="AB43" i="4"/>
  <c r="AB42" i="4"/>
  <c r="H42" i="4"/>
  <c r="AB41" i="4"/>
  <c r="H41" i="4"/>
  <c r="AB40" i="4"/>
  <c r="H40" i="4"/>
  <c r="AB39" i="4"/>
  <c r="H39" i="4"/>
  <c r="H38" i="4"/>
  <c r="AB37" i="4"/>
  <c r="H37" i="4"/>
  <c r="H36" i="4"/>
  <c r="AB35" i="4"/>
  <c r="H35" i="4"/>
  <c r="H34" i="4"/>
  <c r="AB33" i="4"/>
  <c r="H33" i="4"/>
  <c r="AB31" i="4"/>
  <c r="H31" i="4"/>
  <c r="AP30" i="4"/>
  <c r="AM30" i="4"/>
  <c r="AK30" i="4"/>
  <c r="AI30" i="4"/>
  <c r="AG30" i="4"/>
  <c r="AD30" i="4"/>
  <c r="AC30" i="4"/>
  <c r="Z30" i="4"/>
  <c r="Y30" i="4"/>
  <c r="X30" i="4"/>
  <c r="W30" i="4"/>
  <c r="R30" i="4"/>
  <c r="P30" i="4"/>
  <c r="O30" i="4"/>
  <c r="M30" i="4"/>
  <c r="J30" i="4"/>
  <c r="AB28" i="4"/>
  <c r="AB27" i="4" s="1"/>
  <c r="H28" i="4"/>
  <c r="C28" i="4"/>
  <c r="C27" i="4" s="1"/>
  <c r="AP27" i="4"/>
  <c r="AO27" i="4"/>
  <c r="AN27" i="4"/>
  <c r="AM27" i="4"/>
  <c r="AK27" i="4"/>
  <c r="AI27" i="4"/>
  <c r="AH27" i="4"/>
  <c r="AG27" i="4"/>
  <c r="AE27" i="4"/>
  <c r="AD27" i="4"/>
  <c r="AC27" i="4"/>
  <c r="V27" i="4"/>
  <c r="U27" i="4"/>
  <c r="T27" i="4"/>
  <c r="S27" i="4"/>
  <c r="R27" i="4"/>
  <c r="Q27" i="4"/>
  <c r="P27" i="4"/>
  <c r="O27" i="4"/>
  <c r="M27" i="4"/>
  <c r="K27" i="4"/>
  <c r="J27" i="4"/>
  <c r="I27" i="4"/>
  <c r="H27" i="4"/>
  <c r="G27" i="4"/>
  <c r="F27" i="4"/>
  <c r="E27" i="4"/>
  <c r="D27" i="4"/>
  <c r="AH9" i="4"/>
  <c r="T9" i="4"/>
  <c r="O9" i="4"/>
  <c r="AN9" i="4"/>
  <c r="AG9" i="4"/>
  <c r="J9" i="4"/>
  <c r="AP9" i="4"/>
  <c r="AM9" i="4"/>
  <c r="AK9" i="4"/>
  <c r="AI9" i="4"/>
  <c r="AD9" i="4"/>
  <c r="AC9" i="4"/>
  <c r="Z9" i="4"/>
  <c r="Y9" i="4"/>
  <c r="X9" i="4"/>
  <c r="W9" i="4"/>
  <c r="V9" i="4"/>
  <c r="R9" i="4"/>
  <c r="Q9" i="4"/>
  <c r="P9" i="4"/>
  <c r="K9" i="4"/>
  <c r="G9" i="4"/>
  <c r="F9" i="4"/>
  <c r="E9" i="4"/>
  <c r="AP7" i="4"/>
  <c r="F7" i="4"/>
  <c r="AB5" i="4"/>
  <c r="H5" i="4"/>
  <c r="C5" i="4"/>
  <c r="H3" i="4"/>
  <c r="AK7" i="4"/>
  <c r="L2" i="4"/>
  <c r="AB71" i="5"/>
  <c r="H71" i="5"/>
  <c r="C71" i="5"/>
  <c r="AB70" i="5"/>
  <c r="H70" i="5"/>
  <c r="C70" i="5"/>
  <c r="AP58" i="5"/>
  <c r="AP57" i="5" s="1"/>
  <c r="AN58" i="5"/>
  <c r="AI58" i="5"/>
  <c r="AI57" i="5" s="1"/>
  <c r="AG58" i="5"/>
  <c r="AD58" i="5"/>
  <c r="AD57" i="5" s="1"/>
  <c r="AC58" i="5"/>
  <c r="AC57" i="5" s="1"/>
  <c r="Z58" i="5"/>
  <c r="Z57" i="5" s="1"/>
  <c r="Y58" i="5"/>
  <c r="X58" i="5"/>
  <c r="X57" i="5" s="1"/>
  <c r="W58" i="5"/>
  <c r="R58" i="5"/>
  <c r="R57" i="5" s="1"/>
  <c r="P58" i="5"/>
  <c r="P57" i="5" s="1"/>
  <c r="O58" i="5"/>
  <c r="O57" i="5" s="1"/>
  <c r="M58" i="5"/>
  <c r="M57" i="5" s="1"/>
  <c r="K58" i="5"/>
  <c r="J58" i="5"/>
  <c r="I58" i="5"/>
  <c r="F58" i="5"/>
  <c r="AN57" i="5"/>
  <c r="AG57" i="5"/>
  <c r="Y57" i="5"/>
  <c r="W57" i="5"/>
  <c r="H55" i="5"/>
  <c r="C55" i="5"/>
  <c r="AB54" i="5"/>
  <c r="H54" i="5"/>
  <c r="C54" i="5"/>
  <c r="H53" i="5"/>
  <c r="C53" i="5"/>
  <c r="AB52" i="5"/>
  <c r="H52" i="5"/>
  <c r="C52" i="5"/>
  <c r="AB51" i="5"/>
  <c r="H51" i="5"/>
  <c r="C51" i="5"/>
  <c r="H50" i="5"/>
  <c r="C50" i="5"/>
  <c r="H49" i="5"/>
  <c r="C49" i="5"/>
  <c r="H48" i="5"/>
  <c r="C48" i="5"/>
  <c r="H47" i="5"/>
  <c r="C47" i="5"/>
  <c r="H46" i="5"/>
  <c r="C46" i="5"/>
  <c r="AP45" i="5"/>
  <c r="AN45" i="5"/>
  <c r="AM45" i="5"/>
  <c r="AK45" i="5"/>
  <c r="AH45" i="5"/>
  <c r="AG45" i="5"/>
  <c r="AE45" i="5"/>
  <c r="AD45" i="5"/>
  <c r="AC45" i="5"/>
  <c r="Z45" i="5"/>
  <c r="Y45" i="5"/>
  <c r="X45" i="5"/>
  <c r="W45" i="5"/>
  <c r="V45" i="5"/>
  <c r="Q45" i="5"/>
  <c r="O45" i="5"/>
  <c r="M45" i="5"/>
  <c r="K45" i="5"/>
  <c r="J45" i="5"/>
  <c r="I45" i="5"/>
  <c r="G45" i="5"/>
  <c r="F45" i="5"/>
  <c r="E45" i="5"/>
  <c r="D45" i="5"/>
  <c r="AB43" i="5"/>
  <c r="AB42" i="5"/>
  <c r="H42" i="5"/>
  <c r="AB41" i="5"/>
  <c r="H41" i="5"/>
  <c r="AB40" i="5"/>
  <c r="H40" i="5"/>
  <c r="AB39" i="5"/>
  <c r="H39" i="5"/>
  <c r="H38" i="5"/>
  <c r="AB37" i="5"/>
  <c r="H37" i="5"/>
  <c r="H36" i="5"/>
  <c r="AB35" i="5"/>
  <c r="H35" i="5"/>
  <c r="H34" i="5"/>
  <c r="AB33" i="5"/>
  <c r="H33" i="5"/>
  <c r="AB31" i="5"/>
  <c r="H31" i="5"/>
  <c r="AP30" i="5"/>
  <c r="AM30" i="5"/>
  <c r="AK30" i="5"/>
  <c r="AI30" i="5"/>
  <c r="AG30" i="5"/>
  <c r="AG29" i="5" s="1"/>
  <c r="AD30" i="5"/>
  <c r="AC30" i="5"/>
  <c r="Z30" i="5"/>
  <c r="Y30" i="5"/>
  <c r="X30" i="5"/>
  <c r="W30" i="5"/>
  <c r="R30" i="5"/>
  <c r="P30" i="5"/>
  <c r="O30" i="5"/>
  <c r="M30" i="5"/>
  <c r="J30" i="5"/>
  <c r="AB28" i="5"/>
  <c r="AB27" i="5" s="1"/>
  <c r="H28" i="5"/>
  <c r="H27" i="5" s="1"/>
  <c r="C28" i="5"/>
  <c r="C27" i="5" s="1"/>
  <c r="AP27" i="5"/>
  <c r="AO27" i="5"/>
  <c r="AN27" i="5"/>
  <c r="AM27" i="5"/>
  <c r="AK27" i="5"/>
  <c r="AI27" i="5"/>
  <c r="AH27" i="5"/>
  <c r="AG27" i="5"/>
  <c r="AE27" i="5"/>
  <c r="AD27" i="5"/>
  <c r="AC27" i="5"/>
  <c r="V27" i="5"/>
  <c r="U27" i="5"/>
  <c r="T27" i="5"/>
  <c r="S27" i="5"/>
  <c r="R27" i="5"/>
  <c r="Q27" i="5"/>
  <c r="P27" i="5"/>
  <c r="O27" i="5"/>
  <c r="M27" i="5"/>
  <c r="K27" i="5"/>
  <c r="J27" i="5"/>
  <c r="I27" i="5"/>
  <c r="G27" i="5"/>
  <c r="F27" i="5"/>
  <c r="E27" i="5"/>
  <c r="D27" i="5"/>
  <c r="AH9" i="5"/>
  <c r="T9" i="5"/>
  <c r="O9" i="5"/>
  <c r="AN9" i="5"/>
  <c r="AG9" i="5"/>
  <c r="AP9" i="5"/>
  <c r="AM9" i="5"/>
  <c r="AK9" i="5"/>
  <c r="AI9" i="5"/>
  <c r="AD9" i="5"/>
  <c r="AC9" i="5"/>
  <c r="Z9" i="5"/>
  <c r="Y9" i="5"/>
  <c r="X9" i="5"/>
  <c r="W9" i="5"/>
  <c r="V9" i="5"/>
  <c r="R9" i="5"/>
  <c r="Q9" i="5"/>
  <c r="P9" i="5"/>
  <c r="K9" i="5"/>
  <c r="G9" i="5"/>
  <c r="F9" i="5"/>
  <c r="E9" i="5"/>
  <c r="AP7" i="5"/>
  <c r="F7" i="5"/>
  <c r="AB5" i="5"/>
  <c r="H5" i="5"/>
  <c r="C5" i="5"/>
  <c r="H3" i="5"/>
  <c r="AK7" i="5"/>
  <c r="L2" i="5"/>
  <c r="AB71" i="6"/>
  <c r="H71" i="6"/>
  <c r="C71" i="6"/>
  <c r="AB70" i="6"/>
  <c r="H70" i="6"/>
  <c r="C70" i="6"/>
  <c r="AP58" i="6"/>
  <c r="AP57" i="6" s="1"/>
  <c r="AN58" i="6"/>
  <c r="AN57" i="6" s="1"/>
  <c r="AI58" i="6"/>
  <c r="AI57" i="6" s="1"/>
  <c r="AG58" i="6"/>
  <c r="AD58" i="6"/>
  <c r="AD57" i="6" s="1"/>
  <c r="AC58" i="6"/>
  <c r="Z58" i="6"/>
  <c r="Z57" i="6" s="1"/>
  <c r="Y58" i="6"/>
  <c r="Y57" i="6" s="1"/>
  <c r="X58" i="6"/>
  <c r="X57" i="6" s="1"/>
  <c r="W58" i="6"/>
  <c r="W57" i="6" s="1"/>
  <c r="R58" i="6"/>
  <c r="R57" i="6" s="1"/>
  <c r="P58" i="6"/>
  <c r="O58" i="6"/>
  <c r="M58" i="6"/>
  <c r="M57" i="6" s="1"/>
  <c r="K58" i="6"/>
  <c r="J58" i="6"/>
  <c r="I58" i="6"/>
  <c r="F58" i="6"/>
  <c r="AG57" i="6"/>
  <c r="P57" i="6"/>
  <c r="O57" i="6"/>
  <c r="H55" i="6"/>
  <c r="C55" i="6"/>
  <c r="AB54" i="6"/>
  <c r="H54" i="6"/>
  <c r="C54" i="6"/>
  <c r="H53" i="6"/>
  <c r="C53" i="6"/>
  <c r="AB52" i="6"/>
  <c r="H52" i="6"/>
  <c r="C52" i="6"/>
  <c r="AB51" i="6"/>
  <c r="H51" i="6"/>
  <c r="C51" i="6"/>
  <c r="H50" i="6"/>
  <c r="C50" i="6"/>
  <c r="H49" i="6"/>
  <c r="C49" i="6"/>
  <c r="H48" i="6"/>
  <c r="C48" i="6"/>
  <c r="H47" i="6"/>
  <c r="C47" i="6"/>
  <c r="H46" i="6"/>
  <c r="C46" i="6"/>
  <c r="AP45" i="6"/>
  <c r="AN45" i="6"/>
  <c r="AM45" i="6"/>
  <c r="AK45" i="6"/>
  <c r="AH45" i="6"/>
  <c r="AG45" i="6"/>
  <c r="AE45" i="6"/>
  <c r="AD45" i="6"/>
  <c r="AC45" i="6"/>
  <c r="Z45" i="6"/>
  <c r="Y45" i="6"/>
  <c r="X45" i="6"/>
  <c r="W45" i="6"/>
  <c r="V45" i="6"/>
  <c r="Q45" i="6"/>
  <c r="O45" i="6"/>
  <c r="M45" i="6"/>
  <c r="K45" i="6"/>
  <c r="J45" i="6"/>
  <c r="I45" i="6"/>
  <c r="G45" i="6"/>
  <c r="F45" i="6"/>
  <c r="E45" i="6"/>
  <c r="D45" i="6"/>
  <c r="AB43" i="6"/>
  <c r="AB42" i="6"/>
  <c r="H42" i="6"/>
  <c r="AB41" i="6"/>
  <c r="H41" i="6"/>
  <c r="AB40" i="6"/>
  <c r="H40" i="6"/>
  <c r="AB39" i="6"/>
  <c r="H39" i="6"/>
  <c r="H38" i="6"/>
  <c r="AB37" i="6"/>
  <c r="H37" i="6"/>
  <c r="H36" i="6"/>
  <c r="AB35" i="6"/>
  <c r="H35" i="6"/>
  <c r="H34" i="6"/>
  <c r="AB33" i="6"/>
  <c r="H33" i="6"/>
  <c r="AB31" i="6"/>
  <c r="H31" i="6"/>
  <c r="AP30" i="6"/>
  <c r="AM30" i="6"/>
  <c r="AK30" i="6"/>
  <c r="AI30" i="6"/>
  <c r="AG30" i="6"/>
  <c r="AD30" i="6"/>
  <c r="AC30" i="6"/>
  <c r="Z30" i="6"/>
  <c r="Y30" i="6"/>
  <c r="X30" i="6"/>
  <c r="W30" i="6"/>
  <c r="R30" i="6"/>
  <c r="P30" i="6"/>
  <c r="O30" i="6"/>
  <c r="M30" i="6"/>
  <c r="J30" i="6"/>
  <c r="AB28" i="6"/>
  <c r="AB27" i="6" s="1"/>
  <c r="H28" i="6"/>
  <c r="H27" i="6" s="1"/>
  <c r="C28" i="6"/>
  <c r="C27" i="6" s="1"/>
  <c r="AP27" i="6"/>
  <c r="AO27" i="6"/>
  <c r="AN27" i="6"/>
  <c r="AM27" i="6"/>
  <c r="AK27" i="6"/>
  <c r="AI27" i="6"/>
  <c r="AH27" i="6"/>
  <c r="AG27" i="6"/>
  <c r="AE27" i="6"/>
  <c r="AD27" i="6"/>
  <c r="AC27" i="6"/>
  <c r="V27" i="6"/>
  <c r="U27" i="6"/>
  <c r="T27" i="6"/>
  <c r="S27" i="6"/>
  <c r="R27" i="6"/>
  <c r="Q27" i="6"/>
  <c r="P27" i="6"/>
  <c r="O27" i="6"/>
  <c r="M27" i="6"/>
  <c r="K27" i="6"/>
  <c r="J27" i="6"/>
  <c r="I27" i="6"/>
  <c r="G27" i="6"/>
  <c r="F27" i="6"/>
  <c r="E27" i="6"/>
  <c r="D27" i="6"/>
  <c r="AH9" i="6"/>
  <c r="T9" i="6"/>
  <c r="O9" i="6"/>
  <c r="AN9" i="6"/>
  <c r="AG9" i="6"/>
  <c r="J9" i="6"/>
  <c r="AP9" i="6"/>
  <c r="AM9" i="6"/>
  <c r="AK9" i="6"/>
  <c r="AI9" i="6"/>
  <c r="AD9" i="6"/>
  <c r="AC9" i="6"/>
  <c r="Z9" i="6"/>
  <c r="Y9" i="6"/>
  <c r="X9" i="6"/>
  <c r="W9" i="6"/>
  <c r="V9" i="6"/>
  <c r="R9" i="6"/>
  <c r="Q9" i="6"/>
  <c r="P9" i="6"/>
  <c r="K9" i="6"/>
  <c r="G9" i="6"/>
  <c r="F9" i="6"/>
  <c r="E9" i="6"/>
  <c r="AP7" i="6"/>
  <c r="F7" i="6"/>
  <c r="AB5" i="6"/>
  <c r="H5" i="6"/>
  <c r="C5" i="6"/>
  <c r="H3" i="6"/>
  <c r="AK7" i="6"/>
  <c r="L2" i="6"/>
  <c r="AB71" i="7"/>
  <c r="H71" i="7"/>
  <c r="C71" i="7"/>
  <c r="AB70" i="7"/>
  <c r="H70" i="7"/>
  <c r="C70" i="7"/>
  <c r="AP58" i="7"/>
  <c r="AP57" i="7" s="1"/>
  <c r="AN58" i="7"/>
  <c r="AN57" i="7" s="1"/>
  <c r="AI58" i="7"/>
  <c r="AI57" i="7" s="1"/>
  <c r="AG58" i="7"/>
  <c r="AG57" i="7" s="1"/>
  <c r="AD58" i="7"/>
  <c r="AC58" i="7"/>
  <c r="AC57" i="7" s="1"/>
  <c r="Z58" i="7"/>
  <c r="Z57" i="7" s="1"/>
  <c r="Y58" i="7"/>
  <c r="X58" i="7"/>
  <c r="X57" i="7" s="1"/>
  <c r="W58" i="7"/>
  <c r="W57" i="7" s="1"/>
  <c r="R58" i="7"/>
  <c r="R57" i="7" s="1"/>
  <c r="P58" i="7"/>
  <c r="P57" i="7" s="1"/>
  <c r="O58" i="7"/>
  <c r="O57" i="7" s="1"/>
  <c r="M58" i="7"/>
  <c r="M57" i="7" s="1"/>
  <c r="K58" i="7"/>
  <c r="J58" i="7"/>
  <c r="I58" i="7"/>
  <c r="F58" i="7"/>
  <c r="AD57" i="7"/>
  <c r="Y57" i="7"/>
  <c r="H55" i="7"/>
  <c r="C55" i="7"/>
  <c r="AB54" i="7"/>
  <c r="H54" i="7"/>
  <c r="C54" i="7"/>
  <c r="H53" i="7"/>
  <c r="C53" i="7"/>
  <c r="AB52" i="7"/>
  <c r="H52" i="7"/>
  <c r="C52" i="7"/>
  <c r="AB51" i="7"/>
  <c r="H51" i="7"/>
  <c r="C51" i="7"/>
  <c r="H50" i="7"/>
  <c r="C50" i="7"/>
  <c r="H49" i="7"/>
  <c r="C49" i="7"/>
  <c r="H48" i="7"/>
  <c r="C48" i="7"/>
  <c r="H47" i="7"/>
  <c r="C47" i="7"/>
  <c r="H46" i="7"/>
  <c r="C46" i="7"/>
  <c r="AP45" i="7"/>
  <c r="AN45" i="7"/>
  <c r="AM45" i="7"/>
  <c r="AK45" i="7"/>
  <c r="AH45" i="7"/>
  <c r="AG45" i="7"/>
  <c r="AE45" i="7"/>
  <c r="AD45" i="7"/>
  <c r="AC45" i="7"/>
  <c r="Z45" i="7"/>
  <c r="Y45" i="7"/>
  <c r="X45" i="7"/>
  <c r="W45" i="7"/>
  <c r="V45" i="7"/>
  <c r="Q45" i="7"/>
  <c r="O45" i="7"/>
  <c r="M45" i="7"/>
  <c r="K45" i="7"/>
  <c r="J45" i="7"/>
  <c r="I45" i="7"/>
  <c r="G45" i="7"/>
  <c r="F45" i="7"/>
  <c r="E45" i="7"/>
  <c r="D45" i="7"/>
  <c r="AB43" i="7"/>
  <c r="AB42" i="7"/>
  <c r="H42" i="7"/>
  <c r="AB41" i="7"/>
  <c r="H41" i="7"/>
  <c r="AB40" i="7"/>
  <c r="H40" i="7"/>
  <c r="AB39" i="7"/>
  <c r="H39" i="7"/>
  <c r="H38" i="7"/>
  <c r="AB37" i="7"/>
  <c r="H37" i="7"/>
  <c r="H36" i="7"/>
  <c r="AB35" i="7"/>
  <c r="H35" i="7"/>
  <c r="H34" i="7"/>
  <c r="AB33" i="7"/>
  <c r="H33" i="7"/>
  <c r="AB31" i="7"/>
  <c r="H31" i="7"/>
  <c r="AP30" i="7"/>
  <c r="AM30" i="7"/>
  <c r="AK30" i="7"/>
  <c r="AI30" i="7"/>
  <c r="AG30" i="7"/>
  <c r="AD30" i="7"/>
  <c r="AC30" i="7"/>
  <c r="Z30" i="7"/>
  <c r="Y30" i="7"/>
  <c r="X30" i="7"/>
  <c r="W30" i="7"/>
  <c r="R30" i="7"/>
  <c r="P30" i="7"/>
  <c r="O30" i="7"/>
  <c r="M30" i="7"/>
  <c r="J30" i="7"/>
  <c r="AB28" i="7"/>
  <c r="AB27" i="7" s="1"/>
  <c r="H28" i="7"/>
  <c r="H27" i="7" s="1"/>
  <c r="C28" i="7"/>
  <c r="C27" i="7" s="1"/>
  <c r="AP27" i="7"/>
  <c r="AO27" i="7"/>
  <c r="AN27" i="7"/>
  <c r="AM27" i="7"/>
  <c r="AK27" i="7"/>
  <c r="AI27" i="7"/>
  <c r="AH27" i="7"/>
  <c r="AG27" i="7"/>
  <c r="AE27" i="7"/>
  <c r="AD27" i="7"/>
  <c r="AC27" i="7"/>
  <c r="V27" i="7"/>
  <c r="U27" i="7"/>
  <c r="T27" i="7"/>
  <c r="S27" i="7"/>
  <c r="R27" i="7"/>
  <c r="Q27" i="7"/>
  <c r="P27" i="7"/>
  <c r="O27" i="7"/>
  <c r="M27" i="7"/>
  <c r="K27" i="7"/>
  <c r="J27" i="7"/>
  <c r="I27" i="7"/>
  <c r="G27" i="7"/>
  <c r="F27" i="7"/>
  <c r="E27" i="7"/>
  <c r="D27" i="7"/>
  <c r="AH9" i="7"/>
  <c r="T9" i="7"/>
  <c r="O9" i="7"/>
  <c r="AN9" i="7"/>
  <c r="AG9" i="7"/>
  <c r="J9" i="7"/>
  <c r="AP9" i="7"/>
  <c r="AM9" i="7"/>
  <c r="AK9" i="7"/>
  <c r="AI9" i="7"/>
  <c r="AD9" i="7"/>
  <c r="AC9" i="7"/>
  <c r="Z9" i="7"/>
  <c r="Y9" i="7"/>
  <c r="X9" i="7"/>
  <c r="W9" i="7"/>
  <c r="V9" i="7"/>
  <c r="R9" i="7"/>
  <c r="Q9" i="7"/>
  <c r="P9" i="7"/>
  <c r="K9" i="7"/>
  <c r="G9" i="7"/>
  <c r="F9" i="7"/>
  <c r="E9" i="7"/>
  <c r="AP7" i="7"/>
  <c r="F7" i="7"/>
  <c r="AB5" i="7"/>
  <c r="H5" i="7"/>
  <c r="C5" i="7"/>
  <c r="H3" i="7"/>
  <c r="AK7" i="7"/>
  <c r="L2" i="7"/>
  <c r="AB71" i="8"/>
  <c r="H71" i="8"/>
  <c r="C71" i="8"/>
  <c r="AB70" i="8"/>
  <c r="H70" i="8"/>
  <c r="C70" i="8"/>
  <c r="AP58" i="8"/>
  <c r="AP57" i="8" s="1"/>
  <c r="AN58" i="8"/>
  <c r="AN57" i="8" s="1"/>
  <c r="AI58" i="8"/>
  <c r="AI57" i="8" s="1"/>
  <c r="AG58" i="8"/>
  <c r="AG57" i="8" s="1"/>
  <c r="AD58" i="8"/>
  <c r="AC58" i="8"/>
  <c r="Z58" i="8"/>
  <c r="Z57" i="8" s="1"/>
  <c r="Y58" i="8"/>
  <c r="Y57" i="8" s="1"/>
  <c r="X58" i="8"/>
  <c r="X57" i="8" s="1"/>
  <c r="W58" i="8"/>
  <c r="W57" i="8" s="1"/>
  <c r="R58" i="8"/>
  <c r="R57" i="8" s="1"/>
  <c r="P58" i="8"/>
  <c r="O58" i="8"/>
  <c r="O57" i="8" s="1"/>
  <c r="M58" i="8"/>
  <c r="K58" i="8"/>
  <c r="J58" i="8"/>
  <c r="I58" i="8"/>
  <c r="F58" i="8"/>
  <c r="P57" i="8"/>
  <c r="H55" i="8"/>
  <c r="C55" i="8"/>
  <c r="AB54" i="8"/>
  <c r="H54" i="8"/>
  <c r="C54" i="8"/>
  <c r="H53" i="8"/>
  <c r="C53" i="8"/>
  <c r="AB52" i="8"/>
  <c r="H52" i="8"/>
  <c r="C52" i="8"/>
  <c r="AB51" i="8"/>
  <c r="H51" i="8"/>
  <c r="C51" i="8"/>
  <c r="H50" i="8"/>
  <c r="C50" i="8"/>
  <c r="H49" i="8"/>
  <c r="C49" i="8"/>
  <c r="H48" i="8"/>
  <c r="C48" i="8"/>
  <c r="H47" i="8"/>
  <c r="C47" i="8"/>
  <c r="H46" i="8"/>
  <c r="C46" i="8"/>
  <c r="AP45" i="8"/>
  <c r="AN45" i="8"/>
  <c r="AM45" i="8"/>
  <c r="AK45" i="8"/>
  <c r="AH45" i="8"/>
  <c r="AG45" i="8"/>
  <c r="AE45" i="8"/>
  <c r="AD45" i="8"/>
  <c r="AC45" i="8"/>
  <c r="Z45" i="8"/>
  <c r="Y45" i="8"/>
  <c r="X45" i="8"/>
  <c r="W45" i="8"/>
  <c r="V45" i="8"/>
  <c r="Q45" i="8"/>
  <c r="O45" i="8"/>
  <c r="M45" i="8"/>
  <c r="K45" i="8"/>
  <c r="J45" i="8"/>
  <c r="I45" i="8"/>
  <c r="G45" i="8"/>
  <c r="F45" i="8"/>
  <c r="E45" i="8"/>
  <c r="D45" i="8"/>
  <c r="AB43" i="8"/>
  <c r="AB42" i="8"/>
  <c r="H42" i="8"/>
  <c r="AB41" i="8"/>
  <c r="H41" i="8"/>
  <c r="AB40" i="8"/>
  <c r="H40" i="8"/>
  <c r="AB39" i="8"/>
  <c r="H39" i="8"/>
  <c r="H38" i="8"/>
  <c r="AB37" i="8"/>
  <c r="H37" i="8"/>
  <c r="H36" i="8"/>
  <c r="AB35" i="8"/>
  <c r="H35" i="8"/>
  <c r="H34" i="8"/>
  <c r="AB33" i="8"/>
  <c r="H33" i="8"/>
  <c r="AB31" i="8"/>
  <c r="H31" i="8"/>
  <c r="AP30" i="8"/>
  <c r="AM30" i="8"/>
  <c r="AK30" i="8"/>
  <c r="AI30" i="8"/>
  <c r="AG30" i="8"/>
  <c r="AD30" i="8"/>
  <c r="AC30" i="8"/>
  <c r="Z30" i="8"/>
  <c r="Y30" i="8"/>
  <c r="X30" i="8"/>
  <c r="W30" i="8"/>
  <c r="R30" i="8"/>
  <c r="P30" i="8"/>
  <c r="O30" i="8"/>
  <c r="M30" i="8"/>
  <c r="J30" i="8"/>
  <c r="O29" i="8"/>
  <c r="AB28" i="8"/>
  <c r="AB27" i="8" s="1"/>
  <c r="H28" i="8"/>
  <c r="H27" i="8" s="1"/>
  <c r="C28" i="8"/>
  <c r="AP27" i="8"/>
  <c r="AO27" i="8"/>
  <c r="AN27" i="8"/>
  <c r="AM27" i="8"/>
  <c r="AK27" i="8"/>
  <c r="AI27" i="8"/>
  <c r="AH27" i="8"/>
  <c r="AG27" i="8"/>
  <c r="AE27" i="8"/>
  <c r="AD27" i="8"/>
  <c r="AC27" i="8"/>
  <c r="V27" i="8"/>
  <c r="U27" i="8"/>
  <c r="T27" i="8"/>
  <c r="S27" i="8"/>
  <c r="R27" i="8"/>
  <c r="Q27" i="8"/>
  <c r="P27" i="8"/>
  <c r="O27" i="8"/>
  <c r="M27" i="8"/>
  <c r="K27" i="8"/>
  <c r="J27" i="8"/>
  <c r="I27" i="8"/>
  <c r="G27" i="8"/>
  <c r="F27" i="8"/>
  <c r="E27" i="8"/>
  <c r="D27" i="8"/>
  <c r="C27" i="8"/>
  <c r="AH9" i="8"/>
  <c r="T9" i="8"/>
  <c r="O9" i="8"/>
  <c r="AN9" i="8"/>
  <c r="AG9" i="8"/>
  <c r="J9" i="8"/>
  <c r="AP9" i="8"/>
  <c r="AM9" i="8"/>
  <c r="AK9" i="8"/>
  <c r="AI9" i="8"/>
  <c r="AD9" i="8"/>
  <c r="AC9" i="8"/>
  <c r="Z9" i="8"/>
  <c r="Y9" i="8"/>
  <c r="X9" i="8"/>
  <c r="W9" i="8"/>
  <c r="V9" i="8"/>
  <c r="R9" i="8"/>
  <c r="Q9" i="8"/>
  <c r="P9" i="8"/>
  <c r="K9" i="8"/>
  <c r="G9" i="8"/>
  <c r="F9" i="8"/>
  <c r="E9" i="8"/>
  <c r="AP7" i="8"/>
  <c r="F7" i="8"/>
  <c r="AB5" i="8"/>
  <c r="H5" i="8"/>
  <c r="C5" i="8"/>
  <c r="H3" i="8"/>
  <c r="AK7" i="8"/>
  <c r="L2" i="8"/>
  <c r="AB71" i="9"/>
  <c r="H71" i="9"/>
  <c r="C71" i="9"/>
  <c r="AB70" i="9"/>
  <c r="H70" i="9"/>
  <c r="C70" i="9"/>
  <c r="AP58" i="9"/>
  <c r="AP57" i="9" s="1"/>
  <c r="AN58" i="9"/>
  <c r="AN57" i="9" s="1"/>
  <c r="AI58" i="9"/>
  <c r="AG58" i="9"/>
  <c r="AD58" i="9"/>
  <c r="AD57" i="9" s="1"/>
  <c r="AC58" i="9"/>
  <c r="AC57" i="9" s="1"/>
  <c r="Z58" i="9"/>
  <c r="Z57" i="9" s="1"/>
  <c r="Y58" i="9"/>
  <c r="Y57" i="9" s="1"/>
  <c r="X58" i="9"/>
  <c r="W58" i="9"/>
  <c r="W57" i="9" s="1"/>
  <c r="R58" i="9"/>
  <c r="R57" i="9" s="1"/>
  <c r="P58" i="9"/>
  <c r="P57" i="9" s="1"/>
  <c r="O58" i="9"/>
  <c r="M58" i="9"/>
  <c r="M57" i="9" s="1"/>
  <c r="K58" i="9"/>
  <c r="J58" i="9"/>
  <c r="I58" i="9"/>
  <c r="F58" i="9"/>
  <c r="AI57" i="9"/>
  <c r="H55" i="9"/>
  <c r="C55" i="9"/>
  <c r="AB54" i="9"/>
  <c r="H54" i="9"/>
  <c r="C54" i="9"/>
  <c r="H53" i="9"/>
  <c r="C53" i="9"/>
  <c r="AB52" i="9"/>
  <c r="H52" i="9"/>
  <c r="C52" i="9"/>
  <c r="AB51" i="9"/>
  <c r="H51" i="9"/>
  <c r="C51" i="9"/>
  <c r="H50" i="9"/>
  <c r="C50" i="9"/>
  <c r="H49" i="9"/>
  <c r="C49" i="9"/>
  <c r="H48" i="9"/>
  <c r="C48" i="9"/>
  <c r="H47" i="9"/>
  <c r="C47" i="9"/>
  <c r="H46" i="9"/>
  <c r="C46" i="9"/>
  <c r="AP45" i="9"/>
  <c r="AN45" i="9"/>
  <c r="AM45" i="9"/>
  <c r="AK45" i="9"/>
  <c r="AH45" i="9"/>
  <c r="AG45" i="9"/>
  <c r="AE45" i="9"/>
  <c r="AD45" i="9"/>
  <c r="AC45" i="9"/>
  <c r="Z45" i="9"/>
  <c r="Y45" i="9"/>
  <c r="X45" i="9"/>
  <c r="W45" i="9"/>
  <c r="V45" i="9"/>
  <c r="Q45" i="9"/>
  <c r="O45" i="9"/>
  <c r="M45" i="9"/>
  <c r="K45" i="9"/>
  <c r="J45" i="9"/>
  <c r="I45" i="9"/>
  <c r="G45" i="9"/>
  <c r="F45" i="9"/>
  <c r="E45" i="9"/>
  <c r="D45" i="9"/>
  <c r="AB43" i="9"/>
  <c r="AB42" i="9"/>
  <c r="H42" i="9"/>
  <c r="AB41" i="9"/>
  <c r="H41" i="9"/>
  <c r="AB40" i="9"/>
  <c r="H40" i="9"/>
  <c r="AB39" i="9"/>
  <c r="H39" i="9"/>
  <c r="H38" i="9"/>
  <c r="AB37" i="9"/>
  <c r="H37" i="9"/>
  <c r="H36" i="9"/>
  <c r="AB35" i="9"/>
  <c r="H35" i="9"/>
  <c r="H34" i="9"/>
  <c r="AB33" i="9"/>
  <c r="H33" i="9"/>
  <c r="AB31" i="9"/>
  <c r="H31" i="9"/>
  <c r="AP30" i="9"/>
  <c r="AM30" i="9"/>
  <c r="AK30" i="9"/>
  <c r="AI30" i="9"/>
  <c r="AG30" i="9"/>
  <c r="AD30" i="9"/>
  <c r="AC30" i="9"/>
  <c r="AC29" i="9" s="1"/>
  <c r="Z30" i="9"/>
  <c r="Y30" i="9"/>
  <c r="X30" i="9"/>
  <c r="W30" i="9"/>
  <c r="R30" i="9"/>
  <c r="P30" i="9"/>
  <c r="O30" i="9"/>
  <c r="M30" i="9"/>
  <c r="J30" i="9"/>
  <c r="AB28" i="9"/>
  <c r="AB27" i="9" s="1"/>
  <c r="H28" i="9"/>
  <c r="H27" i="9" s="1"/>
  <c r="C28" i="9"/>
  <c r="C27" i="9" s="1"/>
  <c r="AP27" i="9"/>
  <c r="AO27" i="9"/>
  <c r="AN27" i="9"/>
  <c r="AM27" i="9"/>
  <c r="AK27" i="9"/>
  <c r="AI27" i="9"/>
  <c r="AH27" i="9"/>
  <c r="AG27" i="9"/>
  <c r="AE27" i="9"/>
  <c r="AD27" i="9"/>
  <c r="AC27" i="9"/>
  <c r="V27" i="9"/>
  <c r="U27" i="9"/>
  <c r="T27" i="9"/>
  <c r="S27" i="9"/>
  <c r="R27" i="9"/>
  <c r="Q27" i="9"/>
  <c r="P27" i="9"/>
  <c r="O27" i="9"/>
  <c r="M27" i="9"/>
  <c r="K27" i="9"/>
  <c r="J27" i="9"/>
  <c r="I27" i="9"/>
  <c r="G27" i="9"/>
  <c r="F27" i="9"/>
  <c r="E27" i="9"/>
  <c r="D27" i="9"/>
  <c r="AH9" i="9"/>
  <c r="T9" i="9"/>
  <c r="O9" i="9"/>
  <c r="AN9" i="9"/>
  <c r="AG9" i="9"/>
  <c r="J9" i="9"/>
  <c r="AP9" i="9"/>
  <c r="AM9" i="9"/>
  <c r="AK9" i="9"/>
  <c r="AI9" i="9"/>
  <c r="AD9" i="9"/>
  <c r="AC9" i="9"/>
  <c r="Z9" i="9"/>
  <c r="Y9" i="9"/>
  <c r="X9" i="9"/>
  <c r="W9" i="9"/>
  <c r="V9" i="9"/>
  <c r="R9" i="9"/>
  <c r="Q9" i="9"/>
  <c r="P9" i="9"/>
  <c r="K9" i="9"/>
  <c r="G9" i="9"/>
  <c r="F9" i="9"/>
  <c r="E9" i="9"/>
  <c r="AP7" i="9"/>
  <c r="F7" i="9"/>
  <c r="AB5" i="9"/>
  <c r="H5" i="9"/>
  <c r="C5" i="9"/>
  <c r="H3" i="9"/>
  <c r="AK7" i="9"/>
  <c r="L2" i="9"/>
  <c r="AB71" i="10"/>
  <c r="H71" i="10"/>
  <c r="C71" i="10"/>
  <c r="AB70" i="10"/>
  <c r="H70" i="10"/>
  <c r="C70" i="10"/>
  <c r="AP58" i="10"/>
  <c r="AP57" i="10" s="1"/>
  <c r="AN58" i="10"/>
  <c r="AN57" i="10" s="1"/>
  <c r="AI58" i="10"/>
  <c r="AI57" i="10" s="1"/>
  <c r="AG58" i="10"/>
  <c r="AD58" i="10"/>
  <c r="AD57" i="10" s="1"/>
  <c r="AC58" i="10"/>
  <c r="AC57" i="10" s="1"/>
  <c r="Z58" i="10"/>
  <c r="Y58" i="10"/>
  <c r="Y57" i="10" s="1"/>
  <c r="X58" i="10"/>
  <c r="X57" i="10" s="1"/>
  <c r="W58" i="10"/>
  <c r="W57" i="10" s="1"/>
  <c r="R58" i="10"/>
  <c r="R57" i="10" s="1"/>
  <c r="P58" i="10"/>
  <c r="P57" i="10" s="1"/>
  <c r="O58" i="10"/>
  <c r="O57" i="10" s="1"/>
  <c r="M58" i="10"/>
  <c r="M57" i="10" s="1"/>
  <c r="K58" i="10"/>
  <c r="J58" i="10"/>
  <c r="I58" i="10"/>
  <c r="F58" i="10"/>
  <c r="AG57" i="10"/>
  <c r="H55" i="10"/>
  <c r="C55" i="10"/>
  <c r="AB54" i="10"/>
  <c r="H54" i="10"/>
  <c r="C54" i="10"/>
  <c r="H53" i="10"/>
  <c r="C53" i="10"/>
  <c r="AB52" i="10"/>
  <c r="H52" i="10"/>
  <c r="C52" i="10"/>
  <c r="AB51" i="10"/>
  <c r="H51" i="10"/>
  <c r="C51" i="10"/>
  <c r="H50" i="10"/>
  <c r="C50" i="10"/>
  <c r="H49" i="10"/>
  <c r="C49" i="10"/>
  <c r="H48" i="10"/>
  <c r="C48" i="10"/>
  <c r="H47" i="10"/>
  <c r="C47" i="10"/>
  <c r="H46" i="10"/>
  <c r="C46" i="10"/>
  <c r="AP45" i="10"/>
  <c r="AN45" i="10"/>
  <c r="AM45" i="10"/>
  <c r="AK45" i="10"/>
  <c r="AH45" i="10"/>
  <c r="AG45" i="10"/>
  <c r="AE45" i="10"/>
  <c r="AD45" i="10"/>
  <c r="AC45" i="10"/>
  <c r="Z45" i="10"/>
  <c r="Y45" i="10"/>
  <c r="X45" i="10"/>
  <c r="W45" i="10"/>
  <c r="V45" i="10"/>
  <c r="Q45" i="10"/>
  <c r="O45" i="10"/>
  <c r="M45" i="10"/>
  <c r="K45" i="10"/>
  <c r="J45" i="10"/>
  <c r="I45" i="10"/>
  <c r="G45" i="10"/>
  <c r="F45" i="10"/>
  <c r="E45" i="10"/>
  <c r="D45" i="10"/>
  <c r="AB43" i="10"/>
  <c r="AB42" i="10"/>
  <c r="H42" i="10"/>
  <c r="AB41" i="10"/>
  <c r="H41" i="10"/>
  <c r="AB40" i="10"/>
  <c r="H40" i="10"/>
  <c r="AB39" i="10"/>
  <c r="H39" i="10"/>
  <c r="H38" i="10"/>
  <c r="AB37" i="10"/>
  <c r="H37" i="10"/>
  <c r="H36" i="10"/>
  <c r="AB35" i="10"/>
  <c r="H35" i="10"/>
  <c r="H34" i="10"/>
  <c r="AB33" i="10"/>
  <c r="H33" i="10"/>
  <c r="AB31" i="10"/>
  <c r="H31" i="10"/>
  <c r="AP30" i="10"/>
  <c r="AM30" i="10"/>
  <c r="AK30" i="10"/>
  <c r="AI30" i="10"/>
  <c r="AG30" i="10"/>
  <c r="AD30" i="10"/>
  <c r="AC30" i="10"/>
  <c r="Z30" i="10"/>
  <c r="Y30" i="10"/>
  <c r="X30" i="10"/>
  <c r="W30" i="10"/>
  <c r="R30" i="10"/>
  <c r="P30" i="10"/>
  <c r="O30" i="10"/>
  <c r="M30" i="10"/>
  <c r="J30" i="10"/>
  <c r="AB28" i="10"/>
  <c r="AB27" i="10" s="1"/>
  <c r="H28" i="10"/>
  <c r="H27" i="10" s="1"/>
  <c r="C28" i="10"/>
  <c r="C27" i="10" s="1"/>
  <c r="AP27" i="10"/>
  <c r="AO27" i="10"/>
  <c r="AN27" i="10"/>
  <c r="AM27" i="10"/>
  <c r="AK27" i="10"/>
  <c r="AI27" i="10"/>
  <c r="AH27" i="10"/>
  <c r="AG27" i="10"/>
  <c r="AE27" i="10"/>
  <c r="AD27" i="10"/>
  <c r="AC27" i="10"/>
  <c r="V27" i="10"/>
  <c r="U27" i="10"/>
  <c r="T27" i="10"/>
  <c r="S27" i="10"/>
  <c r="R27" i="10"/>
  <c r="Q27" i="10"/>
  <c r="P27" i="10"/>
  <c r="O27" i="10"/>
  <c r="M27" i="10"/>
  <c r="K27" i="10"/>
  <c r="J27" i="10"/>
  <c r="I27" i="10"/>
  <c r="G27" i="10"/>
  <c r="F27" i="10"/>
  <c r="E27" i="10"/>
  <c r="D27" i="10"/>
  <c r="AH9" i="10"/>
  <c r="T9" i="10"/>
  <c r="AN9" i="10"/>
  <c r="J9" i="10"/>
  <c r="AP9" i="10"/>
  <c r="AM9" i="10"/>
  <c r="AK9" i="10"/>
  <c r="AI9" i="10"/>
  <c r="AD9" i="10"/>
  <c r="AC9" i="10"/>
  <c r="Z9" i="10"/>
  <c r="Y9" i="10"/>
  <c r="X9" i="10"/>
  <c r="W9" i="10"/>
  <c r="V9" i="10"/>
  <c r="R9" i="10"/>
  <c r="Q9" i="10"/>
  <c r="P9" i="10"/>
  <c r="K9" i="10"/>
  <c r="G9" i="10"/>
  <c r="F9" i="10"/>
  <c r="E9" i="10"/>
  <c r="AP7" i="10"/>
  <c r="F7" i="10"/>
  <c r="AB5" i="10"/>
  <c r="H5" i="10"/>
  <c r="C5" i="10"/>
  <c r="H3" i="10"/>
  <c r="AK7" i="10"/>
  <c r="L2" i="10"/>
  <c r="AB71" i="11"/>
  <c r="H71" i="11"/>
  <c r="C71" i="11"/>
  <c r="AB70" i="11"/>
  <c r="H70" i="11"/>
  <c r="C70" i="11"/>
  <c r="AP58" i="11"/>
  <c r="AN58" i="11"/>
  <c r="AN57" i="11" s="1"/>
  <c r="AI58" i="11"/>
  <c r="AI57" i="11" s="1"/>
  <c r="AG58" i="11"/>
  <c r="AG57" i="11" s="1"/>
  <c r="AD58" i="11"/>
  <c r="AD57" i="11" s="1"/>
  <c r="AC58" i="11"/>
  <c r="Z58" i="11"/>
  <c r="Z57" i="11" s="1"/>
  <c r="Y58" i="11"/>
  <c r="Y57" i="11" s="1"/>
  <c r="X58" i="11"/>
  <c r="W58" i="11"/>
  <c r="W57" i="11" s="1"/>
  <c r="R58" i="11"/>
  <c r="R57" i="11" s="1"/>
  <c r="P58" i="11"/>
  <c r="P57" i="11" s="1"/>
  <c r="O58" i="11"/>
  <c r="O57" i="11" s="1"/>
  <c r="M58" i="11"/>
  <c r="K58" i="11"/>
  <c r="J58" i="11"/>
  <c r="I58" i="11"/>
  <c r="F58" i="11"/>
  <c r="AP57" i="11"/>
  <c r="H55" i="11"/>
  <c r="C55" i="11"/>
  <c r="AB54" i="11"/>
  <c r="H54" i="11"/>
  <c r="C54" i="11"/>
  <c r="H53" i="11"/>
  <c r="C53" i="11"/>
  <c r="AB52" i="11"/>
  <c r="H52" i="11"/>
  <c r="C52" i="11"/>
  <c r="AB51" i="11"/>
  <c r="H51" i="11"/>
  <c r="C51" i="11"/>
  <c r="H50" i="11"/>
  <c r="C50" i="11"/>
  <c r="H49" i="11"/>
  <c r="C49" i="11"/>
  <c r="H48" i="11"/>
  <c r="C48" i="11"/>
  <c r="H47" i="11"/>
  <c r="C47" i="11"/>
  <c r="H46" i="11"/>
  <c r="C46" i="11"/>
  <c r="AP45" i="11"/>
  <c r="AN45" i="11"/>
  <c r="AM45" i="11"/>
  <c r="AK45" i="11"/>
  <c r="AH45" i="11"/>
  <c r="AG45" i="11"/>
  <c r="AE45" i="11"/>
  <c r="AD45" i="11"/>
  <c r="AC45" i="11"/>
  <c r="Z45" i="11"/>
  <c r="Y45" i="11"/>
  <c r="X45" i="11"/>
  <c r="W45" i="11"/>
  <c r="V45" i="11"/>
  <c r="Q45" i="11"/>
  <c r="O45" i="11"/>
  <c r="M45" i="11"/>
  <c r="K45" i="11"/>
  <c r="J45" i="11"/>
  <c r="I45" i="11"/>
  <c r="G45" i="11"/>
  <c r="F45" i="11"/>
  <c r="E45" i="11"/>
  <c r="D45" i="11"/>
  <c r="AB43" i="11"/>
  <c r="AB42" i="11"/>
  <c r="H42" i="11"/>
  <c r="AB41" i="11"/>
  <c r="H41" i="11"/>
  <c r="AB40" i="11"/>
  <c r="H40" i="11"/>
  <c r="AB39" i="11"/>
  <c r="H39" i="11"/>
  <c r="H38" i="11"/>
  <c r="AB37" i="11"/>
  <c r="H37" i="11"/>
  <c r="H36" i="11"/>
  <c r="AB35" i="11"/>
  <c r="H35" i="11"/>
  <c r="H34" i="11"/>
  <c r="AB33" i="11"/>
  <c r="H33" i="11"/>
  <c r="AB31" i="11"/>
  <c r="H31" i="11"/>
  <c r="AP30" i="11"/>
  <c r="AM30" i="11"/>
  <c r="AK30" i="11"/>
  <c r="AI30" i="11"/>
  <c r="AG30" i="11"/>
  <c r="AD30" i="11"/>
  <c r="AC30" i="11"/>
  <c r="Z30" i="11"/>
  <c r="Y30" i="11"/>
  <c r="X30" i="11"/>
  <c r="W30" i="11"/>
  <c r="R30" i="11"/>
  <c r="P30" i="11"/>
  <c r="O30" i="11"/>
  <c r="M30" i="11"/>
  <c r="J30" i="11"/>
  <c r="AB28" i="11"/>
  <c r="AB27" i="11" s="1"/>
  <c r="H28" i="11"/>
  <c r="H27" i="11" s="1"/>
  <c r="C28" i="11"/>
  <c r="AP27" i="11"/>
  <c r="AO27" i="11"/>
  <c r="AN27" i="11"/>
  <c r="AM27" i="11"/>
  <c r="AK27" i="11"/>
  <c r="AI27" i="11"/>
  <c r="AH27" i="11"/>
  <c r="AG27" i="11"/>
  <c r="AE27" i="11"/>
  <c r="AD27" i="11"/>
  <c r="AC27" i="11"/>
  <c r="V27" i="11"/>
  <c r="U27" i="11"/>
  <c r="T27" i="11"/>
  <c r="S27" i="11"/>
  <c r="R27" i="11"/>
  <c r="Q27" i="11"/>
  <c r="P27" i="11"/>
  <c r="O27" i="11"/>
  <c r="M27" i="11"/>
  <c r="K27" i="11"/>
  <c r="J27" i="11"/>
  <c r="I27" i="11"/>
  <c r="G27" i="11"/>
  <c r="F27" i="11"/>
  <c r="E27" i="11"/>
  <c r="D27" i="11"/>
  <c r="AB25" i="11"/>
  <c r="C25" i="11"/>
  <c r="U21" i="11"/>
  <c r="P21" i="11"/>
  <c r="AA21" i="11"/>
  <c r="Z21" i="11"/>
  <c r="Y21" i="11"/>
  <c r="X21" i="11"/>
  <c r="W21" i="11"/>
  <c r="T21" i="11"/>
  <c r="O21" i="11"/>
  <c r="M21" i="11"/>
  <c r="K21" i="11"/>
  <c r="J21" i="11"/>
  <c r="I21" i="11"/>
  <c r="G21" i="11"/>
  <c r="F21" i="11"/>
  <c r="AH9" i="11"/>
  <c r="O9" i="11"/>
  <c r="AN9" i="11"/>
  <c r="AG9" i="11"/>
  <c r="J9" i="11"/>
  <c r="AP9" i="11"/>
  <c r="AM9" i="11"/>
  <c r="AK9" i="11"/>
  <c r="AI9" i="11"/>
  <c r="AD9" i="11"/>
  <c r="AC9" i="11"/>
  <c r="Z9" i="11"/>
  <c r="Y9" i="11"/>
  <c r="X9" i="11"/>
  <c r="W9" i="11"/>
  <c r="V9" i="11"/>
  <c r="R9" i="11"/>
  <c r="Q9" i="11"/>
  <c r="P9" i="11"/>
  <c r="K9" i="11"/>
  <c r="G9" i="11"/>
  <c r="F9" i="11"/>
  <c r="E9" i="11"/>
  <c r="AP7" i="11"/>
  <c r="F7" i="11"/>
  <c r="AB5" i="11"/>
  <c r="H5" i="11"/>
  <c r="C5" i="11"/>
  <c r="H3" i="11"/>
  <c r="AK7" i="11"/>
  <c r="L2" i="11"/>
  <c r="AB71" i="12"/>
  <c r="H71" i="12"/>
  <c r="C71" i="12"/>
  <c r="AB70" i="12"/>
  <c r="H70" i="12"/>
  <c r="C70" i="12"/>
  <c r="AP58" i="12"/>
  <c r="AP57" i="12" s="1"/>
  <c r="AN58" i="12"/>
  <c r="AN57" i="12" s="1"/>
  <c r="AI58" i="12"/>
  <c r="AI57" i="12" s="1"/>
  <c r="AG58" i="12"/>
  <c r="AG57" i="12" s="1"/>
  <c r="AD58" i="12"/>
  <c r="AD57" i="12" s="1"/>
  <c r="AC58" i="12"/>
  <c r="Z58" i="12"/>
  <c r="Y58" i="12"/>
  <c r="Y57" i="12" s="1"/>
  <c r="X58" i="12"/>
  <c r="X57" i="12" s="1"/>
  <c r="W58" i="12"/>
  <c r="R58" i="12"/>
  <c r="R57" i="12" s="1"/>
  <c r="P58" i="12"/>
  <c r="P57" i="12" s="1"/>
  <c r="O58" i="12"/>
  <c r="O57" i="12" s="1"/>
  <c r="M58" i="12"/>
  <c r="M57" i="12" s="1"/>
  <c r="K58" i="12"/>
  <c r="J58" i="12"/>
  <c r="I58" i="12"/>
  <c r="F58" i="12"/>
  <c r="Z57" i="12"/>
  <c r="W57" i="12"/>
  <c r="H55" i="12"/>
  <c r="C55" i="12"/>
  <c r="AB54" i="12"/>
  <c r="H54" i="12"/>
  <c r="C54" i="12"/>
  <c r="H53" i="12"/>
  <c r="C53" i="12"/>
  <c r="AB52" i="12"/>
  <c r="H52" i="12"/>
  <c r="C52" i="12"/>
  <c r="AB51" i="12"/>
  <c r="H51" i="12"/>
  <c r="C51" i="12"/>
  <c r="H50" i="12"/>
  <c r="C50" i="12"/>
  <c r="H49" i="12"/>
  <c r="C49" i="12"/>
  <c r="H48" i="12"/>
  <c r="C48" i="12"/>
  <c r="H47" i="12"/>
  <c r="C47" i="12"/>
  <c r="H46" i="12"/>
  <c r="C46" i="12"/>
  <c r="AP45" i="12"/>
  <c r="AN45" i="12"/>
  <c r="AM45" i="12"/>
  <c r="AK45" i="12"/>
  <c r="AH45" i="12"/>
  <c r="AG45" i="12"/>
  <c r="AE45" i="12"/>
  <c r="AD45" i="12"/>
  <c r="AC45" i="12"/>
  <c r="Z45" i="12"/>
  <c r="Y45" i="12"/>
  <c r="X45" i="12"/>
  <c r="W45" i="12"/>
  <c r="V45" i="12"/>
  <c r="Q45" i="12"/>
  <c r="O45" i="12"/>
  <c r="M45" i="12"/>
  <c r="K45" i="12"/>
  <c r="J45" i="12"/>
  <c r="I45" i="12"/>
  <c r="G45" i="12"/>
  <c r="F45" i="12"/>
  <c r="E45" i="12"/>
  <c r="D45" i="12"/>
  <c r="AB43" i="12"/>
  <c r="AB42" i="12"/>
  <c r="H42" i="12"/>
  <c r="AB41" i="12"/>
  <c r="H41" i="12"/>
  <c r="AB40" i="12"/>
  <c r="H40" i="12"/>
  <c r="AB39" i="12"/>
  <c r="H39" i="12"/>
  <c r="H38" i="12"/>
  <c r="AB37" i="12"/>
  <c r="H37" i="12"/>
  <c r="H36" i="12"/>
  <c r="AB35" i="12"/>
  <c r="H35" i="12"/>
  <c r="H34" i="12"/>
  <c r="AB33" i="12"/>
  <c r="H33" i="12"/>
  <c r="AB31" i="12"/>
  <c r="H31" i="12"/>
  <c r="AP30" i="12"/>
  <c r="AM30" i="12"/>
  <c r="AK30" i="12"/>
  <c r="AI30" i="12"/>
  <c r="AG30" i="12"/>
  <c r="AD30" i="12"/>
  <c r="AC30" i="12"/>
  <c r="Z30" i="12"/>
  <c r="Y30" i="12"/>
  <c r="X30" i="12"/>
  <c r="W30" i="12"/>
  <c r="R30" i="12"/>
  <c r="P30" i="12"/>
  <c r="O30" i="12"/>
  <c r="M30" i="12"/>
  <c r="J30" i="12"/>
  <c r="AB28" i="12"/>
  <c r="AB27" i="12" s="1"/>
  <c r="H28" i="12"/>
  <c r="H27" i="12" s="1"/>
  <c r="C28" i="12"/>
  <c r="C27" i="12" s="1"/>
  <c r="AP27" i="12"/>
  <c r="AO27" i="12"/>
  <c r="AN27" i="12"/>
  <c r="AM27" i="12"/>
  <c r="AK27" i="12"/>
  <c r="AI27" i="12"/>
  <c r="AH27" i="12"/>
  <c r="AG27" i="12"/>
  <c r="AE27" i="12"/>
  <c r="AD27" i="12"/>
  <c r="AC27" i="12"/>
  <c r="V27" i="12"/>
  <c r="U27" i="12"/>
  <c r="T27" i="12"/>
  <c r="S27" i="12"/>
  <c r="R27" i="12"/>
  <c r="Q27" i="12"/>
  <c r="P27" i="12"/>
  <c r="O27" i="12"/>
  <c r="M27" i="12"/>
  <c r="K27" i="12"/>
  <c r="J27" i="12"/>
  <c r="I27" i="12"/>
  <c r="G27" i="12"/>
  <c r="F27" i="12"/>
  <c r="E27" i="12"/>
  <c r="D27" i="12"/>
  <c r="AB25" i="12"/>
  <c r="C25" i="12"/>
  <c r="U21" i="12"/>
  <c r="AA21" i="12"/>
  <c r="Z21" i="12"/>
  <c r="Y21" i="12"/>
  <c r="X21" i="12"/>
  <c r="W21" i="12"/>
  <c r="T21" i="12"/>
  <c r="O21" i="12"/>
  <c r="M21" i="12"/>
  <c r="K21" i="12"/>
  <c r="J21" i="12"/>
  <c r="I21" i="12"/>
  <c r="G21" i="12"/>
  <c r="F21" i="12"/>
  <c r="AH9" i="12"/>
  <c r="T9" i="12"/>
  <c r="AN9" i="12"/>
  <c r="AG9" i="12"/>
  <c r="J9" i="12"/>
  <c r="AP9" i="12"/>
  <c r="AM9" i="12"/>
  <c r="AK9" i="12"/>
  <c r="AI9" i="12"/>
  <c r="AD9" i="12"/>
  <c r="AC9" i="12"/>
  <c r="Z9" i="12"/>
  <c r="Y9" i="12"/>
  <c r="X9" i="12"/>
  <c r="W9" i="12"/>
  <c r="V9" i="12"/>
  <c r="R9" i="12"/>
  <c r="Q9" i="12"/>
  <c r="P9" i="12"/>
  <c r="K9" i="12"/>
  <c r="G9" i="12"/>
  <c r="F9" i="12"/>
  <c r="E9" i="12"/>
  <c r="AP7" i="12"/>
  <c r="F7" i="12"/>
  <c r="AB5" i="12"/>
  <c r="H5" i="12"/>
  <c r="C5" i="12"/>
  <c r="H3" i="12"/>
  <c r="AK7" i="12"/>
  <c r="L2" i="12"/>
  <c r="AB71" i="13"/>
  <c r="H71" i="13"/>
  <c r="C71" i="13"/>
  <c r="AB70" i="13"/>
  <c r="H70" i="13"/>
  <c r="C70" i="13"/>
  <c r="AP58" i="13"/>
  <c r="AP57" i="13" s="1"/>
  <c r="AN58" i="13"/>
  <c r="AI58" i="13"/>
  <c r="AI57" i="13" s="1"/>
  <c r="AG58" i="13"/>
  <c r="AG57" i="13" s="1"/>
  <c r="AD58" i="13"/>
  <c r="AD57" i="13" s="1"/>
  <c r="AC58" i="13"/>
  <c r="AC57" i="13" s="1"/>
  <c r="Z58" i="13"/>
  <c r="Z57" i="13" s="1"/>
  <c r="Y58" i="13"/>
  <c r="Y57" i="13" s="1"/>
  <c r="X58" i="13"/>
  <c r="X57" i="13" s="1"/>
  <c r="W58" i="13"/>
  <c r="W57" i="13" s="1"/>
  <c r="R58" i="13"/>
  <c r="R57" i="13" s="1"/>
  <c r="P58" i="13"/>
  <c r="P57" i="13" s="1"/>
  <c r="O58" i="13"/>
  <c r="O57" i="13" s="1"/>
  <c r="M58" i="13"/>
  <c r="K58" i="13"/>
  <c r="J58" i="13"/>
  <c r="I58" i="13"/>
  <c r="F58" i="13"/>
  <c r="AN57" i="13"/>
  <c r="H55" i="13"/>
  <c r="C55" i="13"/>
  <c r="AB54" i="13"/>
  <c r="H54" i="13"/>
  <c r="C54" i="13"/>
  <c r="H53" i="13"/>
  <c r="C53" i="13"/>
  <c r="AB52" i="13"/>
  <c r="H52" i="13"/>
  <c r="C52" i="13"/>
  <c r="AB51" i="13"/>
  <c r="H51" i="13"/>
  <c r="C51" i="13"/>
  <c r="H50" i="13"/>
  <c r="C50" i="13"/>
  <c r="H49" i="13"/>
  <c r="C49" i="13"/>
  <c r="H48" i="13"/>
  <c r="C48" i="13"/>
  <c r="H47" i="13"/>
  <c r="C47" i="13"/>
  <c r="H46" i="13"/>
  <c r="C46" i="13"/>
  <c r="AP45" i="13"/>
  <c r="AN45" i="13"/>
  <c r="AM45" i="13"/>
  <c r="AK45" i="13"/>
  <c r="AH45" i="13"/>
  <c r="AG45" i="13"/>
  <c r="AE45" i="13"/>
  <c r="AD45" i="13"/>
  <c r="AC45" i="13"/>
  <c r="Z45" i="13"/>
  <c r="Y45" i="13"/>
  <c r="X45" i="13"/>
  <c r="W45" i="13"/>
  <c r="V45" i="13"/>
  <c r="Q45" i="13"/>
  <c r="O45" i="13"/>
  <c r="M45" i="13"/>
  <c r="K45" i="13"/>
  <c r="J45" i="13"/>
  <c r="I45" i="13"/>
  <c r="G45" i="13"/>
  <c r="F45" i="13"/>
  <c r="E45" i="13"/>
  <c r="D45" i="13"/>
  <c r="AB43" i="13"/>
  <c r="AB42" i="13"/>
  <c r="H42" i="13"/>
  <c r="AB41" i="13"/>
  <c r="H41" i="13"/>
  <c r="AB40" i="13"/>
  <c r="H40" i="13"/>
  <c r="AB39" i="13"/>
  <c r="H39" i="13"/>
  <c r="H38" i="13"/>
  <c r="AB37" i="13"/>
  <c r="H37" i="13"/>
  <c r="H36" i="13"/>
  <c r="AB35" i="13"/>
  <c r="H35" i="13"/>
  <c r="H34" i="13"/>
  <c r="AB33" i="13"/>
  <c r="H33" i="13"/>
  <c r="AB31" i="13"/>
  <c r="H31" i="13"/>
  <c r="AP30" i="13"/>
  <c r="AM30" i="13"/>
  <c r="AK30" i="13"/>
  <c r="AI30" i="13"/>
  <c r="AG30" i="13"/>
  <c r="AD30" i="13"/>
  <c r="AC30" i="13"/>
  <c r="Z30" i="13"/>
  <c r="Y30" i="13"/>
  <c r="X30" i="13"/>
  <c r="W30" i="13"/>
  <c r="R30" i="13"/>
  <c r="P30" i="13"/>
  <c r="O30" i="13"/>
  <c r="M30" i="13"/>
  <c r="J30" i="13"/>
  <c r="AB28" i="13"/>
  <c r="AB27" i="13" s="1"/>
  <c r="H28" i="13"/>
  <c r="H27" i="13" s="1"/>
  <c r="C28" i="13"/>
  <c r="C27" i="13" s="1"/>
  <c r="AP27" i="13"/>
  <c r="AO27" i="13"/>
  <c r="AN27" i="13"/>
  <c r="AM27" i="13"/>
  <c r="AK27" i="13"/>
  <c r="AI27" i="13"/>
  <c r="AH27" i="13"/>
  <c r="AG27" i="13"/>
  <c r="AE27" i="13"/>
  <c r="AD27" i="13"/>
  <c r="AC27" i="13"/>
  <c r="V27" i="13"/>
  <c r="U27" i="13"/>
  <c r="T27" i="13"/>
  <c r="S27" i="13"/>
  <c r="R27" i="13"/>
  <c r="Q27" i="13"/>
  <c r="P27" i="13"/>
  <c r="O27" i="13"/>
  <c r="M27" i="13"/>
  <c r="K27" i="13"/>
  <c r="J27" i="13"/>
  <c r="I27" i="13"/>
  <c r="G27" i="13"/>
  <c r="F27" i="13"/>
  <c r="E27" i="13"/>
  <c r="D27" i="13"/>
  <c r="AB25" i="13"/>
  <c r="C25" i="13"/>
  <c r="U21" i="13"/>
  <c r="P21" i="13"/>
  <c r="AA21" i="13"/>
  <c r="Z21" i="13"/>
  <c r="Y21" i="13"/>
  <c r="X21" i="13"/>
  <c r="W21" i="13"/>
  <c r="T21" i="13"/>
  <c r="O21" i="13"/>
  <c r="M21" i="13"/>
  <c r="K21" i="13"/>
  <c r="J21" i="13"/>
  <c r="I21" i="13"/>
  <c r="G21" i="13"/>
  <c r="F21" i="13"/>
  <c r="AH9" i="13"/>
  <c r="T9" i="13"/>
  <c r="O9" i="13"/>
  <c r="AN9" i="13"/>
  <c r="AG9" i="13"/>
  <c r="J9" i="13"/>
  <c r="AP9" i="13"/>
  <c r="AM9" i="13"/>
  <c r="AK9" i="13"/>
  <c r="AI9" i="13"/>
  <c r="AD9" i="13"/>
  <c r="AC9" i="13"/>
  <c r="Z9" i="13"/>
  <c r="Y9" i="13"/>
  <c r="X9" i="13"/>
  <c r="W9" i="13"/>
  <c r="V9" i="13"/>
  <c r="R9" i="13"/>
  <c r="Q9" i="13"/>
  <c r="P9" i="13"/>
  <c r="K9" i="13"/>
  <c r="G9" i="13"/>
  <c r="F9" i="13"/>
  <c r="E9" i="13"/>
  <c r="AP7" i="13"/>
  <c r="F7" i="13"/>
  <c r="AB5" i="13"/>
  <c r="H5" i="13"/>
  <c r="C5" i="13"/>
  <c r="H3" i="13"/>
  <c r="AK7" i="13"/>
  <c r="L2" i="13"/>
  <c r="AB71" i="14"/>
  <c r="H71" i="14"/>
  <c r="C71" i="14"/>
  <c r="AB70" i="14"/>
  <c r="H70" i="14"/>
  <c r="C70" i="14"/>
  <c r="AP58" i="14"/>
  <c r="AP57" i="14" s="1"/>
  <c r="AN58" i="14"/>
  <c r="AN57" i="14" s="1"/>
  <c r="AI58" i="14"/>
  <c r="AI57" i="14" s="1"/>
  <c r="AG58" i="14"/>
  <c r="AG57" i="14" s="1"/>
  <c r="AD58" i="14"/>
  <c r="AC58" i="14"/>
  <c r="Z58" i="14"/>
  <c r="Z57" i="14" s="1"/>
  <c r="Y58" i="14"/>
  <c r="Y57" i="14" s="1"/>
  <c r="X58" i="14"/>
  <c r="X57" i="14" s="1"/>
  <c r="W58" i="14"/>
  <c r="W57" i="14" s="1"/>
  <c r="R58" i="14"/>
  <c r="R57" i="14" s="1"/>
  <c r="P58" i="14"/>
  <c r="P57" i="14" s="1"/>
  <c r="O58" i="14"/>
  <c r="M58" i="14"/>
  <c r="M57" i="14" s="1"/>
  <c r="K58" i="14"/>
  <c r="J58" i="14"/>
  <c r="I58" i="14"/>
  <c r="F58" i="14"/>
  <c r="AD57" i="14"/>
  <c r="O57" i="14"/>
  <c r="H55" i="14"/>
  <c r="C55" i="14"/>
  <c r="AB54" i="14"/>
  <c r="H54" i="14"/>
  <c r="C54" i="14"/>
  <c r="H53" i="14"/>
  <c r="C53" i="14"/>
  <c r="AB52" i="14"/>
  <c r="H52" i="14"/>
  <c r="C52" i="14"/>
  <c r="AB51" i="14"/>
  <c r="H51" i="14"/>
  <c r="C51" i="14"/>
  <c r="H50" i="14"/>
  <c r="C50" i="14"/>
  <c r="H49" i="14"/>
  <c r="C49" i="14"/>
  <c r="H48" i="14"/>
  <c r="C48" i="14"/>
  <c r="H47" i="14"/>
  <c r="C47" i="14"/>
  <c r="H46" i="14"/>
  <c r="C46" i="14"/>
  <c r="AP45" i="14"/>
  <c r="AN45" i="14"/>
  <c r="AM45" i="14"/>
  <c r="AK45" i="14"/>
  <c r="AH45" i="14"/>
  <c r="AG45" i="14"/>
  <c r="AE45" i="14"/>
  <c r="AD45" i="14"/>
  <c r="AC45" i="14"/>
  <c r="Z45" i="14"/>
  <c r="Y45" i="14"/>
  <c r="X45" i="14"/>
  <c r="W45" i="14"/>
  <c r="V45" i="14"/>
  <c r="Q45" i="14"/>
  <c r="O45" i="14"/>
  <c r="M45" i="14"/>
  <c r="K45" i="14"/>
  <c r="J45" i="14"/>
  <c r="I45" i="14"/>
  <c r="G45" i="14"/>
  <c r="F45" i="14"/>
  <c r="E45" i="14"/>
  <c r="D45" i="14"/>
  <c r="AB43" i="14"/>
  <c r="AB42" i="14"/>
  <c r="H42" i="14"/>
  <c r="AB41" i="14"/>
  <c r="H41" i="14"/>
  <c r="AB40" i="14"/>
  <c r="H40" i="14"/>
  <c r="AB39" i="14"/>
  <c r="H39" i="14"/>
  <c r="H38" i="14"/>
  <c r="AB37" i="14"/>
  <c r="H37" i="14"/>
  <c r="H36" i="14"/>
  <c r="AB35" i="14"/>
  <c r="H35" i="14"/>
  <c r="H34" i="14"/>
  <c r="AB33" i="14"/>
  <c r="H33" i="14"/>
  <c r="AB31" i="14"/>
  <c r="H31" i="14"/>
  <c r="AP30" i="14"/>
  <c r="AM30" i="14"/>
  <c r="AK30" i="14"/>
  <c r="AI30" i="14"/>
  <c r="AG30" i="14"/>
  <c r="AD30" i="14"/>
  <c r="AC30" i="14"/>
  <c r="Z30" i="14"/>
  <c r="Y30" i="14"/>
  <c r="X30" i="14"/>
  <c r="W30" i="14"/>
  <c r="R30" i="14"/>
  <c r="P30" i="14"/>
  <c r="O30" i="14"/>
  <c r="M30" i="14"/>
  <c r="J30" i="14"/>
  <c r="AB28" i="14"/>
  <c r="AB27" i="14" s="1"/>
  <c r="H28" i="14"/>
  <c r="C28" i="14"/>
  <c r="C27" i="14" s="1"/>
  <c r="AP27" i="14"/>
  <c r="AO27" i="14"/>
  <c r="AN27" i="14"/>
  <c r="AM27" i="14"/>
  <c r="AK27" i="14"/>
  <c r="AI27" i="14"/>
  <c r="AH27" i="14"/>
  <c r="AG27" i="14"/>
  <c r="AE27" i="14"/>
  <c r="AD27" i="14"/>
  <c r="AC27" i="14"/>
  <c r="V27" i="14"/>
  <c r="U27" i="14"/>
  <c r="T27" i="14"/>
  <c r="S27" i="14"/>
  <c r="R27" i="14"/>
  <c r="Q27" i="14"/>
  <c r="P27" i="14"/>
  <c r="O27" i="14"/>
  <c r="M27" i="14"/>
  <c r="K27" i="14"/>
  <c r="J27" i="14"/>
  <c r="I27" i="14"/>
  <c r="H27" i="14"/>
  <c r="G27" i="14"/>
  <c r="F27" i="14"/>
  <c r="E27" i="14"/>
  <c r="D27" i="14"/>
  <c r="AB25" i="14"/>
  <c r="C25" i="14"/>
  <c r="U21" i="14"/>
  <c r="P21" i="14"/>
  <c r="AA21" i="14"/>
  <c r="Z21" i="14"/>
  <c r="Y21" i="14"/>
  <c r="X21" i="14"/>
  <c r="W21" i="14"/>
  <c r="T21" i="14"/>
  <c r="O21" i="14"/>
  <c r="M21" i="14"/>
  <c r="K21" i="14"/>
  <c r="J21" i="14"/>
  <c r="I21" i="14"/>
  <c r="G21" i="14"/>
  <c r="F21" i="14"/>
  <c r="T9" i="14"/>
  <c r="O9" i="14"/>
  <c r="AN9" i="14"/>
  <c r="AG9" i="14"/>
  <c r="AP9" i="14"/>
  <c r="AM9" i="14"/>
  <c r="AK9" i="14"/>
  <c r="AI9" i="14"/>
  <c r="AD9" i="14"/>
  <c r="AC9" i="14"/>
  <c r="Z9" i="14"/>
  <c r="Y9" i="14"/>
  <c r="X9" i="14"/>
  <c r="W9" i="14"/>
  <c r="V9" i="14"/>
  <c r="R9" i="14"/>
  <c r="Q9" i="14"/>
  <c r="P9" i="14"/>
  <c r="K9" i="14"/>
  <c r="G9" i="14"/>
  <c r="F9" i="14"/>
  <c r="E9" i="14"/>
  <c r="AP7" i="14"/>
  <c r="F7" i="14"/>
  <c r="AB5" i="14"/>
  <c r="H5" i="14"/>
  <c r="C5" i="14"/>
  <c r="H3" i="14"/>
  <c r="AK7" i="14"/>
  <c r="L2" i="14"/>
  <c r="AB71" i="16"/>
  <c r="H71" i="16"/>
  <c r="C71" i="16"/>
  <c r="AB70" i="16"/>
  <c r="H70" i="16"/>
  <c r="C70" i="16"/>
  <c r="AP58" i="16"/>
  <c r="AP57" i="16" s="1"/>
  <c r="AN58" i="16"/>
  <c r="AN57" i="16" s="1"/>
  <c r="AI58" i="16"/>
  <c r="AI57" i="16" s="1"/>
  <c r="AG58" i="16"/>
  <c r="AG57" i="16" s="1"/>
  <c r="AD58" i="16"/>
  <c r="AD57" i="16" s="1"/>
  <c r="AC58" i="16"/>
  <c r="AC57" i="16" s="1"/>
  <c r="Z58" i="16"/>
  <c r="Z57" i="16" s="1"/>
  <c r="Y58" i="16"/>
  <c r="Y57" i="16" s="1"/>
  <c r="X58" i="16"/>
  <c r="X57" i="16" s="1"/>
  <c r="W58" i="16"/>
  <c r="W57" i="16" s="1"/>
  <c r="R58" i="16"/>
  <c r="R57" i="16" s="1"/>
  <c r="P58" i="16"/>
  <c r="P57" i="16" s="1"/>
  <c r="O58" i="16"/>
  <c r="O57" i="16" s="1"/>
  <c r="M58" i="16"/>
  <c r="M57" i="16" s="1"/>
  <c r="K58" i="16"/>
  <c r="J58" i="16"/>
  <c r="I58" i="16"/>
  <c r="F58" i="16"/>
  <c r="H55" i="16"/>
  <c r="C55" i="16"/>
  <c r="AB54" i="16"/>
  <c r="H54" i="16"/>
  <c r="C54" i="16"/>
  <c r="H53" i="16"/>
  <c r="C53" i="16"/>
  <c r="AB52" i="16"/>
  <c r="H52" i="16"/>
  <c r="C52" i="16"/>
  <c r="AB51" i="16"/>
  <c r="H51" i="16"/>
  <c r="C51" i="16"/>
  <c r="H50" i="16"/>
  <c r="C50" i="16"/>
  <c r="H49" i="16"/>
  <c r="C49" i="16"/>
  <c r="H48" i="16"/>
  <c r="C48" i="16"/>
  <c r="H47" i="16"/>
  <c r="C47" i="16"/>
  <c r="H46" i="16"/>
  <c r="C46" i="16"/>
  <c r="AP45" i="16"/>
  <c r="AN45" i="16"/>
  <c r="AM45" i="16"/>
  <c r="AK45" i="16"/>
  <c r="AH45" i="16"/>
  <c r="AG45" i="16"/>
  <c r="AE45" i="16"/>
  <c r="AD45" i="16"/>
  <c r="AC45" i="16"/>
  <c r="Z45" i="16"/>
  <c r="Y45" i="16"/>
  <c r="X45" i="16"/>
  <c r="W45" i="16"/>
  <c r="V45" i="16"/>
  <c r="Q45" i="16"/>
  <c r="O45" i="16"/>
  <c r="M45" i="16"/>
  <c r="K45" i="16"/>
  <c r="J45" i="16"/>
  <c r="I45" i="16"/>
  <c r="G45" i="16"/>
  <c r="F45" i="16"/>
  <c r="E45" i="16"/>
  <c r="D45" i="16"/>
  <c r="AB43" i="16"/>
  <c r="AB42" i="16"/>
  <c r="H42" i="16"/>
  <c r="AB41" i="16"/>
  <c r="H41" i="16"/>
  <c r="AB40" i="16"/>
  <c r="H40" i="16"/>
  <c r="AB39" i="16"/>
  <c r="H39" i="16"/>
  <c r="H38" i="16"/>
  <c r="AB37" i="16"/>
  <c r="H37" i="16"/>
  <c r="H36" i="16"/>
  <c r="AB35" i="16"/>
  <c r="H35" i="16"/>
  <c r="H34" i="16"/>
  <c r="AB33" i="16"/>
  <c r="H33" i="16"/>
  <c r="AB31" i="16"/>
  <c r="H31" i="16"/>
  <c r="AP30" i="16"/>
  <c r="AM30" i="16"/>
  <c r="AK30" i="16"/>
  <c r="AI30" i="16"/>
  <c r="AG30" i="16"/>
  <c r="AD30" i="16"/>
  <c r="AC30" i="16"/>
  <c r="Z30" i="16"/>
  <c r="Y30" i="16"/>
  <c r="X30" i="16"/>
  <c r="W30" i="16"/>
  <c r="R30" i="16"/>
  <c r="P30" i="16"/>
  <c r="O30" i="16"/>
  <c r="M30" i="16"/>
  <c r="J30" i="16"/>
  <c r="AB28" i="16"/>
  <c r="AB27" i="16" s="1"/>
  <c r="H28" i="16"/>
  <c r="H27" i="16" s="1"/>
  <c r="C28" i="16"/>
  <c r="C27" i="16" s="1"/>
  <c r="AP27" i="16"/>
  <c r="AO27" i="16"/>
  <c r="AN27" i="16"/>
  <c r="AM27" i="16"/>
  <c r="AK27" i="16"/>
  <c r="AI27" i="16"/>
  <c r="AH27" i="16"/>
  <c r="AG27" i="16"/>
  <c r="AE27" i="16"/>
  <c r="AD27" i="16"/>
  <c r="AC27" i="16"/>
  <c r="V27" i="16"/>
  <c r="U27" i="16"/>
  <c r="T27" i="16"/>
  <c r="S27" i="16"/>
  <c r="R27" i="16"/>
  <c r="Q27" i="16"/>
  <c r="P27" i="16"/>
  <c r="O27" i="16"/>
  <c r="M27" i="16"/>
  <c r="K27" i="16"/>
  <c r="J27" i="16"/>
  <c r="I27" i="16"/>
  <c r="G27" i="16"/>
  <c r="F27" i="16"/>
  <c r="E27" i="16"/>
  <c r="D27" i="16"/>
  <c r="AB25" i="16"/>
  <c r="C25" i="16"/>
  <c r="U21" i="16"/>
  <c r="P21" i="16"/>
  <c r="AA21" i="16"/>
  <c r="Z21" i="16"/>
  <c r="Y21" i="16"/>
  <c r="X21" i="16"/>
  <c r="W21" i="16"/>
  <c r="T21" i="16"/>
  <c r="O21" i="16"/>
  <c r="M21" i="16"/>
  <c r="K21" i="16"/>
  <c r="J21" i="16"/>
  <c r="I21" i="16"/>
  <c r="G21" i="16"/>
  <c r="F21" i="16"/>
  <c r="AH9" i="16"/>
  <c r="T9" i="16"/>
  <c r="O9" i="16"/>
  <c r="AN9" i="16"/>
  <c r="AG9" i="16"/>
  <c r="J9" i="16"/>
  <c r="AP9" i="16"/>
  <c r="AM9" i="16"/>
  <c r="AK9" i="16"/>
  <c r="AI9" i="16"/>
  <c r="AD9" i="16"/>
  <c r="AC9" i="16"/>
  <c r="Z9" i="16"/>
  <c r="Y9" i="16"/>
  <c r="X9" i="16"/>
  <c r="W9" i="16"/>
  <c r="V9" i="16"/>
  <c r="R9" i="16"/>
  <c r="Q9" i="16"/>
  <c r="P9" i="16"/>
  <c r="K9" i="16"/>
  <c r="G9" i="16"/>
  <c r="F9" i="16"/>
  <c r="E9" i="16"/>
  <c r="AP7" i="16"/>
  <c r="F7" i="16"/>
  <c r="AB5" i="16"/>
  <c r="H5" i="16"/>
  <c r="C5" i="16"/>
  <c r="H3" i="16"/>
  <c r="AK7" i="16"/>
  <c r="L2" i="16"/>
  <c r="AB71" i="2"/>
  <c r="H71" i="2"/>
  <c r="C71" i="2"/>
  <c r="AB70" i="2"/>
  <c r="H70" i="2"/>
  <c r="C70" i="2"/>
  <c r="V65" i="2"/>
  <c r="D65" i="2"/>
  <c r="C65" i="2" s="1"/>
  <c r="V58" i="2"/>
  <c r="AP58" i="2"/>
  <c r="AP57" i="2" s="1"/>
  <c r="AN58" i="2"/>
  <c r="AI58" i="2"/>
  <c r="AI57" i="2" s="1"/>
  <c r="AG58" i="2"/>
  <c r="AG57" i="2" s="1"/>
  <c r="AD58" i="2"/>
  <c r="AD57" i="2" s="1"/>
  <c r="AC58" i="2"/>
  <c r="Z58" i="2"/>
  <c r="Z57" i="2" s="1"/>
  <c r="Y58" i="2"/>
  <c r="Y57" i="2" s="1"/>
  <c r="X58" i="2"/>
  <c r="X57" i="2" s="1"/>
  <c r="W58" i="2"/>
  <c r="W57" i="2" s="1"/>
  <c r="R58" i="2"/>
  <c r="R57" i="2" s="1"/>
  <c r="P58" i="2"/>
  <c r="P57" i="2" s="1"/>
  <c r="O58" i="2"/>
  <c r="O57" i="2" s="1"/>
  <c r="M58" i="2"/>
  <c r="M57" i="2" s="1"/>
  <c r="K58" i="2"/>
  <c r="J58" i="2"/>
  <c r="I58" i="2"/>
  <c r="F58" i="2"/>
  <c r="AK57" i="2"/>
  <c r="H55" i="2"/>
  <c r="C55" i="2"/>
  <c r="AB54" i="2"/>
  <c r="H54" i="2"/>
  <c r="C54" i="2"/>
  <c r="H53" i="2"/>
  <c r="C53" i="2"/>
  <c r="AB52" i="2"/>
  <c r="H52" i="2"/>
  <c r="C52" i="2"/>
  <c r="AB51" i="2"/>
  <c r="H51" i="2"/>
  <c r="C51" i="2"/>
  <c r="H50" i="2"/>
  <c r="C50" i="2"/>
  <c r="H49" i="2"/>
  <c r="C49" i="2"/>
  <c r="H48" i="2"/>
  <c r="C48" i="2"/>
  <c r="H47" i="2"/>
  <c r="C47" i="2"/>
  <c r="H46" i="2"/>
  <c r="C46" i="2"/>
  <c r="AP45" i="2"/>
  <c r="AN45" i="2"/>
  <c r="AM45" i="2"/>
  <c r="AK45" i="2"/>
  <c r="AH45" i="2"/>
  <c r="AG45" i="2"/>
  <c r="AE45" i="2"/>
  <c r="AD45" i="2"/>
  <c r="AC45" i="2"/>
  <c r="Z45" i="2"/>
  <c r="Y45" i="2"/>
  <c r="X45" i="2"/>
  <c r="W45" i="2"/>
  <c r="V45" i="2"/>
  <c r="Q45" i="2"/>
  <c r="O45" i="2"/>
  <c r="M45" i="2"/>
  <c r="K45" i="2"/>
  <c r="J45" i="2"/>
  <c r="I45" i="2"/>
  <c r="G45" i="2"/>
  <c r="F45" i="2"/>
  <c r="D45" i="2"/>
  <c r="AB43" i="2"/>
  <c r="AB42" i="2"/>
  <c r="H42" i="2"/>
  <c r="AB41" i="2"/>
  <c r="H41" i="2"/>
  <c r="AB40" i="2"/>
  <c r="H40" i="2"/>
  <c r="AB39" i="2"/>
  <c r="H39" i="2"/>
  <c r="H38" i="2"/>
  <c r="AB37" i="2"/>
  <c r="H37" i="2"/>
  <c r="H36" i="2"/>
  <c r="AB35" i="2"/>
  <c r="H35" i="2"/>
  <c r="H34" i="2"/>
  <c r="AB33" i="2"/>
  <c r="H33" i="2"/>
  <c r="AB31" i="2"/>
  <c r="H31" i="2"/>
  <c r="AP30" i="2"/>
  <c r="AM30" i="2"/>
  <c r="AK30" i="2"/>
  <c r="AI30" i="2"/>
  <c r="AG30" i="2"/>
  <c r="AD30" i="2"/>
  <c r="AC30" i="2"/>
  <c r="Z30" i="2"/>
  <c r="Y30" i="2"/>
  <c r="X30" i="2"/>
  <c r="W30" i="2"/>
  <c r="R30" i="2"/>
  <c r="P30" i="2"/>
  <c r="O30" i="2"/>
  <c r="M30" i="2"/>
  <c r="J30" i="2"/>
  <c r="AB28" i="2"/>
  <c r="AB27" i="2" s="1"/>
  <c r="H28" i="2"/>
  <c r="C28" i="2"/>
  <c r="C27" i="2" s="1"/>
  <c r="AP27" i="2"/>
  <c r="AO27" i="2"/>
  <c r="AN27" i="2"/>
  <c r="AM27" i="2"/>
  <c r="AK27" i="2"/>
  <c r="AI27" i="2"/>
  <c r="AH27" i="2"/>
  <c r="AG27" i="2"/>
  <c r="AE27" i="2"/>
  <c r="AD27" i="2"/>
  <c r="AC27" i="2"/>
  <c r="V27" i="2"/>
  <c r="U27" i="2"/>
  <c r="T27" i="2"/>
  <c r="S27" i="2"/>
  <c r="R27" i="2"/>
  <c r="Q27" i="2"/>
  <c r="P27" i="2"/>
  <c r="O27" i="2"/>
  <c r="M27" i="2"/>
  <c r="K27" i="2"/>
  <c r="J27" i="2"/>
  <c r="I27" i="2"/>
  <c r="H27" i="2"/>
  <c r="G27" i="2"/>
  <c r="F27" i="2"/>
  <c r="D27" i="2"/>
  <c r="AB25" i="2"/>
  <c r="C25" i="2"/>
  <c r="U21" i="2"/>
  <c r="AA21" i="2"/>
  <c r="Z21" i="2"/>
  <c r="Y21" i="2"/>
  <c r="X21" i="2"/>
  <c r="W21" i="2"/>
  <c r="T21" i="2"/>
  <c r="O21" i="2"/>
  <c r="M21" i="2"/>
  <c r="K21" i="2"/>
  <c r="J21" i="2"/>
  <c r="I21" i="2"/>
  <c r="G21" i="2"/>
  <c r="F21" i="2"/>
  <c r="AH9" i="2"/>
  <c r="T9" i="2"/>
  <c r="O9" i="2"/>
  <c r="AN9" i="2"/>
  <c r="AG9" i="2"/>
  <c r="J9" i="2"/>
  <c r="AP9" i="2"/>
  <c r="AM9" i="2"/>
  <c r="AK9" i="2"/>
  <c r="AI9" i="2"/>
  <c r="AD9" i="2"/>
  <c r="AC9" i="2"/>
  <c r="Z9" i="2"/>
  <c r="Y9" i="2"/>
  <c r="X9" i="2"/>
  <c r="W9" i="2"/>
  <c r="V9" i="2"/>
  <c r="R9" i="2"/>
  <c r="Q9" i="2"/>
  <c r="P9" i="2"/>
  <c r="K9" i="2"/>
  <c r="G9" i="2"/>
  <c r="F9" i="2"/>
  <c r="AP7" i="2"/>
  <c r="F7" i="2"/>
  <c r="AB5" i="2"/>
  <c r="H5" i="2"/>
  <c r="C5" i="2"/>
  <c r="H3" i="2"/>
  <c r="AK7" i="2"/>
  <c r="L2" i="2"/>
  <c r="AB71" i="15"/>
  <c r="H71" i="15"/>
  <c r="C71" i="15"/>
  <c r="AB70" i="15"/>
  <c r="H70" i="15"/>
  <c r="C70" i="15"/>
  <c r="AP58" i="15"/>
  <c r="AN58" i="15"/>
  <c r="AN57" i="15" s="1"/>
  <c r="AI58" i="15"/>
  <c r="AI57" i="15" s="1"/>
  <c r="AG58" i="15"/>
  <c r="AG57" i="15" s="1"/>
  <c r="AD58" i="15"/>
  <c r="AC58" i="15"/>
  <c r="AC57" i="15" s="1"/>
  <c r="Z58" i="15"/>
  <c r="Z57" i="15" s="1"/>
  <c r="Y58" i="15"/>
  <c r="Y57" i="15" s="1"/>
  <c r="X58" i="15"/>
  <c r="X57" i="15" s="1"/>
  <c r="W58" i="15"/>
  <c r="R58" i="15"/>
  <c r="R57" i="15" s="1"/>
  <c r="P58" i="15"/>
  <c r="P57" i="15" s="1"/>
  <c r="O58" i="15"/>
  <c r="M58" i="15"/>
  <c r="K58" i="15"/>
  <c r="J58" i="15"/>
  <c r="I58" i="15"/>
  <c r="F58" i="15"/>
  <c r="H55" i="15"/>
  <c r="C55" i="15"/>
  <c r="AB54" i="15"/>
  <c r="H54" i="15"/>
  <c r="C54" i="15"/>
  <c r="H53" i="15"/>
  <c r="C53" i="15"/>
  <c r="AB52" i="15"/>
  <c r="H52" i="15"/>
  <c r="C52" i="15"/>
  <c r="AB51" i="15"/>
  <c r="H51" i="15"/>
  <c r="C51" i="15"/>
  <c r="H50" i="15"/>
  <c r="C50" i="15"/>
  <c r="H49" i="15"/>
  <c r="C49" i="15"/>
  <c r="H48" i="15"/>
  <c r="C48" i="15"/>
  <c r="H47" i="15"/>
  <c r="C47" i="15"/>
  <c r="H46" i="15"/>
  <c r="C46" i="15"/>
  <c r="AP45" i="15"/>
  <c r="AN45" i="15"/>
  <c r="AM45" i="15"/>
  <c r="AK45" i="15"/>
  <c r="AH45" i="15"/>
  <c r="AG45" i="15"/>
  <c r="AE45" i="15"/>
  <c r="AD45" i="15"/>
  <c r="AC45" i="15"/>
  <c r="Z45" i="15"/>
  <c r="Y45" i="15"/>
  <c r="X45" i="15"/>
  <c r="W45" i="15"/>
  <c r="V45" i="15"/>
  <c r="Q45" i="15"/>
  <c r="O45" i="15"/>
  <c r="M45" i="15"/>
  <c r="K45" i="15"/>
  <c r="J45" i="15"/>
  <c r="I45" i="15"/>
  <c r="G45" i="15"/>
  <c r="F45" i="15"/>
  <c r="E45" i="15"/>
  <c r="D45" i="15"/>
  <c r="AB43" i="15"/>
  <c r="AB42" i="15"/>
  <c r="H42" i="15"/>
  <c r="AB41" i="15"/>
  <c r="H41" i="15"/>
  <c r="AB40" i="15"/>
  <c r="H40" i="15"/>
  <c r="AB39" i="15"/>
  <c r="H39" i="15"/>
  <c r="H38" i="15"/>
  <c r="AB37" i="15"/>
  <c r="H37" i="15"/>
  <c r="H36" i="15"/>
  <c r="AB35" i="15"/>
  <c r="H35" i="15"/>
  <c r="H34" i="15"/>
  <c r="AB33" i="15"/>
  <c r="H33" i="15"/>
  <c r="AB31" i="15"/>
  <c r="H31" i="15"/>
  <c r="AP30" i="15"/>
  <c r="AM30" i="15"/>
  <c r="AK30" i="15"/>
  <c r="AI30" i="15"/>
  <c r="AG30" i="15"/>
  <c r="AD30" i="15"/>
  <c r="AC30" i="15"/>
  <c r="Z30" i="15"/>
  <c r="Y30" i="15"/>
  <c r="X30" i="15"/>
  <c r="W30" i="15"/>
  <c r="R30" i="15"/>
  <c r="P30" i="15"/>
  <c r="O30" i="15"/>
  <c r="M30" i="15"/>
  <c r="J30" i="15"/>
  <c r="AB28" i="15"/>
  <c r="AB27" i="15" s="1"/>
  <c r="H28" i="15"/>
  <c r="C28" i="15"/>
  <c r="C27" i="15" s="1"/>
  <c r="AP27" i="15"/>
  <c r="AO27" i="15"/>
  <c r="AN27" i="15"/>
  <c r="AM27" i="15"/>
  <c r="AK27" i="15"/>
  <c r="AI27" i="15"/>
  <c r="AH27" i="15"/>
  <c r="AG27" i="15"/>
  <c r="AE27" i="15"/>
  <c r="AD27" i="15"/>
  <c r="AC27" i="15"/>
  <c r="V27" i="15"/>
  <c r="U27" i="15"/>
  <c r="T27" i="15"/>
  <c r="S27" i="15"/>
  <c r="R27" i="15"/>
  <c r="Q27" i="15"/>
  <c r="P27" i="15"/>
  <c r="O27" i="15"/>
  <c r="M27" i="15"/>
  <c r="K27" i="15"/>
  <c r="J27" i="15"/>
  <c r="I27" i="15"/>
  <c r="H27" i="15"/>
  <c r="G27" i="15"/>
  <c r="F27" i="15"/>
  <c r="E27" i="15"/>
  <c r="D27" i="15"/>
  <c r="AB25" i="15"/>
  <c r="C25" i="15"/>
  <c r="U21" i="15"/>
  <c r="P21" i="15"/>
  <c r="AA21" i="15"/>
  <c r="Z21" i="15"/>
  <c r="Y21" i="15"/>
  <c r="X21" i="15"/>
  <c r="W21" i="15"/>
  <c r="T21" i="15"/>
  <c r="O21" i="15"/>
  <c r="M21" i="15"/>
  <c r="K21" i="15"/>
  <c r="J21" i="15"/>
  <c r="I21" i="15"/>
  <c r="G21" i="15"/>
  <c r="F21" i="15"/>
  <c r="AH9" i="15"/>
  <c r="T9" i="15"/>
  <c r="O9" i="15"/>
  <c r="AN9" i="15"/>
  <c r="AG9" i="15"/>
  <c r="J9" i="15"/>
  <c r="AP9" i="15"/>
  <c r="AM9" i="15"/>
  <c r="AK9" i="15"/>
  <c r="AI9" i="15"/>
  <c r="AD9" i="15"/>
  <c r="AC9" i="15"/>
  <c r="Z9" i="15"/>
  <c r="Y9" i="15"/>
  <c r="X9" i="15"/>
  <c r="W9" i="15"/>
  <c r="V9" i="15"/>
  <c r="R9" i="15"/>
  <c r="Q9" i="15"/>
  <c r="P9" i="15"/>
  <c r="K9" i="15"/>
  <c r="G9" i="15"/>
  <c r="F9" i="15"/>
  <c r="E9" i="15"/>
  <c r="AP7" i="15"/>
  <c r="F7" i="15"/>
  <c r="AB5" i="15"/>
  <c r="H5" i="15"/>
  <c r="C5" i="15"/>
  <c r="H3" i="15"/>
  <c r="AK7" i="15"/>
  <c r="L2" i="15"/>
  <c r="H45" i="14" l="1"/>
  <c r="AC29" i="13"/>
  <c r="AD29" i="12"/>
  <c r="M29" i="5"/>
  <c r="Y29" i="9"/>
  <c r="Y29" i="7"/>
  <c r="AP29" i="22"/>
  <c r="H45" i="23"/>
  <c r="AG29" i="19"/>
  <c r="AD29" i="13"/>
  <c r="O29" i="18"/>
  <c r="AD29" i="18"/>
  <c r="F26" i="21"/>
  <c r="Y29" i="22"/>
  <c r="C45" i="30"/>
  <c r="Y29" i="4"/>
  <c r="C45" i="21"/>
  <c r="O29" i="29"/>
  <c r="AD29" i="29"/>
  <c r="M29" i="18"/>
  <c r="H45" i="30"/>
  <c r="H45" i="2"/>
  <c r="C45" i="18"/>
  <c r="H45" i="21"/>
  <c r="AP29" i="21"/>
  <c r="X29" i="4"/>
  <c r="X29" i="16"/>
  <c r="AG29" i="13"/>
  <c r="AP29" i="18"/>
  <c r="H45" i="22"/>
  <c r="F26" i="26"/>
  <c r="AP29" i="26"/>
  <c r="AC29" i="25"/>
  <c r="H21" i="16"/>
  <c r="F8" i="14"/>
  <c r="Z29" i="12"/>
  <c r="M29" i="9"/>
  <c r="X29" i="5"/>
  <c r="O29" i="1"/>
  <c r="AC29" i="18"/>
  <c r="AP57" i="21"/>
  <c r="H45" i="24"/>
  <c r="Z29" i="29"/>
  <c r="M29" i="12"/>
  <c r="M29" i="10"/>
  <c r="AP29" i="9"/>
  <c r="C45" i="1"/>
  <c r="M29" i="17"/>
  <c r="AC29" i="17"/>
  <c r="H45" i="18"/>
  <c r="H45" i="25"/>
  <c r="C45" i="9"/>
  <c r="M29" i="6"/>
  <c r="W29" i="18"/>
  <c r="Z29" i="19"/>
  <c r="AD29" i="6"/>
  <c r="Y29" i="1"/>
  <c r="X29" i="18"/>
  <c r="M29" i="22"/>
  <c r="AC29" i="22"/>
  <c r="AN57" i="22"/>
  <c r="AN57" i="25"/>
  <c r="AN57" i="32"/>
  <c r="AN57" i="24"/>
  <c r="AN57" i="31"/>
  <c r="AN57" i="30"/>
  <c r="M29" i="14"/>
  <c r="Z29" i="14"/>
  <c r="X29" i="6"/>
  <c r="W29" i="1"/>
  <c r="AN57" i="29"/>
  <c r="AN57" i="26"/>
  <c r="F26" i="10"/>
  <c r="AN57" i="23"/>
  <c r="F57" i="16"/>
  <c r="I57" i="8"/>
  <c r="F57" i="7"/>
  <c r="F57" i="24"/>
  <c r="I57" i="25"/>
  <c r="F57" i="31"/>
  <c r="I57" i="15"/>
  <c r="F57" i="13"/>
  <c r="F57" i="12"/>
  <c r="F57" i="1"/>
  <c r="I57" i="17"/>
  <c r="I57" i="24"/>
  <c r="I57" i="31"/>
  <c r="I57" i="7"/>
  <c r="F57" i="6"/>
  <c r="I57" i="30"/>
  <c r="I57" i="13"/>
  <c r="I57" i="12"/>
  <c r="F57" i="5"/>
  <c r="F57" i="4"/>
  <c r="I57" i="1"/>
  <c r="F57" i="18"/>
  <c r="F57" i="2"/>
  <c r="F57" i="29"/>
  <c r="F57" i="11"/>
  <c r="I57" i="4"/>
  <c r="F57" i="26"/>
  <c r="I57" i="29"/>
  <c r="F57" i="8"/>
  <c r="F57" i="23"/>
  <c r="F57" i="9"/>
  <c r="F57" i="17"/>
  <c r="F57" i="19"/>
  <c r="I57" i="21"/>
  <c r="F57" i="22"/>
  <c r="I57" i="23"/>
  <c r="F57" i="25"/>
  <c r="F57" i="32"/>
  <c r="AB53" i="15"/>
  <c r="H43" i="15"/>
  <c r="L50" i="15"/>
  <c r="L54" i="15"/>
  <c r="E57" i="15"/>
  <c r="O7" i="2"/>
  <c r="AB46" i="2"/>
  <c r="L71" i="2"/>
  <c r="AD22" i="16"/>
  <c r="AB55" i="16"/>
  <c r="L71" i="16"/>
  <c r="AD22" i="14"/>
  <c r="AB47" i="14"/>
  <c r="AB50" i="14"/>
  <c r="AC22" i="13"/>
  <c r="V21" i="13"/>
  <c r="AN30" i="13"/>
  <c r="L47" i="13"/>
  <c r="AB48" i="13"/>
  <c r="AC22" i="12"/>
  <c r="H25" i="12"/>
  <c r="L50" i="12"/>
  <c r="L54" i="12"/>
  <c r="AC22" i="11"/>
  <c r="AB47" i="11"/>
  <c r="AB50" i="11"/>
  <c r="G57" i="11"/>
  <c r="O7" i="10"/>
  <c r="AB46" i="10"/>
  <c r="AB53" i="10"/>
  <c r="S45" i="10"/>
  <c r="C2" i="9"/>
  <c r="AH7" i="9"/>
  <c r="AA27" i="9"/>
  <c r="AB47" i="9"/>
  <c r="AB50" i="9"/>
  <c r="E57" i="9"/>
  <c r="AG7" i="8"/>
  <c r="H43" i="8"/>
  <c r="L50" i="8"/>
  <c r="C2" i="7"/>
  <c r="AH7" i="7"/>
  <c r="L71" i="7"/>
  <c r="AD22" i="6"/>
  <c r="AB47" i="5"/>
  <c r="AB50" i="5"/>
  <c r="AN7" i="4"/>
  <c r="H43" i="4"/>
  <c r="L50" i="4"/>
  <c r="AN7" i="1"/>
  <c r="AB47" i="1"/>
  <c r="AB50" i="1"/>
  <c r="AG7" i="17"/>
  <c r="E57" i="17"/>
  <c r="AN7" i="18"/>
  <c r="AA27" i="19"/>
  <c r="AB50" i="19"/>
  <c r="O7" i="21"/>
  <c r="AB50" i="22"/>
  <c r="AA27" i="26"/>
  <c r="AB47" i="2"/>
  <c r="AD22" i="15"/>
  <c r="AG7" i="15"/>
  <c r="H25" i="15"/>
  <c r="AB47" i="15"/>
  <c r="AB50" i="15"/>
  <c r="C2" i="2"/>
  <c r="AH7" i="2"/>
  <c r="T45" i="2"/>
  <c r="AB49" i="2"/>
  <c r="AB53" i="2"/>
  <c r="S45" i="2"/>
  <c r="AG7" i="16"/>
  <c r="V21" i="16"/>
  <c r="AN30" i="16"/>
  <c r="L47" i="16"/>
  <c r="AB48" i="16"/>
  <c r="E57" i="16"/>
  <c r="AG7" i="14"/>
  <c r="AA27" i="14"/>
  <c r="I30" i="14"/>
  <c r="L71" i="14"/>
  <c r="AD22" i="13"/>
  <c r="H43" i="13"/>
  <c r="L50" i="13"/>
  <c r="L54" i="13"/>
  <c r="L71" i="13"/>
  <c r="AD22" i="12"/>
  <c r="AB47" i="12"/>
  <c r="AB50" i="12"/>
  <c r="L71" i="12"/>
  <c r="AD22" i="11"/>
  <c r="H25" i="11"/>
  <c r="AK26" i="10"/>
  <c r="T45" i="10"/>
  <c r="AB49" i="10"/>
  <c r="AB55" i="10"/>
  <c r="G57" i="10"/>
  <c r="O7" i="9"/>
  <c r="C2" i="8"/>
  <c r="AH7" i="8"/>
  <c r="AB47" i="8"/>
  <c r="AB50" i="8"/>
  <c r="G57" i="8"/>
  <c r="O7" i="7"/>
  <c r="H4" i="7"/>
  <c r="AA27" i="7"/>
  <c r="I30" i="7"/>
  <c r="E57" i="7"/>
  <c r="AG7" i="6"/>
  <c r="I30" i="6"/>
  <c r="AC22" i="5"/>
  <c r="AB47" i="4"/>
  <c r="AB50" i="4"/>
  <c r="L71" i="1"/>
  <c r="AA27" i="17"/>
  <c r="L54" i="17"/>
  <c r="AA27" i="18"/>
  <c r="L47" i="18"/>
  <c r="AN7" i="19"/>
  <c r="AN30" i="21"/>
  <c r="AA27" i="22"/>
  <c r="AA27" i="31"/>
  <c r="AB46" i="15"/>
  <c r="AN7" i="2"/>
  <c r="L54" i="2"/>
  <c r="AB49" i="15"/>
  <c r="AA27" i="2"/>
  <c r="C2" i="15"/>
  <c r="AH7" i="15"/>
  <c r="G57" i="15"/>
  <c r="V21" i="2"/>
  <c r="AB55" i="2"/>
  <c r="AH7" i="16"/>
  <c r="O7" i="16"/>
  <c r="H43" i="16"/>
  <c r="L50" i="16"/>
  <c r="L54" i="16"/>
  <c r="AH7" i="14"/>
  <c r="R21" i="14"/>
  <c r="E57" i="14"/>
  <c r="AG7" i="13"/>
  <c r="H25" i="13"/>
  <c r="AB47" i="13"/>
  <c r="AB50" i="13"/>
  <c r="E57" i="13"/>
  <c r="E57" i="12"/>
  <c r="AG7" i="11"/>
  <c r="AA27" i="11"/>
  <c r="AN7" i="10"/>
  <c r="AK26" i="9"/>
  <c r="H32" i="9"/>
  <c r="O7" i="8"/>
  <c r="AA27" i="8"/>
  <c r="AK26" i="7"/>
  <c r="AB46" i="7"/>
  <c r="AB53" i="7"/>
  <c r="S45" i="7"/>
  <c r="C2" i="6"/>
  <c r="AH7" i="6"/>
  <c r="AB46" i="6"/>
  <c r="AB53" i="6"/>
  <c r="S45" i="6"/>
  <c r="L71" i="6"/>
  <c r="AD22" i="5"/>
  <c r="H32" i="5"/>
  <c r="AC22" i="4"/>
  <c r="AC22" i="1"/>
  <c r="E57" i="1"/>
  <c r="AK26" i="17"/>
  <c r="G57" i="17"/>
  <c r="O7" i="15"/>
  <c r="H4" i="15"/>
  <c r="AA27" i="15"/>
  <c r="I30" i="15"/>
  <c r="AN30" i="2"/>
  <c r="L47" i="2"/>
  <c r="AB48" i="2"/>
  <c r="H25" i="16"/>
  <c r="AB47" i="16"/>
  <c r="AB50" i="16"/>
  <c r="G57" i="16"/>
  <c r="O7" i="14"/>
  <c r="AB46" i="14"/>
  <c r="C2" i="13"/>
  <c r="AH7" i="13"/>
  <c r="AA27" i="13"/>
  <c r="C2" i="12"/>
  <c r="AH7" i="12"/>
  <c r="R21" i="12"/>
  <c r="AA27" i="12"/>
  <c r="I30" i="12"/>
  <c r="AH7" i="11"/>
  <c r="O7" i="11"/>
  <c r="H4" i="11"/>
  <c r="AB53" i="11"/>
  <c r="S45" i="11"/>
  <c r="AN30" i="10"/>
  <c r="L47" i="10"/>
  <c r="AB48" i="10"/>
  <c r="L54" i="10"/>
  <c r="AN7" i="9"/>
  <c r="AB53" i="9"/>
  <c r="S45" i="9"/>
  <c r="AK26" i="8"/>
  <c r="I30" i="8"/>
  <c r="AN7" i="7"/>
  <c r="T45" i="7"/>
  <c r="AB49" i="7"/>
  <c r="AB55" i="7"/>
  <c r="G57" i="7"/>
  <c r="O7" i="6"/>
  <c r="AA27" i="6"/>
  <c r="T45" i="6"/>
  <c r="AB49" i="6"/>
  <c r="AB55" i="6"/>
  <c r="E57" i="6"/>
  <c r="AG7" i="5"/>
  <c r="AB53" i="5"/>
  <c r="S45" i="5"/>
  <c r="L71" i="5"/>
  <c r="AD22" i="4"/>
  <c r="I30" i="4"/>
  <c r="L71" i="4"/>
  <c r="AD22" i="1"/>
  <c r="AB53" i="1"/>
  <c r="AB55" i="1"/>
  <c r="AN7" i="17"/>
  <c r="L47" i="17"/>
  <c r="AB47" i="18"/>
  <c r="AB50" i="18"/>
  <c r="AA27" i="24"/>
  <c r="AA27" i="25"/>
  <c r="H25" i="2"/>
  <c r="H4" i="16"/>
  <c r="T45" i="14"/>
  <c r="AB49" i="14"/>
  <c r="AB53" i="14"/>
  <c r="S45" i="14"/>
  <c r="G57" i="14"/>
  <c r="O7" i="13"/>
  <c r="H4" i="13"/>
  <c r="G57" i="13"/>
  <c r="O7" i="12"/>
  <c r="H4" i="12"/>
  <c r="G57" i="12"/>
  <c r="R21" i="11"/>
  <c r="T45" i="11"/>
  <c r="AB49" i="11"/>
  <c r="AB55" i="11"/>
  <c r="AC22" i="10"/>
  <c r="H43" i="10"/>
  <c r="L50" i="10"/>
  <c r="T45" i="9"/>
  <c r="AB49" i="9"/>
  <c r="AB55" i="9"/>
  <c r="AN7" i="8"/>
  <c r="AB46" i="8"/>
  <c r="AB53" i="8"/>
  <c r="S45" i="8"/>
  <c r="AK26" i="6"/>
  <c r="AH7" i="5"/>
  <c r="AA27" i="5"/>
  <c r="T45" i="5"/>
  <c r="AB49" i="5"/>
  <c r="AB55" i="5"/>
  <c r="E57" i="5"/>
  <c r="AG7" i="4"/>
  <c r="AB46" i="4"/>
  <c r="AB53" i="4"/>
  <c r="S45" i="4"/>
  <c r="E57" i="4"/>
  <c r="AG7" i="1"/>
  <c r="H4" i="1"/>
  <c r="T45" i="1"/>
  <c r="AB49" i="1"/>
  <c r="G57" i="1"/>
  <c r="H43" i="17"/>
  <c r="O7" i="19"/>
  <c r="AN30" i="19"/>
  <c r="AB50" i="21"/>
  <c r="AA27" i="23"/>
  <c r="AA27" i="29"/>
  <c r="R21" i="15"/>
  <c r="AB50" i="2"/>
  <c r="AN7" i="16"/>
  <c r="AA27" i="16"/>
  <c r="H32" i="16"/>
  <c r="AN7" i="14"/>
  <c r="V21" i="14"/>
  <c r="AN30" i="14"/>
  <c r="AB55" i="14"/>
  <c r="R21" i="13"/>
  <c r="T45" i="12"/>
  <c r="AB49" i="12"/>
  <c r="AB53" i="12"/>
  <c r="S45" i="12"/>
  <c r="L71" i="11"/>
  <c r="AD22" i="10"/>
  <c r="AB47" i="10"/>
  <c r="AB50" i="10"/>
  <c r="AC22" i="9"/>
  <c r="T45" i="8"/>
  <c r="AB49" i="8"/>
  <c r="AB55" i="8"/>
  <c r="AC22" i="7"/>
  <c r="AN30" i="7"/>
  <c r="L47" i="7"/>
  <c r="L54" i="7"/>
  <c r="AN7" i="6"/>
  <c r="AN30" i="6"/>
  <c r="L47" i="6"/>
  <c r="L54" i="6"/>
  <c r="G57" i="6"/>
  <c r="O7" i="5"/>
  <c r="AH7" i="4"/>
  <c r="AA27" i="4"/>
  <c r="T45" i="4"/>
  <c r="AB49" i="4"/>
  <c r="AB55" i="4"/>
  <c r="C2" i="1"/>
  <c r="AH7" i="1"/>
  <c r="AA27" i="1"/>
  <c r="AB47" i="17"/>
  <c r="AB50" i="17"/>
  <c r="L71" i="17"/>
  <c r="AN7" i="21"/>
  <c r="AA27" i="21"/>
  <c r="AA27" i="30"/>
  <c r="L50" i="2"/>
  <c r="AN7" i="15"/>
  <c r="T45" i="15"/>
  <c r="AB55" i="15"/>
  <c r="AC22" i="2"/>
  <c r="R21" i="16"/>
  <c r="L47" i="14"/>
  <c r="AB48" i="14"/>
  <c r="AN7" i="13"/>
  <c r="T45" i="13"/>
  <c r="AB49" i="13"/>
  <c r="AB53" i="13"/>
  <c r="S45" i="13"/>
  <c r="AN7" i="12"/>
  <c r="V21" i="12"/>
  <c r="AB55" i="12"/>
  <c r="AN7" i="11"/>
  <c r="AN30" i="11"/>
  <c r="L47" i="11"/>
  <c r="AB48" i="11"/>
  <c r="L54" i="11"/>
  <c r="E57" i="11"/>
  <c r="AG7" i="10"/>
  <c r="L71" i="10"/>
  <c r="AD22" i="9"/>
  <c r="AN30" i="9"/>
  <c r="L47" i="9"/>
  <c r="AB48" i="9"/>
  <c r="L54" i="9"/>
  <c r="AC22" i="8"/>
  <c r="L71" i="8"/>
  <c r="AD22" i="7"/>
  <c r="H43" i="7"/>
  <c r="L50" i="7"/>
  <c r="H43" i="6"/>
  <c r="L50" i="6"/>
  <c r="AK26" i="5"/>
  <c r="AN30" i="5"/>
  <c r="L47" i="5"/>
  <c r="AB48" i="5"/>
  <c r="L54" i="5"/>
  <c r="O7" i="4"/>
  <c r="H4" i="4"/>
  <c r="G57" i="4"/>
  <c r="O7" i="1"/>
  <c r="AN30" i="1"/>
  <c r="L47" i="1"/>
  <c r="AB48" i="1"/>
  <c r="L54" i="1"/>
  <c r="AC22" i="17"/>
  <c r="H4" i="17"/>
  <c r="AN30" i="18"/>
  <c r="O7" i="22"/>
  <c r="AB50" i="23"/>
  <c r="H43" i="2"/>
  <c r="AC22" i="15"/>
  <c r="V21" i="15"/>
  <c r="AN30" i="15"/>
  <c r="AB48" i="15"/>
  <c r="L71" i="15"/>
  <c r="AD22" i="2"/>
  <c r="R21" i="2"/>
  <c r="H32" i="2"/>
  <c r="G57" i="2"/>
  <c r="AC22" i="16"/>
  <c r="T45" i="16"/>
  <c r="AB49" i="16"/>
  <c r="AB53" i="16"/>
  <c r="S45" i="16"/>
  <c r="AC22" i="14"/>
  <c r="H25" i="14"/>
  <c r="L50" i="14"/>
  <c r="L54" i="14"/>
  <c r="AB55" i="13"/>
  <c r="AN30" i="12"/>
  <c r="L47" i="12"/>
  <c r="AB48" i="12"/>
  <c r="H43" i="11"/>
  <c r="L50" i="11"/>
  <c r="C2" i="10"/>
  <c r="AH7" i="10"/>
  <c r="AA27" i="10"/>
  <c r="I30" i="10"/>
  <c r="E57" i="10"/>
  <c r="AG7" i="9"/>
  <c r="K30" i="9"/>
  <c r="L50" i="9"/>
  <c r="L71" i="9"/>
  <c r="AD22" i="8"/>
  <c r="AN30" i="8"/>
  <c r="L47" i="8"/>
  <c r="AB48" i="8"/>
  <c r="L54" i="8"/>
  <c r="E57" i="8"/>
  <c r="AG7" i="7"/>
  <c r="AB47" i="7"/>
  <c r="AB50" i="7"/>
  <c r="AC22" i="6"/>
  <c r="AB47" i="6"/>
  <c r="AB50" i="6"/>
  <c r="AN7" i="5"/>
  <c r="H43" i="5"/>
  <c r="L50" i="5"/>
  <c r="AK26" i="4"/>
  <c r="AN30" i="4"/>
  <c r="AB48" i="4"/>
  <c r="L54" i="4"/>
  <c r="AK26" i="1"/>
  <c r="H43" i="1"/>
  <c r="L50" i="1"/>
  <c r="AD22" i="17"/>
  <c r="AN30" i="17"/>
  <c r="L47" i="19"/>
  <c r="AA27" i="28"/>
  <c r="AA27" i="32"/>
  <c r="AP29" i="2"/>
  <c r="Z29" i="9"/>
  <c r="C45" i="5"/>
  <c r="AP29" i="24"/>
  <c r="M29" i="28"/>
  <c r="H21" i="15"/>
  <c r="M29" i="15"/>
  <c r="Y29" i="15"/>
  <c r="Y29" i="12"/>
  <c r="H21" i="11"/>
  <c r="AP29" i="17"/>
  <c r="X29" i="17"/>
  <c r="H45" i="19"/>
  <c r="M29" i="25"/>
  <c r="AP29" i="25"/>
  <c r="H45" i="7"/>
  <c r="Z29" i="1"/>
  <c r="Y29" i="30"/>
  <c r="W29" i="2"/>
  <c r="AP29" i="14"/>
  <c r="C45" i="10"/>
  <c r="H45" i="10"/>
  <c r="X29" i="8"/>
  <c r="H45" i="8"/>
  <c r="AP29" i="6"/>
  <c r="AC29" i="14"/>
  <c r="H45" i="12"/>
  <c r="C45" i="11"/>
  <c r="M29" i="30"/>
  <c r="Y29" i="31"/>
  <c r="H45" i="11"/>
  <c r="Z29" i="31"/>
  <c r="Z29" i="2"/>
  <c r="AD29" i="14"/>
  <c r="X29" i="13"/>
  <c r="Z29" i="18"/>
  <c r="Z29" i="24"/>
  <c r="AP29" i="31"/>
  <c r="AD7" i="14"/>
  <c r="AP26" i="16"/>
  <c r="AD7" i="16"/>
  <c r="AP26" i="13"/>
  <c r="X29" i="15"/>
  <c r="AG29" i="16"/>
  <c r="W29" i="14"/>
  <c r="Y29" i="13"/>
  <c r="AC29" i="11"/>
  <c r="AP29" i="10"/>
  <c r="W29" i="9"/>
  <c r="AG29" i="7"/>
  <c r="AG29" i="25"/>
  <c r="AD29" i="10"/>
  <c r="Y29" i="5"/>
  <c r="AD29" i="23"/>
  <c r="Y29" i="23"/>
  <c r="W29" i="25"/>
  <c r="AD29" i="2"/>
  <c r="AG29" i="11"/>
  <c r="AG29" i="10"/>
  <c r="Z29" i="7"/>
  <c r="AG29" i="6"/>
  <c r="Z29" i="5"/>
  <c r="F26" i="25"/>
  <c r="AC29" i="28"/>
  <c r="F26" i="2"/>
  <c r="O29" i="12"/>
  <c r="AC29" i="7"/>
  <c r="AP29" i="1"/>
  <c r="Y29" i="29"/>
  <c r="AG29" i="15"/>
  <c r="AC29" i="16"/>
  <c r="AD29" i="7"/>
  <c r="M29" i="4"/>
  <c r="AC29" i="4"/>
  <c r="F26" i="1"/>
  <c r="AD29" i="21"/>
  <c r="AP29" i="23"/>
  <c r="AC29" i="24"/>
  <c r="AP26" i="1"/>
  <c r="AC29" i="19"/>
  <c r="AK26" i="13"/>
  <c r="L24" i="15"/>
  <c r="Q21" i="2"/>
  <c r="L24" i="2"/>
  <c r="Q21" i="14"/>
  <c r="L24" i="14"/>
  <c r="Q21" i="11"/>
  <c r="L24" i="11"/>
  <c r="Q21" i="13"/>
  <c r="L24" i="13"/>
  <c r="Q21" i="16"/>
  <c r="L24" i="16"/>
  <c r="Q21" i="12"/>
  <c r="L24" i="12"/>
  <c r="AK26" i="2"/>
  <c r="AK26" i="16"/>
  <c r="AK26" i="12"/>
  <c r="AK26" i="11"/>
  <c r="AK26" i="14"/>
  <c r="AK8" i="15"/>
  <c r="AK26" i="15"/>
  <c r="H21" i="2"/>
  <c r="H21" i="14"/>
  <c r="H21" i="12"/>
  <c r="M9" i="14"/>
  <c r="M9" i="7"/>
  <c r="M9" i="16"/>
  <c r="M29" i="24"/>
  <c r="AG29" i="29"/>
  <c r="F26" i="16"/>
  <c r="Z29" i="4"/>
  <c r="W29" i="17"/>
  <c r="W29" i="23"/>
  <c r="O29" i="24"/>
  <c r="Y29" i="25"/>
  <c r="W29" i="30"/>
  <c r="W29" i="31"/>
  <c r="AC29" i="5"/>
  <c r="AP29" i="12"/>
  <c r="W29" i="7"/>
  <c r="W29" i="21"/>
  <c r="X29" i="30"/>
  <c r="AG29" i="32"/>
  <c r="AD29" i="4"/>
  <c r="AG29" i="28"/>
  <c r="AD29" i="19"/>
  <c r="Z29" i="6"/>
  <c r="F26" i="22"/>
  <c r="AG29" i="21"/>
  <c r="M29" i="13"/>
  <c r="Y29" i="11"/>
  <c r="F26" i="8"/>
  <c r="M29" i="7"/>
  <c r="F26" i="6"/>
  <c r="Z29" i="21"/>
  <c r="F29" i="21"/>
  <c r="AG29" i="22"/>
  <c r="X29" i="24"/>
  <c r="AC29" i="26"/>
  <c r="M29" i="26"/>
  <c r="O29" i="2"/>
  <c r="F26" i="15"/>
  <c r="Z29" i="16"/>
  <c r="M29" i="11"/>
  <c r="Z29" i="11"/>
  <c r="Y29" i="10"/>
  <c r="AG29" i="8"/>
  <c r="O29" i="7"/>
  <c r="AP29" i="7"/>
  <c r="Z29" i="22"/>
  <c r="O29" i="23"/>
  <c r="M29" i="23"/>
  <c r="Y29" i="24"/>
  <c r="Y29" i="28"/>
  <c r="AD29" i="31"/>
  <c r="Y29" i="32"/>
  <c r="F29" i="22"/>
  <c r="AD29" i="28"/>
  <c r="AC29" i="15"/>
  <c r="W29" i="10"/>
  <c r="O29" i="17"/>
  <c r="X29" i="19"/>
  <c r="O29" i="22"/>
  <c r="AD29" i="22"/>
  <c r="X29" i="31"/>
  <c r="AD29" i="32"/>
  <c r="AD29" i="15"/>
  <c r="X29" i="10"/>
  <c r="W29" i="8"/>
  <c r="X29" i="1"/>
  <c r="AC29" i="23"/>
  <c r="Y57" i="23"/>
  <c r="AD29" i="26"/>
  <c r="F29" i="26"/>
  <c r="AC29" i="30"/>
  <c r="AD29" i="24"/>
  <c r="O29" i="14"/>
  <c r="F29" i="14"/>
  <c r="F29" i="10"/>
  <c r="O29" i="9"/>
  <c r="M29" i="19"/>
  <c r="X29" i="22"/>
  <c r="AG29" i="30"/>
  <c r="M29" i="31"/>
  <c r="AC29" i="31"/>
  <c r="W29" i="32"/>
  <c r="AC29" i="32"/>
  <c r="F8" i="13"/>
  <c r="F26" i="12"/>
  <c r="O29" i="10"/>
  <c r="F26" i="9"/>
  <c r="F26" i="5"/>
  <c r="O29" i="21"/>
  <c r="W29" i="24"/>
  <c r="AG29" i="24"/>
  <c r="AD29" i="25"/>
  <c r="F29" i="30"/>
  <c r="Y29" i="16"/>
  <c r="AK8" i="13"/>
  <c r="Z29" i="13"/>
  <c r="AG29" i="12"/>
  <c r="AD29" i="9"/>
  <c r="AP29" i="8"/>
  <c r="Y29" i="17"/>
  <c r="F29" i="23"/>
  <c r="O29" i="25"/>
  <c r="X29" i="26"/>
  <c r="Z29" i="28"/>
  <c r="Z29" i="30"/>
  <c r="AG29" i="31"/>
  <c r="AP8" i="14"/>
  <c r="W29" i="12"/>
  <c r="AP8" i="8"/>
  <c r="AC29" i="8"/>
  <c r="AG29" i="1"/>
  <c r="Z29" i="17"/>
  <c r="AG29" i="18"/>
  <c r="X29" i="23"/>
  <c r="O29" i="26"/>
  <c r="F57" i="21"/>
  <c r="F29" i="31"/>
  <c r="F57" i="14"/>
  <c r="F29" i="29"/>
  <c r="F8" i="29"/>
  <c r="X29" i="29"/>
  <c r="AP29" i="29"/>
  <c r="C45" i="29"/>
  <c r="AP29" i="16"/>
  <c r="AP29" i="5"/>
  <c r="AP29" i="19"/>
  <c r="AP29" i="11"/>
  <c r="AP29" i="13"/>
  <c r="AP29" i="4"/>
  <c r="O29" i="5"/>
  <c r="AC29" i="1"/>
  <c r="O29" i="19"/>
  <c r="AG29" i="2"/>
  <c r="M29" i="16"/>
  <c r="AC29" i="12"/>
  <c r="AC29" i="10"/>
  <c r="X29" i="7"/>
  <c r="Y29" i="6"/>
  <c r="O29" i="16"/>
  <c r="AD29" i="16"/>
  <c r="Z29" i="15"/>
  <c r="X29" i="2"/>
  <c r="AD29" i="17"/>
  <c r="Y29" i="2"/>
  <c r="O29" i="6"/>
  <c r="Y29" i="21"/>
  <c r="W29" i="16"/>
  <c r="M29" i="21"/>
  <c r="O29" i="11"/>
  <c r="Z29" i="8"/>
  <c r="O29" i="4"/>
  <c r="AP29" i="32"/>
  <c r="H45" i="32"/>
  <c r="Z29" i="32"/>
  <c r="M29" i="32"/>
  <c r="H58" i="32"/>
  <c r="O29" i="32"/>
  <c r="H58" i="8"/>
  <c r="H58" i="2"/>
  <c r="F8" i="16"/>
  <c r="F29" i="5"/>
  <c r="F29" i="19"/>
  <c r="H58" i="18"/>
  <c r="H58" i="28"/>
  <c r="H58" i="12"/>
  <c r="AP8" i="16"/>
  <c r="AP8" i="2"/>
  <c r="AP8" i="25"/>
  <c r="F26" i="28"/>
  <c r="AH30" i="2"/>
  <c r="AB36" i="7"/>
  <c r="AB36" i="5"/>
  <c r="AH30" i="4"/>
  <c r="AB36" i="16"/>
  <c r="AH30" i="7"/>
  <c r="AH30" i="5"/>
  <c r="AB36" i="15"/>
  <c r="AH30" i="16"/>
  <c r="AB36" i="9"/>
  <c r="AB36" i="6"/>
  <c r="AH30" i="15"/>
  <c r="AB36" i="12"/>
  <c r="AB36" i="11"/>
  <c r="AH30" i="10"/>
  <c r="AH30" i="9"/>
  <c r="AH30" i="6"/>
  <c r="AB36" i="17"/>
  <c r="AB36" i="19"/>
  <c r="AB36" i="13"/>
  <c r="AH30" i="12"/>
  <c r="AH30" i="11"/>
  <c r="AB36" i="1"/>
  <c r="AH30" i="13"/>
  <c r="AH30" i="1"/>
  <c r="AB36" i="18"/>
  <c r="AB36" i="14"/>
  <c r="AB36" i="2"/>
  <c r="AH30" i="14"/>
  <c r="AB36" i="8"/>
  <c r="AB36" i="4"/>
  <c r="I57" i="2"/>
  <c r="F29" i="13"/>
  <c r="F29" i="1"/>
  <c r="F29" i="24"/>
  <c r="H58" i="9"/>
  <c r="F29" i="8"/>
  <c r="F29" i="7"/>
  <c r="F8" i="15"/>
  <c r="F26" i="13"/>
  <c r="AP8" i="11"/>
  <c r="AP26" i="11"/>
  <c r="F8" i="17"/>
  <c r="F26" i="17"/>
  <c r="AP8" i="5"/>
  <c r="AP8" i="18"/>
  <c r="AP8" i="9"/>
  <c r="F8" i="7"/>
  <c r="F26" i="7"/>
  <c r="AP8" i="17"/>
  <c r="F8" i="11"/>
  <c r="F26" i="11"/>
  <c r="AP8" i="7"/>
  <c r="AP8" i="4"/>
  <c r="AP26" i="4"/>
  <c r="F8" i="19"/>
  <c r="F26" i="19"/>
  <c r="F8" i="22"/>
  <c r="F8" i="4"/>
  <c r="F26" i="4"/>
  <c r="F8" i="18"/>
  <c r="F26" i="18"/>
  <c r="AP8" i="19"/>
  <c r="AP8" i="22"/>
  <c r="F57" i="10"/>
  <c r="K57" i="11"/>
  <c r="K57" i="8"/>
  <c r="F29" i="18"/>
  <c r="J57" i="2"/>
  <c r="J57" i="12"/>
  <c r="J57" i="6"/>
  <c r="I57" i="18"/>
  <c r="Y29" i="19"/>
  <c r="H58" i="21"/>
  <c r="AD7" i="7"/>
  <c r="AC7" i="9"/>
  <c r="AD7" i="6"/>
  <c r="AD7" i="5"/>
  <c r="AK8" i="4"/>
  <c r="AK8" i="17"/>
  <c r="AK8" i="5"/>
  <c r="AK8" i="9"/>
  <c r="AD7" i="4"/>
  <c r="AC7" i="11"/>
  <c r="W29" i="6"/>
  <c r="W29" i="5"/>
  <c r="W29" i="19"/>
  <c r="W29" i="4"/>
  <c r="W29" i="11"/>
  <c r="W29" i="13"/>
  <c r="H58" i="14"/>
  <c r="I57" i="9"/>
  <c r="J57" i="8"/>
  <c r="H58" i="22"/>
  <c r="J57" i="25"/>
  <c r="H58" i="30"/>
  <c r="F29" i="32"/>
  <c r="F57" i="30"/>
  <c r="F29" i="12"/>
  <c r="J57" i="18"/>
  <c r="F29" i="25"/>
  <c r="F29" i="16"/>
  <c r="J57" i="21"/>
  <c r="K57" i="15"/>
  <c r="F29" i="2"/>
  <c r="J57" i="11"/>
  <c r="F29" i="9"/>
  <c r="F29" i="6"/>
  <c r="H58" i="5"/>
  <c r="J57" i="24"/>
  <c r="H58" i="16"/>
  <c r="I57" i="14"/>
  <c r="K57" i="13"/>
  <c r="H58" i="11"/>
  <c r="F29" i="4"/>
  <c r="K57" i="17"/>
  <c r="F8" i="2"/>
  <c r="F26" i="14"/>
  <c r="AP8" i="13"/>
  <c r="F8" i="9"/>
  <c r="F8" i="8"/>
  <c r="F26" i="24"/>
  <c r="F26" i="32"/>
  <c r="AP8" i="15"/>
  <c r="J57" i="10"/>
  <c r="J29" i="6"/>
  <c r="I30" i="5"/>
  <c r="U9" i="2"/>
  <c r="U9" i="9"/>
  <c r="J29" i="10"/>
  <c r="H65" i="7"/>
  <c r="J7" i="4"/>
  <c r="AO45" i="1"/>
  <c r="AO45" i="10"/>
  <c r="M9" i="17"/>
  <c r="K57" i="2"/>
  <c r="J29" i="5"/>
  <c r="K7" i="11"/>
  <c r="H2" i="5"/>
  <c r="S9" i="11"/>
  <c r="AO45" i="8"/>
  <c r="H2" i="16"/>
  <c r="G29" i="16"/>
  <c r="G29" i="11"/>
  <c r="R7" i="7"/>
  <c r="L49" i="6"/>
  <c r="X7" i="2"/>
  <c r="E7" i="12"/>
  <c r="I7" i="7"/>
  <c r="H56" i="15"/>
  <c r="I7" i="13"/>
  <c r="U9" i="8"/>
  <c r="Q7" i="11"/>
  <c r="D7" i="14"/>
  <c r="AI7" i="13"/>
  <c r="J29" i="11"/>
  <c r="K30" i="4"/>
  <c r="J29" i="4"/>
  <c r="AB4" i="1"/>
  <c r="G29" i="2"/>
  <c r="W7" i="14"/>
  <c r="AI7" i="9"/>
  <c r="AA9" i="9"/>
  <c r="AK57" i="9"/>
  <c r="G7" i="8"/>
  <c r="J29" i="8"/>
  <c r="D9" i="7"/>
  <c r="AE9" i="7"/>
  <c r="J57" i="30"/>
  <c r="H9" i="15"/>
  <c r="J7" i="2"/>
  <c r="L70" i="2"/>
  <c r="L49" i="14"/>
  <c r="AO9" i="10"/>
  <c r="J7" i="9"/>
  <c r="H6" i="4"/>
  <c r="J57" i="4"/>
  <c r="U9" i="1"/>
  <c r="V7" i="8"/>
  <c r="AO7" i="8"/>
  <c r="J57" i="32"/>
  <c r="E29" i="15"/>
  <c r="C6" i="12"/>
  <c r="AO9" i="5"/>
  <c r="J57" i="19"/>
  <c r="J57" i="9"/>
  <c r="U9" i="4"/>
  <c r="L49" i="4"/>
  <c r="AB3" i="13"/>
  <c r="U9" i="15"/>
  <c r="K30" i="15"/>
  <c r="AA9" i="16"/>
  <c r="K30" i="16"/>
  <c r="AB4" i="13"/>
  <c r="H6" i="12"/>
  <c r="AO9" i="11"/>
  <c r="J7" i="7"/>
  <c r="P7" i="5"/>
  <c r="E29" i="5"/>
  <c r="G29" i="4"/>
  <c r="AB32" i="15"/>
  <c r="AB32" i="16"/>
  <c r="J7" i="14"/>
  <c r="AA9" i="13"/>
  <c r="AO7" i="12"/>
  <c r="E29" i="9"/>
  <c r="M7" i="8"/>
  <c r="D9" i="8"/>
  <c r="K57" i="6"/>
  <c r="J57" i="5"/>
  <c r="AB6" i="4"/>
  <c r="C4" i="14"/>
  <c r="AB4" i="14"/>
  <c r="AE9" i="14"/>
  <c r="AO45" i="14"/>
  <c r="AB6" i="13"/>
  <c r="K7" i="9"/>
  <c r="P7" i="8"/>
  <c r="AB4" i="8"/>
  <c r="C6" i="7"/>
  <c r="G7" i="6"/>
  <c r="AB6" i="5"/>
  <c r="M9" i="4"/>
  <c r="AB6" i="1"/>
  <c r="U9" i="19"/>
  <c r="U7" i="15"/>
  <c r="H9" i="2"/>
  <c r="D65" i="13"/>
  <c r="C65" i="13" s="1"/>
  <c r="AA7" i="12"/>
  <c r="AB4" i="12"/>
  <c r="H65" i="11"/>
  <c r="AB3" i="10"/>
  <c r="E29" i="10"/>
  <c r="E7" i="9"/>
  <c r="AA7" i="8"/>
  <c r="AO45" i="4"/>
  <c r="G7" i="16"/>
  <c r="K57" i="14"/>
  <c r="AO9" i="16"/>
  <c r="K57" i="16"/>
  <c r="E7" i="14"/>
  <c r="J57" i="13"/>
  <c r="U9" i="10"/>
  <c r="AB3" i="9"/>
  <c r="T7" i="7"/>
  <c r="V7" i="6"/>
  <c r="AO7" i="6"/>
  <c r="AB3" i="5"/>
  <c r="C56" i="5"/>
  <c r="K57" i="4"/>
  <c r="AO7" i="13"/>
  <c r="L5" i="11"/>
  <c r="W7" i="4"/>
  <c r="J57" i="31"/>
  <c r="P7" i="15"/>
  <c r="AO45" i="15"/>
  <c r="AB3" i="2"/>
  <c r="AO45" i="16"/>
  <c r="Q7" i="14"/>
  <c r="P7" i="16"/>
  <c r="X7" i="16"/>
  <c r="R7" i="13"/>
  <c r="AA9" i="15"/>
  <c r="AO7" i="2"/>
  <c r="K7" i="14"/>
  <c r="AE9" i="15"/>
  <c r="R7" i="16"/>
  <c r="Z7" i="16"/>
  <c r="L48" i="16"/>
  <c r="AB4" i="2"/>
  <c r="K30" i="13"/>
  <c r="H43" i="12"/>
  <c r="K30" i="12"/>
  <c r="J57" i="14"/>
  <c r="H65" i="14"/>
  <c r="M9" i="13"/>
  <c r="AO7" i="15"/>
  <c r="AO9" i="2"/>
  <c r="K30" i="2"/>
  <c r="I7" i="15"/>
  <c r="L5" i="15"/>
  <c r="W7" i="15"/>
  <c r="J57" i="15"/>
  <c r="AO45" i="2"/>
  <c r="R7" i="12"/>
  <c r="AB3" i="11"/>
  <c r="G7" i="10"/>
  <c r="AB6" i="10"/>
  <c r="AE9" i="10"/>
  <c r="T7" i="9"/>
  <c r="H6" i="9"/>
  <c r="H56" i="9"/>
  <c r="Q7" i="6"/>
  <c r="AA9" i="17"/>
  <c r="D65" i="18"/>
  <c r="C65" i="18" s="1"/>
  <c r="V65" i="24"/>
  <c r="D9" i="14"/>
  <c r="P7" i="13"/>
  <c r="AE9" i="13"/>
  <c r="AG9" i="10"/>
  <c r="K7" i="8"/>
  <c r="J57" i="7"/>
  <c r="G29" i="6"/>
  <c r="W7" i="5"/>
  <c r="AB32" i="5"/>
  <c r="AO45" i="5"/>
  <c r="AB4" i="4"/>
  <c r="C6" i="4"/>
  <c r="S9" i="4"/>
  <c r="AO9" i="1"/>
  <c r="V65" i="23"/>
  <c r="J29" i="14"/>
  <c r="L49" i="12"/>
  <c r="M7" i="11"/>
  <c r="AO7" i="11"/>
  <c r="I7" i="10"/>
  <c r="G29" i="10"/>
  <c r="C56" i="10"/>
  <c r="V7" i="9"/>
  <c r="S9" i="9"/>
  <c r="AO45" i="9"/>
  <c r="S7" i="8"/>
  <c r="AA9" i="8"/>
  <c r="G29" i="7"/>
  <c r="C56" i="7"/>
  <c r="AB6" i="6"/>
  <c r="M9" i="6"/>
  <c r="AB4" i="5"/>
  <c r="AE9" i="5"/>
  <c r="L48" i="4"/>
  <c r="M9" i="1"/>
  <c r="V65" i="1"/>
  <c r="U9" i="21"/>
  <c r="S9" i="22"/>
  <c r="V65" i="26"/>
  <c r="I7" i="11"/>
  <c r="T7" i="8"/>
  <c r="AH58" i="6"/>
  <c r="P7" i="1"/>
  <c r="H56" i="13"/>
  <c r="H32" i="12"/>
  <c r="H65" i="12"/>
  <c r="H56" i="11"/>
  <c r="C6" i="10"/>
  <c r="L6" i="9"/>
  <c r="L49" i="9"/>
  <c r="E29" i="7"/>
  <c r="G7" i="4"/>
  <c r="C4" i="12"/>
  <c r="AA9" i="11"/>
  <c r="J29" i="7"/>
  <c r="AI7" i="6"/>
  <c r="L48" i="5"/>
  <c r="U7" i="4"/>
  <c r="AK57" i="1"/>
  <c r="AA9" i="14"/>
  <c r="K57" i="12"/>
  <c r="AA7" i="11"/>
  <c r="U9" i="11"/>
  <c r="C3" i="10"/>
  <c r="R7" i="10"/>
  <c r="J7" i="6"/>
  <c r="E29" i="6"/>
  <c r="V7" i="4"/>
  <c r="AO7" i="4"/>
  <c r="L5" i="4"/>
  <c r="AO9" i="4"/>
  <c r="AK57" i="4"/>
  <c r="E7" i="15"/>
  <c r="P7" i="2"/>
  <c r="I30" i="2"/>
  <c r="L49" i="2"/>
  <c r="H65" i="16"/>
  <c r="AB3" i="15"/>
  <c r="AB6" i="15"/>
  <c r="V65" i="15"/>
  <c r="K7" i="2"/>
  <c r="J29" i="2"/>
  <c r="AI7" i="16"/>
  <c r="AK57" i="16"/>
  <c r="J9" i="14"/>
  <c r="H9" i="14"/>
  <c r="M7" i="15"/>
  <c r="K7" i="15"/>
  <c r="S7" i="2"/>
  <c r="AA7" i="2"/>
  <c r="Q7" i="16"/>
  <c r="L49" i="15"/>
  <c r="M7" i="2"/>
  <c r="S9" i="2"/>
  <c r="E7" i="16"/>
  <c r="AA7" i="16"/>
  <c r="T7" i="16"/>
  <c r="AB6" i="16"/>
  <c r="AE9" i="16"/>
  <c r="H56" i="16"/>
  <c r="H43" i="14"/>
  <c r="K30" i="14"/>
  <c r="H32" i="13"/>
  <c r="I30" i="13"/>
  <c r="C4" i="2"/>
  <c r="AE9" i="2"/>
  <c r="L5" i="16"/>
  <c r="K7" i="16"/>
  <c r="S9" i="16"/>
  <c r="AH58" i="14"/>
  <c r="AI7" i="12"/>
  <c r="C4" i="9"/>
  <c r="AB4" i="9"/>
  <c r="L5" i="8"/>
  <c r="E7" i="6"/>
  <c r="H6" i="6"/>
  <c r="S9" i="6"/>
  <c r="L49" i="5"/>
  <c r="H32" i="4"/>
  <c r="V65" i="16"/>
  <c r="J7" i="13"/>
  <c r="L49" i="13"/>
  <c r="V7" i="12"/>
  <c r="L48" i="11"/>
  <c r="H6" i="10"/>
  <c r="D65" i="10"/>
  <c r="C65" i="10" s="1"/>
  <c r="AK29" i="9"/>
  <c r="AI7" i="8"/>
  <c r="U9" i="6"/>
  <c r="Q7" i="5"/>
  <c r="Q7" i="4"/>
  <c r="AO7" i="14"/>
  <c r="L48" i="14"/>
  <c r="K7" i="13"/>
  <c r="J29" i="13"/>
  <c r="P45" i="13"/>
  <c r="H56" i="12"/>
  <c r="G7" i="11"/>
  <c r="AB6" i="11"/>
  <c r="E24" i="11"/>
  <c r="S9" i="10"/>
  <c r="AO7" i="9"/>
  <c r="J7" i="8"/>
  <c r="C4" i="8"/>
  <c r="AD7" i="8"/>
  <c r="U7" i="7"/>
  <c r="AO9" i="7"/>
  <c r="H56" i="7"/>
  <c r="AA9" i="5"/>
  <c r="C4" i="4"/>
  <c r="H56" i="4"/>
  <c r="U7" i="11"/>
  <c r="K30" i="5"/>
  <c r="Q7" i="13"/>
  <c r="S7" i="12"/>
  <c r="E29" i="12"/>
  <c r="AH58" i="12"/>
  <c r="D9" i="11"/>
  <c r="AO45" i="11"/>
  <c r="J7" i="10"/>
  <c r="C4" i="10"/>
  <c r="S7" i="10"/>
  <c r="L6" i="10"/>
  <c r="K30" i="10"/>
  <c r="U7" i="9"/>
  <c r="M9" i="9"/>
  <c r="C56" i="9"/>
  <c r="S9" i="8"/>
  <c r="H32" i="8"/>
  <c r="AI45" i="8"/>
  <c r="H56" i="8"/>
  <c r="C4" i="7"/>
  <c r="K30" i="7"/>
  <c r="W7" i="6"/>
  <c r="L6" i="6"/>
  <c r="C9" i="1"/>
  <c r="D9" i="1"/>
  <c r="C6" i="14"/>
  <c r="W7" i="11"/>
  <c r="M9" i="11"/>
  <c r="H9" i="11"/>
  <c r="I7" i="9"/>
  <c r="M7" i="9"/>
  <c r="L5" i="9"/>
  <c r="C9" i="9"/>
  <c r="C9" i="8"/>
  <c r="H65" i="8"/>
  <c r="L49" i="7"/>
  <c r="AH58" i="7"/>
  <c r="P7" i="6"/>
  <c r="K30" i="6"/>
  <c r="I9" i="14"/>
  <c r="H6" i="13"/>
  <c r="S9" i="13"/>
  <c r="AO45" i="13"/>
  <c r="U9" i="12"/>
  <c r="J29" i="12"/>
  <c r="AI45" i="12"/>
  <c r="L48" i="12"/>
  <c r="P7" i="11"/>
  <c r="C4" i="11"/>
  <c r="AB32" i="10"/>
  <c r="H56" i="10"/>
  <c r="AK57" i="10"/>
  <c r="I9" i="9"/>
  <c r="H65" i="9"/>
  <c r="V65" i="9"/>
  <c r="E7" i="8"/>
  <c r="H6" i="8"/>
  <c r="Q7" i="7"/>
  <c r="L48" i="7"/>
  <c r="C6" i="6"/>
  <c r="D9" i="6"/>
  <c r="H9" i="6"/>
  <c r="R7" i="5"/>
  <c r="C6" i="5"/>
  <c r="D9" i="5"/>
  <c r="K7" i="4"/>
  <c r="C56" i="4"/>
  <c r="L6" i="12"/>
  <c r="G29" i="8"/>
  <c r="E7" i="5"/>
  <c r="S7" i="5"/>
  <c r="H6" i="5"/>
  <c r="U9" i="5"/>
  <c r="G29" i="5"/>
  <c r="D65" i="5"/>
  <c r="C65" i="5" s="1"/>
  <c r="U9" i="17"/>
  <c r="AK57" i="17"/>
  <c r="V65" i="18"/>
  <c r="G7" i="1"/>
  <c r="V65" i="21"/>
  <c r="U9" i="23"/>
  <c r="M7" i="24"/>
  <c r="AO7" i="1"/>
  <c r="H56" i="1"/>
  <c r="J57" i="23"/>
  <c r="I7" i="1"/>
  <c r="E29" i="1"/>
  <c r="G29" i="1"/>
  <c r="AH58" i="1"/>
  <c r="S9" i="17"/>
  <c r="K30" i="17"/>
  <c r="AO45" i="17"/>
  <c r="V65" i="25"/>
  <c r="AA9" i="1"/>
  <c r="S9" i="1"/>
  <c r="L49" i="1"/>
  <c r="J7" i="17"/>
  <c r="AA9" i="2"/>
  <c r="H56" i="2"/>
  <c r="AB3" i="14"/>
  <c r="L48" i="15"/>
  <c r="D65" i="15"/>
  <c r="C65" i="15" s="1"/>
  <c r="AC7" i="2"/>
  <c r="S7" i="16"/>
  <c r="AH58" i="16"/>
  <c r="U7" i="14"/>
  <c r="AI7" i="14"/>
  <c r="P45" i="14"/>
  <c r="AC7" i="13"/>
  <c r="AO9" i="15"/>
  <c r="C4" i="15"/>
  <c r="I9" i="15"/>
  <c r="S9" i="15"/>
  <c r="S45" i="15"/>
  <c r="H65" i="15"/>
  <c r="R7" i="2"/>
  <c r="Z7" i="2"/>
  <c r="H4" i="2"/>
  <c r="C6" i="2"/>
  <c r="AD7" i="2"/>
  <c r="H65" i="2"/>
  <c r="I7" i="16"/>
  <c r="AB3" i="16"/>
  <c r="AK8" i="16"/>
  <c r="M7" i="14"/>
  <c r="V7" i="14"/>
  <c r="H6" i="14"/>
  <c r="AB6" i="14"/>
  <c r="H32" i="14"/>
  <c r="G29" i="14"/>
  <c r="S7" i="15"/>
  <c r="J29" i="15"/>
  <c r="AK57" i="15"/>
  <c r="G7" i="2"/>
  <c r="T7" i="2"/>
  <c r="AI7" i="2"/>
  <c r="V7" i="16"/>
  <c r="AO7" i="16"/>
  <c r="D9" i="16"/>
  <c r="U9" i="16"/>
  <c r="G7" i="15"/>
  <c r="T7" i="15"/>
  <c r="M9" i="15"/>
  <c r="U7" i="2"/>
  <c r="W7" i="16"/>
  <c r="C4" i="16"/>
  <c r="I9" i="16"/>
  <c r="H9" i="16"/>
  <c r="C3" i="14"/>
  <c r="T7" i="14"/>
  <c r="R7" i="15"/>
  <c r="AC7" i="15"/>
  <c r="Q21" i="15"/>
  <c r="V7" i="2"/>
  <c r="C6" i="16"/>
  <c r="C2" i="14"/>
  <c r="S9" i="14"/>
  <c r="L5" i="13"/>
  <c r="J7" i="15"/>
  <c r="AI45" i="15"/>
  <c r="G29" i="15"/>
  <c r="H2" i="2"/>
  <c r="L5" i="2"/>
  <c r="L48" i="2"/>
  <c r="U9" i="14"/>
  <c r="I9" i="13"/>
  <c r="V65" i="14"/>
  <c r="J7" i="12"/>
  <c r="U7" i="12"/>
  <c r="P45" i="12"/>
  <c r="H2" i="11"/>
  <c r="E7" i="11"/>
  <c r="S7" i="11"/>
  <c r="C6" i="11"/>
  <c r="T7" i="10"/>
  <c r="M9" i="10"/>
  <c r="P7" i="9"/>
  <c r="AB6" i="9"/>
  <c r="AD7" i="9"/>
  <c r="U9" i="13"/>
  <c r="AO9" i="13"/>
  <c r="AE9" i="12"/>
  <c r="D65" i="12"/>
  <c r="C65" i="12" s="1"/>
  <c r="K30" i="11"/>
  <c r="AH58" i="11"/>
  <c r="P7" i="10"/>
  <c r="AA7" i="10"/>
  <c r="O9" i="10"/>
  <c r="I30" i="9"/>
  <c r="D65" i="14"/>
  <c r="C65" i="14" s="1"/>
  <c r="M7" i="13"/>
  <c r="V7" i="13"/>
  <c r="U7" i="13"/>
  <c r="E29" i="13"/>
  <c r="H65" i="13"/>
  <c r="G29" i="12"/>
  <c r="AO45" i="12"/>
  <c r="J7" i="11"/>
  <c r="AI7" i="11"/>
  <c r="I9" i="11"/>
  <c r="AE9" i="11"/>
  <c r="AO7" i="10"/>
  <c r="L48" i="10"/>
  <c r="V65" i="10"/>
  <c r="R7" i="9"/>
  <c r="G7" i="9"/>
  <c r="H9" i="9"/>
  <c r="W7" i="13"/>
  <c r="L5" i="12"/>
  <c r="T7" i="11"/>
  <c r="V21" i="11"/>
  <c r="W7" i="10"/>
  <c r="H32" i="10"/>
  <c r="H2" i="9"/>
  <c r="H4" i="9"/>
  <c r="AD7" i="12"/>
  <c r="AB46" i="12"/>
  <c r="AO9" i="9"/>
  <c r="AB32" i="9"/>
  <c r="C6" i="9"/>
  <c r="Q7" i="9"/>
  <c r="G7" i="12"/>
  <c r="AK57" i="12"/>
  <c r="L6" i="11"/>
  <c r="AH58" i="10"/>
  <c r="AB6" i="8"/>
  <c r="H2" i="13"/>
  <c r="E7" i="13"/>
  <c r="S7" i="13"/>
  <c r="T7" i="12"/>
  <c r="K7" i="12"/>
  <c r="M7" i="12"/>
  <c r="W7" i="12"/>
  <c r="AA9" i="12"/>
  <c r="V65" i="12"/>
  <c r="R7" i="11"/>
  <c r="AB32" i="11"/>
  <c r="E7" i="10"/>
  <c r="W7" i="9"/>
  <c r="C3" i="8"/>
  <c r="H4" i="8"/>
  <c r="C6" i="8"/>
  <c r="AB32" i="8"/>
  <c r="E7" i="7"/>
  <c r="H32" i="7"/>
  <c r="AO45" i="7"/>
  <c r="R7" i="6"/>
  <c r="H32" i="6"/>
  <c r="H65" i="6"/>
  <c r="V7" i="5"/>
  <c r="AO7" i="5"/>
  <c r="L5" i="5"/>
  <c r="AH58" i="5"/>
  <c r="C2" i="4"/>
  <c r="T7" i="4"/>
  <c r="E7" i="4"/>
  <c r="AC7" i="1"/>
  <c r="AH58" i="9"/>
  <c r="AE9" i="8"/>
  <c r="K30" i="8"/>
  <c r="AH58" i="8"/>
  <c r="V65" i="7"/>
  <c r="S7" i="6"/>
  <c r="T7" i="6"/>
  <c r="AA9" i="6"/>
  <c r="AA7" i="5"/>
  <c r="G7" i="5"/>
  <c r="I9" i="5"/>
  <c r="E7" i="1"/>
  <c r="L48" i="8"/>
  <c r="V65" i="8"/>
  <c r="H2" i="7"/>
  <c r="S7" i="7"/>
  <c r="AB4" i="7"/>
  <c r="I9" i="6"/>
  <c r="H56" i="5"/>
  <c r="I7" i="4"/>
  <c r="M7" i="4"/>
  <c r="AB32" i="4"/>
  <c r="J29" i="9"/>
  <c r="I7" i="8"/>
  <c r="U7" i="8"/>
  <c r="AH30" i="8"/>
  <c r="L49" i="8"/>
  <c r="G7" i="7"/>
  <c r="AB3" i="7"/>
  <c r="V7" i="7"/>
  <c r="AB3" i="6"/>
  <c r="V65" i="6"/>
  <c r="C4" i="5"/>
  <c r="M9" i="5"/>
  <c r="AB3" i="4"/>
  <c r="AA9" i="4"/>
  <c r="AI7" i="4"/>
  <c r="D65" i="4"/>
  <c r="C65" i="4" s="1"/>
  <c r="AB32" i="17"/>
  <c r="AH30" i="17"/>
  <c r="O7" i="18"/>
  <c r="AI45" i="9"/>
  <c r="K57" i="9"/>
  <c r="AA7" i="7"/>
  <c r="W7" i="7"/>
  <c r="L5" i="7"/>
  <c r="AB6" i="7"/>
  <c r="I9" i="7"/>
  <c r="H9" i="7"/>
  <c r="AA9" i="7"/>
  <c r="AK57" i="7"/>
  <c r="AA7" i="6"/>
  <c r="C4" i="6"/>
  <c r="AB4" i="6"/>
  <c r="H56" i="6"/>
  <c r="G57" i="5"/>
  <c r="L47" i="4"/>
  <c r="D65" i="1"/>
  <c r="C65" i="1" s="1"/>
  <c r="L6" i="8"/>
  <c r="W7" i="8"/>
  <c r="P7" i="7"/>
  <c r="L6" i="7"/>
  <c r="AI7" i="7"/>
  <c r="P7" i="4"/>
  <c r="H6" i="1"/>
  <c r="AG9" i="17"/>
  <c r="Q7" i="1"/>
  <c r="AB32" i="1"/>
  <c r="K7" i="1"/>
  <c r="D65" i="21"/>
  <c r="C65" i="21" s="1"/>
  <c r="M7" i="1"/>
  <c r="C56" i="17"/>
  <c r="H65" i="17"/>
  <c r="E29" i="4"/>
  <c r="AH58" i="4"/>
  <c r="H65" i="4"/>
  <c r="U7" i="1"/>
  <c r="AI7" i="1"/>
  <c r="L48" i="1"/>
  <c r="C56" i="1"/>
  <c r="AI7" i="17"/>
  <c r="AO9" i="17"/>
  <c r="H56" i="17"/>
  <c r="AH58" i="18"/>
  <c r="V65" i="4"/>
  <c r="AA7" i="1"/>
  <c r="K7" i="17"/>
  <c r="AE9" i="17"/>
  <c r="AH58" i="17"/>
  <c r="W7" i="1"/>
  <c r="C4" i="1"/>
  <c r="C4" i="17"/>
  <c r="D65" i="17"/>
  <c r="C65" i="17" s="1"/>
  <c r="U9" i="18"/>
  <c r="S9" i="18"/>
  <c r="AH58" i="19"/>
  <c r="V65" i="19"/>
  <c r="M7" i="23"/>
  <c r="U9" i="22"/>
  <c r="J57" i="26"/>
  <c r="V57" i="2"/>
  <c r="V29" i="2"/>
  <c r="C45" i="2"/>
  <c r="C58" i="2"/>
  <c r="D57" i="2"/>
  <c r="U7" i="16"/>
  <c r="C45" i="16"/>
  <c r="AC7" i="14"/>
  <c r="L5" i="14"/>
  <c r="S7" i="14"/>
  <c r="AB46" i="13"/>
  <c r="AI45" i="13"/>
  <c r="R7" i="8"/>
  <c r="C6" i="15"/>
  <c r="D9" i="15"/>
  <c r="O29" i="15"/>
  <c r="O57" i="15"/>
  <c r="AG7" i="2"/>
  <c r="L6" i="2"/>
  <c r="M9" i="2"/>
  <c r="M7" i="16"/>
  <c r="H6" i="16"/>
  <c r="H45" i="16"/>
  <c r="D65" i="16"/>
  <c r="C65" i="16" s="1"/>
  <c r="AK57" i="13"/>
  <c r="X57" i="11"/>
  <c r="X29" i="11"/>
  <c r="G29" i="9"/>
  <c r="G57" i="9"/>
  <c r="AG29" i="9"/>
  <c r="AG57" i="9"/>
  <c r="AK8" i="14"/>
  <c r="AD7" i="13"/>
  <c r="D9" i="13"/>
  <c r="AG7" i="12"/>
  <c r="AI7" i="15"/>
  <c r="P21" i="2"/>
  <c r="V7" i="15"/>
  <c r="H6" i="15"/>
  <c r="F29" i="15"/>
  <c r="F57" i="15"/>
  <c r="M29" i="2"/>
  <c r="AK29" i="2"/>
  <c r="AB32" i="2"/>
  <c r="AC29" i="2"/>
  <c r="AC57" i="2"/>
  <c r="E29" i="16"/>
  <c r="AB46" i="16"/>
  <c r="AI45" i="16"/>
  <c r="I7" i="14"/>
  <c r="H4" i="14"/>
  <c r="H2" i="12"/>
  <c r="I7" i="12"/>
  <c r="AB3" i="12"/>
  <c r="AA7" i="15"/>
  <c r="W29" i="15"/>
  <c r="W57" i="15"/>
  <c r="W7" i="2"/>
  <c r="AK8" i="2"/>
  <c r="C9" i="2"/>
  <c r="AH58" i="2"/>
  <c r="C2" i="16"/>
  <c r="L6" i="16"/>
  <c r="AK8" i="11"/>
  <c r="AB46" i="11"/>
  <c r="AI45" i="11"/>
  <c r="AP26" i="15"/>
  <c r="L47" i="15"/>
  <c r="D9" i="2"/>
  <c r="AB4" i="16"/>
  <c r="I30" i="16"/>
  <c r="J29" i="16"/>
  <c r="J57" i="16"/>
  <c r="AH9" i="14"/>
  <c r="O9" i="12"/>
  <c r="X29" i="12"/>
  <c r="AP29" i="15"/>
  <c r="AP57" i="15"/>
  <c r="Q7" i="2"/>
  <c r="P45" i="2"/>
  <c r="AA7" i="14"/>
  <c r="L6" i="14"/>
  <c r="R7" i="14"/>
  <c r="AB32" i="14"/>
  <c r="G7" i="13"/>
  <c r="T7" i="13"/>
  <c r="P45" i="15"/>
  <c r="AD7" i="15"/>
  <c r="Q7" i="15"/>
  <c r="L6" i="15"/>
  <c r="H45" i="15"/>
  <c r="C3" i="2"/>
  <c r="D7" i="2"/>
  <c r="AB6" i="2"/>
  <c r="AP26" i="2"/>
  <c r="AP72" i="2" s="1"/>
  <c r="AN57" i="2"/>
  <c r="J7" i="16"/>
  <c r="L49" i="16"/>
  <c r="E29" i="14"/>
  <c r="AB4" i="15"/>
  <c r="C45" i="15"/>
  <c r="M57" i="15"/>
  <c r="AD57" i="15"/>
  <c r="H58" i="15"/>
  <c r="AH58" i="15"/>
  <c r="I9" i="2"/>
  <c r="AI45" i="2"/>
  <c r="P45" i="16"/>
  <c r="I57" i="16"/>
  <c r="Y29" i="14"/>
  <c r="C4" i="13"/>
  <c r="V65" i="13"/>
  <c r="M9" i="12"/>
  <c r="AB32" i="12"/>
  <c r="V7" i="11"/>
  <c r="H6" i="11"/>
  <c r="F29" i="11"/>
  <c r="L49" i="11"/>
  <c r="AI7" i="10"/>
  <c r="D65" i="8"/>
  <c r="C65" i="8" s="1"/>
  <c r="C9" i="6"/>
  <c r="H32" i="15"/>
  <c r="H2" i="14"/>
  <c r="P7" i="14"/>
  <c r="AO9" i="14"/>
  <c r="X29" i="14"/>
  <c r="AG29" i="14"/>
  <c r="AI45" i="14"/>
  <c r="H56" i="14"/>
  <c r="AB32" i="13"/>
  <c r="L48" i="13"/>
  <c r="I9" i="10"/>
  <c r="L6" i="13"/>
  <c r="C45" i="13"/>
  <c r="AC57" i="12"/>
  <c r="AD7" i="11"/>
  <c r="E29" i="11"/>
  <c r="D65" i="11"/>
  <c r="C65" i="11" s="1"/>
  <c r="H2" i="15"/>
  <c r="AC7" i="16"/>
  <c r="G29" i="13"/>
  <c r="H45" i="13"/>
  <c r="AH58" i="13"/>
  <c r="P7" i="12"/>
  <c r="H9" i="12"/>
  <c r="I9" i="12"/>
  <c r="D9" i="12"/>
  <c r="C2" i="11"/>
  <c r="H32" i="11"/>
  <c r="I30" i="11"/>
  <c r="AB4" i="10"/>
  <c r="G7" i="14"/>
  <c r="AC57" i="14"/>
  <c r="C6" i="13"/>
  <c r="H21" i="13"/>
  <c r="O29" i="13"/>
  <c r="Q7" i="12"/>
  <c r="AB4" i="11"/>
  <c r="T9" i="11"/>
  <c r="D65" i="9"/>
  <c r="C65" i="9" s="1"/>
  <c r="AP8" i="6"/>
  <c r="C9" i="14"/>
  <c r="C45" i="14"/>
  <c r="AA7" i="13"/>
  <c r="AB6" i="12"/>
  <c r="AK8" i="12"/>
  <c r="P21" i="12"/>
  <c r="AD29" i="11"/>
  <c r="AK8" i="6"/>
  <c r="C2" i="5"/>
  <c r="D7" i="10"/>
  <c r="H4" i="10"/>
  <c r="K7" i="10"/>
  <c r="AI45" i="10"/>
  <c r="K57" i="10"/>
  <c r="L48" i="9"/>
  <c r="AD29" i="8"/>
  <c r="AD57" i="8"/>
  <c r="C45" i="7"/>
  <c r="L48" i="6"/>
  <c r="H58" i="6"/>
  <c r="I57" i="6"/>
  <c r="M57" i="13"/>
  <c r="H58" i="13"/>
  <c r="F8" i="12"/>
  <c r="AP8" i="12"/>
  <c r="I57" i="11"/>
  <c r="H2" i="10"/>
  <c r="F8" i="10"/>
  <c r="AP8" i="10"/>
  <c r="AB36" i="10"/>
  <c r="Z29" i="10"/>
  <c r="Z57" i="10"/>
  <c r="AE9" i="9"/>
  <c r="H43" i="9"/>
  <c r="X29" i="9"/>
  <c r="X57" i="9"/>
  <c r="D7" i="8"/>
  <c r="I9" i="8"/>
  <c r="Y29" i="8"/>
  <c r="AC7" i="6"/>
  <c r="AC7" i="12"/>
  <c r="S9" i="12"/>
  <c r="D21" i="11"/>
  <c r="C27" i="11"/>
  <c r="AC57" i="11"/>
  <c r="AK57" i="11"/>
  <c r="U7" i="10"/>
  <c r="AK8" i="10"/>
  <c r="AA9" i="10"/>
  <c r="L49" i="10"/>
  <c r="S7" i="9"/>
  <c r="AK8" i="7"/>
  <c r="AO7" i="7"/>
  <c r="M7" i="7"/>
  <c r="H4" i="6"/>
  <c r="K7" i="6"/>
  <c r="C45" i="12"/>
  <c r="M7" i="10"/>
  <c r="V7" i="10"/>
  <c r="C9" i="10"/>
  <c r="E29" i="8"/>
  <c r="C45" i="8"/>
  <c r="S9" i="7"/>
  <c r="H58" i="7"/>
  <c r="K57" i="7"/>
  <c r="AO9" i="6"/>
  <c r="C56" i="6"/>
  <c r="F8" i="5"/>
  <c r="AA7" i="9"/>
  <c r="U9" i="7"/>
  <c r="D65" i="7"/>
  <c r="C65" i="7" s="1"/>
  <c r="AE9" i="4"/>
  <c r="AO9" i="12"/>
  <c r="M57" i="11"/>
  <c r="V65" i="11"/>
  <c r="AC7" i="10"/>
  <c r="L5" i="10"/>
  <c r="D9" i="10"/>
  <c r="H45" i="9"/>
  <c r="AK29" i="7"/>
  <c r="I7" i="6"/>
  <c r="U7" i="6"/>
  <c r="L5" i="6"/>
  <c r="AC57" i="6"/>
  <c r="AC29" i="6"/>
  <c r="AD7" i="10"/>
  <c r="Q7" i="10"/>
  <c r="H58" i="10"/>
  <c r="I57" i="10"/>
  <c r="H65" i="10"/>
  <c r="Q7" i="8"/>
  <c r="AK8" i="8"/>
  <c r="C56" i="8"/>
  <c r="M29" i="8"/>
  <c r="M57" i="8"/>
  <c r="H6" i="7"/>
  <c r="K7" i="7"/>
  <c r="AB32" i="7"/>
  <c r="AB48" i="7"/>
  <c r="AI45" i="7"/>
  <c r="M7" i="6"/>
  <c r="F8" i="6"/>
  <c r="AB48" i="6"/>
  <c r="AI45" i="6"/>
  <c r="C9" i="4"/>
  <c r="D9" i="4"/>
  <c r="AG29" i="4"/>
  <c r="D9" i="9"/>
  <c r="AB46" i="9"/>
  <c r="O57" i="9"/>
  <c r="AB3" i="8"/>
  <c r="AC7" i="8"/>
  <c r="AC57" i="8"/>
  <c r="H2" i="6"/>
  <c r="AE9" i="6"/>
  <c r="AO45" i="6"/>
  <c r="I7" i="5"/>
  <c r="H4" i="5"/>
  <c r="K7" i="5"/>
  <c r="U7" i="5"/>
  <c r="L6" i="5"/>
  <c r="C9" i="5"/>
  <c r="C45" i="4"/>
  <c r="I30" i="1"/>
  <c r="H32" i="1"/>
  <c r="AB32" i="6"/>
  <c r="H45" i="6"/>
  <c r="D65" i="6"/>
  <c r="C65" i="6" s="1"/>
  <c r="J7" i="5"/>
  <c r="AI7" i="5"/>
  <c r="T7" i="5"/>
  <c r="R7" i="4"/>
  <c r="AC7" i="7"/>
  <c r="H9" i="5"/>
  <c r="J9" i="5"/>
  <c r="AD29" i="5"/>
  <c r="V65" i="5"/>
  <c r="M9" i="8"/>
  <c r="AO9" i="8"/>
  <c r="M7" i="5"/>
  <c r="AB46" i="5"/>
  <c r="AI45" i="5"/>
  <c r="H2" i="8"/>
  <c r="C45" i="6"/>
  <c r="AC7" i="5"/>
  <c r="S9" i="5"/>
  <c r="K57" i="5"/>
  <c r="H65" i="5"/>
  <c r="AK8" i="1"/>
  <c r="K57" i="1"/>
  <c r="H65" i="1"/>
  <c r="I57" i="5"/>
  <c r="AI45" i="4"/>
  <c r="H45" i="4"/>
  <c r="AP8" i="1"/>
  <c r="AD29" i="1"/>
  <c r="H45" i="5"/>
  <c r="H2" i="4"/>
  <c r="H9" i="4"/>
  <c r="H58" i="4"/>
  <c r="O9" i="1"/>
  <c r="M29" i="1"/>
  <c r="G7" i="17"/>
  <c r="AI45" i="1"/>
  <c r="AB46" i="1"/>
  <c r="AC7" i="4"/>
  <c r="P57" i="4"/>
  <c r="R7" i="1"/>
  <c r="H45" i="17"/>
  <c r="I9" i="4"/>
  <c r="J7" i="1"/>
  <c r="F8" i="1"/>
  <c r="AD7" i="1"/>
  <c r="I9" i="1"/>
  <c r="AA7" i="4"/>
  <c r="T7" i="1"/>
  <c r="AB3" i="1"/>
  <c r="J57" i="1"/>
  <c r="J29" i="1"/>
  <c r="H58" i="1"/>
  <c r="J29" i="17"/>
  <c r="H58" i="17"/>
  <c r="J57" i="17"/>
  <c r="J9" i="21"/>
  <c r="E7" i="17"/>
  <c r="D9" i="17"/>
  <c r="H2" i="1"/>
  <c r="AE9" i="1"/>
  <c r="AO7" i="17"/>
  <c r="C45" i="17"/>
  <c r="S9" i="19"/>
  <c r="K30" i="1"/>
  <c r="H45" i="1"/>
  <c r="AC7" i="17"/>
  <c r="G29" i="17"/>
  <c r="C2" i="17"/>
  <c r="AD7" i="17"/>
  <c r="E29" i="17"/>
  <c r="F29" i="17"/>
  <c r="V65" i="17"/>
  <c r="AP8" i="21"/>
  <c r="C45" i="19"/>
  <c r="H58" i="19"/>
  <c r="I57" i="19"/>
  <c r="D65" i="19"/>
  <c r="C65" i="19" s="1"/>
  <c r="F8" i="21"/>
  <c r="AP8" i="23"/>
  <c r="C27" i="17"/>
  <c r="S9" i="21"/>
  <c r="AN57" i="21"/>
  <c r="F8" i="23"/>
  <c r="F26" i="23"/>
  <c r="AH58" i="21"/>
  <c r="W29" i="22"/>
  <c r="X29" i="21"/>
  <c r="M57" i="21"/>
  <c r="V65" i="22"/>
  <c r="J57" i="22"/>
  <c r="AC57" i="21"/>
  <c r="C45" i="22"/>
  <c r="I57" i="22"/>
  <c r="C27" i="22"/>
  <c r="C45" i="23"/>
  <c r="H58" i="23"/>
  <c r="J9" i="22"/>
  <c r="M57" i="24"/>
  <c r="C27" i="25"/>
  <c r="F8" i="25"/>
  <c r="M57" i="25"/>
  <c r="H58" i="24"/>
  <c r="AD57" i="25"/>
  <c r="C45" i="24"/>
  <c r="AP8" i="26"/>
  <c r="H45" i="26"/>
  <c r="AP8" i="24"/>
  <c r="C45" i="25"/>
  <c r="C45" i="26"/>
  <c r="H58" i="25"/>
  <c r="F8" i="26"/>
  <c r="AD57" i="26"/>
  <c r="H58" i="26"/>
  <c r="I57" i="26"/>
  <c r="Z29" i="26"/>
  <c r="M57" i="26"/>
  <c r="O57" i="28"/>
  <c r="O29" i="28"/>
  <c r="AP57" i="28"/>
  <c r="AP29" i="28"/>
  <c r="C45" i="28"/>
  <c r="F57" i="28"/>
  <c r="F29" i="28"/>
  <c r="H45" i="28"/>
  <c r="W57" i="28"/>
  <c r="W29" i="28"/>
  <c r="J57" i="28"/>
  <c r="J57" i="29"/>
  <c r="V65" i="28"/>
  <c r="F26" i="29"/>
  <c r="I57" i="28"/>
  <c r="H45" i="29"/>
  <c r="V65" i="29"/>
  <c r="H58" i="29"/>
  <c r="F26" i="30"/>
  <c r="F8" i="30"/>
  <c r="AP8" i="30"/>
  <c r="AD57" i="31"/>
  <c r="AC57" i="30"/>
  <c r="H45" i="31"/>
  <c r="F8" i="31"/>
  <c r="F26" i="31"/>
  <c r="AP8" i="31"/>
  <c r="M57" i="31"/>
  <c r="C45" i="31"/>
  <c r="H58" i="31"/>
  <c r="C45" i="32"/>
  <c r="I57" i="32"/>
  <c r="C27" i="32"/>
  <c r="AQ54" i="2" l="1"/>
  <c r="F72" i="21"/>
  <c r="O8" i="2"/>
  <c r="O26" i="2"/>
  <c r="AQ71" i="12"/>
  <c r="O8" i="9"/>
  <c r="AG8" i="13"/>
  <c r="AH8" i="16"/>
  <c r="AG8" i="8"/>
  <c r="AQ71" i="15"/>
  <c r="AG8" i="17"/>
  <c r="AQ71" i="10"/>
  <c r="AN29" i="21"/>
  <c r="O8" i="7"/>
  <c r="I29" i="14"/>
  <c r="AG8" i="16"/>
  <c r="AN8" i="10"/>
  <c r="AD21" i="11"/>
  <c r="AQ71" i="2"/>
  <c r="AQ54" i="11"/>
  <c r="AH8" i="6"/>
  <c r="O26" i="9"/>
  <c r="AN29" i="16"/>
  <c r="AQ71" i="5"/>
  <c r="AH8" i="12"/>
  <c r="AQ50" i="5"/>
  <c r="AG8" i="7"/>
  <c r="AQ71" i="17"/>
  <c r="AN8" i="6"/>
  <c r="AN8" i="16"/>
  <c r="AN29" i="19"/>
  <c r="AN8" i="19"/>
  <c r="AG8" i="9"/>
  <c r="AQ54" i="5"/>
  <c r="AN8" i="11"/>
  <c r="AN8" i="13"/>
  <c r="AQ54" i="7"/>
  <c r="O8" i="19"/>
  <c r="AG8" i="5"/>
  <c r="AN8" i="9"/>
  <c r="O8" i="11"/>
  <c r="AH8" i="13"/>
  <c r="AP72" i="1"/>
  <c r="O26" i="11"/>
  <c r="AQ47" i="12"/>
  <c r="O26" i="16"/>
  <c r="AN29" i="11"/>
  <c r="AG26" i="1"/>
  <c r="AN26" i="5"/>
  <c r="AQ54" i="8"/>
  <c r="AG26" i="9"/>
  <c r="AQ54" i="1"/>
  <c r="AC21" i="9"/>
  <c r="O26" i="7"/>
  <c r="AG26" i="8"/>
  <c r="AG26" i="5"/>
  <c r="AC21" i="5"/>
  <c r="AQ54" i="4"/>
  <c r="AQ47" i="6"/>
  <c r="I29" i="10"/>
  <c r="AN29" i="12"/>
  <c r="AG8" i="10"/>
  <c r="AQ47" i="17"/>
  <c r="AH26" i="4"/>
  <c r="AH26" i="5"/>
  <c r="AQ54" i="10"/>
  <c r="AH8" i="11"/>
  <c r="AG8" i="11"/>
  <c r="I29" i="6"/>
  <c r="AG26" i="14"/>
  <c r="AG8" i="15"/>
  <c r="O8" i="10"/>
  <c r="AC21" i="12"/>
  <c r="AQ54" i="15"/>
  <c r="AN29" i="15"/>
  <c r="AN29" i="1"/>
  <c r="AN8" i="12"/>
  <c r="O26" i="5"/>
  <c r="AN29" i="14"/>
  <c r="I29" i="12"/>
  <c r="AN29" i="2"/>
  <c r="AG26" i="6"/>
  <c r="AQ54" i="13"/>
  <c r="AN29" i="4"/>
  <c r="AH8" i="10"/>
  <c r="AQ54" i="14"/>
  <c r="O8" i="22"/>
  <c r="O8" i="1"/>
  <c r="AQ54" i="9"/>
  <c r="AC21" i="2"/>
  <c r="AH26" i="1"/>
  <c r="AC21" i="7"/>
  <c r="AG26" i="4"/>
  <c r="O8" i="12"/>
  <c r="I29" i="4"/>
  <c r="AN26" i="7"/>
  <c r="O8" i="14"/>
  <c r="I29" i="15"/>
  <c r="AQ54" i="16"/>
  <c r="AH8" i="15"/>
  <c r="AQ54" i="17"/>
  <c r="AH8" i="8"/>
  <c r="O8" i="21"/>
  <c r="AN26" i="1"/>
  <c r="AH26" i="7"/>
  <c r="AQ71" i="9"/>
  <c r="AN29" i="18"/>
  <c r="AQ54" i="6"/>
  <c r="AC21" i="10"/>
  <c r="I29" i="8"/>
  <c r="AN29" i="10"/>
  <c r="O8" i="8"/>
  <c r="I29" i="7"/>
  <c r="AH8" i="2"/>
  <c r="AH26" i="9"/>
  <c r="AN29" i="13"/>
  <c r="AD8" i="14"/>
  <c r="H30" i="2"/>
  <c r="H30" i="16"/>
  <c r="AC21" i="1"/>
  <c r="AH26" i="6"/>
  <c r="AQ50" i="8"/>
  <c r="AQ50" i="11"/>
  <c r="AN8" i="1"/>
  <c r="AQ47" i="5"/>
  <c r="AQ47" i="14"/>
  <c r="AB22" i="16"/>
  <c r="AQ47" i="10"/>
  <c r="AB22" i="9"/>
  <c r="AQ50" i="14"/>
  <c r="AN8" i="5"/>
  <c r="AQ50" i="13"/>
  <c r="AQ50" i="9"/>
  <c r="AB22" i="12"/>
  <c r="AB22" i="11"/>
  <c r="AQ71" i="6"/>
  <c r="AQ71" i="13"/>
  <c r="AQ71" i="4"/>
  <c r="AQ71" i="7"/>
  <c r="AQ71" i="16"/>
  <c r="AQ71" i="11"/>
  <c r="AB22" i="14"/>
  <c r="AH8" i="4"/>
  <c r="AG8" i="14"/>
  <c r="AH8" i="5"/>
  <c r="AQ47" i="7"/>
  <c r="AQ47" i="18"/>
  <c r="AQ47" i="8"/>
  <c r="AQ47" i="2"/>
  <c r="AQ47" i="11"/>
  <c r="AH26" i="8"/>
  <c r="O26" i="14"/>
  <c r="AN8" i="7"/>
  <c r="AH8" i="9"/>
  <c r="O26" i="8"/>
  <c r="AQ50" i="10"/>
  <c r="AB45" i="4"/>
  <c r="AB45" i="10"/>
  <c r="AB45" i="14"/>
  <c r="AB45" i="8"/>
  <c r="AQ47" i="1"/>
  <c r="AQ47" i="9"/>
  <c r="AQ47" i="13"/>
  <c r="AQ50" i="6"/>
  <c r="AQ50" i="16"/>
  <c r="AQ50" i="2"/>
  <c r="AB22" i="5"/>
  <c r="AH8" i="1"/>
  <c r="AG8" i="4"/>
  <c r="AH8" i="7"/>
  <c r="AG8" i="6"/>
  <c r="O8" i="5"/>
  <c r="AC21" i="16"/>
  <c r="AQ71" i="8"/>
  <c r="AG26" i="7"/>
  <c r="AH26" i="10"/>
  <c r="AB22" i="1"/>
  <c r="AN8" i="14"/>
  <c r="AB22" i="15"/>
  <c r="AB22" i="10"/>
  <c r="F72" i="26"/>
  <c r="F72" i="10"/>
  <c r="AB22" i="7"/>
  <c r="AC21" i="15"/>
  <c r="AQ50" i="1"/>
  <c r="H30" i="5"/>
  <c r="K29" i="9"/>
  <c r="AC21" i="14"/>
  <c r="AC21" i="17"/>
  <c r="O8" i="4"/>
  <c r="AQ50" i="7"/>
  <c r="AN29" i="9"/>
  <c r="AN8" i="15"/>
  <c r="AN8" i="21"/>
  <c r="AN29" i="6"/>
  <c r="AG8" i="1"/>
  <c r="AN8" i="8"/>
  <c r="O26" i="13"/>
  <c r="AN8" i="17"/>
  <c r="O26" i="6"/>
  <c r="AQ47" i="16"/>
  <c r="O26" i="15"/>
  <c r="AC21" i="4"/>
  <c r="O8" i="16"/>
  <c r="AB45" i="15"/>
  <c r="AQ50" i="4"/>
  <c r="AQ50" i="12"/>
  <c r="AQ71" i="14"/>
  <c r="AQ50" i="15"/>
  <c r="AN8" i="18"/>
  <c r="AN8" i="4"/>
  <c r="AQ54" i="12"/>
  <c r="AC21" i="13"/>
  <c r="AB45" i="2"/>
  <c r="AB22" i="8"/>
  <c r="AN29" i="7"/>
  <c r="O8" i="13"/>
  <c r="AB22" i="4"/>
  <c r="O8" i="15"/>
  <c r="AN26" i="4"/>
  <c r="AC21" i="8"/>
  <c r="O26" i="4"/>
  <c r="O8" i="6"/>
  <c r="AB22" i="13"/>
  <c r="AB22" i="17"/>
  <c r="AI26" i="15"/>
  <c r="W26" i="9"/>
  <c r="K8" i="12"/>
  <c r="R26" i="9"/>
  <c r="J26" i="11"/>
  <c r="K29" i="11"/>
  <c r="J8" i="12"/>
  <c r="AI29" i="15"/>
  <c r="S8" i="15"/>
  <c r="AQ49" i="7"/>
  <c r="J26" i="8"/>
  <c r="J26" i="13"/>
  <c r="AQ5" i="8"/>
  <c r="AA8" i="2"/>
  <c r="P8" i="2"/>
  <c r="AQ49" i="12"/>
  <c r="AQ48" i="16"/>
  <c r="X26" i="16"/>
  <c r="G8" i="16"/>
  <c r="AA8" i="12"/>
  <c r="W8" i="14"/>
  <c r="AD21" i="17"/>
  <c r="AN29" i="8"/>
  <c r="AD21" i="2"/>
  <c r="AI29" i="5"/>
  <c r="AI29" i="7"/>
  <c r="AQ48" i="13"/>
  <c r="AI29" i="11"/>
  <c r="AQ5" i="14"/>
  <c r="AQ48" i="1"/>
  <c r="AQ5" i="5"/>
  <c r="T26" i="10"/>
  <c r="J26" i="15"/>
  <c r="AO8" i="16"/>
  <c r="K29" i="7"/>
  <c r="U8" i="9"/>
  <c r="AO8" i="9"/>
  <c r="AI26" i="8"/>
  <c r="T26" i="16"/>
  <c r="S8" i="2"/>
  <c r="K8" i="2"/>
  <c r="E8" i="15"/>
  <c r="Z26" i="16"/>
  <c r="P8" i="16"/>
  <c r="AQ5" i="11"/>
  <c r="M8" i="8"/>
  <c r="K29" i="15"/>
  <c r="AD21" i="12"/>
  <c r="AC21" i="11"/>
  <c r="O26" i="1"/>
  <c r="AB45" i="7"/>
  <c r="Q26" i="8"/>
  <c r="AQ48" i="9"/>
  <c r="H30" i="15"/>
  <c r="P29" i="16"/>
  <c r="P29" i="15"/>
  <c r="O26" i="12"/>
  <c r="AI26" i="1"/>
  <c r="AI26" i="4"/>
  <c r="H30" i="7"/>
  <c r="T8" i="11"/>
  <c r="I29" i="9"/>
  <c r="AQ5" i="13"/>
  <c r="R8" i="15"/>
  <c r="W8" i="16"/>
  <c r="V8" i="16"/>
  <c r="Z26" i="2"/>
  <c r="W26" i="11"/>
  <c r="K29" i="10"/>
  <c r="H30" i="4"/>
  <c r="I29" i="13"/>
  <c r="AA8" i="16"/>
  <c r="K8" i="15"/>
  <c r="V26" i="9"/>
  <c r="W26" i="15"/>
  <c r="R8" i="16"/>
  <c r="Q8" i="14"/>
  <c r="AO8" i="13"/>
  <c r="AA8" i="8"/>
  <c r="I8" i="13"/>
  <c r="I29" i="5"/>
  <c r="AN29" i="17"/>
  <c r="AD21" i="8"/>
  <c r="AQ71" i="1"/>
  <c r="AD21" i="16"/>
  <c r="AB45" i="16"/>
  <c r="K29" i="8"/>
  <c r="V26" i="10"/>
  <c r="AI29" i="2"/>
  <c r="AQ47" i="4"/>
  <c r="E8" i="13"/>
  <c r="G8" i="12"/>
  <c r="AB45" i="12"/>
  <c r="AQ5" i="12"/>
  <c r="AQ48" i="10"/>
  <c r="I8" i="16"/>
  <c r="R8" i="2"/>
  <c r="P29" i="14"/>
  <c r="AQ48" i="15"/>
  <c r="P26" i="11"/>
  <c r="S8" i="12"/>
  <c r="E21" i="11"/>
  <c r="AQ48" i="14"/>
  <c r="H30" i="13"/>
  <c r="E8" i="16"/>
  <c r="M8" i="15"/>
  <c r="R26" i="10"/>
  <c r="AQ5" i="15"/>
  <c r="K29" i="12"/>
  <c r="E26" i="9"/>
  <c r="AO8" i="12"/>
  <c r="AQ49" i="14"/>
  <c r="AN8" i="2"/>
  <c r="AD21" i="6"/>
  <c r="AD21" i="14"/>
  <c r="W26" i="8"/>
  <c r="K29" i="1"/>
  <c r="AB45" i="1"/>
  <c r="AI29" i="4"/>
  <c r="AQ5" i="6"/>
  <c r="AI29" i="10"/>
  <c r="AI29" i="14"/>
  <c r="AQ49" i="16"/>
  <c r="R26" i="8"/>
  <c r="W26" i="13"/>
  <c r="AO8" i="10"/>
  <c r="AQ48" i="2"/>
  <c r="T8" i="14"/>
  <c r="T26" i="2"/>
  <c r="AI26" i="14"/>
  <c r="AQ48" i="12"/>
  <c r="K29" i="6"/>
  <c r="AI29" i="8"/>
  <c r="S8" i="10"/>
  <c r="AO8" i="14"/>
  <c r="AQ49" i="5"/>
  <c r="K29" i="14"/>
  <c r="AQ48" i="5"/>
  <c r="AQ49" i="9"/>
  <c r="I8" i="15"/>
  <c r="K8" i="14"/>
  <c r="E8" i="14"/>
  <c r="U8" i="15"/>
  <c r="AQ49" i="4"/>
  <c r="AO8" i="8"/>
  <c r="G26" i="8"/>
  <c r="K29" i="4"/>
  <c r="AB22" i="6"/>
  <c r="AH8" i="14"/>
  <c r="AQ5" i="7"/>
  <c r="AI29" i="1"/>
  <c r="H30" i="1"/>
  <c r="AB45" i="9"/>
  <c r="AI29" i="6"/>
  <c r="AQ5" i="10"/>
  <c r="K26" i="10"/>
  <c r="AI26" i="10"/>
  <c r="P29" i="2"/>
  <c r="AI26" i="7"/>
  <c r="AI29" i="9"/>
  <c r="AQ49" i="8"/>
  <c r="AQ48" i="8"/>
  <c r="H30" i="6"/>
  <c r="Q26" i="9"/>
  <c r="AQ5" i="2"/>
  <c r="T8" i="15"/>
  <c r="G8" i="2"/>
  <c r="U8" i="14"/>
  <c r="AQ49" i="1"/>
  <c r="K29" i="17"/>
  <c r="AI29" i="12"/>
  <c r="AQ5" i="9"/>
  <c r="H30" i="8"/>
  <c r="K29" i="5"/>
  <c r="G26" i="11"/>
  <c r="AQ48" i="11"/>
  <c r="M8" i="2"/>
  <c r="AI26" i="6"/>
  <c r="I8" i="10"/>
  <c r="AG26" i="10"/>
  <c r="K29" i="2"/>
  <c r="K29" i="13"/>
  <c r="AO8" i="2"/>
  <c r="P26" i="8"/>
  <c r="J8" i="14"/>
  <c r="V26" i="8"/>
  <c r="E8" i="12"/>
  <c r="AC21" i="6"/>
  <c r="AD21" i="1"/>
  <c r="AD21" i="15"/>
  <c r="AB45" i="6"/>
  <c r="AQ49" i="11"/>
  <c r="AI29" i="13"/>
  <c r="W26" i="12"/>
  <c r="U8" i="13"/>
  <c r="P29" i="12"/>
  <c r="G26" i="15"/>
  <c r="J26" i="10"/>
  <c r="V26" i="12"/>
  <c r="K8" i="16"/>
  <c r="AQ49" i="15"/>
  <c r="AQ49" i="2"/>
  <c r="AQ5" i="4"/>
  <c r="AQ48" i="4"/>
  <c r="P26" i="15"/>
  <c r="J8" i="2"/>
  <c r="X26" i="2"/>
  <c r="AD8" i="16"/>
  <c r="AN29" i="5"/>
  <c r="AD21" i="9"/>
  <c r="AD21" i="4"/>
  <c r="AD21" i="13"/>
  <c r="AI26" i="5"/>
  <c r="Q26" i="10"/>
  <c r="H30" i="9"/>
  <c r="I29" i="11"/>
  <c r="I29" i="16"/>
  <c r="AI29" i="16"/>
  <c r="AI26" i="17"/>
  <c r="M8" i="12"/>
  <c r="H30" i="10"/>
  <c r="AI26" i="11"/>
  <c r="V8" i="13"/>
  <c r="P26" i="9"/>
  <c r="U8" i="12"/>
  <c r="V26" i="2"/>
  <c r="V26" i="14"/>
  <c r="S8" i="16"/>
  <c r="I8" i="9"/>
  <c r="P29" i="13"/>
  <c r="AQ49" i="13"/>
  <c r="AQ5" i="16"/>
  <c r="Q8" i="16"/>
  <c r="I29" i="2"/>
  <c r="T26" i="8"/>
  <c r="S8" i="8"/>
  <c r="P8" i="13"/>
  <c r="R8" i="12"/>
  <c r="AO8" i="15"/>
  <c r="R8" i="13"/>
  <c r="K29" i="16"/>
  <c r="AI26" i="9"/>
  <c r="D8" i="14"/>
  <c r="AQ49" i="6"/>
  <c r="K26" i="11"/>
  <c r="AB22" i="2"/>
  <c r="AD21" i="7"/>
  <c r="AD21" i="10"/>
  <c r="AD21" i="5"/>
  <c r="F72" i="2"/>
  <c r="AP72" i="13"/>
  <c r="AP26" i="12"/>
  <c r="AP72" i="12" s="1"/>
  <c r="AP26" i="5"/>
  <c r="AP72" i="5" s="1"/>
  <c r="AP26" i="7"/>
  <c r="AP72" i="7" s="1"/>
  <c r="AN26" i="9"/>
  <c r="AN26" i="6"/>
  <c r="AP26" i="17"/>
  <c r="AP72" i="17" s="1"/>
  <c r="AN26" i="17"/>
  <c r="AN26" i="14"/>
  <c r="AP72" i="16"/>
  <c r="AP26" i="10"/>
  <c r="AP72" i="10" s="1"/>
  <c r="AN26" i="10"/>
  <c r="F72" i="15"/>
  <c r="F72" i="28"/>
  <c r="F72" i="25"/>
  <c r="F72" i="29"/>
  <c r="F72" i="6"/>
  <c r="AP72" i="11"/>
  <c r="F72" i="1"/>
  <c r="Q26" i="13"/>
  <c r="F72" i="24"/>
  <c r="F72" i="14"/>
  <c r="F72" i="22"/>
  <c r="AG26" i="12"/>
  <c r="AH26" i="12"/>
  <c r="AN26" i="16"/>
  <c r="AN26" i="15"/>
  <c r="AG26" i="16"/>
  <c r="AG26" i="13"/>
  <c r="AN26" i="12"/>
  <c r="AH26" i="11"/>
  <c r="AG26" i="15"/>
  <c r="AH26" i="13"/>
  <c r="AG26" i="11"/>
  <c r="AC8" i="13"/>
  <c r="AI8" i="13"/>
  <c r="AI26" i="13"/>
  <c r="AH26" i="2"/>
  <c r="AN26" i="2"/>
  <c r="AC8" i="15"/>
  <c r="AC8" i="2"/>
  <c r="AH26" i="14"/>
  <c r="AD8" i="12"/>
  <c r="AC8" i="11"/>
  <c r="AG26" i="17"/>
  <c r="AI8" i="2"/>
  <c r="AI26" i="2"/>
  <c r="AI8" i="12"/>
  <c r="AI26" i="12"/>
  <c r="AI8" i="16"/>
  <c r="AI26" i="16"/>
  <c r="AC8" i="9"/>
  <c r="AH26" i="15"/>
  <c r="AN26" i="11"/>
  <c r="AH26" i="16"/>
  <c r="AN26" i="13"/>
  <c r="AG26" i="2"/>
  <c r="M26" i="14"/>
  <c r="F72" i="16"/>
  <c r="F72" i="8"/>
  <c r="H57" i="8"/>
  <c r="F72" i="30"/>
  <c r="F72" i="9"/>
  <c r="F72" i="31"/>
  <c r="F72" i="23"/>
  <c r="F72" i="12"/>
  <c r="F72" i="5"/>
  <c r="F72" i="17"/>
  <c r="F72" i="13"/>
  <c r="F72" i="7"/>
  <c r="I8" i="7"/>
  <c r="AA8" i="7"/>
  <c r="V26" i="7"/>
  <c r="AD8" i="7"/>
  <c r="H57" i="12"/>
  <c r="H57" i="14"/>
  <c r="H57" i="11"/>
  <c r="F72" i="19"/>
  <c r="E26" i="4"/>
  <c r="R26" i="5"/>
  <c r="U8" i="7"/>
  <c r="T26" i="7"/>
  <c r="R26" i="1"/>
  <c r="R26" i="4"/>
  <c r="M26" i="7"/>
  <c r="T26" i="4"/>
  <c r="E26" i="7"/>
  <c r="G26" i="4"/>
  <c r="R26" i="7"/>
  <c r="AD8" i="6"/>
  <c r="G26" i="17"/>
  <c r="T26" i="5"/>
  <c r="K26" i="7"/>
  <c r="K26" i="17"/>
  <c r="K26" i="4"/>
  <c r="E26" i="6"/>
  <c r="AO8" i="4"/>
  <c r="J26" i="4"/>
  <c r="P26" i="7"/>
  <c r="J26" i="17"/>
  <c r="I8" i="1"/>
  <c r="M8" i="24"/>
  <c r="V26" i="4"/>
  <c r="T26" i="1"/>
  <c r="G26" i="5"/>
  <c r="R26" i="6"/>
  <c r="Q26" i="4"/>
  <c r="J26" i="1"/>
  <c r="I8" i="4"/>
  <c r="Q26" i="6"/>
  <c r="K26" i="5"/>
  <c r="M8" i="23"/>
  <c r="W26" i="7"/>
  <c r="AO8" i="6"/>
  <c r="P26" i="5"/>
  <c r="E26" i="17"/>
  <c r="K26" i="6"/>
  <c r="T26" i="6"/>
  <c r="AO8" i="5"/>
  <c r="G26" i="1"/>
  <c r="W26" i="4"/>
  <c r="V26" i="6"/>
  <c r="H57" i="16"/>
  <c r="Q8" i="4"/>
  <c r="G8" i="11"/>
  <c r="AK72" i="9"/>
  <c r="R8" i="10"/>
  <c r="R26" i="13"/>
  <c r="AA26" i="9"/>
  <c r="V26" i="16"/>
  <c r="G8" i="4"/>
  <c r="AP72" i="4"/>
  <c r="V8" i="14"/>
  <c r="U26" i="2"/>
  <c r="H57" i="2"/>
  <c r="T26" i="15"/>
  <c r="T8" i="8"/>
  <c r="T8" i="16"/>
  <c r="E8" i="9"/>
  <c r="V8" i="4"/>
  <c r="AA26" i="2"/>
  <c r="J26" i="2"/>
  <c r="U26" i="6"/>
  <c r="AI8" i="6"/>
  <c r="K26" i="14"/>
  <c r="V8" i="12"/>
  <c r="M26" i="4"/>
  <c r="AQ70" i="2"/>
  <c r="I26" i="5"/>
  <c r="AA26" i="12"/>
  <c r="P26" i="16"/>
  <c r="F72" i="4"/>
  <c r="H7" i="1"/>
  <c r="V26" i="11"/>
  <c r="E8" i="4"/>
  <c r="W8" i="12"/>
  <c r="W8" i="9"/>
  <c r="M26" i="12"/>
  <c r="T8" i="4"/>
  <c r="W8" i="8"/>
  <c r="E8" i="7"/>
  <c r="J8" i="13"/>
  <c r="G8" i="8"/>
  <c r="J8" i="4"/>
  <c r="F72" i="11"/>
  <c r="AQ6" i="5"/>
  <c r="V8" i="9"/>
  <c r="R26" i="2"/>
  <c r="U26" i="10"/>
  <c r="M26" i="5"/>
  <c r="V8" i="2"/>
  <c r="P8" i="7"/>
  <c r="R26" i="15"/>
  <c r="M26" i="6"/>
  <c r="J8" i="8"/>
  <c r="U26" i="5"/>
  <c r="E8" i="6"/>
  <c r="T8" i="10"/>
  <c r="H57" i="9"/>
  <c r="H30" i="12"/>
  <c r="AB9" i="4"/>
  <c r="AI8" i="4"/>
  <c r="P8" i="8"/>
  <c r="W26" i="16"/>
  <c r="AA26" i="5"/>
  <c r="F72" i="18"/>
  <c r="K8" i="11"/>
  <c r="H7" i="12"/>
  <c r="Q8" i="9"/>
  <c r="P8" i="9"/>
  <c r="I26" i="13"/>
  <c r="G8" i="5"/>
  <c r="U26" i="9"/>
  <c r="P8" i="4"/>
  <c r="C24" i="11"/>
  <c r="P8" i="15"/>
  <c r="Q8" i="6"/>
  <c r="H7" i="4"/>
  <c r="K8" i="4"/>
  <c r="U26" i="11"/>
  <c r="R26" i="12"/>
  <c r="U26" i="14"/>
  <c r="R26" i="16"/>
  <c r="R8" i="7"/>
  <c r="P8" i="11"/>
  <c r="L9" i="4"/>
  <c r="V26" i="13"/>
  <c r="D26" i="8"/>
  <c r="G8" i="1"/>
  <c r="M26" i="10"/>
  <c r="AQ6" i="10"/>
  <c r="AA26" i="6"/>
  <c r="V8" i="8"/>
  <c r="I26" i="6"/>
  <c r="W8" i="11"/>
  <c r="AA26" i="4"/>
  <c r="W8" i="4"/>
  <c r="Q8" i="13"/>
  <c r="J8" i="11"/>
  <c r="H7" i="8"/>
  <c r="AA26" i="1"/>
  <c r="U8" i="8"/>
  <c r="U26" i="8"/>
  <c r="S8" i="7"/>
  <c r="E8" i="1"/>
  <c r="E26" i="1"/>
  <c r="J26" i="5"/>
  <c r="Q8" i="1"/>
  <c r="Q26" i="1"/>
  <c r="I8" i="8"/>
  <c r="I26" i="8"/>
  <c r="AC8" i="1"/>
  <c r="E8" i="10"/>
  <c r="E26" i="10"/>
  <c r="AA8" i="10"/>
  <c r="AA26" i="10"/>
  <c r="M26" i="9"/>
  <c r="U26" i="7"/>
  <c r="Q8" i="5"/>
  <c r="Q26" i="5"/>
  <c r="K8" i="8"/>
  <c r="K26" i="8"/>
  <c r="T8" i="9"/>
  <c r="T26" i="9"/>
  <c r="K8" i="1"/>
  <c r="K26" i="1"/>
  <c r="O8" i="18"/>
  <c r="G8" i="9"/>
  <c r="G26" i="9"/>
  <c r="I26" i="1"/>
  <c r="I26" i="9"/>
  <c r="AA26" i="8"/>
  <c r="G8" i="6"/>
  <c r="G26" i="6"/>
  <c r="K8" i="9"/>
  <c r="K26" i="9"/>
  <c r="M8" i="1"/>
  <c r="M26" i="1"/>
  <c r="AA26" i="7"/>
  <c r="V8" i="5"/>
  <c r="V26" i="5"/>
  <c r="P8" i="10"/>
  <c r="P26" i="10"/>
  <c r="S8" i="5"/>
  <c r="Q8" i="7"/>
  <c r="Q26" i="7"/>
  <c r="AD8" i="8"/>
  <c r="J8" i="7"/>
  <c r="J26" i="7"/>
  <c r="I26" i="7"/>
  <c r="AO8" i="1"/>
  <c r="E8" i="5"/>
  <c r="E26" i="5"/>
  <c r="P8" i="1"/>
  <c r="P26" i="1"/>
  <c r="I26" i="10"/>
  <c r="AD8" i="4"/>
  <c r="O26" i="10"/>
  <c r="AD8" i="5"/>
  <c r="G8" i="7"/>
  <c r="G26" i="7"/>
  <c r="W8" i="10"/>
  <c r="W26" i="10"/>
  <c r="U8" i="4"/>
  <c r="U26" i="4"/>
  <c r="W8" i="5"/>
  <c r="W26" i="5"/>
  <c r="AI8" i="1"/>
  <c r="I26" i="4"/>
  <c r="E8" i="8"/>
  <c r="E26" i="8"/>
  <c r="P8" i="6"/>
  <c r="P26" i="6"/>
  <c r="AI8" i="8"/>
  <c r="J26" i="6"/>
  <c r="G8" i="10"/>
  <c r="G26" i="10"/>
  <c r="J8" i="9"/>
  <c r="J26" i="9"/>
  <c r="D26" i="10"/>
  <c r="W8" i="1"/>
  <c r="W26" i="1"/>
  <c r="U8" i="1"/>
  <c r="U26" i="1"/>
  <c r="AI8" i="7"/>
  <c r="S8" i="6"/>
  <c r="W8" i="6"/>
  <c r="W26" i="6"/>
  <c r="M26" i="8"/>
  <c r="I26" i="15"/>
  <c r="AQ6" i="9"/>
  <c r="R8" i="11"/>
  <c r="R26" i="11"/>
  <c r="I8" i="11"/>
  <c r="I26" i="11"/>
  <c r="M8" i="11"/>
  <c r="M26" i="11"/>
  <c r="AA8" i="11"/>
  <c r="AA26" i="11"/>
  <c r="Q8" i="11"/>
  <c r="Q26" i="11"/>
  <c r="S8" i="11"/>
  <c r="E8" i="11"/>
  <c r="AI8" i="11"/>
  <c r="T26" i="11"/>
  <c r="AO8" i="11"/>
  <c r="H30" i="14"/>
  <c r="L9" i="13"/>
  <c r="AB9" i="16"/>
  <c r="W26" i="14"/>
  <c r="G26" i="16"/>
  <c r="M26" i="15"/>
  <c r="H7" i="14"/>
  <c r="M26" i="2"/>
  <c r="F72" i="32"/>
  <c r="AK29" i="4"/>
  <c r="W8" i="15"/>
  <c r="L9" i="15"/>
  <c r="AK29" i="1"/>
  <c r="AI8" i="17"/>
  <c r="H57" i="4"/>
  <c r="J8" i="6"/>
  <c r="V8" i="7"/>
  <c r="AQ6" i="11"/>
  <c r="P26" i="13"/>
  <c r="J8" i="17"/>
  <c r="H57" i="15"/>
  <c r="AK29" i="10"/>
  <c r="J26" i="14"/>
  <c r="AI8" i="9"/>
  <c r="AK29" i="17"/>
  <c r="H57" i="7"/>
  <c r="AB9" i="12"/>
  <c r="T8" i="2"/>
  <c r="L9" i="9"/>
  <c r="AA8" i="1"/>
  <c r="V8" i="6"/>
  <c r="R8" i="9"/>
  <c r="U8" i="11"/>
  <c r="AB9" i="14"/>
  <c r="AB9" i="2"/>
  <c r="M8" i="14"/>
  <c r="H7" i="16"/>
  <c r="M8" i="9"/>
  <c r="AD8" i="9"/>
  <c r="C7" i="14"/>
  <c r="AB9" i="11"/>
  <c r="AA8" i="6"/>
  <c r="K26" i="15"/>
  <c r="Q26" i="14"/>
  <c r="T8" i="12"/>
  <c r="T26" i="12"/>
  <c r="I29" i="1"/>
  <c r="P8" i="5"/>
  <c r="L9" i="1"/>
  <c r="L9" i="14"/>
  <c r="K26" i="2"/>
  <c r="C7" i="10"/>
  <c r="AB9" i="6"/>
  <c r="I26" i="16"/>
  <c r="C7" i="8"/>
  <c r="K26" i="13"/>
  <c r="AB9" i="1"/>
  <c r="J8" i="10"/>
  <c r="K8" i="13"/>
  <c r="AQ6" i="6"/>
  <c r="K26" i="16"/>
  <c r="P26" i="2"/>
  <c r="AA26" i="16"/>
  <c r="AQ6" i="12"/>
  <c r="G26" i="12"/>
  <c r="U26" i="15"/>
  <c r="Q26" i="16"/>
  <c r="AQ6" i="14"/>
  <c r="T8" i="6"/>
  <c r="T26" i="14"/>
  <c r="G8" i="15"/>
  <c r="J26" i="12"/>
  <c r="H57" i="13"/>
  <c r="T8" i="7"/>
  <c r="K26" i="12"/>
  <c r="AK29" i="16"/>
  <c r="AB9" i="8"/>
  <c r="L9" i="6"/>
  <c r="R8" i="5"/>
  <c r="AB9" i="10"/>
  <c r="AQ48" i="6"/>
  <c r="U26" i="13"/>
  <c r="L9" i="10"/>
  <c r="H7" i="13"/>
  <c r="H57" i="17"/>
  <c r="H7" i="7"/>
  <c r="H7" i="10"/>
  <c r="H7" i="11"/>
  <c r="U26" i="12"/>
  <c r="J8" i="15"/>
  <c r="L9" i="5"/>
  <c r="AI8" i="14"/>
  <c r="H9" i="13"/>
  <c r="R8" i="6"/>
  <c r="H57" i="6"/>
  <c r="L9" i="12"/>
  <c r="W8" i="13"/>
  <c r="U8" i="2"/>
  <c r="AB9" i="15"/>
  <c r="AB9" i="7"/>
  <c r="H7" i="6"/>
  <c r="G26" i="2"/>
  <c r="AQ6" i="16"/>
  <c r="AK72" i="2"/>
  <c r="H7" i="5"/>
  <c r="H9" i="8"/>
  <c r="AQ47" i="15"/>
  <c r="AB9" i="13"/>
  <c r="L9" i="2"/>
  <c r="W8" i="7"/>
  <c r="H7" i="9"/>
  <c r="AK29" i="12"/>
  <c r="M8" i="4"/>
  <c r="AQ6" i="8"/>
  <c r="M8" i="13"/>
  <c r="M26" i="13"/>
  <c r="AA8" i="5"/>
  <c r="AK57" i="14"/>
  <c r="AK29" i="14"/>
  <c r="AK29" i="15"/>
  <c r="AQ6" i="13"/>
  <c r="K8" i="17"/>
  <c r="AD8" i="2"/>
  <c r="AK57" i="5"/>
  <c r="AK29" i="5"/>
  <c r="AB9" i="5"/>
  <c r="S8" i="13"/>
  <c r="AA26" i="13"/>
  <c r="AA8" i="13"/>
  <c r="AG8" i="2"/>
  <c r="K8" i="5"/>
  <c r="G26" i="14"/>
  <c r="G8" i="14"/>
  <c r="AQ6" i="15"/>
  <c r="D8" i="10"/>
  <c r="AD8" i="13"/>
  <c r="AQ49" i="10"/>
  <c r="AC8" i="4"/>
  <c r="G8" i="17"/>
  <c r="U8" i="6"/>
  <c r="AI8" i="10"/>
  <c r="C9" i="16"/>
  <c r="J8" i="5"/>
  <c r="L9" i="8"/>
  <c r="AO8" i="17"/>
  <c r="M8" i="5"/>
  <c r="M8" i="6"/>
  <c r="D8" i="8"/>
  <c r="R26" i="14"/>
  <c r="R8" i="14"/>
  <c r="H57" i="1"/>
  <c r="J8" i="1"/>
  <c r="AC8" i="5"/>
  <c r="AC8" i="8"/>
  <c r="H57" i="10"/>
  <c r="Q8" i="10"/>
  <c r="I8" i="6"/>
  <c r="AO8" i="7"/>
  <c r="S8" i="9"/>
  <c r="AK29" i="11"/>
  <c r="Q8" i="12"/>
  <c r="Q26" i="12"/>
  <c r="C9" i="12"/>
  <c r="AD8" i="11"/>
  <c r="D8" i="2"/>
  <c r="Q26" i="15"/>
  <c r="Q8" i="15"/>
  <c r="L9" i="11"/>
  <c r="H57" i="5"/>
  <c r="K8" i="7"/>
  <c r="AC8" i="10"/>
  <c r="V8" i="10"/>
  <c r="AK72" i="7"/>
  <c r="C9" i="11"/>
  <c r="AB9" i="9"/>
  <c r="AD8" i="15"/>
  <c r="AB45" i="11"/>
  <c r="I8" i="12"/>
  <c r="I26" i="12"/>
  <c r="C9" i="13"/>
  <c r="R8" i="8"/>
  <c r="S8" i="14"/>
  <c r="C9" i="17"/>
  <c r="H9" i="1"/>
  <c r="AC8" i="7"/>
  <c r="AK29" i="6"/>
  <c r="AK57" i="6"/>
  <c r="I8" i="5"/>
  <c r="AD8" i="10"/>
  <c r="L9" i="7"/>
  <c r="AQ6" i="7"/>
  <c r="AC8" i="16"/>
  <c r="Q8" i="2"/>
  <c r="Q26" i="2"/>
  <c r="AA8" i="15"/>
  <c r="AA26" i="15"/>
  <c r="C9" i="15"/>
  <c r="AD8" i="17"/>
  <c r="AC8" i="17"/>
  <c r="AD8" i="1"/>
  <c r="R8" i="1"/>
  <c r="AB45" i="5"/>
  <c r="C9" i="7"/>
  <c r="AA8" i="9"/>
  <c r="M8" i="10"/>
  <c r="AK29" i="8"/>
  <c r="AK57" i="8"/>
  <c r="AQ48" i="7"/>
  <c r="AK29" i="13"/>
  <c r="H30" i="11"/>
  <c r="H7" i="15"/>
  <c r="C7" i="2"/>
  <c r="T26" i="13"/>
  <c r="T8" i="13"/>
  <c r="I26" i="14"/>
  <c r="I8" i="14"/>
  <c r="AI8" i="15"/>
  <c r="AG8" i="12"/>
  <c r="M8" i="16"/>
  <c r="M26" i="16"/>
  <c r="AC8" i="14"/>
  <c r="T8" i="1"/>
  <c r="AA8" i="4"/>
  <c r="Q8" i="8"/>
  <c r="AC8" i="12"/>
  <c r="J26" i="16"/>
  <c r="J8" i="16"/>
  <c r="G26" i="13"/>
  <c r="G8" i="13"/>
  <c r="Q57" i="2"/>
  <c r="AP72" i="15"/>
  <c r="W26" i="2"/>
  <c r="W8" i="2"/>
  <c r="C57" i="2"/>
  <c r="E8" i="17"/>
  <c r="T8" i="5"/>
  <c r="H9" i="10"/>
  <c r="K8" i="6"/>
  <c r="AC8" i="6"/>
  <c r="K8" i="10"/>
  <c r="P8" i="12"/>
  <c r="P26" i="12"/>
  <c r="P26" i="14"/>
  <c r="P8" i="14"/>
  <c r="AA8" i="14"/>
  <c r="AA26" i="14"/>
  <c r="R8" i="4"/>
  <c r="AI8" i="5"/>
  <c r="U8" i="5"/>
  <c r="M8" i="7"/>
  <c r="U8" i="10"/>
  <c r="V8" i="11"/>
  <c r="V8" i="15"/>
  <c r="V26" i="15"/>
  <c r="L9" i="16"/>
  <c r="AB45" i="13"/>
  <c r="U26" i="16"/>
  <c r="U8" i="16"/>
  <c r="AP30" i="33"/>
  <c r="AK30" i="33"/>
  <c r="AI30" i="33"/>
  <c r="AG30" i="33"/>
  <c r="AD30" i="33"/>
  <c r="AC30" i="33"/>
  <c r="Z30" i="33"/>
  <c r="Y30" i="33"/>
  <c r="X30" i="33"/>
  <c r="W30" i="33"/>
  <c r="R30" i="33"/>
  <c r="P30" i="33"/>
  <c r="O30" i="33"/>
  <c r="M30" i="33"/>
  <c r="J30" i="33"/>
  <c r="O72" i="2" l="1"/>
  <c r="AD26" i="11"/>
  <c r="AG72" i="4"/>
  <c r="H29" i="16"/>
  <c r="AG72" i="8"/>
  <c r="O72" i="5"/>
  <c r="AG72" i="14"/>
  <c r="O72" i="16"/>
  <c r="O72" i="9"/>
  <c r="O72" i="11"/>
  <c r="AC26" i="7"/>
  <c r="AO22" i="9"/>
  <c r="AG72" i="9"/>
  <c r="AC26" i="2"/>
  <c r="AG72" i="6"/>
  <c r="AC26" i="12"/>
  <c r="AC26" i="5"/>
  <c r="AO22" i="16"/>
  <c r="AC26" i="1"/>
  <c r="AG72" i="5"/>
  <c r="AG72" i="1"/>
  <c r="O72" i="8"/>
  <c r="AB21" i="16"/>
  <c r="AN72" i="1"/>
  <c r="AC26" i="10"/>
  <c r="H29" i="2"/>
  <c r="O72" i="7"/>
  <c r="AO22" i="2"/>
  <c r="H29" i="9"/>
  <c r="G72" i="8"/>
  <c r="W72" i="11"/>
  <c r="H29" i="7"/>
  <c r="AO22" i="13"/>
  <c r="O72" i="15"/>
  <c r="H29" i="5"/>
  <c r="AO22" i="12"/>
  <c r="AD26" i="6"/>
  <c r="AD26" i="8"/>
  <c r="W72" i="15"/>
  <c r="Z28" i="2"/>
  <c r="AD26" i="17"/>
  <c r="AB21" i="1"/>
  <c r="H29" i="10"/>
  <c r="X28" i="2"/>
  <c r="G72" i="11"/>
  <c r="H29" i="1"/>
  <c r="AN72" i="7"/>
  <c r="AC26" i="15"/>
  <c r="J72" i="13"/>
  <c r="AC26" i="8"/>
  <c r="AO22" i="8"/>
  <c r="AB21" i="7"/>
  <c r="G72" i="15"/>
  <c r="AD26" i="1"/>
  <c r="H29" i="8"/>
  <c r="AC26" i="11"/>
  <c r="Z28" i="16"/>
  <c r="J72" i="8"/>
  <c r="AN72" i="4"/>
  <c r="O72" i="13"/>
  <c r="AG72" i="7"/>
  <c r="O72" i="14"/>
  <c r="AD26" i="5"/>
  <c r="V72" i="2"/>
  <c r="AD26" i="9"/>
  <c r="AC26" i="6"/>
  <c r="AG72" i="10"/>
  <c r="E72" i="9"/>
  <c r="E26" i="11"/>
  <c r="AD26" i="12"/>
  <c r="AC26" i="13"/>
  <c r="AC26" i="17"/>
  <c r="AO22" i="5"/>
  <c r="AB21" i="9"/>
  <c r="AC26" i="16"/>
  <c r="W72" i="12"/>
  <c r="AD26" i="16"/>
  <c r="H29" i="15"/>
  <c r="AD26" i="2"/>
  <c r="AO22" i="17"/>
  <c r="AB21" i="4"/>
  <c r="AC26" i="4"/>
  <c r="AB21" i="15"/>
  <c r="AO22" i="14"/>
  <c r="AB21" i="11"/>
  <c r="AB21" i="12"/>
  <c r="K72" i="11"/>
  <c r="AI72" i="15"/>
  <c r="AO22" i="11"/>
  <c r="AB21" i="8"/>
  <c r="AO22" i="4"/>
  <c r="AB21" i="14"/>
  <c r="AO22" i="15"/>
  <c r="P72" i="15"/>
  <c r="AB21" i="5"/>
  <c r="AI72" i="7"/>
  <c r="AI72" i="8"/>
  <c r="AI72" i="10"/>
  <c r="AB21" i="13"/>
  <c r="AI72" i="9"/>
  <c r="AI72" i="4"/>
  <c r="AO22" i="1"/>
  <c r="AI72" i="14"/>
  <c r="AI72" i="6"/>
  <c r="AB21" i="17"/>
  <c r="AO22" i="7"/>
  <c r="AB21" i="2"/>
  <c r="X28" i="16"/>
  <c r="AD26" i="7"/>
  <c r="AO22" i="10"/>
  <c r="AB21" i="10"/>
  <c r="AB21" i="6"/>
  <c r="H29" i="4"/>
  <c r="AC26" i="14"/>
  <c r="K72" i="10"/>
  <c r="AI72" i="5"/>
  <c r="H29" i="6"/>
  <c r="J72" i="10"/>
  <c r="AD26" i="15"/>
  <c r="AI72" i="1"/>
  <c r="H29" i="13"/>
  <c r="O72" i="1"/>
  <c r="AI72" i="11"/>
  <c r="J72" i="11"/>
  <c r="O72" i="4"/>
  <c r="J72" i="15"/>
  <c r="O72" i="6"/>
  <c r="AD26" i="4"/>
  <c r="AD26" i="13"/>
  <c r="AO22" i="6"/>
  <c r="G72" i="13"/>
  <c r="I72" i="14"/>
  <c r="H29" i="11"/>
  <c r="H8" i="13"/>
  <c r="I72" i="16"/>
  <c r="C8" i="14"/>
  <c r="M72" i="11"/>
  <c r="M72" i="8"/>
  <c r="W72" i="1"/>
  <c r="I72" i="9"/>
  <c r="M72" i="12"/>
  <c r="J72" i="2"/>
  <c r="J72" i="1"/>
  <c r="K72" i="17"/>
  <c r="AI72" i="2"/>
  <c r="AN72" i="15"/>
  <c r="AN72" i="5"/>
  <c r="AD26" i="14"/>
  <c r="G72" i="14"/>
  <c r="J72" i="12"/>
  <c r="G72" i="12"/>
  <c r="J72" i="14"/>
  <c r="W72" i="6"/>
  <c r="W72" i="5"/>
  <c r="G72" i="7"/>
  <c r="E72" i="5"/>
  <c r="M72" i="1"/>
  <c r="K72" i="8"/>
  <c r="I72" i="6"/>
  <c r="I72" i="5"/>
  <c r="J72" i="17"/>
  <c r="K72" i="7"/>
  <c r="M72" i="7"/>
  <c r="AI72" i="13"/>
  <c r="AG72" i="15"/>
  <c r="AN72" i="16"/>
  <c r="J72" i="16"/>
  <c r="M72" i="16"/>
  <c r="M72" i="13"/>
  <c r="G72" i="2"/>
  <c r="C26" i="10"/>
  <c r="M72" i="2"/>
  <c r="H29" i="14"/>
  <c r="I72" i="11"/>
  <c r="G72" i="9"/>
  <c r="W72" i="4"/>
  <c r="W72" i="7"/>
  <c r="AG72" i="17"/>
  <c r="AN72" i="6"/>
  <c r="W72" i="13"/>
  <c r="K72" i="2"/>
  <c r="H8" i="16"/>
  <c r="H26" i="14"/>
  <c r="J72" i="9"/>
  <c r="K72" i="9"/>
  <c r="E72" i="10"/>
  <c r="J72" i="5"/>
  <c r="H8" i="8"/>
  <c r="I72" i="13"/>
  <c r="W72" i="16"/>
  <c r="M72" i="5"/>
  <c r="M72" i="4"/>
  <c r="G72" i="1"/>
  <c r="G72" i="5"/>
  <c r="G72" i="17"/>
  <c r="M72" i="14"/>
  <c r="AI72" i="16"/>
  <c r="AN72" i="12"/>
  <c r="AN72" i="10"/>
  <c r="AN72" i="9"/>
  <c r="W72" i="2"/>
  <c r="I72" i="12"/>
  <c r="K72" i="12"/>
  <c r="K72" i="15"/>
  <c r="E72" i="8"/>
  <c r="O72" i="10"/>
  <c r="I72" i="7"/>
  <c r="E72" i="1"/>
  <c r="K72" i="5"/>
  <c r="J72" i="4"/>
  <c r="AG72" i="2"/>
  <c r="AG72" i="13"/>
  <c r="AG72" i="12"/>
  <c r="H8" i="10"/>
  <c r="P72" i="2"/>
  <c r="K72" i="13"/>
  <c r="M72" i="15"/>
  <c r="G72" i="10"/>
  <c r="W72" i="10"/>
  <c r="J72" i="7"/>
  <c r="G72" i="6"/>
  <c r="K72" i="1"/>
  <c r="M72" i="10"/>
  <c r="M72" i="6"/>
  <c r="K72" i="14"/>
  <c r="AN72" i="13"/>
  <c r="AI72" i="12"/>
  <c r="O72" i="12"/>
  <c r="W72" i="9"/>
  <c r="P72" i="14"/>
  <c r="P72" i="12"/>
  <c r="P72" i="13"/>
  <c r="G72" i="16"/>
  <c r="I72" i="4"/>
  <c r="I72" i="10"/>
  <c r="M72" i="9"/>
  <c r="H8" i="12"/>
  <c r="K72" i="6"/>
  <c r="E72" i="6"/>
  <c r="G72" i="4"/>
  <c r="AN72" i="14"/>
  <c r="W72" i="8"/>
  <c r="K72" i="16"/>
  <c r="W72" i="14"/>
  <c r="I72" i="15"/>
  <c r="J72" i="6"/>
  <c r="I72" i="8"/>
  <c r="H29" i="12"/>
  <c r="P72" i="16"/>
  <c r="E72" i="17"/>
  <c r="K72" i="4"/>
  <c r="E72" i="7"/>
  <c r="E72" i="4"/>
  <c r="AN72" i="11"/>
  <c r="AN72" i="2"/>
  <c r="AG72" i="11"/>
  <c r="AG72" i="16"/>
  <c r="AN72" i="17"/>
  <c r="AD26" i="10"/>
  <c r="C21" i="11"/>
  <c r="AQ24" i="11"/>
  <c r="AP26" i="14"/>
  <c r="AP72" i="14" s="1"/>
  <c r="AP26" i="9"/>
  <c r="AP72" i="9" s="1"/>
  <c r="AP26" i="8"/>
  <c r="AP72" i="8" s="1"/>
  <c r="AN26" i="8"/>
  <c r="AP26" i="6"/>
  <c r="AP72" i="6" s="1"/>
  <c r="AC26" i="9"/>
  <c r="H8" i="1"/>
  <c r="H26" i="4"/>
  <c r="H26" i="6"/>
  <c r="H26" i="1"/>
  <c r="I72" i="1"/>
  <c r="AQ9" i="4"/>
  <c r="H26" i="12"/>
  <c r="C8" i="10"/>
  <c r="H26" i="13"/>
  <c r="H26" i="16"/>
  <c r="H8" i="6"/>
  <c r="AK72" i="1"/>
  <c r="H26" i="8"/>
  <c r="AK72" i="5"/>
  <c r="AK72" i="12"/>
  <c r="AK72" i="8"/>
  <c r="AK72" i="6"/>
  <c r="AK72" i="14"/>
  <c r="AK72" i="4"/>
  <c r="AK72" i="15"/>
  <c r="AK72" i="10"/>
  <c r="AK72" i="13"/>
  <c r="AK72" i="11"/>
  <c r="AK72" i="17"/>
  <c r="AK72" i="16"/>
  <c r="H8" i="4"/>
  <c r="AQ9" i="5"/>
  <c r="H8" i="14"/>
  <c r="AQ9" i="2"/>
  <c r="AQ9" i="13"/>
  <c r="C8" i="8"/>
  <c r="C26" i="8"/>
  <c r="H26" i="10"/>
  <c r="H8" i="5"/>
  <c r="H26" i="5"/>
  <c r="H8" i="9"/>
  <c r="H26" i="9"/>
  <c r="H8" i="7"/>
  <c r="H26" i="7"/>
  <c r="AQ9" i="1"/>
  <c r="AQ9" i="12"/>
  <c r="AQ9" i="9"/>
  <c r="H8" i="11"/>
  <c r="H26" i="11"/>
  <c r="AQ9" i="14"/>
  <c r="AQ9" i="6"/>
  <c r="AQ9" i="10"/>
  <c r="AQ9" i="15"/>
  <c r="AQ9" i="8"/>
  <c r="AQ9" i="7"/>
  <c r="AQ9" i="11"/>
  <c r="AQ9" i="16"/>
  <c r="C8" i="2"/>
  <c r="H26" i="15"/>
  <c r="H8" i="15"/>
  <c r="AI58" i="33"/>
  <c r="AG58" i="33"/>
  <c r="AG57" i="33" l="1"/>
  <c r="AI57" i="33"/>
  <c r="AD72" i="11"/>
  <c r="Z27" i="2"/>
  <c r="AC72" i="12"/>
  <c r="AC72" i="2"/>
  <c r="AC72" i="1"/>
  <c r="Z27" i="16"/>
  <c r="AC72" i="5"/>
  <c r="AQ22" i="16"/>
  <c r="AO21" i="16"/>
  <c r="AO21" i="9"/>
  <c r="AC72" i="13"/>
  <c r="AQ22" i="9"/>
  <c r="AC72" i="7"/>
  <c r="AQ22" i="5"/>
  <c r="AD72" i="9"/>
  <c r="AD72" i="17"/>
  <c r="AO21" i="17"/>
  <c r="AC72" i="11"/>
  <c r="AO21" i="13"/>
  <c r="AC72" i="10"/>
  <c r="AD72" i="5"/>
  <c r="AD72" i="12"/>
  <c r="AD72" i="1"/>
  <c r="AD72" i="8"/>
  <c r="AD72" i="16"/>
  <c r="E72" i="11"/>
  <c r="AO21" i="14"/>
  <c r="AD72" i="6"/>
  <c r="AO21" i="4"/>
  <c r="AC72" i="16"/>
  <c r="AQ22" i="8"/>
  <c r="AO21" i="12"/>
  <c r="AQ22" i="2"/>
  <c r="AC72" i="6"/>
  <c r="AC72" i="8"/>
  <c r="AQ22" i="13"/>
  <c r="AQ22" i="17"/>
  <c r="AO21" i="2"/>
  <c r="AQ22" i="12"/>
  <c r="AO21" i="5"/>
  <c r="AQ22" i="14"/>
  <c r="AC72" i="4"/>
  <c r="AO21" i="8"/>
  <c r="X27" i="2"/>
  <c r="AQ22" i="4"/>
  <c r="AC72" i="15"/>
  <c r="AC72" i="17"/>
  <c r="AQ22" i="11"/>
  <c r="AD72" i="15"/>
  <c r="AO21" i="10"/>
  <c r="AO21" i="1"/>
  <c r="AD72" i="2"/>
  <c r="AQ22" i="6"/>
  <c r="AD72" i="7"/>
  <c r="AQ22" i="15"/>
  <c r="AD72" i="13"/>
  <c r="X27" i="16"/>
  <c r="AD72" i="4"/>
  <c r="AC72" i="14"/>
  <c r="AO21" i="7"/>
  <c r="AO21" i="15"/>
  <c r="AO21" i="11"/>
  <c r="AQ22" i="7"/>
  <c r="H72" i="14"/>
  <c r="AQ22" i="1"/>
  <c r="AO21" i="6"/>
  <c r="AQ22" i="10"/>
  <c r="H72" i="12"/>
  <c r="AD72" i="10"/>
  <c r="H72" i="8"/>
  <c r="H72" i="7"/>
  <c r="H72" i="10"/>
  <c r="H72" i="15"/>
  <c r="AD72" i="14"/>
  <c r="H72" i="1"/>
  <c r="AC72" i="9"/>
  <c r="H72" i="16"/>
  <c r="H72" i="11"/>
  <c r="H72" i="13"/>
  <c r="H72" i="6"/>
  <c r="H72" i="9"/>
  <c r="H72" i="4"/>
  <c r="AN72" i="8"/>
  <c r="H72" i="5"/>
  <c r="Z8" i="16" l="1"/>
  <c r="Z8" i="2"/>
  <c r="Z72" i="2"/>
  <c r="Z72" i="16"/>
  <c r="X8" i="16"/>
  <c r="AQ21" i="5"/>
  <c r="AQ21" i="7"/>
  <c r="AQ21" i="6"/>
  <c r="AQ21" i="8"/>
  <c r="AO26" i="2"/>
  <c r="AQ21" i="9"/>
  <c r="AQ21" i="10"/>
  <c r="AQ21" i="11"/>
  <c r="AO26" i="16"/>
  <c r="AO26" i="12"/>
  <c r="X72" i="16"/>
  <c r="X72" i="2"/>
  <c r="X8" i="2"/>
  <c r="AO26" i="13"/>
  <c r="AO26" i="15"/>
  <c r="AO26" i="14"/>
  <c r="AB71" i="33"/>
  <c r="H71" i="33"/>
  <c r="C71" i="33"/>
  <c r="AB70" i="33"/>
  <c r="H70" i="33"/>
  <c r="C70" i="33"/>
  <c r="H69" i="33"/>
  <c r="H68" i="33"/>
  <c r="H67" i="33"/>
  <c r="H66" i="33"/>
  <c r="H64" i="33"/>
  <c r="H63" i="33"/>
  <c r="H62" i="33"/>
  <c r="H61" i="33"/>
  <c r="H60" i="33"/>
  <c r="H59" i="33"/>
  <c r="AP58" i="33"/>
  <c r="AN58" i="33"/>
  <c r="AD58" i="33"/>
  <c r="AC58" i="33"/>
  <c r="Z58" i="33"/>
  <c r="Y58" i="33"/>
  <c r="X58" i="33"/>
  <c r="W58" i="33"/>
  <c r="R58" i="33"/>
  <c r="P58" i="33"/>
  <c r="O58" i="33"/>
  <c r="M58" i="33"/>
  <c r="K58" i="33"/>
  <c r="J58" i="33"/>
  <c r="I58" i="33"/>
  <c r="F58" i="33"/>
  <c r="H55" i="33"/>
  <c r="C55" i="33"/>
  <c r="AB54" i="33"/>
  <c r="H54" i="33"/>
  <c r="C54" i="33"/>
  <c r="H53" i="33"/>
  <c r="C53" i="33"/>
  <c r="AB52" i="33"/>
  <c r="H52" i="33"/>
  <c r="C52" i="33"/>
  <c r="AB51" i="33"/>
  <c r="H51" i="33"/>
  <c r="C51" i="33"/>
  <c r="H50" i="33"/>
  <c r="C50" i="33"/>
  <c r="H49" i="33"/>
  <c r="C49" i="33"/>
  <c r="H48" i="33"/>
  <c r="C48" i="33"/>
  <c r="H47" i="33"/>
  <c r="C47" i="33"/>
  <c r="H46" i="33"/>
  <c r="C46" i="33"/>
  <c r="AP45" i="33"/>
  <c r="AN45" i="33"/>
  <c r="AK45" i="33"/>
  <c r="AH45" i="33"/>
  <c r="AG45" i="33"/>
  <c r="AE45" i="33"/>
  <c r="AD45" i="33"/>
  <c r="AC45" i="33"/>
  <c r="Z45" i="33"/>
  <c r="Y45" i="33"/>
  <c r="X45" i="33"/>
  <c r="W45" i="33"/>
  <c r="V45" i="33"/>
  <c r="Q45" i="33"/>
  <c r="O45" i="33"/>
  <c r="M45" i="33"/>
  <c r="K45" i="33"/>
  <c r="J45" i="33"/>
  <c r="I45" i="33"/>
  <c r="G45" i="33"/>
  <c r="F45" i="33"/>
  <c r="E45" i="33"/>
  <c r="AB43" i="33"/>
  <c r="AB42" i="33"/>
  <c r="H42" i="33"/>
  <c r="AB41" i="33"/>
  <c r="H41" i="33"/>
  <c r="AB40" i="33"/>
  <c r="H40" i="33"/>
  <c r="AB39" i="33"/>
  <c r="H39" i="33"/>
  <c r="H38" i="33"/>
  <c r="AB37" i="33"/>
  <c r="H37" i="33"/>
  <c r="H36" i="33"/>
  <c r="AB35" i="33"/>
  <c r="H35" i="33"/>
  <c r="H34" i="33"/>
  <c r="AB33" i="33"/>
  <c r="H33" i="33"/>
  <c r="AB31" i="33"/>
  <c r="H31" i="33"/>
  <c r="AB28" i="33"/>
  <c r="AA27" i="33"/>
  <c r="H28" i="33"/>
  <c r="C28" i="33"/>
  <c r="AP27" i="33"/>
  <c r="AO27" i="33"/>
  <c r="AN27" i="33"/>
  <c r="AK27" i="33"/>
  <c r="AI27" i="33"/>
  <c r="AH27" i="33"/>
  <c r="AG27" i="33"/>
  <c r="AE27" i="33"/>
  <c r="AD27" i="33"/>
  <c r="AC27" i="33"/>
  <c r="V27" i="33"/>
  <c r="U27" i="33"/>
  <c r="T27" i="33"/>
  <c r="S27" i="33"/>
  <c r="R27" i="33"/>
  <c r="Q27" i="33"/>
  <c r="P27" i="33"/>
  <c r="O27" i="33"/>
  <c r="M27" i="33"/>
  <c r="K27" i="33"/>
  <c r="J27" i="33"/>
  <c r="I27" i="33"/>
  <c r="G27" i="33"/>
  <c r="F27" i="33"/>
  <c r="E27" i="33"/>
  <c r="AB25" i="33"/>
  <c r="C25" i="33"/>
  <c r="Z21" i="33"/>
  <c r="Y21" i="33"/>
  <c r="X21" i="33"/>
  <c r="W21" i="33"/>
  <c r="M21" i="33"/>
  <c r="K21" i="33"/>
  <c r="J21" i="33"/>
  <c r="F21" i="33"/>
  <c r="J9" i="33"/>
  <c r="AP9" i="33"/>
  <c r="AK9" i="33"/>
  <c r="AI9" i="33"/>
  <c r="AD9" i="33"/>
  <c r="AC9" i="33"/>
  <c r="Z9" i="33"/>
  <c r="Y9" i="33"/>
  <c r="X9" i="33"/>
  <c r="W9" i="33"/>
  <c r="V9" i="33"/>
  <c r="R9" i="33"/>
  <c r="Q9" i="33"/>
  <c r="P9" i="33"/>
  <c r="K9" i="33"/>
  <c r="G9" i="33"/>
  <c r="F9" i="33"/>
  <c r="E9" i="33"/>
  <c r="AP7" i="33"/>
  <c r="F7" i="33"/>
  <c r="AB5" i="33"/>
  <c r="H5" i="33"/>
  <c r="C5" i="33"/>
  <c r="H3" i="33"/>
  <c r="L2" i="33"/>
  <c r="Z57" i="33" l="1"/>
  <c r="M57" i="33"/>
  <c r="AC57" i="33"/>
  <c r="H27" i="33"/>
  <c r="O57" i="33"/>
  <c r="AD57" i="33"/>
  <c r="AB27" i="33"/>
  <c r="P57" i="33"/>
  <c r="AN57" i="33"/>
  <c r="R57" i="33"/>
  <c r="AP57" i="33"/>
  <c r="W57" i="33"/>
  <c r="X57" i="33"/>
  <c r="AG29" i="33"/>
  <c r="C27" i="33"/>
  <c r="Y57" i="33"/>
  <c r="I57" i="33"/>
  <c r="J57" i="33"/>
  <c r="W29" i="33"/>
  <c r="X29" i="33"/>
  <c r="AC29" i="33"/>
  <c r="O29" i="33"/>
  <c r="Y29" i="33"/>
  <c r="Z29" i="33"/>
  <c r="M29" i="33"/>
  <c r="AD29" i="33"/>
  <c r="H45" i="33"/>
  <c r="F29" i="33"/>
  <c r="F57" i="33"/>
  <c r="H58" i="33"/>
  <c r="C45" i="33"/>
  <c r="AP29" i="33"/>
  <c r="AP8" i="33"/>
  <c r="F8" i="33"/>
  <c r="F26" i="33"/>
  <c r="F72" i="33" l="1"/>
  <c r="V58" i="15" l="1"/>
  <c r="V58" i="7"/>
  <c r="V58" i="14"/>
  <c r="V58" i="6"/>
  <c r="V58" i="13"/>
  <c r="V58" i="5"/>
  <c r="V58" i="12"/>
  <c r="V58" i="11"/>
  <c r="V58" i="10"/>
  <c r="V58" i="9"/>
  <c r="V58" i="16"/>
  <c r="V58" i="8"/>
  <c r="V57" i="11" l="1"/>
  <c r="V29" i="11"/>
  <c r="V57" i="14"/>
  <c r="V29" i="14"/>
  <c r="V57" i="12"/>
  <c r="V29" i="12"/>
  <c r="V57" i="9"/>
  <c r="V29" i="9"/>
  <c r="V29" i="7"/>
  <c r="V57" i="7"/>
  <c r="V57" i="5"/>
  <c r="V29" i="5"/>
  <c r="V57" i="16"/>
  <c r="V29" i="16"/>
  <c r="V57" i="10"/>
  <c r="V29" i="10"/>
  <c r="V57" i="8"/>
  <c r="V29" i="8"/>
  <c r="V29" i="13"/>
  <c r="V57" i="13"/>
  <c r="V57" i="6"/>
  <c r="V29" i="6"/>
  <c r="V29" i="15"/>
  <c r="V57" i="15"/>
  <c r="V72" i="9" l="1"/>
  <c r="V72" i="11"/>
  <c r="V72" i="7"/>
  <c r="V72" i="5"/>
  <c r="V72" i="16"/>
  <c r="V72" i="12"/>
  <c r="V72" i="13"/>
  <c r="V72" i="8"/>
  <c r="V72" i="15"/>
  <c r="V72" i="6"/>
  <c r="V72" i="14"/>
  <c r="V72" i="10"/>
  <c r="V58" i="21" l="1"/>
  <c r="V58" i="19"/>
  <c r="V58" i="1"/>
  <c r="V58" i="17"/>
  <c r="V58" i="4"/>
  <c r="V57" i="4" l="1"/>
  <c r="V57" i="1"/>
  <c r="V57" i="19"/>
  <c r="V57" i="17"/>
  <c r="V57" i="21"/>
  <c r="V58" i="18" l="1"/>
  <c r="V57" i="18" l="1"/>
  <c r="N9" i="18" l="1"/>
  <c r="N9" i="19" l="1"/>
  <c r="N9" i="22" l="1"/>
  <c r="N9" i="23"/>
  <c r="N26" i="23" s="1"/>
  <c r="N9" i="21"/>
  <c r="N72" i="23" l="1"/>
  <c r="AK7" i="19" l="1"/>
  <c r="AF7" i="19"/>
  <c r="AK26" i="19" l="1"/>
  <c r="AK8" i="19"/>
  <c r="AF26" i="19"/>
  <c r="AF8" i="19"/>
  <c r="AN26" i="19" l="1"/>
  <c r="AP26" i="19"/>
  <c r="AP72" i="19" s="1"/>
  <c r="AN72" i="19" l="1"/>
  <c r="O21" i="23" l="1"/>
  <c r="T21" i="22"/>
  <c r="O21" i="22"/>
  <c r="T21" i="23"/>
  <c r="AP26" i="22" l="1"/>
  <c r="AP72" i="22" s="1"/>
  <c r="AK7" i="21"/>
  <c r="AF7" i="21"/>
  <c r="AP26" i="23" l="1"/>
  <c r="AP72" i="23" s="1"/>
  <c r="AF26" i="21"/>
  <c r="AF8" i="21"/>
  <c r="AA21" i="19"/>
  <c r="T21" i="19"/>
  <c r="AK26" i="21"/>
  <c r="AK8" i="21"/>
  <c r="AP26" i="21" l="1"/>
  <c r="AP72" i="21" s="1"/>
  <c r="AN26" i="21"/>
  <c r="O21" i="19"/>
  <c r="I21" i="19"/>
  <c r="H21" i="19" s="1"/>
  <c r="AN72" i="21" l="1"/>
  <c r="AF7" i="18" l="1"/>
  <c r="AK7" i="18"/>
  <c r="AF26" i="18" l="1"/>
  <c r="AF8" i="18"/>
  <c r="AK26" i="18"/>
  <c r="AK8" i="18"/>
  <c r="T21" i="21" l="1"/>
  <c r="O21" i="21"/>
  <c r="AA21" i="21" l="1"/>
  <c r="I21" i="21" l="1"/>
  <c r="H21" i="21" s="1"/>
  <c r="AP26" i="24" l="1"/>
  <c r="AP72" i="24" s="1"/>
  <c r="AN26" i="18" l="1"/>
  <c r="AN72" i="18" l="1"/>
  <c r="AP26" i="18"/>
  <c r="AP72" i="18" s="1"/>
  <c r="O21" i="24" l="1"/>
  <c r="T21" i="24"/>
  <c r="O21" i="25" l="1"/>
  <c r="T21" i="25"/>
  <c r="AP26" i="25" l="1"/>
  <c r="AP72" i="25" s="1"/>
  <c r="O21" i="29" l="1"/>
  <c r="T21" i="29" l="1"/>
  <c r="AP26" i="29" l="1"/>
  <c r="AP72" i="29" s="1"/>
  <c r="AA21" i="29" l="1"/>
  <c r="I21" i="29" l="1"/>
  <c r="H21" i="29" s="1"/>
  <c r="O21" i="28" l="1"/>
  <c r="T21" i="28" l="1"/>
  <c r="AP26" i="28" l="1"/>
  <c r="AP72" i="28" s="1"/>
  <c r="AA21" i="28" l="1"/>
  <c r="I21" i="28" l="1"/>
  <c r="H21" i="28" s="1"/>
  <c r="O21" i="26" l="1"/>
  <c r="T21" i="26" l="1"/>
  <c r="AP26" i="26" l="1"/>
  <c r="AP72" i="26" s="1"/>
  <c r="O21" i="32" l="1"/>
  <c r="T21" i="32" l="1"/>
  <c r="AP26" i="32" l="1"/>
  <c r="AP72" i="32" s="1"/>
  <c r="AA21" i="32" l="1"/>
  <c r="I21" i="32" l="1"/>
  <c r="H21" i="32" s="1"/>
  <c r="O21" i="31" l="1"/>
  <c r="T21" i="31" l="1"/>
  <c r="AP26" i="31" l="1"/>
  <c r="AP72" i="31" s="1"/>
  <c r="AA21" i="31" l="1"/>
  <c r="I21" i="31" l="1"/>
  <c r="H21" i="31" s="1"/>
  <c r="O21" i="30" l="1"/>
  <c r="T21" i="30" l="1"/>
  <c r="AP26" i="30" l="1"/>
  <c r="AP72" i="30" s="1"/>
  <c r="AA21" i="30" l="1"/>
  <c r="I21" i="30" l="1"/>
  <c r="H21" i="30" s="1"/>
  <c r="AA21" i="22" l="1"/>
  <c r="I21" i="22"/>
  <c r="H21" i="22" s="1"/>
  <c r="AA21" i="25" l="1"/>
  <c r="AA21" i="26"/>
  <c r="AA21" i="23"/>
  <c r="I21" i="23" l="1"/>
  <c r="H21" i="23" s="1"/>
  <c r="I21" i="26"/>
  <c r="H21" i="26" s="1"/>
  <c r="AA21" i="24" l="1"/>
  <c r="I21" i="25"/>
  <c r="H21" i="25" s="1"/>
  <c r="I21" i="24"/>
  <c r="H21" i="24" s="1"/>
  <c r="O21" i="33" l="1"/>
  <c r="T21" i="33" l="1"/>
  <c r="AP26" i="33" l="1"/>
  <c r="AP72" i="33" l="1"/>
  <c r="AA21" i="33"/>
  <c r="I21" i="33" l="1"/>
  <c r="H21" i="33" l="1"/>
  <c r="S21" i="9"/>
  <c r="S21" i="10"/>
  <c r="S21" i="7"/>
  <c r="S21" i="16"/>
  <c r="S21" i="2"/>
  <c r="S21" i="12"/>
  <c r="S21" i="14"/>
  <c r="S21" i="6"/>
  <c r="S21" i="8"/>
  <c r="S21" i="11"/>
  <c r="S21" i="15"/>
  <c r="S21" i="13"/>
  <c r="S21" i="5"/>
  <c r="L21" i="7" l="1"/>
  <c r="L21" i="16"/>
  <c r="L21" i="11"/>
  <c r="L21" i="10"/>
  <c r="L21" i="8"/>
  <c r="L21" i="9"/>
  <c r="L21" i="13"/>
  <c r="L21" i="14"/>
  <c r="L21" i="15"/>
  <c r="L21" i="6"/>
  <c r="L21" i="12"/>
  <c r="L21" i="5"/>
  <c r="L21" i="2"/>
  <c r="AK57" i="18" l="1"/>
  <c r="AK29" i="18"/>
  <c r="AK72" i="18" s="1"/>
  <c r="AK57" i="19"/>
  <c r="AK29" i="19"/>
  <c r="AK72" i="19" s="1"/>
  <c r="AK57" i="33" l="1"/>
  <c r="AK29" i="33"/>
  <c r="AK57" i="32" l="1"/>
  <c r="AK29" i="32"/>
  <c r="AK57" i="31" l="1"/>
  <c r="AK29" i="31"/>
  <c r="AK57" i="29" l="1"/>
  <c r="AK29" i="29"/>
  <c r="AK57" i="22" l="1"/>
  <c r="AK29" i="22"/>
  <c r="AK57" i="24"/>
  <c r="AK29" i="24"/>
  <c r="AK57" i="23"/>
  <c r="AK29" i="23"/>
  <c r="AK57" i="21" l="1"/>
  <c r="AK29" i="21"/>
  <c r="AK72" i="21" s="1"/>
  <c r="AK57" i="26" l="1"/>
  <c r="AK29" i="26"/>
  <c r="AK57" i="28" l="1"/>
  <c r="AK29" i="28"/>
  <c r="AK57" i="30" l="1"/>
  <c r="AK29" i="30"/>
  <c r="AK57" i="25" l="1"/>
  <c r="AK29" i="25"/>
  <c r="L70" i="9" l="1"/>
  <c r="L70" i="5"/>
  <c r="L70" i="7"/>
  <c r="L70" i="1"/>
  <c r="L70" i="11"/>
  <c r="L70" i="6"/>
  <c r="L70" i="12"/>
  <c r="L70" i="10"/>
  <c r="L70" i="4"/>
  <c r="L70" i="8"/>
  <c r="AQ70" i="4" l="1"/>
  <c r="AQ70" i="12"/>
  <c r="AQ70" i="10"/>
  <c r="AQ70" i="6"/>
  <c r="AQ70" i="7"/>
  <c r="AQ70" i="11"/>
  <c r="AQ70" i="5"/>
  <c r="AQ70" i="9"/>
  <c r="AQ70" i="8"/>
  <c r="AQ70" i="1"/>
  <c r="L70" i="16" l="1"/>
  <c r="L70" i="15" l="1"/>
  <c r="AQ70" i="16"/>
  <c r="L70" i="14" l="1"/>
  <c r="AQ70" i="15"/>
  <c r="L70" i="13" l="1"/>
  <c r="AQ70" i="14"/>
  <c r="AQ70" i="13" l="1"/>
  <c r="AA21" i="34" l="1"/>
  <c r="AO15" i="4" l="1"/>
  <c r="AQ16" i="4"/>
  <c r="AO15" i="5"/>
  <c r="AQ16" i="5"/>
  <c r="AQ15" i="5" l="1"/>
  <c r="AO26" i="5"/>
  <c r="AQ15" i="4"/>
  <c r="AO26" i="4"/>
  <c r="D7" i="5" l="1"/>
  <c r="C3" i="5"/>
  <c r="D7" i="6"/>
  <c r="C3" i="6"/>
  <c r="C3" i="7"/>
  <c r="D7" i="7"/>
  <c r="C3" i="12"/>
  <c r="D7" i="12"/>
  <c r="C3" i="17"/>
  <c r="C3" i="13"/>
  <c r="D7" i="13"/>
  <c r="C3" i="1"/>
  <c r="C3" i="4"/>
  <c r="D7" i="4"/>
  <c r="I7" i="2"/>
  <c r="H6" i="2"/>
  <c r="D8" i="12" l="1"/>
  <c r="C38" i="4"/>
  <c r="D8" i="13"/>
  <c r="C7" i="12"/>
  <c r="C7" i="7"/>
  <c r="C7" i="6"/>
  <c r="C3" i="15"/>
  <c r="D7" i="15"/>
  <c r="D8" i="6"/>
  <c r="D26" i="6"/>
  <c r="C3" i="9"/>
  <c r="D7" i="9"/>
  <c r="C7" i="5"/>
  <c r="D8" i="5"/>
  <c r="D26" i="5"/>
  <c r="AQ6" i="2"/>
  <c r="H7" i="2"/>
  <c r="I26" i="2"/>
  <c r="I8" i="2"/>
  <c r="D26" i="4"/>
  <c r="D8" i="4"/>
  <c r="C7" i="4"/>
  <c r="C7" i="13"/>
  <c r="D26" i="7"/>
  <c r="D8" i="7"/>
  <c r="C8" i="13" l="1"/>
  <c r="C8" i="12"/>
  <c r="I72" i="2"/>
  <c r="D8" i="15"/>
  <c r="C8" i="5"/>
  <c r="C26" i="5"/>
  <c r="C26" i="7"/>
  <c r="C8" i="7"/>
  <c r="C8" i="4"/>
  <c r="C26" i="4"/>
  <c r="C8" i="6"/>
  <c r="C26" i="6"/>
  <c r="D26" i="9"/>
  <c r="D8" i="9"/>
  <c r="H26" i="2"/>
  <c r="H8" i="2"/>
  <c r="C7" i="9"/>
  <c r="C7" i="15"/>
  <c r="H72" i="2" l="1"/>
  <c r="C8" i="15"/>
  <c r="C26" i="9"/>
  <c r="C8" i="9"/>
  <c r="C38" i="36" l="1"/>
  <c r="G21" i="33" l="1"/>
  <c r="G21" i="32"/>
  <c r="G21" i="31"/>
  <c r="G21" i="35"/>
  <c r="AB24" i="36" l="1"/>
  <c r="AH21" i="36"/>
  <c r="G21" i="34" l="1"/>
  <c r="AH21" i="34" l="1"/>
  <c r="AB24" i="34"/>
  <c r="AB24" i="35"/>
  <c r="AH21" i="35"/>
  <c r="C67" i="36" l="1"/>
  <c r="C63" i="36"/>
  <c r="C62" i="36"/>
  <c r="C61" i="36"/>
  <c r="C60" i="36"/>
  <c r="O7" i="36" l="1"/>
  <c r="AH30" i="36"/>
  <c r="W21" i="36"/>
  <c r="AH9" i="36"/>
  <c r="AG7" i="36"/>
  <c r="AL7" i="36"/>
  <c r="AH7" i="36"/>
  <c r="AG9" i="36"/>
  <c r="U9" i="36"/>
  <c r="C11" i="36"/>
  <c r="AB50" i="36"/>
  <c r="V65" i="36"/>
  <c r="T9" i="36"/>
  <c r="AH58" i="36"/>
  <c r="C64" i="36"/>
  <c r="C68" i="36"/>
  <c r="C59" i="36"/>
  <c r="C69" i="36"/>
  <c r="Y7" i="36" l="1"/>
  <c r="Y26" i="36" s="1"/>
  <c r="L44" i="36"/>
  <c r="AH8" i="36"/>
  <c r="AH26" i="36"/>
  <c r="O9" i="36"/>
  <c r="L11" i="36"/>
  <c r="AL8" i="36"/>
  <c r="AL26" i="36"/>
  <c r="C10" i="36"/>
  <c r="C9" i="36" s="1"/>
  <c r="D9" i="36"/>
  <c r="C2" i="36"/>
  <c r="C66" i="36"/>
  <c r="D65" i="36"/>
  <c r="C65" i="36" s="1"/>
  <c r="H32" i="36"/>
  <c r="I30" i="36"/>
  <c r="AH29" i="36"/>
  <c r="X7" i="36"/>
  <c r="AF30" i="36"/>
  <c r="AG8" i="36"/>
  <c r="AG26" i="36"/>
  <c r="AG72" i="36" s="1"/>
  <c r="L10" i="36"/>
  <c r="S9" i="36"/>
  <c r="H43" i="36"/>
  <c r="K30" i="36"/>
  <c r="AH57" i="36"/>
  <c r="AL57" i="36"/>
  <c r="O8" i="36"/>
  <c r="S45" i="36"/>
  <c r="H10" i="36"/>
  <c r="AN30" i="36"/>
  <c r="Z7" i="36"/>
  <c r="AH72" i="36" l="1"/>
  <c r="I29" i="36"/>
  <c r="Y28" i="36"/>
  <c r="Y27" i="36" s="1"/>
  <c r="Y8" i="36" s="1"/>
  <c r="H30" i="36"/>
  <c r="AF29" i="36"/>
  <c r="Z26" i="36"/>
  <c r="X26" i="36"/>
  <c r="AL29" i="36"/>
  <c r="AL72" i="36" s="1"/>
  <c r="AN29" i="36"/>
  <c r="Y72" i="36" l="1"/>
  <c r="Z28" i="36"/>
  <c r="Z27" i="36" s="1"/>
  <c r="Z8" i="36" s="1"/>
  <c r="X28" i="36"/>
  <c r="L28" i="36" l="1"/>
  <c r="X27" i="36"/>
  <c r="Z72" i="36"/>
  <c r="X8" i="36" l="1"/>
  <c r="X72" i="36"/>
  <c r="AQ28" i="36"/>
  <c r="AQ27" i="36" s="1"/>
  <c r="L27" i="36"/>
  <c r="W21" i="35" l="1"/>
  <c r="AH30" i="35" l="1"/>
  <c r="AB50" i="35"/>
  <c r="AG9" i="35"/>
  <c r="AL7" i="35"/>
  <c r="AG7" i="35"/>
  <c r="AG8" i="35" l="1"/>
  <c r="AG26" i="35"/>
  <c r="AG72" i="35" s="1"/>
  <c r="H43" i="35"/>
  <c r="K30" i="35"/>
  <c r="C2" i="35"/>
  <c r="AL26" i="35"/>
  <c r="AL8" i="35"/>
  <c r="AH58" i="35"/>
  <c r="C69" i="35"/>
  <c r="C68" i="35"/>
  <c r="C67" i="35"/>
  <c r="C64" i="35"/>
  <c r="C63" i="35"/>
  <c r="C62" i="35"/>
  <c r="C61" i="35"/>
  <c r="C60" i="35"/>
  <c r="C59" i="35"/>
  <c r="AL57" i="35"/>
  <c r="U9" i="35"/>
  <c r="Z7" i="35"/>
  <c r="I30" i="35" l="1"/>
  <c r="H32" i="35"/>
  <c r="H30" i="35" s="1"/>
  <c r="S45" i="35"/>
  <c r="C66" i="35"/>
  <c r="D65" i="35"/>
  <c r="C65" i="35" s="1"/>
  <c r="AF30" i="35"/>
  <c r="AL29" i="35"/>
  <c r="AL72" i="35" s="1"/>
  <c r="L10" i="35"/>
  <c r="S9" i="35"/>
  <c r="Z26" i="35"/>
  <c r="Y7" i="35"/>
  <c r="X7" i="35"/>
  <c r="X26" i="35" l="1"/>
  <c r="Y26" i="35"/>
  <c r="Y28" i="35" s="1"/>
  <c r="Y27" i="35" s="1"/>
  <c r="Y72" i="35" s="1"/>
  <c r="Z28" i="35"/>
  <c r="Z27" i="35" s="1"/>
  <c r="Z8" i="35" s="1"/>
  <c r="AF29" i="35"/>
  <c r="I29" i="35"/>
  <c r="Y8" i="35" l="1"/>
  <c r="Z72" i="35"/>
  <c r="X28" i="35"/>
  <c r="C11" i="35" l="1"/>
  <c r="L44" i="35"/>
  <c r="H10" i="35"/>
  <c r="L28" i="35"/>
  <c r="X27" i="35"/>
  <c r="V65" i="35" l="1"/>
  <c r="X8" i="35"/>
  <c r="X72" i="35"/>
  <c r="AQ28" i="35"/>
  <c r="AQ27" i="35" s="1"/>
  <c r="L27" i="35"/>
  <c r="D9" i="35"/>
  <c r="C10" i="35"/>
  <c r="C9" i="35" s="1"/>
  <c r="W21" i="34" l="1"/>
  <c r="AB50" i="34" l="1"/>
  <c r="C11" i="34"/>
  <c r="AG9" i="34"/>
  <c r="AL7" i="34"/>
  <c r="AG7" i="34"/>
  <c r="U9" i="34"/>
  <c r="Y7" i="34"/>
  <c r="Z7" i="34" l="1"/>
  <c r="X7" i="34"/>
  <c r="C2" i="34"/>
  <c r="AL8" i="34"/>
  <c r="AL26" i="34"/>
  <c r="AG8" i="34"/>
  <c r="AG26" i="34"/>
  <c r="AG72" i="34" s="1"/>
  <c r="V65" i="34"/>
  <c r="L10" i="34"/>
  <c r="S9" i="34"/>
  <c r="Y26" i="34"/>
  <c r="C10" i="34"/>
  <c r="C9" i="34" s="1"/>
  <c r="D9" i="34"/>
  <c r="Z26" i="34"/>
  <c r="H10" i="34"/>
  <c r="X26" i="34"/>
  <c r="H43" i="34"/>
  <c r="K30" i="34"/>
  <c r="S45" i="34"/>
  <c r="AH58" i="34"/>
  <c r="X28" i="34" l="1"/>
  <c r="AN30" i="34"/>
  <c r="Y28" i="34"/>
  <c r="Y27" i="34" s="1"/>
  <c r="Y8" i="34" s="1"/>
  <c r="Y72" i="34"/>
  <c r="AF30" i="34"/>
  <c r="Z28" i="34"/>
  <c r="Z27" i="34" s="1"/>
  <c r="Z8" i="34" s="1"/>
  <c r="AN29" i="34" l="1"/>
  <c r="AF29" i="34"/>
  <c r="Z72" i="34"/>
  <c r="AL57" i="34"/>
  <c r="AL29" i="34"/>
  <c r="AL72" i="34" s="1"/>
  <c r="X27" i="34"/>
  <c r="L28" i="34"/>
  <c r="X8" i="34" l="1"/>
  <c r="X72" i="34"/>
  <c r="AQ28" i="34"/>
  <c r="AQ27" i="34" s="1"/>
  <c r="L27" i="34"/>
  <c r="L56" i="2"/>
  <c r="Q29" i="2" l="1"/>
  <c r="Q72" i="2" s="1"/>
  <c r="AQ17" i="17" l="1"/>
  <c r="AO15" i="11" l="1"/>
  <c r="AQ16" i="11"/>
  <c r="AO15" i="1"/>
  <c r="AQ16" i="1"/>
  <c r="AO15" i="6"/>
  <c r="AQ16" i="6"/>
  <c r="AO15" i="7"/>
  <c r="AQ16" i="7"/>
  <c r="AQ16" i="8"/>
  <c r="AO15" i="8"/>
  <c r="AQ16" i="9"/>
  <c r="AO15" i="9"/>
  <c r="AQ16" i="17"/>
  <c r="AO15" i="17"/>
  <c r="AO15" i="10"/>
  <c r="AQ16" i="10"/>
  <c r="AQ15" i="7" l="1"/>
  <c r="AO26" i="7"/>
  <c r="AQ15" i="6"/>
  <c r="AO26" i="6"/>
  <c r="AO26" i="1"/>
  <c r="AQ15" i="1"/>
  <c r="AO26" i="10"/>
  <c r="AQ15" i="10"/>
  <c r="AQ15" i="8"/>
  <c r="AO26" i="8"/>
  <c r="AQ15" i="9"/>
  <c r="AO26" i="9"/>
  <c r="AO26" i="11"/>
  <c r="AQ15" i="11"/>
  <c r="T9" i="25"/>
  <c r="T9" i="24"/>
  <c r="T9" i="23"/>
  <c r="T9" i="22"/>
  <c r="T9" i="19"/>
  <c r="L11" i="19" l="1"/>
  <c r="O9" i="19"/>
  <c r="L11" i="22"/>
  <c r="O9" i="22"/>
  <c r="O9" i="23"/>
  <c r="L11" i="23"/>
  <c r="L11" i="24"/>
  <c r="O9" i="24"/>
  <c r="O9" i="25"/>
  <c r="L11" i="25"/>
  <c r="AE57" i="8" l="1"/>
  <c r="AE57" i="13"/>
  <c r="AE57" i="5"/>
  <c r="AL57" i="19"/>
  <c r="AE57" i="4"/>
  <c r="AE57" i="16"/>
  <c r="AE57" i="15"/>
  <c r="AE57" i="14"/>
  <c r="AE57" i="1"/>
  <c r="AE57" i="7"/>
  <c r="AE57" i="6"/>
  <c r="AE57" i="12"/>
  <c r="AE57" i="11"/>
  <c r="AE57" i="10"/>
  <c r="AE57" i="2"/>
  <c r="AE57" i="9"/>
  <c r="AL57" i="18"/>
  <c r="AB65" i="8" l="1"/>
  <c r="AH29" i="8"/>
  <c r="AH72" i="8" s="1"/>
  <c r="AH57" i="8"/>
  <c r="AH29" i="6"/>
  <c r="AH72" i="6" s="1"/>
  <c r="AB65" i="6"/>
  <c r="AH57" i="6"/>
  <c r="AH57" i="15"/>
  <c r="AH29" i="15"/>
  <c r="AH72" i="15" s="1"/>
  <c r="AB65" i="15"/>
  <c r="AH29" i="16"/>
  <c r="AH72" i="16" s="1"/>
  <c r="AH57" i="16"/>
  <c r="AB65" i="16"/>
  <c r="AB65" i="4"/>
  <c r="AH29" i="4"/>
  <c r="AH72" i="4" s="1"/>
  <c r="AH57" i="4"/>
  <c r="AH57" i="7"/>
  <c r="AB65" i="7"/>
  <c r="AH29" i="7"/>
  <c r="AH72" i="7" s="1"/>
  <c r="D29" i="17"/>
  <c r="C58" i="17"/>
  <c r="C57" i="17" s="1"/>
  <c r="D57" i="17"/>
  <c r="C58" i="11"/>
  <c r="C57" i="11" s="1"/>
  <c r="D57" i="11"/>
  <c r="C58" i="4"/>
  <c r="C57" i="4" s="1"/>
  <c r="D57" i="4"/>
  <c r="D29" i="4"/>
  <c r="D72" i="4" s="1"/>
  <c r="D57" i="1"/>
  <c r="C58" i="1"/>
  <c r="C57" i="1" s="1"/>
  <c r="D29" i="1"/>
  <c r="AB65" i="2"/>
  <c r="AH57" i="2"/>
  <c r="AH29" i="2"/>
  <c r="AH72" i="2" s="1"/>
  <c r="AH57" i="12"/>
  <c r="AB65" i="12"/>
  <c r="AH29" i="12"/>
  <c r="AH72" i="12" s="1"/>
  <c r="D57" i="6"/>
  <c r="D29" i="6"/>
  <c r="D72" i="6" s="1"/>
  <c r="C58" i="6"/>
  <c r="C57" i="6" s="1"/>
  <c r="C58" i="7"/>
  <c r="C57" i="7" s="1"/>
  <c r="D29" i="7"/>
  <c r="D72" i="7" s="1"/>
  <c r="D57" i="7"/>
  <c r="D57" i="8"/>
  <c r="D29" i="8"/>
  <c r="D72" i="8" s="1"/>
  <c r="C58" i="8"/>
  <c r="C57" i="8" s="1"/>
  <c r="D29" i="5"/>
  <c r="D72" i="5" s="1"/>
  <c r="C58" i="5"/>
  <c r="C57" i="5" s="1"/>
  <c r="D57" i="5"/>
  <c r="C58" i="9"/>
  <c r="C57" i="9" s="1"/>
  <c r="D57" i="9"/>
  <c r="D29" i="9"/>
  <c r="D72" i="9" s="1"/>
  <c r="D29" i="10"/>
  <c r="D72" i="10" s="1"/>
  <c r="C58" i="10"/>
  <c r="C57" i="10" s="1"/>
  <c r="D57" i="10"/>
  <c r="AB65" i="5"/>
  <c r="AH29" i="5"/>
  <c r="AH72" i="5" s="1"/>
  <c r="AH57" i="5"/>
  <c r="D57" i="12"/>
  <c r="C58" i="12"/>
  <c r="C57" i="12" s="1"/>
  <c r="AH29" i="10"/>
  <c r="AH72" i="10" s="1"/>
  <c r="AH57" i="10"/>
  <c r="AB65" i="10"/>
  <c r="AH29" i="9"/>
  <c r="AH72" i="9" s="1"/>
  <c r="AB65" i="9"/>
  <c r="AH57" i="9"/>
  <c r="C58" i="15"/>
  <c r="C57" i="15" s="1"/>
  <c r="D57" i="15"/>
  <c r="D57" i="13"/>
  <c r="C58" i="13"/>
  <c r="C57" i="13" s="1"/>
  <c r="AB65" i="11"/>
  <c r="AH57" i="11"/>
  <c r="AH29" i="11"/>
  <c r="AH72" i="11" s="1"/>
  <c r="AH29" i="1"/>
  <c r="AH72" i="1" s="1"/>
  <c r="AH57" i="1"/>
  <c r="AB65" i="1"/>
  <c r="AB65" i="13"/>
  <c r="AH29" i="13"/>
  <c r="AH72" i="13" s="1"/>
  <c r="AH57" i="13"/>
  <c r="AH57" i="14"/>
  <c r="AB65" i="14"/>
  <c r="AH29" i="14"/>
  <c r="AH72" i="14" s="1"/>
  <c r="C58" i="14"/>
  <c r="C57" i="14" s="1"/>
  <c r="D57" i="14"/>
  <c r="D57" i="16"/>
  <c r="C58" i="16"/>
  <c r="C57" i="16" s="1"/>
  <c r="AA57" i="10" l="1"/>
  <c r="AA57" i="16"/>
  <c r="AA57" i="8"/>
  <c r="AA57" i="2" l="1"/>
  <c r="AA57" i="9"/>
  <c r="AA57" i="11"/>
  <c r="AA57" i="13"/>
  <c r="AA57" i="12"/>
  <c r="AA57" i="14"/>
  <c r="AA57" i="15"/>
  <c r="T57" i="2"/>
  <c r="T29" i="2"/>
  <c r="T72" i="2" s="1"/>
  <c r="AO29" i="9" l="1"/>
  <c r="AO72" i="9" s="1"/>
  <c r="AO57" i="9"/>
  <c r="AO29" i="11"/>
  <c r="AO72" i="11" s="1"/>
  <c r="AO57" i="11"/>
  <c r="AO57" i="14"/>
  <c r="AO29" i="14"/>
  <c r="AO72" i="14" s="1"/>
  <c r="AO57" i="2"/>
  <c r="AO29" i="2"/>
  <c r="AO72" i="2" s="1"/>
  <c r="AO29" i="8"/>
  <c r="AO72" i="8" s="1"/>
  <c r="AO57" i="8"/>
  <c r="AO29" i="13"/>
  <c r="AO72" i="13" s="1"/>
  <c r="AO57" i="13"/>
  <c r="AO57" i="10"/>
  <c r="AO29" i="10"/>
  <c r="AO72" i="10" s="1"/>
  <c r="AO57" i="12"/>
  <c r="AO29" i="12"/>
  <c r="AO72" i="12" s="1"/>
  <c r="AO57" i="15"/>
  <c r="AO29" i="15"/>
  <c r="AO72" i="15" s="1"/>
  <c r="AO57" i="16"/>
  <c r="AO29" i="16"/>
  <c r="AO72" i="16" s="1"/>
  <c r="AO29" i="7"/>
  <c r="AO72" i="7" s="1"/>
  <c r="AO57" i="7"/>
  <c r="L53" i="1" l="1"/>
  <c r="AQ53" i="1" s="1"/>
  <c r="L53" i="4"/>
  <c r="AQ53" i="4" s="1"/>
  <c r="L53" i="5"/>
  <c r="AQ53" i="5" s="1"/>
  <c r="L53" i="6"/>
  <c r="AQ53" i="6" s="1"/>
  <c r="L53" i="7"/>
  <c r="AQ53" i="7" s="1"/>
  <c r="L53" i="8"/>
  <c r="AQ53" i="8" s="1"/>
  <c r="L53" i="9"/>
  <c r="AQ53" i="9" s="1"/>
  <c r="L53" i="10"/>
  <c r="AQ53" i="10" s="1"/>
  <c r="L53" i="11"/>
  <c r="AQ53" i="11" s="1"/>
  <c r="L53" i="12"/>
  <c r="AQ53" i="12" s="1"/>
  <c r="L53" i="13"/>
  <c r="AQ53" i="13" s="1"/>
  <c r="L53" i="14"/>
  <c r="AQ53" i="14" s="1"/>
  <c r="L53" i="15"/>
  <c r="AQ53" i="15" s="1"/>
  <c r="L53" i="16"/>
  <c r="AQ53" i="16" s="1"/>
  <c r="L53" i="2"/>
  <c r="AQ53" i="2" s="1"/>
  <c r="L4" i="16"/>
  <c r="AQ4" i="16" s="1"/>
  <c r="L4" i="2"/>
  <c r="AQ4" i="2" s="1"/>
  <c r="X7" i="32"/>
  <c r="X7" i="31"/>
  <c r="X7" i="30"/>
  <c r="X7" i="29"/>
  <c r="X7" i="25"/>
  <c r="X7" i="23"/>
  <c r="X7" i="22"/>
  <c r="X7" i="21"/>
  <c r="X7" i="19"/>
  <c r="X7" i="1"/>
  <c r="Z7" i="33"/>
  <c r="Z7" i="32"/>
  <c r="Z7" i="29"/>
  <c r="Z7" i="26"/>
  <c r="Z7" i="24"/>
  <c r="Z7" i="23"/>
  <c r="Z7" i="19"/>
  <c r="Z7" i="17"/>
  <c r="Z7" i="4"/>
  <c r="Z7" i="5"/>
  <c r="Z7" i="8"/>
  <c r="Z7" i="10"/>
  <c r="Z7" i="12"/>
  <c r="Z7" i="13"/>
  <c r="Y7" i="33"/>
  <c r="Y7" i="31"/>
  <c r="Y7" i="29"/>
  <c r="Y7" i="28"/>
  <c r="Y7" i="24"/>
  <c r="Y7" i="22"/>
  <c r="Y7" i="19"/>
  <c r="Y7" i="18"/>
  <c r="Y7" i="4"/>
  <c r="Y7" i="6"/>
  <c r="Y7" i="8"/>
  <c r="Y7" i="9"/>
  <c r="Y7" i="12"/>
  <c r="Y7" i="14"/>
  <c r="X7" i="33" l="1"/>
  <c r="Z7" i="15"/>
  <c r="Z7" i="21"/>
  <c r="Z7" i="30"/>
  <c r="X7" i="24"/>
  <c r="Z7" i="7"/>
  <c r="Z7" i="6"/>
  <c r="X7" i="17"/>
  <c r="X7" i="26"/>
  <c r="Y7" i="11"/>
  <c r="Y7" i="25"/>
  <c r="Y26" i="25" s="1"/>
  <c r="Y7" i="17"/>
  <c r="Z7" i="14"/>
  <c r="Z7" i="22"/>
  <c r="X7" i="18"/>
  <c r="X7" i="28"/>
  <c r="X26" i="28" s="1"/>
  <c r="L4" i="15"/>
  <c r="AQ4" i="15" s="1"/>
  <c r="Y7" i="1"/>
  <c r="Y7" i="10"/>
  <c r="Y26" i="10" s="1"/>
  <c r="Y7" i="26"/>
  <c r="Z7" i="31"/>
  <c r="Y7" i="13"/>
  <c r="Y7" i="5"/>
  <c r="Y26" i="5" s="1"/>
  <c r="Y28" i="5" s="1"/>
  <c r="Y27" i="5" s="1"/>
  <c r="Y72" i="5" s="1"/>
  <c r="Y7" i="23"/>
  <c r="Y7" i="32"/>
  <c r="Z7" i="9"/>
  <c r="Z7" i="18"/>
  <c r="Z7" i="28"/>
  <c r="Y7" i="15"/>
  <c r="Y26" i="15" s="1"/>
  <c r="Y7" i="7"/>
  <c r="Y26" i="7" s="1"/>
  <c r="Y7" i="21"/>
  <c r="Y7" i="30"/>
  <c r="Y26" i="30" s="1"/>
  <c r="Y28" i="30" s="1"/>
  <c r="Y27" i="30" s="1"/>
  <c r="Y72" i="30" s="1"/>
  <c r="Z7" i="11"/>
  <c r="Z26" i="11" s="1"/>
  <c r="Z28" i="11" s="1"/>
  <c r="Z27" i="11" s="1"/>
  <c r="Z72" i="11" s="1"/>
  <c r="Z7" i="1"/>
  <c r="Z7" i="25"/>
  <c r="L3" i="16"/>
  <c r="Y7" i="16"/>
  <c r="Y26" i="29"/>
  <c r="Y26" i="14"/>
  <c r="Y28" i="14" s="1"/>
  <c r="Y27" i="14" s="1"/>
  <c r="Y72" i="14" s="1"/>
  <c r="Y26" i="6"/>
  <c r="Y26" i="22"/>
  <c r="Y26" i="31"/>
  <c r="Z26" i="10"/>
  <c r="Z26" i="17"/>
  <c r="Z28" i="17" s="1"/>
  <c r="Z27" i="17" s="1"/>
  <c r="Z72" i="17" s="1"/>
  <c r="Z26" i="26"/>
  <c r="L3" i="14"/>
  <c r="X7" i="14"/>
  <c r="X7" i="6"/>
  <c r="L3" i="6"/>
  <c r="X26" i="22"/>
  <c r="X26" i="31"/>
  <c r="L4" i="14"/>
  <c r="AQ4" i="14" s="1"/>
  <c r="L4" i="6"/>
  <c r="AQ4" i="6" s="1"/>
  <c r="Y26" i="13"/>
  <c r="Y26" i="32"/>
  <c r="Y28" i="32" s="1"/>
  <c r="Y27" i="32" s="1"/>
  <c r="Y72" i="32" s="1"/>
  <c r="Z26" i="28"/>
  <c r="X7" i="13"/>
  <c r="L3" i="13"/>
  <c r="L3" i="5"/>
  <c r="X7" i="5"/>
  <c r="X26" i="23"/>
  <c r="X26" i="32"/>
  <c r="L4" i="13"/>
  <c r="AQ4" i="13" s="1"/>
  <c r="L4" i="5"/>
  <c r="AQ4" i="5" s="1"/>
  <c r="Y26" i="17"/>
  <c r="Z26" i="9"/>
  <c r="Y26" i="4"/>
  <c r="Y26" i="24"/>
  <c r="Y26" i="33"/>
  <c r="Z26" i="8"/>
  <c r="Z26" i="19"/>
  <c r="Z26" i="29"/>
  <c r="L3" i="12"/>
  <c r="X7" i="12"/>
  <c r="X7" i="4"/>
  <c r="L3" i="4"/>
  <c r="X26" i="24"/>
  <c r="X26" i="33"/>
  <c r="L4" i="12"/>
  <c r="AQ4" i="12" s="1"/>
  <c r="L4" i="4"/>
  <c r="AQ4" i="4" s="1"/>
  <c r="Y26" i="9"/>
  <c r="Y28" i="9" s="1"/>
  <c r="Y27" i="9" s="1"/>
  <c r="Y72" i="9" s="1"/>
  <c r="Y26" i="12"/>
  <c r="Y26" i="11"/>
  <c r="Y26" i="1"/>
  <c r="Z26" i="15"/>
  <c r="Z26" i="7"/>
  <c r="Z26" i="21"/>
  <c r="Z26" i="30"/>
  <c r="X7" i="11"/>
  <c r="L3" i="11"/>
  <c r="X26" i="1"/>
  <c r="X26" i="25"/>
  <c r="L4" i="11"/>
  <c r="AQ4" i="11" s="1"/>
  <c r="Y26" i="26"/>
  <c r="Z26" i="14"/>
  <c r="Z26" i="22"/>
  <c r="Z26" i="31"/>
  <c r="X7" i="10"/>
  <c r="L3" i="10"/>
  <c r="X26" i="26"/>
  <c r="L4" i="10"/>
  <c r="AQ4" i="10" s="1"/>
  <c r="Y26" i="18"/>
  <c r="Y26" i="28"/>
  <c r="Z26" i="13"/>
  <c r="Z26" i="5"/>
  <c r="Z28" i="5" s="1"/>
  <c r="Z27" i="5" s="1"/>
  <c r="Z72" i="5" s="1"/>
  <c r="Z26" i="23"/>
  <c r="Z26" i="32"/>
  <c r="L3" i="9"/>
  <c r="X7" i="9"/>
  <c r="L4" i="9"/>
  <c r="AQ4" i="9" s="1"/>
  <c r="Y26" i="8"/>
  <c r="Y28" i="8" s="1"/>
  <c r="Y27" i="8" s="1"/>
  <c r="Y72" i="8" s="1"/>
  <c r="Z26" i="12"/>
  <c r="Z28" i="12" s="1"/>
  <c r="Z27" i="12" s="1"/>
  <c r="Z72" i="12" s="1"/>
  <c r="Z26" i="4"/>
  <c r="Z28" i="4" s="1"/>
  <c r="Z27" i="4" s="1"/>
  <c r="Z72" i="4" s="1"/>
  <c r="Z26" i="24"/>
  <c r="Z26" i="33"/>
  <c r="X7" i="8"/>
  <c r="L3" i="8"/>
  <c r="X26" i="19"/>
  <c r="X26" i="29"/>
  <c r="L4" i="8"/>
  <c r="AQ4" i="8" s="1"/>
  <c r="Y7" i="2"/>
  <c r="L3" i="2"/>
  <c r="Y26" i="19"/>
  <c r="Z26" i="1"/>
  <c r="L3" i="15"/>
  <c r="X7" i="15"/>
  <c r="X7" i="7"/>
  <c r="L3" i="7"/>
  <c r="X26" i="21"/>
  <c r="X26" i="30"/>
  <c r="L4" i="7"/>
  <c r="AQ4" i="7" s="1"/>
  <c r="AB50" i="33"/>
  <c r="C11" i="33"/>
  <c r="AG9" i="33"/>
  <c r="AG7" i="33"/>
  <c r="X26" i="18" l="1"/>
  <c r="X26" i="17"/>
  <c r="Z26" i="6"/>
  <c r="Y26" i="23"/>
  <c r="Y28" i="23" s="1"/>
  <c r="Y27" i="23" s="1"/>
  <c r="Y8" i="23" s="1"/>
  <c r="Z26" i="25"/>
  <c r="Z28" i="25" s="1"/>
  <c r="Z27" i="25" s="1"/>
  <c r="Z72" i="25" s="1"/>
  <c r="Y26" i="21"/>
  <c r="Z26" i="18"/>
  <c r="Z28" i="18" s="1"/>
  <c r="Z27" i="18" s="1"/>
  <c r="Z8" i="18" s="1"/>
  <c r="Y8" i="32"/>
  <c r="Z8" i="5"/>
  <c r="Z8" i="17"/>
  <c r="Z8" i="12"/>
  <c r="Y8" i="8"/>
  <c r="Z8" i="4"/>
  <c r="L7" i="7"/>
  <c r="AQ3" i="7"/>
  <c r="Y28" i="7"/>
  <c r="Y27" i="7" s="1"/>
  <c r="Y8" i="7" s="1"/>
  <c r="Y26" i="2"/>
  <c r="Z28" i="31"/>
  <c r="Z27" i="31" s="1"/>
  <c r="Z8" i="31" s="1"/>
  <c r="X28" i="1"/>
  <c r="Z28" i="30"/>
  <c r="Z27" i="30" s="1"/>
  <c r="Z8" i="30" s="1"/>
  <c r="Y28" i="1"/>
  <c r="Y27" i="1" s="1"/>
  <c r="Y8" i="1" s="1"/>
  <c r="AQ3" i="4"/>
  <c r="X26" i="5"/>
  <c r="Y28" i="13"/>
  <c r="Y27" i="13" s="1"/>
  <c r="Y8" i="13" s="1"/>
  <c r="Z28" i="26"/>
  <c r="Z27" i="26" s="1"/>
  <c r="Z8" i="26" s="1"/>
  <c r="Y8" i="14"/>
  <c r="X26" i="7"/>
  <c r="AQ3" i="8"/>
  <c r="L7" i="8"/>
  <c r="Z28" i="24"/>
  <c r="Z27" i="24" s="1"/>
  <c r="Z8" i="24" s="1"/>
  <c r="X28" i="26"/>
  <c r="Z28" i="14"/>
  <c r="Z27" i="14" s="1"/>
  <c r="Z8" i="14" s="1"/>
  <c r="X26" i="4"/>
  <c r="Y28" i="33"/>
  <c r="Y27" i="33" s="1"/>
  <c r="Y8" i="33" s="1"/>
  <c r="Z28" i="9"/>
  <c r="Z27" i="9" s="1"/>
  <c r="Z8" i="9" s="1"/>
  <c r="X28" i="32"/>
  <c r="L7" i="5"/>
  <c r="AQ3" i="5"/>
  <c r="Y28" i="31"/>
  <c r="Y27" i="31" s="1"/>
  <c r="Y8" i="31" s="1"/>
  <c r="X26" i="15"/>
  <c r="Z8" i="11"/>
  <c r="Y28" i="15"/>
  <c r="Y27" i="15" s="1"/>
  <c r="Y8" i="15" s="1"/>
  <c r="X26" i="8"/>
  <c r="Y28" i="10"/>
  <c r="Y27" i="10" s="1"/>
  <c r="Y8" i="10" s="1"/>
  <c r="Z28" i="32"/>
  <c r="Z27" i="32" s="1"/>
  <c r="Z8" i="32" s="1"/>
  <c r="Z28" i="13"/>
  <c r="Z27" i="13" s="1"/>
  <c r="Z8" i="13" s="1"/>
  <c r="X26" i="12"/>
  <c r="Y8" i="5"/>
  <c r="L7" i="13"/>
  <c r="AQ3" i="13"/>
  <c r="X28" i="22"/>
  <c r="X28" i="30"/>
  <c r="L7" i="15"/>
  <c r="AQ3" i="15"/>
  <c r="Y28" i="21"/>
  <c r="Y27" i="21" s="1"/>
  <c r="Y8" i="21" s="1"/>
  <c r="X28" i="18"/>
  <c r="Y28" i="18"/>
  <c r="Y27" i="18" s="1"/>
  <c r="Y8" i="18" s="1"/>
  <c r="Y28" i="26"/>
  <c r="Y27" i="26" s="1"/>
  <c r="Y8" i="26" s="1"/>
  <c r="X28" i="25"/>
  <c r="Z28" i="7"/>
  <c r="Z27" i="7" s="1"/>
  <c r="Z8" i="7" s="1"/>
  <c r="X28" i="33"/>
  <c r="L7" i="12"/>
  <c r="AQ3" i="12"/>
  <c r="Z28" i="19"/>
  <c r="Z27" i="19" s="1"/>
  <c r="Z8" i="19" s="1"/>
  <c r="X26" i="13"/>
  <c r="L7" i="6"/>
  <c r="AQ3" i="6"/>
  <c r="Y28" i="6"/>
  <c r="Y27" i="6" s="1"/>
  <c r="Y8" i="6" s="1"/>
  <c r="Z8" i="25"/>
  <c r="Y8" i="30"/>
  <c r="L7" i="10"/>
  <c r="AQ3" i="10"/>
  <c r="Y8" i="9"/>
  <c r="Z28" i="28"/>
  <c r="Z27" i="28" s="1"/>
  <c r="Z8" i="28" s="1"/>
  <c r="X26" i="6"/>
  <c r="Y28" i="29"/>
  <c r="Y27" i="29" s="1"/>
  <c r="Y8" i="29" s="1"/>
  <c r="AG26" i="33"/>
  <c r="AG72" i="33" s="1"/>
  <c r="AG8" i="33"/>
  <c r="X28" i="29"/>
  <c r="Z28" i="33"/>
  <c r="Z27" i="33" s="1"/>
  <c r="Z8" i="33" s="1"/>
  <c r="X26" i="9"/>
  <c r="Z28" i="23"/>
  <c r="Z27" i="23" s="1"/>
  <c r="Z8" i="23" s="1"/>
  <c r="X26" i="10"/>
  <c r="Z28" i="22"/>
  <c r="Z27" i="22" s="1"/>
  <c r="Z8" i="22" s="1"/>
  <c r="L7" i="11"/>
  <c r="Z28" i="21"/>
  <c r="Z27" i="21" s="1"/>
  <c r="Z8" i="21" s="1"/>
  <c r="Z28" i="15"/>
  <c r="Z27" i="15" s="1"/>
  <c r="Z8" i="15" s="1"/>
  <c r="Y28" i="11"/>
  <c r="Y27" i="11" s="1"/>
  <c r="Y8" i="11" s="1"/>
  <c r="Z28" i="29"/>
  <c r="Z27" i="29" s="1"/>
  <c r="Z8" i="29" s="1"/>
  <c r="Z28" i="8"/>
  <c r="Z27" i="8" s="1"/>
  <c r="Z8" i="8" s="1"/>
  <c r="Y28" i="24"/>
  <c r="Y27" i="24" s="1"/>
  <c r="Y8" i="24" s="1"/>
  <c r="Y28" i="17"/>
  <c r="Y27" i="17" s="1"/>
  <c r="Y8" i="17" s="1"/>
  <c r="X26" i="14"/>
  <c r="Y28" i="22"/>
  <c r="Y27" i="22" s="1"/>
  <c r="Y8" i="22" s="1"/>
  <c r="C2" i="33"/>
  <c r="Z28" i="1"/>
  <c r="Z27" i="1" s="1"/>
  <c r="Z8" i="1" s="1"/>
  <c r="Y28" i="19"/>
  <c r="Y27" i="19" s="1"/>
  <c r="Y8" i="19" s="1"/>
  <c r="X28" i="19"/>
  <c r="L7" i="9"/>
  <c r="AQ3" i="9"/>
  <c r="Y28" i="28"/>
  <c r="Y27" i="28" s="1"/>
  <c r="Y8" i="28" s="1"/>
  <c r="X28" i="17"/>
  <c r="Z28" i="6"/>
  <c r="Z27" i="6" s="1"/>
  <c r="Z8" i="6" s="1"/>
  <c r="X26" i="11"/>
  <c r="X28" i="23"/>
  <c r="X28" i="31"/>
  <c r="AQ3" i="14"/>
  <c r="L7" i="14"/>
  <c r="Z28" i="10"/>
  <c r="Z27" i="10" s="1"/>
  <c r="Z8" i="10" s="1"/>
  <c r="Y26" i="16"/>
  <c r="H43" i="33"/>
  <c r="K30" i="33"/>
  <c r="X28" i="21"/>
  <c r="L7" i="2"/>
  <c r="AQ3" i="2"/>
  <c r="X28" i="28"/>
  <c r="Y28" i="25"/>
  <c r="Y27" i="25" s="1"/>
  <c r="Y8" i="25" s="1"/>
  <c r="Y28" i="12"/>
  <c r="Y27" i="12" s="1"/>
  <c r="Y8" i="12" s="1"/>
  <c r="X28" i="24"/>
  <c r="Y28" i="4"/>
  <c r="Y27" i="4" s="1"/>
  <c r="Y8" i="4" s="1"/>
  <c r="L7" i="16"/>
  <c r="S45" i="33"/>
  <c r="Y72" i="29" l="1"/>
  <c r="Y72" i="10"/>
  <c r="Y72" i="12"/>
  <c r="Z72" i="21"/>
  <c r="Z72" i="33"/>
  <c r="Z72" i="1"/>
  <c r="Y72" i="24"/>
  <c r="Y72" i="33"/>
  <c r="Y72" i="28"/>
  <c r="Z72" i="29"/>
  <c r="Z72" i="7"/>
  <c r="Z72" i="31"/>
  <c r="Z72" i="23"/>
  <c r="Z72" i="6"/>
  <c r="Y72" i="31"/>
  <c r="Y72" i="4"/>
  <c r="L28" i="19"/>
  <c r="X27" i="19"/>
  <c r="Y72" i="22"/>
  <c r="Z72" i="15"/>
  <c r="X28" i="6"/>
  <c r="Z72" i="18"/>
  <c r="Y72" i="18"/>
  <c r="Z72" i="32"/>
  <c r="X27" i="26"/>
  <c r="L28" i="26"/>
  <c r="Y72" i="19"/>
  <c r="Z72" i="8"/>
  <c r="X28" i="10"/>
  <c r="X27" i="33"/>
  <c r="L28" i="33"/>
  <c r="Z72" i="24"/>
  <c r="X28" i="7"/>
  <c r="X27" i="1"/>
  <c r="L28" i="1"/>
  <c r="X27" i="28"/>
  <c r="L28" i="28"/>
  <c r="X27" i="31"/>
  <c r="L28" i="31"/>
  <c r="L28" i="17"/>
  <c r="X27" i="17"/>
  <c r="X27" i="29"/>
  <c r="L28" i="29"/>
  <c r="X27" i="30"/>
  <c r="L28" i="30"/>
  <c r="X28" i="12"/>
  <c r="X28" i="15"/>
  <c r="L28" i="24"/>
  <c r="X27" i="24"/>
  <c r="X28" i="14"/>
  <c r="X28" i="13"/>
  <c r="X27" i="18"/>
  <c r="L28" i="18"/>
  <c r="AL57" i="33"/>
  <c r="Y28" i="16"/>
  <c r="X27" i="23"/>
  <c r="L28" i="23"/>
  <c r="Z72" i="28"/>
  <c r="Y72" i="6"/>
  <c r="Z72" i="19"/>
  <c r="X27" i="22"/>
  <c r="L28" i="22"/>
  <c r="Y72" i="23"/>
  <c r="X27" i="32"/>
  <c r="L28" i="32"/>
  <c r="Z72" i="26"/>
  <c r="Y72" i="1"/>
  <c r="X27" i="21"/>
  <c r="L28" i="21"/>
  <c r="Z72" i="10"/>
  <c r="Y72" i="17"/>
  <c r="X28" i="9"/>
  <c r="X27" i="25"/>
  <c r="L28" i="25"/>
  <c r="Y72" i="21"/>
  <c r="X28" i="8"/>
  <c r="Z72" i="9"/>
  <c r="X28" i="4"/>
  <c r="Z72" i="14"/>
  <c r="Y28" i="2"/>
  <c r="Y72" i="25"/>
  <c r="X28" i="11"/>
  <c r="Y72" i="11"/>
  <c r="Z72" i="22"/>
  <c r="Y72" i="26"/>
  <c r="Z72" i="13"/>
  <c r="Y72" i="15"/>
  <c r="Y72" i="13"/>
  <c r="X28" i="5"/>
  <c r="Z72" i="30"/>
  <c r="Y72" i="7"/>
  <c r="X8" i="32" l="1"/>
  <c r="X72" i="32"/>
  <c r="X8" i="23"/>
  <c r="X72" i="23"/>
  <c r="L27" i="24"/>
  <c r="AQ28" i="24"/>
  <c r="AQ27" i="24" s="1"/>
  <c r="L28" i="15"/>
  <c r="X27" i="15"/>
  <c r="L27" i="17"/>
  <c r="AQ28" i="17"/>
  <c r="AQ27" i="17" s="1"/>
  <c r="L27" i="1"/>
  <c r="AQ28" i="1"/>
  <c r="AQ27" i="1" s="1"/>
  <c r="X27" i="10"/>
  <c r="L28" i="10"/>
  <c r="L28" i="6"/>
  <c r="X27" i="6"/>
  <c r="L28" i="2"/>
  <c r="Y27" i="2"/>
  <c r="L27" i="25"/>
  <c r="AQ28" i="25"/>
  <c r="AQ27" i="25" s="1"/>
  <c r="AQ28" i="18"/>
  <c r="AQ27" i="18" s="1"/>
  <c r="L27" i="18"/>
  <c r="L27" i="31"/>
  <c r="AQ28" i="31"/>
  <c r="AQ27" i="31" s="1"/>
  <c r="X8" i="1"/>
  <c r="X72" i="1"/>
  <c r="X8" i="25"/>
  <c r="X72" i="25"/>
  <c r="AQ28" i="21"/>
  <c r="AQ27" i="21" s="1"/>
  <c r="L27" i="21"/>
  <c r="AQ28" i="22"/>
  <c r="AQ27" i="22" s="1"/>
  <c r="L27" i="22"/>
  <c r="Y27" i="16"/>
  <c r="L28" i="16"/>
  <c r="X8" i="18"/>
  <c r="X72" i="18"/>
  <c r="X27" i="12"/>
  <c r="L28" i="12"/>
  <c r="X8" i="31"/>
  <c r="X72" i="31"/>
  <c r="X27" i="11"/>
  <c r="L28" i="11"/>
  <c r="X8" i="21"/>
  <c r="X72" i="21"/>
  <c r="X8" i="22"/>
  <c r="X72" i="22"/>
  <c r="AQ28" i="30"/>
  <c r="AQ27" i="30" s="1"/>
  <c r="L27" i="30"/>
  <c r="L27" i="28"/>
  <c r="AQ28" i="28"/>
  <c r="AQ27" i="28" s="1"/>
  <c r="X27" i="7"/>
  <c r="L28" i="7"/>
  <c r="X8" i="19"/>
  <c r="X72" i="19"/>
  <c r="X27" i="5"/>
  <c r="L28" i="5"/>
  <c r="L28" i="4"/>
  <c r="X27" i="4"/>
  <c r="L28" i="9"/>
  <c r="X27" i="9"/>
  <c r="L28" i="13"/>
  <c r="X27" i="13"/>
  <c r="X8" i="30"/>
  <c r="X72" i="30"/>
  <c r="X8" i="28"/>
  <c r="X72" i="28"/>
  <c r="AQ28" i="26"/>
  <c r="AQ27" i="26" s="1"/>
  <c r="L27" i="26"/>
  <c r="AQ28" i="19"/>
  <c r="AQ27" i="19" s="1"/>
  <c r="L27" i="19"/>
  <c r="L27" i="29"/>
  <c r="AQ28" i="29"/>
  <c r="AQ27" i="29" s="1"/>
  <c r="L27" i="33"/>
  <c r="AQ28" i="33"/>
  <c r="AQ27" i="33" s="1"/>
  <c r="X8" i="26"/>
  <c r="X72" i="26"/>
  <c r="X27" i="14"/>
  <c r="L28" i="14"/>
  <c r="X8" i="29"/>
  <c r="X72" i="29"/>
  <c r="X8" i="33"/>
  <c r="X72" i="33"/>
  <c r="L28" i="8"/>
  <c r="X27" i="8"/>
  <c r="L27" i="32"/>
  <c r="AQ28" i="32"/>
  <c r="AQ27" i="32" s="1"/>
  <c r="AQ28" i="23"/>
  <c r="AQ27" i="23" s="1"/>
  <c r="L27" i="23"/>
  <c r="X8" i="24"/>
  <c r="X72" i="24"/>
  <c r="X8" i="17"/>
  <c r="X72" i="17"/>
  <c r="L27" i="9" l="1"/>
  <c r="AQ28" i="9"/>
  <c r="AQ27" i="9" s="1"/>
  <c r="X8" i="7"/>
  <c r="X72" i="7"/>
  <c r="X8" i="4"/>
  <c r="X72" i="4"/>
  <c r="L27" i="12"/>
  <c r="AQ28" i="12"/>
  <c r="AQ27" i="12" s="1"/>
  <c r="X8" i="6"/>
  <c r="X72" i="6"/>
  <c r="AQ28" i="4"/>
  <c r="AQ27" i="4" s="1"/>
  <c r="L27" i="4"/>
  <c r="X8" i="12"/>
  <c r="X72" i="12"/>
  <c r="AQ28" i="6"/>
  <c r="AQ27" i="6" s="1"/>
  <c r="L27" i="6"/>
  <c r="X8" i="9"/>
  <c r="X72" i="9"/>
  <c r="X8" i="8"/>
  <c r="X72" i="8"/>
  <c r="AQ28" i="14"/>
  <c r="AQ27" i="14" s="1"/>
  <c r="L27" i="14"/>
  <c r="AQ28" i="5"/>
  <c r="AQ27" i="5" s="1"/>
  <c r="L27" i="5"/>
  <c r="X8" i="15"/>
  <c r="X72" i="15"/>
  <c r="L27" i="7"/>
  <c r="AQ28" i="7"/>
  <c r="AQ27" i="7" s="1"/>
  <c r="AQ28" i="8"/>
  <c r="AQ27" i="8" s="1"/>
  <c r="L27" i="8"/>
  <c r="X8" i="14"/>
  <c r="X72" i="14"/>
  <c r="X8" i="5"/>
  <c r="X72" i="5"/>
  <c r="AQ28" i="15"/>
  <c r="AQ27" i="15" s="1"/>
  <c r="L27" i="15"/>
  <c r="X8" i="13"/>
  <c r="X72" i="13"/>
  <c r="L27" i="11"/>
  <c r="AQ28" i="11"/>
  <c r="AQ27" i="11" s="1"/>
  <c r="AQ28" i="16"/>
  <c r="AQ27" i="16" s="1"/>
  <c r="L27" i="16"/>
  <c r="Y8" i="2"/>
  <c r="Y72" i="2"/>
  <c r="L27" i="10"/>
  <c r="AQ28" i="10"/>
  <c r="AQ27" i="10" s="1"/>
  <c r="L27" i="13"/>
  <c r="AQ28" i="13"/>
  <c r="AQ27" i="13" s="1"/>
  <c r="X8" i="11"/>
  <c r="X72" i="11"/>
  <c r="Y8" i="16"/>
  <c r="Y72" i="16"/>
  <c r="AQ28" i="2"/>
  <c r="AQ27" i="2" s="1"/>
  <c r="L27" i="2"/>
  <c r="X8" i="10"/>
  <c r="X72" i="10"/>
  <c r="L8" i="5" l="1"/>
  <c r="L8" i="13"/>
  <c r="L8" i="11"/>
  <c r="L8" i="12"/>
  <c r="L8" i="14"/>
  <c r="L8" i="2"/>
  <c r="L8" i="10"/>
  <c r="L8" i="6"/>
  <c r="L8" i="8"/>
  <c r="L8" i="15"/>
  <c r="L8" i="7"/>
  <c r="L8" i="16"/>
  <c r="L8" i="9"/>
  <c r="L52" i="22" l="1"/>
  <c r="AQ52" i="22" s="1"/>
  <c r="L52" i="21"/>
  <c r="AQ52" i="21" s="1"/>
  <c r="L52" i="19"/>
  <c r="AQ52" i="19" s="1"/>
  <c r="L52" i="18"/>
  <c r="AQ52" i="18" s="1"/>
  <c r="L52" i="17"/>
  <c r="AQ52" i="17" s="1"/>
  <c r="L52" i="1"/>
  <c r="AQ52" i="1" s="1"/>
  <c r="L52" i="4"/>
  <c r="AQ52" i="4" s="1"/>
  <c r="L52" i="5"/>
  <c r="AQ52" i="5" s="1"/>
  <c r="L52" i="6"/>
  <c r="AQ52" i="6" s="1"/>
  <c r="L52" i="7"/>
  <c r="AQ52" i="7" s="1"/>
  <c r="L52" i="8"/>
  <c r="AQ52" i="8" s="1"/>
  <c r="L52" i="9"/>
  <c r="AQ52" i="9" s="1"/>
  <c r="L52" i="10"/>
  <c r="AQ52" i="10" s="1"/>
  <c r="L52" i="11"/>
  <c r="AQ52" i="11" s="1"/>
  <c r="L52" i="12"/>
  <c r="AQ52" i="12" s="1"/>
  <c r="L52" i="13"/>
  <c r="AQ52" i="13" s="1"/>
  <c r="L52" i="14"/>
  <c r="AQ52" i="14" s="1"/>
  <c r="L52" i="15"/>
  <c r="AQ52" i="15" s="1"/>
  <c r="L52" i="16"/>
  <c r="AQ52" i="16" s="1"/>
  <c r="L52" i="2"/>
  <c r="AQ52" i="2" s="1"/>
  <c r="R45" i="22"/>
  <c r="R29" i="22" s="1"/>
  <c r="R45" i="21"/>
  <c r="R29" i="21" s="1"/>
  <c r="R45" i="19"/>
  <c r="R29" i="19" s="1"/>
  <c r="R45" i="18"/>
  <c r="R29" i="18" s="1"/>
  <c r="R45" i="4"/>
  <c r="R29" i="4" s="1"/>
  <c r="R72" i="4" s="1"/>
  <c r="R45" i="6"/>
  <c r="R29" i="6" s="1"/>
  <c r="R72" i="6" s="1"/>
  <c r="R45" i="7"/>
  <c r="R29" i="7" s="1"/>
  <c r="R72" i="7" s="1"/>
  <c r="R45" i="8"/>
  <c r="R29" i="8" s="1"/>
  <c r="R72" i="8" s="1"/>
  <c r="R45" i="9"/>
  <c r="R29" i="9" s="1"/>
  <c r="R72" i="9" s="1"/>
  <c r="R45" i="11" l="1"/>
  <c r="R29" i="11" s="1"/>
  <c r="R72" i="11" s="1"/>
  <c r="R45" i="10"/>
  <c r="R29" i="10" s="1"/>
  <c r="R72" i="10" s="1"/>
  <c r="R45" i="1"/>
  <c r="R29" i="1" s="1"/>
  <c r="R72" i="1" s="1"/>
  <c r="R45" i="17"/>
  <c r="R29" i="17" s="1"/>
  <c r="L51" i="13"/>
  <c r="AQ51" i="13" s="1"/>
  <c r="R45" i="13"/>
  <c r="R29" i="13" s="1"/>
  <c r="R72" i="13" s="1"/>
  <c r="R45" i="5"/>
  <c r="R29" i="5" s="1"/>
  <c r="R72" i="5" s="1"/>
  <c r="L51" i="16"/>
  <c r="AQ51" i="16" s="1"/>
  <c r="R45" i="16"/>
  <c r="R29" i="16" s="1"/>
  <c r="R72" i="16" s="1"/>
  <c r="R45" i="12"/>
  <c r="R29" i="12" s="1"/>
  <c r="R72" i="12" s="1"/>
  <c r="L51" i="12"/>
  <c r="AQ51" i="12" s="1"/>
  <c r="R45" i="14"/>
  <c r="R29" i="14" s="1"/>
  <c r="R72" i="14" s="1"/>
  <c r="L51" i="14"/>
  <c r="AQ51" i="14" s="1"/>
  <c r="R45" i="2"/>
  <c r="R29" i="2" s="1"/>
  <c r="R72" i="2" s="1"/>
  <c r="L51" i="2"/>
  <c r="AQ51" i="2" s="1"/>
  <c r="R45" i="15"/>
  <c r="R29" i="15" s="1"/>
  <c r="R72" i="15" s="1"/>
  <c r="L51" i="15"/>
  <c r="AQ51" i="15" s="1"/>
  <c r="AH30" i="32" l="1"/>
  <c r="AB50" i="32"/>
  <c r="C11" i="32"/>
  <c r="AL7" i="32"/>
  <c r="AL8" i="32" l="1"/>
  <c r="AL26" i="32"/>
  <c r="C2" i="32"/>
  <c r="K30" i="32"/>
  <c r="H43" i="32"/>
  <c r="H19" i="32"/>
  <c r="K15" i="32"/>
  <c r="K7" i="32"/>
  <c r="H4" i="32"/>
  <c r="AN30" i="32"/>
  <c r="AH58" i="32"/>
  <c r="H15" i="32" l="1"/>
  <c r="AQ19" i="32"/>
  <c r="AL57" i="32"/>
  <c r="AN29" i="32"/>
  <c r="K8" i="32"/>
  <c r="K26" i="32"/>
  <c r="AL29" i="32"/>
  <c r="AL72" i="32" s="1"/>
  <c r="AM57" i="30"/>
  <c r="AM57" i="29"/>
  <c r="AM57" i="28"/>
  <c r="AM57" i="26"/>
  <c r="AM57" i="25"/>
  <c r="AM57" i="24"/>
  <c r="AM57" i="23"/>
  <c r="AM57" i="22"/>
  <c r="AM57" i="21"/>
  <c r="AM57" i="19"/>
  <c r="AM57" i="18"/>
  <c r="AM57" i="17"/>
  <c r="AM57" i="2" l="1"/>
  <c r="AB58" i="2"/>
  <c r="AB57" i="2" s="1"/>
  <c r="AM57" i="9"/>
  <c r="AB58" i="9"/>
  <c r="AB57" i="9" s="1"/>
  <c r="AM29" i="15"/>
  <c r="AM29" i="7"/>
  <c r="AM29" i="21"/>
  <c r="AM29" i="30"/>
  <c r="AM57" i="16"/>
  <c r="AB58" i="16"/>
  <c r="AB57" i="16" s="1"/>
  <c r="AM29" i="14"/>
  <c r="AM29" i="6"/>
  <c r="AM29" i="22"/>
  <c r="AM57" i="15"/>
  <c r="AB58" i="15"/>
  <c r="AB57" i="15" s="1"/>
  <c r="AM57" i="7"/>
  <c r="AB58" i="7"/>
  <c r="AB57" i="7" s="1"/>
  <c r="AM29" i="13"/>
  <c r="AM29" i="5"/>
  <c r="AM29" i="23"/>
  <c r="AM57" i="8"/>
  <c r="AB58" i="8"/>
  <c r="AB57" i="8" s="1"/>
  <c r="AM57" i="14"/>
  <c r="AB58" i="14"/>
  <c r="AB57" i="14" s="1"/>
  <c r="AM57" i="6"/>
  <c r="AB58" i="6"/>
  <c r="AB57" i="6" s="1"/>
  <c r="AM29" i="12"/>
  <c r="AM29" i="4"/>
  <c r="AM29" i="24"/>
  <c r="AM57" i="5"/>
  <c r="AB58" i="5"/>
  <c r="AB57" i="5" s="1"/>
  <c r="AM29" i="11"/>
  <c r="AM29" i="1"/>
  <c r="AM29" i="25"/>
  <c r="AM57" i="12"/>
  <c r="AB58" i="12"/>
  <c r="AB57" i="12" s="1"/>
  <c r="AM57" i="4"/>
  <c r="AB58" i="4"/>
  <c r="AB57" i="4" s="1"/>
  <c r="AM29" i="10"/>
  <c r="AM29" i="17"/>
  <c r="AM29" i="26"/>
  <c r="AM57" i="13"/>
  <c r="AB58" i="13"/>
  <c r="AB57" i="13" s="1"/>
  <c r="AM57" i="1"/>
  <c r="AB58" i="1"/>
  <c r="AB57" i="1" s="1"/>
  <c r="AM29" i="2"/>
  <c r="AM29" i="9"/>
  <c r="AM29" i="18"/>
  <c r="AM29" i="28"/>
  <c r="AM57" i="11"/>
  <c r="AB58" i="11"/>
  <c r="AB57" i="11" s="1"/>
  <c r="AM57" i="10"/>
  <c r="AB58" i="10"/>
  <c r="AB57" i="10" s="1"/>
  <c r="AM29" i="16"/>
  <c r="AM29" i="8"/>
  <c r="AM29" i="19"/>
  <c r="AM29" i="29"/>
  <c r="S45" i="32" l="1"/>
  <c r="AF30" i="32"/>
  <c r="AF29" i="32" l="1"/>
  <c r="AM7" i="30" l="1"/>
  <c r="AM7" i="29"/>
  <c r="AM7" i="28"/>
  <c r="AM7" i="26"/>
  <c r="AM7" i="25"/>
  <c r="AM7" i="24"/>
  <c r="AM7" i="23"/>
  <c r="AM7" i="22"/>
  <c r="AM7" i="21"/>
  <c r="AM7" i="19"/>
  <c r="AM7" i="18"/>
  <c r="AM7" i="17"/>
  <c r="AM7" i="1"/>
  <c r="AM7" i="4"/>
  <c r="AM7" i="5"/>
  <c r="AM7" i="6"/>
  <c r="AM7" i="7"/>
  <c r="AM7" i="8"/>
  <c r="AM7" i="9"/>
  <c r="AM7" i="10"/>
  <c r="AM7" i="11"/>
  <c r="AM7" i="12"/>
  <c r="AM7" i="13"/>
  <c r="AM7" i="14"/>
  <c r="AM7" i="15"/>
  <c r="AM7" i="16"/>
  <c r="AM7" i="2"/>
  <c r="AM8" i="4" l="1"/>
  <c r="AM26" i="4"/>
  <c r="AM72" i="4" s="1"/>
  <c r="AM26" i="11"/>
  <c r="AM72" i="11" s="1"/>
  <c r="AM8" i="11"/>
  <c r="AM8" i="1"/>
  <c r="AM26" i="1"/>
  <c r="AM72" i="1" s="1"/>
  <c r="AM26" i="25"/>
  <c r="AM72" i="25" s="1"/>
  <c r="AM8" i="25"/>
  <c r="AM8" i="24"/>
  <c r="AM26" i="24"/>
  <c r="AM72" i="24" s="1"/>
  <c r="AM26" i="10"/>
  <c r="AM72" i="10" s="1"/>
  <c r="AM8" i="10"/>
  <c r="AM26" i="17"/>
  <c r="AM72" i="17" s="1"/>
  <c r="AM8" i="17"/>
  <c r="AM26" i="26"/>
  <c r="AM72" i="26" s="1"/>
  <c r="AM8" i="26"/>
  <c r="AM26" i="2"/>
  <c r="AM72" i="2" s="1"/>
  <c r="AM8" i="2"/>
  <c r="AM26" i="18"/>
  <c r="AM72" i="18" s="1"/>
  <c r="AM8" i="18"/>
  <c r="AM26" i="28"/>
  <c r="AM72" i="28" s="1"/>
  <c r="AM8" i="28"/>
  <c r="AM8" i="12"/>
  <c r="AM26" i="12"/>
  <c r="AM72" i="12" s="1"/>
  <c r="AM26" i="16"/>
  <c r="AM72" i="16" s="1"/>
  <c r="AM8" i="16"/>
  <c r="AM26" i="8"/>
  <c r="AM72" i="8" s="1"/>
  <c r="AM8" i="8"/>
  <c r="AM8" i="19"/>
  <c r="AM26" i="19"/>
  <c r="AM72" i="19" s="1"/>
  <c r="AM26" i="29"/>
  <c r="AM72" i="29" s="1"/>
  <c r="AM8" i="29"/>
  <c r="AM26" i="15"/>
  <c r="AM72" i="15" s="1"/>
  <c r="AM8" i="15"/>
  <c r="AM8" i="7"/>
  <c r="AM26" i="7"/>
  <c r="AM72" i="7" s="1"/>
  <c r="AM8" i="21"/>
  <c r="AM26" i="21"/>
  <c r="AM72" i="21" s="1"/>
  <c r="AM26" i="30"/>
  <c r="AM72" i="30" s="1"/>
  <c r="AM8" i="30"/>
  <c r="AM26" i="14"/>
  <c r="AM72" i="14" s="1"/>
  <c r="AM8" i="14"/>
  <c r="AM26" i="6"/>
  <c r="AM72" i="6" s="1"/>
  <c r="AM8" i="6"/>
  <c r="AM26" i="22"/>
  <c r="AM72" i="22" s="1"/>
  <c r="AM8" i="22"/>
  <c r="AM26" i="9"/>
  <c r="AM72" i="9" s="1"/>
  <c r="AM8" i="9"/>
  <c r="AM8" i="13"/>
  <c r="AM26" i="13"/>
  <c r="AM72" i="13" s="1"/>
  <c r="AM8" i="5"/>
  <c r="AM26" i="5"/>
  <c r="AM72" i="5" s="1"/>
  <c r="AM8" i="23"/>
  <c r="AM26" i="23"/>
  <c r="AM72" i="23" s="1"/>
  <c r="V65" i="32" l="1"/>
  <c r="AL7" i="31"/>
  <c r="AL7" i="24"/>
  <c r="AL7" i="25"/>
  <c r="AL7" i="26"/>
  <c r="AL7" i="28"/>
  <c r="AL7" i="29"/>
  <c r="AL7" i="30"/>
  <c r="AL26" i="28" l="1"/>
  <c r="AL8" i="28"/>
  <c r="AL8" i="29"/>
  <c r="AL26" i="29"/>
  <c r="AL8" i="26"/>
  <c r="AL26" i="26"/>
  <c r="AL8" i="24"/>
  <c r="AL26" i="24"/>
  <c r="AL26" i="31"/>
  <c r="AL8" i="31"/>
  <c r="AL26" i="25"/>
  <c r="AL8" i="25"/>
  <c r="AL26" i="30"/>
  <c r="AL8" i="30"/>
  <c r="V65" i="30" l="1"/>
  <c r="V65" i="31" l="1"/>
  <c r="C11" i="31" l="1"/>
  <c r="K15" i="31" l="1"/>
  <c r="H19" i="31"/>
  <c r="H43" i="31"/>
  <c r="K30" i="31"/>
  <c r="C2" i="31"/>
  <c r="AB50" i="31"/>
  <c r="S45" i="31"/>
  <c r="AL57" i="31" l="1"/>
  <c r="H15" i="31"/>
  <c r="AQ19" i="31"/>
  <c r="AA45" i="19" l="1"/>
  <c r="AA45" i="18"/>
  <c r="AA45" i="17"/>
  <c r="AA7" i="17"/>
  <c r="AA8" i="17" l="1"/>
  <c r="AA26" i="17"/>
  <c r="AA45" i="1"/>
  <c r="AA45" i="4"/>
  <c r="AA45" i="5"/>
  <c r="AA45" i="6"/>
  <c r="AA45" i="7"/>
  <c r="AA45" i="8"/>
  <c r="AA29" i="8" s="1"/>
  <c r="AA72" i="8" s="1"/>
  <c r="AA45" i="9"/>
  <c r="AA29" i="9" s="1"/>
  <c r="AA72" i="9" s="1"/>
  <c r="AA45" i="10"/>
  <c r="AA29" i="10" s="1"/>
  <c r="AA72" i="10" s="1"/>
  <c r="AA45" i="11"/>
  <c r="AA29" i="11" s="1"/>
  <c r="AA72" i="11" s="1"/>
  <c r="AA45" i="12"/>
  <c r="AA29" i="12" s="1"/>
  <c r="AA72" i="12" s="1"/>
  <c r="AA45" i="13"/>
  <c r="AA29" i="13" s="1"/>
  <c r="AA72" i="13" s="1"/>
  <c r="AA45" i="14"/>
  <c r="AA29" i="14" s="1"/>
  <c r="AA72" i="14" s="1"/>
  <c r="AA45" i="15"/>
  <c r="AA29" i="15" s="1"/>
  <c r="AA72" i="15" s="1"/>
  <c r="AA45" i="16"/>
  <c r="AA29" i="16" s="1"/>
  <c r="AA72" i="16" s="1"/>
  <c r="AA45" i="2"/>
  <c r="AA29" i="2" s="1"/>
  <c r="AA72" i="2" s="1"/>
  <c r="AB50" i="30" l="1"/>
  <c r="C11" i="30" l="1"/>
  <c r="C2" i="30" l="1"/>
  <c r="S45" i="30" l="1"/>
  <c r="AB50" i="29" l="1"/>
  <c r="C11" i="29"/>
  <c r="O7" i="29"/>
  <c r="AN30" i="29" l="1"/>
  <c r="H19" i="29"/>
  <c r="K15" i="29"/>
  <c r="K30" i="29"/>
  <c r="H43" i="29"/>
  <c r="O8" i="29"/>
  <c r="C2" i="29"/>
  <c r="S45" i="29"/>
  <c r="AL57" i="29" l="1"/>
  <c r="H15" i="29"/>
  <c r="AQ19" i="29"/>
  <c r="AN29" i="29"/>
  <c r="L46" i="4" l="1"/>
  <c r="L46" i="12"/>
  <c r="L46" i="13"/>
  <c r="L46" i="5"/>
  <c r="L46" i="14"/>
  <c r="L46" i="7"/>
  <c r="L46" i="15"/>
  <c r="L46" i="1"/>
  <c r="L46" i="8"/>
  <c r="L46" i="16"/>
  <c r="L46" i="6"/>
  <c r="L46" i="2"/>
  <c r="L46" i="11"/>
  <c r="L46" i="9"/>
  <c r="L46" i="10"/>
  <c r="AQ46" i="2" l="1"/>
  <c r="AQ46" i="1"/>
  <c r="AQ46" i="5"/>
  <c r="AQ46" i="10"/>
  <c r="AQ46" i="6"/>
  <c r="AQ46" i="15"/>
  <c r="AQ46" i="13"/>
  <c r="AQ46" i="9"/>
  <c r="AQ46" i="16"/>
  <c r="AQ46" i="7"/>
  <c r="AQ46" i="12"/>
  <c r="AQ46" i="11"/>
  <c r="AQ46" i="8"/>
  <c r="AQ46" i="14"/>
  <c r="AQ46" i="4"/>
  <c r="O7" i="28" l="1"/>
  <c r="O8" i="28" l="1"/>
  <c r="C11" i="28" l="1"/>
  <c r="S45" i="28"/>
  <c r="C2" i="28" l="1"/>
  <c r="AB56" i="17" l="1"/>
  <c r="AB6" i="17"/>
  <c r="AB4" i="17"/>
  <c r="AB3" i="17"/>
  <c r="AG9" i="19"/>
  <c r="AB56" i="13" l="1"/>
  <c r="AB56" i="1"/>
  <c r="AB56" i="12"/>
  <c r="AE7" i="17"/>
  <c r="AB56" i="4"/>
  <c r="AB56" i="11"/>
  <c r="AB56" i="5"/>
  <c r="AB56" i="10"/>
  <c r="AB56" i="2"/>
  <c r="AB56" i="9"/>
  <c r="AB56" i="16"/>
  <c r="AB56" i="8"/>
  <c r="AB56" i="15"/>
  <c r="AB56" i="7"/>
  <c r="AB56" i="14"/>
  <c r="AB56" i="6"/>
  <c r="AE26" i="17" l="1"/>
  <c r="AE8" i="17"/>
  <c r="AL29" i="19"/>
  <c r="AB56" i="19"/>
  <c r="AH30" i="19"/>
  <c r="AH9" i="19"/>
  <c r="AL7" i="19"/>
  <c r="AH7" i="19"/>
  <c r="AG7" i="19"/>
  <c r="AE7" i="19" l="1"/>
  <c r="AB11" i="19"/>
  <c r="AE57" i="17"/>
  <c r="AB58" i="17"/>
  <c r="AL26" i="19"/>
  <c r="AL72" i="19" s="1"/>
  <c r="AL8" i="19"/>
  <c r="AJ7" i="19"/>
  <c r="AH8" i="19"/>
  <c r="AH26" i="19"/>
  <c r="AB32" i="19"/>
  <c r="AE8" i="19"/>
  <c r="AG8" i="19"/>
  <c r="AG26" i="19"/>
  <c r="AG72" i="19" s="1"/>
  <c r="AB10" i="19"/>
  <c r="AB9" i="19" s="1"/>
  <c r="AE9" i="19"/>
  <c r="AE26" i="19" s="1"/>
  <c r="AD7" i="19" l="1"/>
  <c r="AD22" i="19"/>
  <c r="AD21" i="19" s="1"/>
  <c r="AJ26" i="19"/>
  <c r="AJ8" i="19"/>
  <c r="AC22" i="19" l="1"/>
  <c r="AC7" i="19"/>
  <c r="AB58" i="19"/>
  <c r="AE57" i="19"/>
  <c r="AH57" i="19"/>
  <c r="AB65" i="19"/>
  <c r="AH29" i="19"/>
  <c r="AH72" i="19" s="1"/>
  <c r="AD8" i="19"/>
  <c r="AD26" i="19"/>
  <c r="AD72" i="19" s="1"/>
  <c r="AB57" i="19" l="1"/>
  <c r="AC8" i="19"/>
  <c r="AC21" i="19"/>
  <c r="AC26" i="19" s="1"/>
  <c r="AC72" i="19" s="1"/>
  <c r="AB22" i="19"/>
  <c r="AB21" i="19" l="1"/>
  <c r="AO22" i="19"/>
  <c r="AO21" i="19" s="1"/>
  <c r="AQ22" i="19" l="1"/>
  <c r="H43" i="23" l="1"/>
  <c r="K30" i="23"/>
  <c r="C11" i="26" l="1"/>
  <c r="C2" i="26" l="1"/>
  <c r="H4" i="26"/>
  <c r="S45" i="26"/>
  <c r="C11" i="25"/>
  <c r="AB36" i="24"/>
  <c r="AH30" i="24"/>
  <c r="AB50" i="24"/>
  <c r="AG9" i="24"/>
  <c r="AG7" i="24"/>
  <c r="C11" i="24"/>
  <c r="AB36" i="23"/>
  <c r="AO45" i="23"/>
  <c r="AQ18" i="23"/>
  <c r="AO7" i="23"/>
  <c r="AH30" i="23"/>
  <c r="AG9" i="23"/>
  <c r="AN7" i="23"/>
  <c r="AF7" i="23"/>
  <c r="AG7" i="23"/>
  <c r="AB36" i="22"/>
  <c r="AO45" i="22"/>
  <c r="AQ18" i="22"/>
  <c r="AQ17" i="22"/>
  <c r="AH30" i="22"/>
  <c r="AG9" i="22"/>
  <c r="AG7" i="22"/>
  <c r="AB4" i="22" l="1"/>
  <c r="AJ7" i="23"/>
  <c r="AJ7" i="22"/>
  <c r="AO7" i="22"/>
  <c r="AO8" i="22" s="1"/>
  <c r="AB3" i="23"/>
  <c r="AB6" i="23"/>
  <c r="AB32" i="22"/>
  <c r="AQ12" i="22"/>
  <c r="H11" i="23"/>
  <c r="AF26" i="23"/>
  <c r="AF8" i="23"/>
  <c r="K15" i="24"/>
  <c r="H19" i="24"/>
  <c r="AG26" i="24"/>
  <c r="AG72" i="24" s="1"/>
  <c r="AG8" i="24"/>
  <c r="AB32" i="24"/>
  <c r="H4" i="24"/>
  <c r="AC22" i="23"/>
  <c r="AC7" i="23"/>
  <c r="AN26" i="23"/>
  <c r="AN8" i="23"/>
  <c r="AO9" i="23"/>
  <c r="C11" i="23"/>
  <c r="D9" i="23"/>
  <c r="C2" i="24"/>
  <c r="H43" i="24"/>
  <c r="K30" i="24"/>
  <c r="AH7" i="24"/>
  <c r="H4" i="22"/>
  <c r="K7" i="22"/>
  <c r="AJ8" i="22"/>
  <c r="AJ26" i="22"/>
  <c r="AB10" i="22"/>
  <c r="AE9" i="22"/>
  <c r="AD22" i="23"/>
  <c r="AD21" i="23" s="1"/>
  <c r="AD7" i="23"/>
  <c r="AC7" i="22"/>
  <c r="AC22" i="22"/>
  <c r="H19" i="22"/>
  <c r="K15" i="22"/>
  <c r="AD7" i="22"/>
  <c r="AD22" i="22"/>
  <c r="AD21" i="22" s="1"/>
  <c r="H11" i="22"/>
  <c r="AA9" i="22"/>
  <c r="AG26" i="22"/>
  <c r="AG72" i="22" s="1"/>
  <c r="AG8" i="22"/>
  <c r="AG8" i="23"/>
  <c r="AG26" i="23"/>
  <c r="AG72" i="23" s="1"/>
  <c r="AB4" i="23"/>
  <c r="AB32" i="23"/>
  <c r="K7" i="25"/>
  <c r="H4" i="25"/>
  <c r="H43" i="22"/>
  <c r="K30" i="22"/>
  <c r="AH7" i="22"/>
  <c r="AH9" i="22"/>
  <c r="AH7" i="23"/>
  <c r="AI7" i="23"/>
  <c r="AQ12" i="23"/>
  <c r="K15" i="23"/>
  <c r="H19" i="23"/>
  <c r="H65" i="22"/>
  <c r="H57" i="22" s="1"/>
  <c r="K57" i="22"/>
  <c r="C11" i="22"/>
  <c r="D9" i="22"/>
  <c r="AJ26" i="23"/>
  <c r="AJ8" i="23"/>
  <c r="AO8" i="23"/>
  <c r="C2" i="25"/>
  <c r="K15" i="25"/>
  <c r="H19" i="25"/>
  <c r="AB6" i="22"/>
  <c r="J7" i="22"/>
  <c r="H56" i="22"/>
  <c r="J29" i="22"/>
  <c r="H4" i="23"/>
  <c r="AH9" i="23"/>
  <c r="AB4" i="24"/>
  <c r="AH9" i="24"/>
  <c r="K30" i="25"/>
  <c r="H43" i="25"/>
  <c r="AH58" i="22"/>
  <c r="AH58" i="23"/>
  <c r="AH58" i="24"/>
  <c r="AB11" i="24" l="1"/>
  <c r="AI7" i="22"/>
  <c r="AL57" i="23"/>
  <c r="AB3" i="22"/>
  <c r="AB11" i="22"/>
  <c r="AQ11" i="22" s="1"/>
  <c r="AH8" i="24"/>
  <c r="AH26" i="24"/>
  <c r="K8" i="25"/>
  <c r="K26" i="25"/>
  <c r="C9" i="22"/>
  <c r="AH8" i="22"/>
  <c r="AH26" i="22"/>
  <c r="AH57" i="23"/>
  <c r="AQ19" i="25"/>
  <c r="H15" i="25"/>
  <c r="AI26" i="23"/>
  <c r="AI8" i="23"/>
  <c r="K29" i="22"/>
  <c r="AD8" i="22"/>
  <c r="AD26" i="22"/>
  <c r="AD72" i="22" s="1"/>
  <c r="H15" i="24"/>
  <c r="AQ19" i="24"/>
  <c r="AC8" i="22"/>
  <c r="AL57" i="22"/>
  <c r="J26" i="22"/>
  <c r="J72" i="22" s="1"/>
  <c r="J8" i="22"/>
  <c r="AH8" i="23"/>
  <c r="AH26" i="23"/>
  <c r="AC8" i="23"/>
  <c r="AO9" i="22"/>
  <c r="AH29" i="22"/>
  <c r="AB11" i="23"/>
  <c r="AQ11" i="23" s="1"/>
  <c r="H15" i="23"/>
  <c r="AQ19" i="23"/>
  <c r="H15" i="22"/>
  <c r="AQ19" i="22"/>
  <c r="AC21" i="23"/>
  <c r="AC26" i="23" s="1"/>
  <c r="AC72" i="23" s="1"/>
  <c r="AH57" i="24"/>
  <c r="AL57" i="24"/>
  <c r="AN30" i="23"/>
  <c r="AQ10" i="22"/>
  <c r="AD8" i="23"/>
  <c r="AD26" i="23"/>
  <c r="AD72" i="23" s="1"/>
  <c r="AC21" i="22"/>
  <c r="AC26" i="22" s="1"/>
  <c r="AC72" i="22" s="1"/>
  <c r="K8" i="22"/>
  <c r="K26" i="22"/>
  <c r="C9" i="23"/>
  <c r="AB36" i="21"/>
  <c r="AF30" i="14"/>
  <c r="C38" i="1"/>
  <c r="C43" i="2"/>
  <c r="C41" i="2"/>
  <c r="C40" i="2"/>
  <c r="C39" i="2"/>
  <c r="C38" i="2"/>
  <c r="C37" i="2"/>
  <c r="C35" i="2"/>
  <c r="C33" i="2"/>
  <c r="C32" i="2"/>
  <c r="C38" i="6"/>
  <c r="C32" i="6"/>
  <c r="C37" i="6"/>
  <c r="C33" i="6"/>
  <c r="C42" i="6"/>
  <c r="C40" i="6"/>
  <c r="C35" i="6"/>
  <c r="C34" i="6"/>
  <c r="C41" i="6"/>
  <c r="C42" i="10"/>
  <c r="C42" i="14"/>
  <c r="C42" i="7"/>
  <c r="C42" i="11"/>
  <c r="C42" i="15"/>
  <c r="C42" i="9"/>
  <c r="C42" i="8"/>
  <c r="C42" i="12"/>
  <c r="C42" i="13"/>
  <c r="C42" i="16"/>
  <c r="C34" i="10"/>
  <c r="C34" i="14"/>
  <c r="C34" i="7"/>
  <c r="C34" i="11"/>
  <c r="C34" i="15"/>
  <c r="C34" i="9"/>
  <c r="C34" i="16"/>
  <c r="C34" i="8"/>
  <c r="C34" i="12"/>
  <c r="C34" i="13"/>
  <c r="C33" i="5"/>
  <c r="C38" i="10"/>
  <c r="C38" i="14"/>
  <c r="C38" i="7"/>
  <c r="C38" i="11"/>
  <c r="C38" i="15"/>
  <c r="C38" i="13"/>
  <c r="C38" i="16"/>
  <c r="C38" i="12"/>
  <c r="C38" i="8"/>
  <c r="C38" i="9"/>
  <c r="C34" i="5"/>
  <c r="C35" i="7"/>
  <c r="C35" i="11"/>
  <c r="C35" i="15"/>
  <c r="C35" i="8"/>
  <c r="C35" i="12"/>
  <c r="C35" i="10"/>
  <c r="C35" i="13"/>
  <c r="C35" i="16"/>
  <c r="C35" i="14"/>
  <c r="C35" i="9"/>
  <c r="C37" i="5"/>
  <c r="C37" i="9"/>
  <c r="C37" i="13"/>
  <c r="C37" i="16"/>
  <c r="C37" i="10"/>
  <c r="C37" i="14"/>
  <c r="C37" i="12"/>
  <c r="C37" i="8"/>
  <c r="C37" i="7"/>
  <c r="C37" i="15"/>
  <c r="C37" i="11"/>
  <c r="C38" i="5"/>
  <c r="C35" i="5"/>
  <c r="C42" i="5"/>
  <c r="C33" i="9"/>
  <c r="C33" i="13"/>
  <c r="C33" i="16"/>
  <c r="C33" i="10"/>
  <c r="C33" i="14"/>
  <c r="C33" i="8"/>
  <c r="C33" i="12"/>
  <c r="C33" i="15"/>
  <c r="C33" i="11"/>
  <c r="C33" i="7"/>
  <c r="S45" i="25"/>
  <c r="L51" i="25"/>
  <c r="AQ51" i="25" s="1"/>
  <c r="AO45" i="19"/>
  <c r="G57" i="19"/>
  <c r="AO45" i="21"/>
  <c r="AQ17" i="19"/>
  <c r="V21" i="19"/>
  <c r="AQ18" i="19"/>
  <c r="AL7" i="21"/>
  <c r="AH30" i="21"/>
  <c r="G57" i="21"/>
  <c r="AB6" i="19"/>
  <c r="AB4" i="19"/>
  <c r="E57" i="21"/>
  <c r="AH9" i="21"/>
  <c r="S45" i="23"/>
  <c r="C56" i="2"/>
  <c r="AQ56" i="2" s="1"/>
  <c r="L51" i="22"/>
  <c r="AQ51" i="22" s="1"/>
  <c r="S21" i="4"/>
  <c r="L25" i="4"/>
  <c r="AQ25" i="4" s="1"/>
  <c r="L4" i="1"/>
  <c r="AQ4" i="1" s="1"/>
  <c r="L5" i="1"/>
  <c r="AQ5" i="1" s="1"/>
  <c r="L25" i="1"/>
  <c r="AQ25" i="1" s="1"/>
  <c r="S45" i="1"/>
  <c r="AQ18" i="18"/>
  <c r="L51" i="24"/>
  <c r="AQ51" i="24" s="1"/>
  <c r="L51" i="23"/>
  <c r="AQ51" i="23" s="1"/>
  <c r="L51" i="18"/>
  <c r="AQ51" i="18" s="1"/>
  <c r="L51" i="21"/>
  <c r="AQ51" i="21" s="1"/>
  <c r="T9" i="17"/>
  <c r="L51" i="17"/>
  <c r="AQ51" i="17" s="1"/>
  <c r="L51" i="19"/>
  <c r="AQ51" i="19" s="1"/>
  <c r="L70" i="17"/>
  <c r="AQ70" i="17" s="1"/>
  <c r="AO26" i="17"/>
  <c r="AO45" i="18"/>
  <c r="AQ18" i="21"/>
  <c r="V21" i="21"/>
  <c r="AB3" i="19"/>
  <c r="AG7" i="21"/>
  <c r="AG9" i="21"/>
  <c r="C39" i="12"/>
  <c r="C39" i="9"/>
  <c r="C39" i="16"/>
  <c r="C39" i="7"/>
  <c r="C39" i="8"/>
  <c r="C39" i="14"/>
  <c r="C39" i="15"/>
  <c r="C39" i="13"/>
  <c r="C39" i="11"/>
  <c r="C39" i="10"/>
  <c r="C39" i="6"/>
  <c r="C42" i="2"/>
  <c r="C41" i="5"/>
  <c r="C41" i="13"/>
  <c r="C41" i="8"/>
  <c r="C41" i="11"/>
  <c r="C41" i="16"/>
  <c r="C41" i="14"/>
  <c r="C41" i="15"/>
  <c r="C41" i="12"/>
  <c r="C41" i="10"/>
  <c r="C41" i="9"/>
  <c r="C41" i="7"/>
  <c r="C43" i="6"/>
  <c r="C40" i="5"/>
  <c r="C34" i="2"/>
  <c r="C32" i="5"/>
  <c r="C40" i="13"/>
  <c r="C40" i="8"/>
  <c r="C40" i="9"/>
  <c r="C40" i="16"/>
  <c r="C40" i="14"/>
  <c r="C40" i="12"/>
  <c r="C40" i="7"/>
  <c r="C40" i="11"/>
  <c r="C40" i="10"/>
  <c r="C40" i="15"/>
  <c r="C43" i="5"/>
  <c r="C39" i="5"/>
  <c r="C43" i="7"/>
  <c r="C43" i="15"/>
  <c r="C43" i="13"/>
  <c r="C43" i="8"/>
  <c r="C43" i="9"/>
  <c r="C43" i="11"/>
  <c r="C43" i="12"/>
  <c r="C43" i="14"/>
  <c r="C43" i="10"/>
  <c r="C43" i="16"/>
  <c r="C32" i="12"/>
  <c r="C32" i="7"/>
  <c r="C32" i="14"/>
  <c r="C32" i="13"/>
  <c r="C32" i="15"/>
  <c r="C32" i="11"/>
  <c r="C32" i="9"/>
  <c r="C32" i="16"/>
  <c r="C32" i="8"/>
  <c r="C32" i="10"/>
  <c r="S45" i="22"/>
  <c r="AH29" i="23" l="1"/>
  <c r="G29" i="19"/>
  <c r="AF30" i="11"/>
  <c r="AF30" i="1"/>
  <c r="AB9" i="22"/>
  <c r="AF30" i="6"/>
  <c r="L6" i="1"/>
  <c r="AF30" i="10"/>
  <c r="AF29" i="10" s="1"/>
  <c r="AF72" i="10" s="1"/>
  <c r="AF30" i="17"/>
  <c r="S7" i="1"/>
  <c r="AF30" i="2"/>
  <c r="AF29" i="2" s="1"/>
  <c r="AF72" i="2" s="1"/>
  <c r="AF30" i="9"/>
  <c r="AF30" i="18"/>
  <c r="AF29" i="18" s="1"/>
  <c r="AF72" i="18" s="1"/>
  <c r="AB34" i="16"/>
  <c r="AE30" i="16"/>
  <c r="AE30" i="8"/>
  <c r="AB34" i="8"/>
  <c r="S8" i="1"/>
  <c r="S26" i="6"/>
  <c r="L25" i="6"/>
  <c r="S26" i="10"/>
  <c r="L25" i="10"/>
  <c r="L25" i="13"/>
  <c r="S26" i="13"/>
  <c r="D29" i="14"/>
  <c r="C56" i="14"/>
  <c r="AB34" i="15"/>
  <c r="AE30" i="15"/>
  <c r="AB34" i="7"/>
  <c r="AE30" i="7"/>
  <c r="AB38" i="14"/>
  <c r="AF30" i="16"/>
  <c r="AF30" i="8"/>
  <c r="AF30" i="19"/>
  <c r="D21" i="13"/>
  <c r="D26" i="13" s="1"/>
  <c r="E24" i="13"/>
  <c r="E21" i="13" s="1"/>
  <c r="E26" i="13" s="1"/>
  <c r="E72" i="13" s="1"/>
  <c r="L25" i="16"/>
  <c r="S26" i="16"/>
  <c r="C56" i="15"/>
  <c r="D29" i="15"/>
  <c r="AB34" i="14"/>
  <c r="AE30" i="14"/>
  <c r="AB34" i="6"/>
  <c r="AE30" i="6"/>
  <c r="AF30" i="15"/>
  <c r="AF30" i="7"/>
  <c r="AF30" i="21"/>
  <c r="AH7" i="17"/>
  <c r="AB2" i="17"/>
  <c r="AB7" i="17" s="1"/>
  <c r="D29" i="13"/>
  <c r="C56" i="13"/>
  <c r="AB34" i="13"/>
  <c r="AE30" i="13"/>
  <c r="AE30" i="5"/>
  <c r="AB34" i="5"/>
  <c r="AF29" i="14"/>
  <c r="AF72" i="14" s="1"/>
  <c r="AF29" i="6"/>
  <c r="AF72" i="6" s="1"/>
  <c r="AI26" i="22"/>
  <c r="S26" i="7"/>
  <c r="L25" i="7"/>
  <c r="D29" i="16"/>
  <c r="C56" i="16"/>
  <c r="D7" i="11"/>
  <c r="C3" i="11"/>
  <c r="AB11" i="17"/>
  <c r="AB9" i="17" s="1"/>
  <c r="AH9" i="17"/>
  <c r="AE30" i="12"/>
  <c r="AB34" i="12"/>
  <c r="AE30" i="4"/>
  <c r="AB34" i="4"/>
  <c r="AF30" i="13"/>
  <c r="AF30" i="5"/>
  <c r="AI8" i="22"/>
  <c r="E24" i="16"/>
  <c r="E21" i="16" s="1"/>
  <c r="E26" i="16" s="1"/>
  <c r="E72" i="16" s="1"/>
  <c r="D21" i="16"/>
  <c r="P21" i="4"/>
  <c r="L24" i="4"/>
  <c r="AQ24" i="4" s="1"/>
  <c r="AQ21" i="4" s="1"/>
  <c r="S26" i="14"/>
  <c r="L25" i="14"/>
  <c r="AO7" i="21"/>
  <c r="AO8" i="21" s="1"/>
  <c r="L6" i="4"/>
  <c r="S7" i="4"/>
  <c r="S26" i="8"/>
  <c r="L25" i="8"/>
  <c r="E24" i="14"/>
  <c r="E21" i="14" s="1"/>
  <c r="E26" i="14" s="1"/>
  <c r="E72" i="14" s="1"/>
  <c r="D21" i="14"/>
  <c r="D26" i="14" s="1"/>
  <c r="D72" i="14" s="1"/>
  <c r="E24" i="2"/>
  <c r="E21" i="2" s="1"/>
  <c r="E26" i="2" s="1"/>
  <c r="E72" i="2" s="1"/>
  <c r="D21" i="2"/>
  <c r="D26" i="2" s="1"/>
  <c r="S26" i="2"/>
  <c r="L25" i="2"/>
  <c r="AE30" i="11"/>
  <c r="AB34" i="11"/>
  <c r="AE30" i="1"/>
  <c r="AB34" i="1"/>
  <c r="AF30" i="12"/>
  <c r="AF30" i="4"/>
  <c r="D21" i="15"/>
  <c r="D26" i="15" s="1"/>
  <c r="E24" i="15"/>
  <c r="E21" i="15" s="1"/>
  <c r="E26" i="15" s="1"/>
  <c r="E72" i="15" s="1"/>
  <c r="D7" i="16"/>
  <c r="C3" i="16"/>
  <c r="S26" i="12"/>
  <c r="L25" i="12"/>
  <c r="D29" i="11"/>
  <c r="C56" i="11"/>
  <c r="AB34" i="10"/>
  <c r="AE30" i="10"/>
  <c r="AB38" i="2"/>
  <c r="AB38" i="18"/>
  <c r="AF29" i="11"/>
  <c r="AF72" i="11" s="1"/>
  <c r="AF29" i="1"/>
  <c r="AF72" i="1" s="1"/>
  <c r="K72" i="22"/>
  <c r="S26" i="11"/>
  <c r="L25" i="11"/>
  <c r="S21" i="1"/>
  <c r="L21" i="1" s="1"/>
  <c r="L24" i="1"/>
  <c r="AQ24" i="1" s="1"/>
  <c r="AQ21" i="1" s="1"/>
  <c r="L25" i="5"/>
  <c r="S26" i="5"/>
  <c r="L25" i="9"/>
  <c r="S26" i="9"/>
  <c r="D21" i="12"/>
  <c r="D26" i="12" s="1"/>
  <c r="E24" i="12"/>
  <c r="E21" i="12" s="1"/>
  <c r="E26" i="12" s="1"/>
  <c r="E72" i="12" s="1"/>
  <c r="L25" i="15"/>
  <c r="S26" i="15"/>
  <c r="D29" i="12"/>
  <c r="C56" i="12"/>
  <c r="AB34" i="2"/>
  <c r="AE30" i="2"/>
  <c r="AB34" i="9"/>
  <c r="AE30" i="9"/>
  <c r="AF29" i="17"/>
  <c r="AF72" i="17" s="1"/>
  <c r="C36" i="15"/>
  <c r="AH29" i="24"/>
  <c r="AH72" i="24" s="1"/>
  <c r="H43" i="21"/>
  <c r="K30" i="21"/>
  <c r="AB34" i="24"/>
  <c r="AE30" i="24"/>
  <c r="C31" i="13"/>
  <c r="V29" i="17"/>
  <c r="AC7" i="21"/>
  <c r="AC22" i="21"/>
  <c r="P45" i="10"/>
  <c r="P29" i="10" s="1"/>
  <c r="P72" i="10" s="1"/>
  <c r="L51" i="10"/>
  <c r="K57" i="21"/>
  <c r="H65" i="21"/>
  <c r="K7" i="21"/>
  <c r="H4" i="21"/>
  <c r="J7" i="21"/>
  <c r="C4" i="19"/>
  <c r="H56" i="19"/>
  <c r="J29" i="19"/>
  <c r="H11" i="19"/>
  <c r="H65" i="19"/>
  <c r="K57" i="19"/>
  <c r="V7" i="1"/>
  <c r="L3" i="1"/>
  <c r="C36" i="11"/>
  <c r="AA7" i="18"/>
  <c r="AB32" i="21"/>
  <c r="G7" i="19"/>
  <c r="C36" i="16"/>
  <c r="C31" i="7"/>
  <c r="H4" i="18"/>
  <c r="C31" i="14"/>
  <c r="G29" i="21"/>
  <c r="AD7" i="21"/>
  <c r="AD22" i="21"/>
  <c r="AD21" i="21" s="1"/>
  <c r="P45" i="1"/>
  <c r="P29" i="1" s="1"/>
  <c r="P72" i="1" s="1"/>
  <c r="L51" i="1"/>
  <c r="AA9" i="18"/>
  <c r="C31" i="12"/>
  <c r="C31" i="2"/>
  <c r="V7" i="19"/>
  <c r="P45" i="4"/>
  <c r="P29" i="4" s="1"/>
  <c r="L51" i="4"/>
  <c r="H11" i="18"/>
  <c r="J7" i="18"/>
  <c r="AH7" i="21"/>
  <c r="E57" i="19"/>
  <c r="C3" i="21"/>
  <c r="H19" i="21"/>
  <c r="K15" i="21"/>
  <c r="AB3" i="21"/>
  <c r="J7" i="19"/>
  <c r="C56" i="19"/>
  <c r="C2" i="23"/>
  <c r="C36" i="13"/>
  <c r="C36" i="5"/>
  <c r="AN29" i="23"/>
  <c r="AN72" i="23" s="1"/>
  <c r="AH72" i="22"/>
  <c r="P45" i="9"/>
  <c r="P29" i="9" s="1"/>
  <c r="P72" i="9" s="1"/>
  <c r="L51" i="9"/>
  <c r="C31" i="5"/>
  <c r="P45" i="11"/>
  <c r="P29" i="11" s="1"/>
  <c r="P72" i="11" s="1"/>
  <c r="L51" i="11"/>
  <c r="C2" i="21"/>
  <c r="H4" i="19"/>
  <c r="K7" i="19"/>
  <c r="D9" i="19"/>
  <c r="C11" i="19"/>
  <c r="D21" i="18"/>
  <c r="C31" i="15"/>
  <c r="C36" i="2"/>
  <c r="V7" i="17"/>
  <c r="AB4" i="21"/>
  <c r="P45" i="5"/>
  <c r="P29" i="5" s="1"/>
  <c r="P72" i="5" s="1"/>
  <c r="L51" i="5"/>
  <c r="L11" i="17"/>
  <c r="O9" i="17"/>
  <c r="AJ7" i="21"/>
  <c r="E7" i="19"/>
  <c r="G7" i="21"/>
  <c r="AL8" i="21"/>
  <c r="AL26" i="21"/>
  <c r="V29" i="19"/>
  <c r="C2" i="19"/>
  <c r="C36" i="9"/>
  <c r="C36" i="6"/>
  <c r="AH57" i="22"/>
  <c r="C31" i="9"/>
  <c r="P45" i="6"/>
  <c r="P29" i="6" s="1"/>
  <c r="P72" i="6" s="1"/>
  <c r="L51" i="6"/>
  <c r="AI7" i="19"/>
  <c r="AB2" i="19"/>
  <c r="AB7" i="19" s="1"/>
  <c r="H56" i="21"/>
  <c r="J29" i="21"/>
  <c r="AQ12" i="19"/>
  <c r="AO9" i="19"/>
  <c r="AA9" i="21"/>
  <c r="C36" i="7"/>
  <c r="C36" i="12"/>
  <c r="AB34" i="23"/>
  <c r="AE30" i="23"/>
  <c r="E24" i="21"/>
  <c r="E21" i="21" s="1"/>
  <c r="D21" i="21"/>
  <c r="D9" i="18"/>
  <c r="C11" i="18"/>
  <c r="AA9" i="19"/>
  <c r="AQ10" i="19"/>
  <c r="C31" i="16"/>
  <c r="AB10" i="21"/>
  <c r="AQ10" i="21" s="1"/>
  <c r="AQ12" i="21"/>
  <c r="P45" i="7"/>
  <c r="P29" i="7" s="1"/>
  <c r="P72" i="7" s="1"/>
  <c r="L51" i="7"/>
  <c r="AQ12" i="18"/>
  <c r="AO7" i="18"/>
  <c r="AO9" i="21"/>
  <c r="C4" i="21"/>
  <c r="K30" i="19"/>
  <c r="H43" i="19"/>
  <c r="D21" i="19"/>
  <c r="E24" i="19"/>
  <c r="E21" i="19" s="1"/>
  <c r="H11" i="21"/>
  <c r="V29" i="4"/>
  <c r="V72" i="4" s="1"/>
  <c r="C36" i="14"/>
  <c r="C36" i="8"/>
  <c r="AH72" i="23"/>
  <c r="C31" i="10"/>
  <c r="V29" i="21"/>
  <c r="C31" i="6"/>
  <c r="AG8" i="21"/>
  <c r="AG26" i="21"/>
  <c r="AG72" i="21" s="1"/>
  <c r="AB34" i="22"/>
  <c r="C31" i="8"/>
  <c r="C31" i="11"/>
  <c r="AB56" i="21"/>
  <c r="C56" i="21"/>
  <c r="AB6" i="21"/>
  <c r="C2" i="18"/>
  <c r="P45" i="8"/>
  <c r="P29" i="8" s="1"/>
  <c r="P72" i="8" s="1"/>
  <c r="L51" i="8"/>
  <c r="J29" i="18"/>
  <c r="C2" i="22"/>
  <c r="V7" i="21"/>
  <c r="AO7" i="19"/>
  <c r="K15" i="19"/>
  <c r="H19" i="19"/>
  <c r="D9" i="21"/>
  <c r="C11" i="21"/>
  <c r="V29" i="1"/>
  <c r="C36" i="10"/>
  <c r="S45" i="19"/>
  <c r="S45" i="18"/>
  <c r="S45" i="17"/>
  <c r="AB38" i="21"/>
  <c r="C40" i="1"/>
  <c r="AF30" i="23"/>
  <c r="C34" i="1"/>
  <c r="S45" i="21"/>
  <c r="C41" i="1"/>
  <c r="C32" i="1"/>
  <c r="C39" i="1"/>
  <c r="C37" i="1"/>
  <c r="C33" i="1"/>
  <c r="C42" i="1"/>
  <c r="C35" i="1"/>
  <c r="C43" i="1"/>
  <c r="S45" i="24"/>
  <c r="AE30" i="22"/>
  <c r="S29" i="13" l="1"/>
  <c r="S29" i="12"/>
  <c r="S29" i="11"/>
  <c r="D72" i="15"/>
  <c r="S57" i="5"/>
  <c r="AB38" i="16"/>
  <c r="AB38" i="6"/>
  <c r="S57" i="16"/>
  <c r="S57" i="15"/>
  <c r="C24" i="15"/>
  <c r="C24" i="16"/>
  <c r="AQ24" i="16" s="1"/>
  <c r="AQ21" i="16" s="1"/>
  <c r="S57" i="8"/>
  <c r="S57" i="7"/>
  <c r="AB38" i="1"/>
  <c r="C24" i="2"/>
  <c r="AB38" i="11"/>
  <c r="AB30" i="11" s="1"/>
  <c r="S57" i="10"/>
  <c r="AB38" i="7"/>
  <c r="AB30" i="7" s="1"/>
  <c r="S57" i="1"/>
  <c r="S57" i="6"/>
  <c r="AB38" i="19"/>
  <c r="AB38" i="13"/>
  <c r="AB38" i="17"/>
  <c r="S29" i="2"/>
  <c r="S72" i="2" s="1"/>
  <c r="C24" i="21"/>
  <c r="AB38" i="9"/>
  <c r="AB30" i="9" s="1"/>
  <c r="AF29" i="9"/>
  <c r="AF72" i="9" s="1"/>
  <c r="AB38" i="10"/>
  <c r="S57" i="14"/>
  <c r="C24" i="14"/>
  <c r="AQ24" i="14" s="1"/>
  <c r="AQ21" i="14" s="1"/>
  <c r="M9" i="18"/>
  <c r="L14" i="18"/>
  <c r="S57" i="9"/>
  <c r="AI7" i="21"/>
  <c r="AI26" i="21" s="1"/>
  <c r="AB38" i="8"/>
  <c r="AQ25" i="5"/>
  <c r="L26" i="5"/>
  <c r="AQ6" i="4"/>
  <c r="L7" i="4"/>
  <c r="AE29" i="12"/>
  <c r="AH26" i="17"/>
  <c r="AH8" i="17"/>
  <c r="AE29" i="14"/>
  <c r="D72" i="13"/>
  <c r="S29" i="16"/>
  <c r="S72" i="16" s="1"/>
  <c r="AQ25" i="15"/>
  <c r="L26" i="15"/>
  <c r="S29" i="8"/>
  <c r="S72" i="8" s="1"/>
  <c r="C7" i="16"/>
  <c r="C8" i="16" s="1"/>
  <c r="AQ3" i="16"/>
  <c r="AE29" i="1"/>
  <c r="C21" i="14"/>
  <c r="C26" i="14" s="1"/>
  <c r="AE29" i="5"/>
  <c r="AF29" i="21"/>
  <c r="AF72" i="21" s="1"/>
  <c r="AB30" i="14"/>
  <c r="S72" i="13"/>
  <c r="S57" i="4"/>
  <c r="AE29" i="9"/>
  <c r="C24" i="12"/>
  <c r="D8" i="16"/>
  <c r="D26" i="16"/>
  <c r="D72" i="16" s="1"/>
  <c r="AQ25" i="14"/>
  <c r="L26" i="14"/>
  <c r="AE29" i="13"/>
  <c r="AF29" i="7"/>
  <c r="AF72" i="7" s="1"/>
  <c r="S29" i="7"/>
  <c r="S72" i="7" s="1"/>
  <c r="AE29" i="7"/>
  <c r="AQ25" i="13"/>
  <c r="L26" i="13"/>
  <c r="AB38" i="15"/>
  <c r="AB30" i="15" s="1"/>
  <c r="S29" i="15"/>
  <c r="S72" i="15" s="1"/>
  <c r="AQ24" i="15"/>
  <c r="AQ21" i="15" s="1"/>
  <c r="C21" i="15"/>
  <c r="C26" i="15" s="1"/>
  <c r="AE29" i="11"/>
  <c r="AF29" i="5"/>
  <c r="AF72" i="5" s="1"/>
  <c r="C7" i="11"/>
  <c r="AQ3" i="11"/>
  <c r="AB30" i="13"/>
  <c r="AF29" i="15"/>
  <c r="AF72" i="15" s="1"/>
  <c r="S29" i="1"/>
  <c r="AQ25" i="10"/>
  <c r="L26" i="10"/>
  <c r="S57" i="2"/>
  <c r="AE29" i="2"/>
  <c r="D72" i="12"/>
  <c r="AQ25" i="11"/>
  <c r="L26" i="11"/>
  <c r="AQ25" i="12"/>
  <c r="L26" i="12"/>
  <c r="AQ25" i="2"/>
  <c r="L26" i="2"/>
  <c r="AF29" i="13"/>
  <c r="AF72" i="13" s="1"/>
  <c r="D8" i="11"/>
  <c r="D26" i="11"/>
  <c r="D72" i="11" s="1"/>
  <c r="S29" i="14"/>
  <c r="S72" i="14" s="1"/>
  <c r="AB38" i="5"/>
  <c r="AE29" i="15"/>
  <c r="AE29" i="8"/>
  <c r="AB30" i="2"/>
  <c r="S72" i="11"/>
  <c r="S72" i="12"/>
  <c r="AQ25" i="8"/>
  <c r="L26" i="8"/>
  <c r="L21" i="4"/>
  <c r="P26" i="4"/>
  <c r="P72" i="4" s="1"/>
  <c r="AQ25" i="16"/>
  <c r="L26" i="16"/>
  <c r="AF29" i="19"/>
  <c r="AF72" i="19" s="1"/>
  <c r="AQ25" i="6"/>
  <c r="L26" i="6"/>
  <c r="AE29" i="16"/>
  <c r="S57" i="13"/>
  <c r="S57" i="12"/>
  <c r="S57" i="11"/>
  <c r="AQ25" i="9"/>
  <c r="L26" i="9"/>
  <c r="S29" i="10"/>
  <c r="S72" i="10" s="1"/>
  <c r="S29" i="9"/>
  <c r="S72" i="9" s="1"/>
  <c r="AF29" i="4"/>
  <c r="AF72" i="4" s="1"/>
  <c r="AQ24" i="2"/>
  <c r="AQ21" i="2" s="1"/>
  <c r="C21" i="2"/>
  <c r="C26" i="2" s="1"/>
  <c r="AE29" i="4"/>
  <c r="AB38" i="4"/>
  <c r="AE29" i="6"/>
  <c r="C24" i="13"/>
  <c r="AF29" i="8"/>
  <c r="AF72" i="8" s="1"/>
  <c r="S26" i="1"/>
  <c r="AB30" i="16"/>
  <c r="AE29" i="10"/>
  <c r="S29" i="5"/>
  <c r="S72" i="5" s="1"/>
  <c r="AF29" i="12"/>
  <c r="AF72" i="12" s="1"/>
  <c r="S26" i="4"/>
  <c r="S8" i="4"/>
  <c r="AB30" i="12"/>
  <c r="AQ25" i="7"/>
  <c r="L26" i="7"/>
  <c r="AB38" i="12"/>
  <c r="AB8" i="17"/>
  <c r="AB26" i="17"/>
  <c r="AB30" i="6"/>
  <c r="AF29" i="16"/>
  <c r="AF72" i="16" s="1"/>
  <c r="S29" i="4"/>
  <c r="S29" i="6"/>
  <c r="S72" i="6" s="1"/>
  <c r="V8" i="21"/>
  <c r="V26" i="21"/>
  <c r="V72" i="21" s="1"/>
  <c r="C30" i="10"/>
  <c r="C30" i="9"/>
  <c r="AD8" i="21"/>
  <c r="AD26" i="21"/>
  <c r="AD72" i="21" s="1"/>
  <c r="C30" i="7"/>
  <c r="C31" i="1"/>
  <c r="AE7" i="1"/>
  <c r="AB2" i="1"/>
  <c r="AB2" i="13"/>
  <c r="AE7" i="13"/>
  <c r="C9" i="18"/>
  <c r="E29" i="21"/>
  <c r="L9" i="17"/>
  <c r="AQ11" i="17"/>
  <c r="V8" i="17"/>
  <c r="V26" i="17"/>
  <c r="V72" i="17" s="1"/>
  <c r="AQ19" i="21"/>
  <c r="H15" i="21"/>
  <c r="AQ51" i="4"/>
  <c r="H57" i="21"/>
  <c r="AF29" i="23"/>
  <c r="AF72" i="23" s="1"/>
  <c r="AE7" i="4"/>
  <c r="AB2" i="4"/>
  <c r="AE7" i="2"/>
  <c r="AB2" i="2"/>
  <c r="AE7" i="6"/>
  <c r="AB2" i="6"/>
  <c r="AQ51" i="7"/>
  <c r="AB8" i="19"/>
  <c r="AB26" i="19"/>
  <c r="AQ51" i="5"/>
  <c r="C30" i="15"/>
  <c r="AQ51" i="11"/>
  <c r="C3" i="19"/>
  <c r="E7" i="21"/>
  <c r="AQ3" i="1"/>
  <c r="L7" i="1"/>
  <c r="AB22" i="21"/>
  <c r="AC21" i="21"/>
  <c r="AC26" i="21" s="1"/>
  <c r="AC72" i="21" s="1"/>
  <c r="K29" i="21"/>
  <c r="AE7" i="16"/>
  <c r="AB2" i="16"/>
  <c r="AB2" i="8"/>
  <c r="AE7" i="8"/>
  <c r="C9" i="21"/>
  <c r="C30" i="11"/>
  <c r="K29" i="19"/>
  <c r="C21" i="21"/>
  <c r="AI8" i="19"/>
  <c r="AI26" i="19"/>
  <c r="G8" i="21"/>
  <c r="G26" i="21"/>
  <c r="G72" i="21" s="1"/>
  <c r="C9" i="19"/>
  <c r="AQ11" i="19"/>
  <c r="J8" i="19"/>
  <c r="J26" i="19"/>
  <c r="J72" i="19" s="1"/>
  <c r="V8" i="19"/>
  <c r="V26" i="19"/>
  <c r="V72" i="19" s="1"/>
  <c r="V8" i="1"/>
  <c r="V26" i="1"/>
  <c r="V72" i="1" s="1"/>
  <c r="AC8" i="21"/>
  <c r="AB34" i="17"/>
  <c r="AE30" i="17"/>
  <c r="AB2" i="14"/>
  <c r="AE7" i="14"/>
  <c r="AE7" i="12"/>
  <c r="AB2" i="12"/>
  <c r="AI8" i="21"/>
  <c r="E26" i="19"/>
  <c r="E8" i="19"/>
  <c r="AQ51" i="9"/>
  <c r="G8" i="19"/>
  <c r="G26" i="19"/>
  <c r="G72" i="19" s="1"/>
  <c r="AQ51" i="10"/>
  <c r="K8" i="21"/>
  <c r="K26" i="21"/>
  <c r="K72" i="21" s="1"/>
  <c r="AB2" i="10"/>
  <c r="AE7" i="10"/>
  <c r="AQ19" i="19"/>
  <c r="H15" i="19"/>
  <c r="AQ51" i="8"/>
  <c r="C30" i="8"/>
  <c r="AQ51" i="6"/>
  <c r="AJ26" i="21"/>
  <c r="AJ8" i="21"/>
  <c r="K26" i="19"/>
  <c r="K8" i="19"/>
  <c r="E29" i="19"/>
  <c r="AH26" i="21"/>
  <c r="AH8" i="21"/>
  <c r="C30" i="12"/>
  <c r="AQ51" i="1"/>
  <c r="H57" i="19"/>
  <c r="C36" i="1"/>
  <c r="AE7" i="11"/>
  <c r="AB2" i="11"/>
  <c r="AB2" i="9"/>
  <c r="AE7" i="9"/>
  <c r="AE7" i="15"/>
  <c r="AB2" i="15"/>
  <c r="AO8" i="18"/>
  <c r="C30" i="16"/>
  <c r="C30" i="5"/>
  <c r="J26" i="18"/>
  <c r="J72" i="18" s="1"/>
  <c r="J8" i="18"/>
  <c r="D30" i="2"/>
  <c r="C30" i="14"/>
  <c r="J8" i="21"/>
  <c r="J26" i="21"/>
  <c r="J72" i="21" s="1"/>
  <c r="AB34" i="19"/>
  <c r="AE30" i="19"/>
  <c r="AE7" i="5"/>
  <c r="AB2" i="5"/>
  <c r="AB2" i="7"/>
  <c r="AE7" i="7"/>
  <c r="AO8" i="19"/>
  <c r="C30" i="6"/>
  <c r="C24" i="19"/>
  <c r="AB38" i="23"/>
  <c r="C30" i="2"/>
  <c r="AA26" i="18"/>
  <c r="AA8" i="18"/>
  <c r="C30" i="13"/>
  <c r="C32" i="4"/>
  <c r="C35" i="4"/>
  <c r="C42" i="4"/>
  <c r="C39" i="4"/>
  <c r="C34" i="4"/>
  <c r="C37" i="4"/>
  <c r="C40" i="4"/>
  <c r="C43" i="4"/>
  <c r="C33" i="4"/>
  <c r="C41" i="4"/>
  <c r="S72" i="1" l="1"/>
  <c r="C21" i="16"/>
  <c r="C26" i="16" s="1"/>
  <c r="AB30" i="1"/>
  <c r="AB29" i="1" s="1"/>
  <c r="AB30" i="8"/>
  <c r="AB30" i="10"/>
  <c r="AB29" i="10" s="1"/>
  <c r="S72" i="4"/>
  <c r="AB30" i="4"/>
  <c r="AB30" i="5"/>
  <c r="AB29" i="6"/>
  <c r="AB29" i="16"/>
  <c r="AB29" i="2"/>
  <c r="AH57" i="17"/>
  <c r="AH29" i="17"/>
  <c r="AB65" i="17"/>
  <c r="AB57" i="17" s="1"/>
  <c r="L26" i="4"/>
  <c r="L8" i="4"/>
  <c r="E72" i="19"/>
  <c r="C8" i="11"/>
  <c r="C26" i="11"/>
  <c r="AB29" i="9"/>
  <c r="C21" i="12"/>
  <c r="C26" i="12" s="1"/>
  <c r="AQ24" i="12"/>
  <c r="AQ21" i="12" s="1"/>
  <c r="K72" i="19"/>
  <c r="AB29" i="7"/>
  <c r="AB29" i="12"/>
  <c r="AQ24" i="13"/>
  <c r="AQ21" i="13" s="1"/>
  <c r="C21" i="13"/>
  <c r="C26" i="13" s="1"/>
  <c r="AB29" i="11"/>
  <c r="AB29" i="14"/>
  <c r="AH72" i="17"/>
  <c r="AB29" i="15"/>
  <c r="AB29" i="13"/>
  <c r="AE29" i="19"/>
  <c r="AE72" i="19" s="1"/>
  <c r="AB7" i="15"/>
  <c r="AQ2" i="15"/>
  <c r="AE8" i="10"/>
  <c r="AE26" i="10"/>
  <c r="AE72" i="10" s="1"/>
  <c r="AL57" i="21"/>
  <c r="AL29" i="21"/>
  <c r="AL72" i="21" s="1"/>
  <c r="AE29" i="17"/>
  <c r="AE72" i="17" s="1"/>
  <c r="AB21" i="21"/>
  <c r="AO22" i="21"/>
  <c r="AO21" i="21" s="1"/>
  <c r="AE8" i="1"/>
  <c r="AE26" i="1"/>
  <c r="AE72" i="1" s="1"/>
  <c r="C21" i="19"/>
  <c r="AB30" i="19"/>
  <c r="C29" i="14"/>
  <c r="C72" i="14" s="1"/>
  <c r="C29" i="5"/>
  <c r="C72" i="5" s="1"/>
  <c r="AE26" i="15"/>
  <c r="AE72" i="15" s="1"/>
  <c r="AE8" i="15"/>
  <c r="AB7" i="10"/>
  <c r="AQ2" i="10"/>
  <c r="AB30" i="17"/>
  <c r="AQ2" i="4"/>
  <c r="AB7" i="4"/>
  <c r="C29" i="7"/>
  <c r="C72" i="7" s="1"/>
  <c r="AB30" i="23"/>
  <c r="C29" i="13"/>
  <c r="C72" i="13" s="1"/>
  <c r="AE8" i="2"/>
  <c r="AE26" i="2"/>
  <c r="AE72" i="2" s="1"/>
  <c r="C29" i="9"/>
  <c r="C72" i="9" s="1"/>
  <c r="C29" i="2"/>
  <c r="C72" i="2" s="1"/>
  <c r="D29" i="2"/>
  <c r="D72" i="2" s="1"/>
  <c r="C58" i="19"/>
  <c r="D57" i="19"/>
  <c r="D29" i="19"/>
  <c r="L8" i="1"/>
  <c r="L26" i="1"/>
  <c r="AE8" i="4"/>
  <c r="AE26" i="4"/>
  <c r="AE72" i="4" s="1"/>
  <c r="AB7" i="11"/>
  <c r="AQ2" i="11"/>
  <c r="C58" i="21"/>
  <c r="D57" i="21"/>
  <c r="D29" i="21"/>
  <c r="C29" i="6"/>
  <c r="C72" i="6" s="1"/>
  <c r="AE8" i="7"/>
  <c r="AE26" i="7"/>
  <c r="AE72" i="7" s="1"/>
  <c r="AE8" i="9"/>
  <c r="AE26" i="9"/>
  <c r="AE72" i="9" s="1"/>
  <c r="AE26" i="11"/>
  <c r="AE72" i="11" s="1"/>
  <c r="AE8" i="11"/>
  <c r="AE57" i="21"/>
  <c r="AB58" i="21"/>
  <c r="AQ2" i="12"/>
  <c r="AB7" i="12"/>
  <c r="AE26" i="8"/>
  <c r="AE72" i="8" s="1"/>
  <c r="AE8" i="8"/>
  <c r="E26" i="21"/>
  <c r="E72" i="21" s="1"/>
  <c r="E8" i="21"/>
  <c r="C29" i="15"/>
  <c r="C72" i="15" s="1"/>
  <c r="AB7" i="7"/>
  <c r="AQ2" i="7"/>
  <c r="AQ2" i="9"/>
  <c r="AB7" i="9"/>
  <c r="AE8" i="12"/>
  <c r="AE26" i="12"/>
  <c r="AE72" i="12" s="1"/>
  <c r="AB7" i="8"/>
  <c r="AQ2" i="8"/>
  <c r="AQ2" i="6"/>
  <c r="AB7" i="6"/>
  <c r="AE26" i="13"/>
  <c r="AE72" i="13" s="1"/>
  <c r="AE8" i="13"/>
  <c r="C30" i="1"/>
  <c r="C29" i="10"/>
  <c r="C72" i="10" s="1"/>
  <c r="C31" i="4"/>
  <c r="AB7" i="5"/>
  <c r="AQ2" i="5"/>
  <c r="C29" i="12"/>
  <c r="C29" i="8"/>
  <c r="C72" i="8" s="1"/>
  <c r="AE8" i="14"/>
  <c r="AE26" i="14"/>
  <c r="AE72" i="14" s="1"/>
  <c r="AQ2" i="16"/>
  <c r="AB7" i="16"/>
  <c r="AE8" i="6"/>
  <c r="AE26" i="6"/>
  <c r="AE72" i="6" s="1"/>
  <c r="AQ2" i="13"/>
  <c r="AB7" i="13"/>
  <c r="C36" i="4"/>
  <c r="AE8" i="5"/>
  <c r="AE26" i="5"/>
  <c r="AE72" i="5" s="1"/>
  <c r="C29" i="16"/>
  <c r="AB7" i="14"/>
  <c r="AQ2" i="14"/>
  <c r="C29" i="11"/>
  <c r="AE8" i="16"/>
  <c r="AE26" i="16"/>
  <c r="AE72" i="16" s="1"/>
  <c r="AB7" i="2"/>
  <c r="AQ2" i="2"/>
  <c r="AH57" i="21"/>
  <c r="AB65" i="21"/>
  <c r="AH29" i="21"/>
  <c r="AH72" i="21" s="1"/>
  <c r="AQ2" i="1"/>
  <c r="AB7" i="1"/>
  <c r="AB29" i="5" l="1"/>
  <c r="C72" i="11"/>
  <c r="AB29" i="8"/>
  <c r="AB29" i="4"/>
  <c r="C72" i="12"/>
  <c r="C72" i="16"/>
  <c r="AB57" i="21"/>
  <c r="AB8" i="6"/>
  <c r="AQ8" i="6" s="1"/>
  <c r="AB26" i="6"/>
  <c r="AQ7" i="6"/>
  <c r="AB26" i="1"/>
  <c r="AB72" i="1" s="1"/>
  <c r="AB8" i="1"/>
  <c r="AB8" i="13"/>
  <c r="AQ8" i="13" s="1"/>
  <c r="AB26" i="13"/>
  <c r="AQ7" i="13"/>
  <c r="AB26" i="10"/>
  <c r="AB8" i="10"/>
  <c r="AQ8" i="10" s="1"/>
  <c r="AQ7" i="10"/>
  <c r="AQ22" i="21"/>
  <c r="AB26" i="5"/>
  <c r="AB8" i="5"/>
  <c r="AQ8" i="5" s="1"/>
  <c r="AQ7" i="5"/>
  <c r="AB26" i="9"/>
  <c r="AB8" i="9"/>
  <c r="AQ8" i="9" s="1"/>
  <c r="AQ7" i="9"/>
  <c r="AB8" i="2"/>
  <c r="AQ8" i="2" s="1"/>
  <c r="AB26" i="2"/>
  <c r="AQ7" i="2"/>
  <c r="C30" i="4"/>
  <c r="C29" i="1"/>
  <c r="C57" i="21"/>
  <c r="AB26" i="4"/>
  <c r="AB8" i="4"/>
  <c r="AQ8" i="4" s="1"/>
  <c r="AQ7" i="4"/>
  <c r="AB8" i="15"/>
  <c r="AQ8" i="15" s="1"/>
  <c r="AB26" i="15"/>
  <c r="AQ7" i="15"/>
  <c r="AB26" i="16"/>
  <c r="AB8" i="16"/>
  <c r="AQ8" i="16" s="1"/>
  <c r="AQ7" i="16"/>
  <c r="AB26" i="8"/>
  <c r="AB8" i="8"/>
  <c r="AQ8" i="8" s="1"/>
  <c r="AQ7" i="8"/>
  <c r="AB26" i="7"/>
  <c r="AB8" i="7"/>
  <c r="AQ8" i="7" s="1"/>
  <c r="AQ7" i="7"/>
  <c r="AB8" i="12"/>
  <c r="AQ8" i="12" s="1"/>
  <c r="AB26" i="12"/>
  <c r="AQ7" i="12"/>
  <c r="C57" i="19"/>
  <c r="AB8" i="14"/>
  <c r="AQ8" i="14" s="1"/>
  <c r="AB26" i="14"/>
  <c r="AQ7" i="14"/>
  <c r="AB8" i="11"/>
  <c r="AQ8" i="11" s="1"/>
  <c r="AB26" i="11"/>
  <c r="AQ7" i="11"/>
  <c r="N21" i="24" l="1"/>
  <c r="N9" i="24"/>
  <c r="AB72" i="14"/>
  <c r="AQ26" i="14"/>
  <c r="C29" i="4"/>
  <c r="C72" i="4" s="1"/>
  <c r="AB72" i="9"/>
  <c r="AQ26" i="9"/>
  <c r="AB72" i="10"/>
  <c r="AQ26" i="10"/>
  <c r="AB72" i="6"/>
  <c r="AQ26" i="6"/>
  <c r="AB72" i="16"/>
  <c r="AQ26" i="16"/>
  <c r="AB72" i="7"/>
  <c r="AQ26" i="7"/>
  <c r="AB72" i="2"/>
  <c r="AQ26" i="2"/>
  <c r="AB72" i="13"/>
  <c r="AQ26" i="13"/>
  <c r="AB72" i="15"/>
  <c r="AQ26" i="15"/>
  <c r="AB72" i="11"/>
  <c r="AQ26" i="11"/>
  <c r="AB72" i="12"/>
  <c r="AQ26" i="12"/>
  <c r="AB72" i="8"/>
  <c r="AQ26" i="8"/>
  <c r="AB72" i="4"/>
  <c r="AQ26" i="4"/>
  <c r="AB72" i="5"/>
  <c r="AQ26" i="5"/>
  <c r="N9" i="25" l="1"/>
  <c r="N21" i="25"/>
  <c r="N26" i="25" l="1"/>
  <c r="N72" i="25" s="1"/>
  <c r="K7" i="26" l="1"/>
  <c r="K8" i="26" l="1"/>
  <c r="K15" i="26"/>
  <c r="K26" i="26" s="1"/>
  <c r="H19" i="26"/>
  <c r="H43" i="26"/>
  <c r="K30" i="26"/>
  <c r="H15" i="26" l="1"/>
  <c r="AQ19" i="26"/>
  <c r="O7" i="26" l="1"/>
  <c r="O8" i="26" l="1"/>
  <c r="O15" i="26" l="1"/>
  <c r="AH58" i="26" l="1"/>
  <c r="AH30" i="26"/>
  <c r="AL57" i="26" l="1"/>
  <c r="AN30" i="26" l="1"/>
  <c r="AN29" i="26" l="1"/>
  <c r="AF30" i="26"/>
  <c r="AF29" i="26" l="1"/>
  <c r="AG9" i="26" l="1"/>
  <c r="AG7" i="26" l="1"/>
  <c r="AG26" i="26" l="1"/>
  <c r="AG72" i="26" s="1"/>
  <c r="AG8" i="26"/>
  <c r="AN7" i="22" l="1"/>
  <c r="AN26" i="22" l="1"/>
  <c r="AN8" i="22"/>
  <c r="AN30" i="22"/>
  <c r="AF7" i="22"/>
  <c r="AF8" i="22" l="1"/>
  <c r="AF26" i="22"/>
  <c r="AN29" i="22"/>
  <c r="AN72" i="22" s="1"/>
  <c r="AF30" i="22" l="1"/>
  <c r="AB38" i="22"/>
  <c r="AL7" i="22"/>
  <c r="AL29" i="22"/>
  <c r="AB30" i="22" l="1"/>
  <c r="AF29" i="22"/>
  <c r="AF72" i="22" s="1"/>
  <c r="AL26" i="22"/>
  <c r="AL72" i="22" s="1"/>
  <c r="AL8" i="22"/>
  <c r="AL29" i="23"/>
  <c r="AL7" i="23"/>
  <c r="AL8" i="23" l="1"/>
  <c r="AL26" i="23"/>
  <c r="AL72" i="23" s="1"/>
  <c r="L14" i="19" l="1"/>
  <c r="M9" i="19"/>
  <c r="L9" i="19" l="1"/>
  <c r="AQ14" i="19"/>
  <c r="L14" i="25" l="1"/>
  <c r="M9" i="25"/>
  <c r="AH7" i="26" l="1"/>
  <c r="O9" i="26" l="1"/>
  <c r="AH8" i="26"/>
  <c r="T9" i="26"/>
  <c r="L11" i="26" l="1"/>
  <c r="AH9" i="26" l="1"/>
  <c r="AH26" i="26" s="1"/>
  <c r="T9" i="18" l="1"/>
  <c r="O9" i="18" l="1"/>
  <c r="L11" i="18"/>
  <c r="AQ17" i="18"/>
  <c r="AH29" i="26" l="1"/>
  <c r="AH72" i="26" s="1"/>
  <c r="AH57" i="26"/>
  <c r="L9" i="18"/>
  <c r="AQ14" i="18"/>
  <c r="AO9" i="18"/>
  <c r="AO15" i="18" l="1"/>
  <c r="AQ16" i="18"/>
  <c r="AL29" i="18" l="1"/>
  <c r="AL7" i="18"/>
  <c r="H56" i="18"/>
  <c r="K7" i="18"/>
  <c r="AB3" i="18" l="1"/>
  <c r="K8" i="18"/>
  <c r="H19" i="18"/>
  <c r="K15" i="18"/>
  <c r="K26" i="18" s="1"/>
  <c r="AB4" i="18"/>
  <c r="H43" i="18"/>
  <c r="K30" i="18"/>
  <c r="K57" i="18"/>
  <c r="H65" i="18"/>
  <c r="AB56" i="18"/>
  <c r="AB6" i="18"/>
  <c r="AJ7" i="18"/>
  <c r="AL8" i="18"/>
  <c r="AL26" i="18"/>
  <c r="AL72" i="18" s="1"/>
  <c r="AI7" i="18"/>
  <c r="AH9" i="18"/>
  <c r="AH7" i="18"/>
  <c r="AH30" i="18"/>
  <c r="L14" i="22" l="1"/>
  <c r="M9" i="22"/>
  <c r="L14" i="23"/>
  <c r="M9" i="23"/>
  <c r="M26" i="23" s="1"/>
  <c r="M72" i="23" s="1"/>
  <c r="M9" i="21"/>
  <c r="L14" i="21"/>
  <c r="AQ14" i="21" s="1"/>
  <c r="AH26" i="18"/>
  <c r="AH8" i="18"/>
  <c r="AI26" i="18"/>
  <c r="AI8" i="18"/>
  <c r="AB32" i="18"/>
  <c r="K29" i="18"/>
  <c r="K72" i="18" s="1"/>
  <c r="AJ8" i="18"/>
  <c r="AJ26" i="18"/>
  <c r="H57" i="18"/>
  <c r="H15" i="18"/>
  <c r="AQ19" i="18"/>
  <c r="L9" i="22" l="1"/>
  <c r="AQ14" i="22"/>
  <c r="AB58" i="18"/>
  <c r="AE57" i="18"/>
  <c r="AB65" i="18" l="1"/>
  <c r="AB57" i="18" s="1"/>
  <c r="AH57" i="18"/>
  <c r="AH29" i="18"/>
  <c r="AH72" i="18" s="1"/>
  <c r="G57" i="18" l="1"/>
  <c r="E57" i="18"/>
  <c r="E7" i="18" l="1"/>
  <c r="C4" i="18"/>
  <c r="V7" i="18"/>
  <c r="G29" i="18"/>
  <c r="C3" i="18"/>
  <c r="V8" i="18"/>
  <c r="C56" i="18"/>
  <c r="V21" i="18"/>
  <c r="V26" i="18" s="1"/>
  <c r="E24" i="18"/>
  <c r="E8" i="18"/>
  <c r="V29" i="18"/>
  <c r="E29" i="18"/>
  <c r="G7" i="18"/>
  <c r="V72" i="18" l="1"/>
  <c r="L14" i="24"/>
  <c r="M9" i="24"/>
  <c r="M26" i="24" s="1"/>
  <c r="M72" i="24" s="1"/>
  <c r="G8" i="18"/>
  <c r="G26" i="18"/>
  <c r="G72" i="18" s="1"/>
  <c r="E21" i="18"/>
  <c r="E26" i="18" s="1"/>
  <c r="E72" i="18" s="1"/>
  <c r="C24" i="18"/>
  <c r="AN7" i="24"/>
  <c r="C21" i="18" l="1"/>
  <c r="AN26" i="24"/>
  <c r="AN8" i="24"/>
  <c r="AN30" i="24"/>
  <c r="C58" i="18"/>
  <c r="D57" i="18"/>
  <c r="D29" i="18"/>
  <c r="C57" i="18" l="1"/>
  <c r="AF7" i="24"/>
  <c r="AN29" i="24"/>
  <c r="AN72" i="24" s="1"/>
  <c r="AF26" i="24" l="1"/>
  <c r="AF8" i="24"/>
  <c r="AF30" i="24" l="1"/>
  <c r="AB38" i="24" l="1"/>
  <c r="AF29" i="24"/>
  <c r="AF72" i="24" s="1"/>
  <c r="AB30" i="24" l="1"/>
  <c r="M9" i="26" l="1"/>
  <c r="K7" i="24" l="1"/>
  <c r="G57" i="24"/>
  <c r="E57" i="24"/>
  <c r="D21" i="24" l="1"/>
  <c r="AE9" i="24"/>
  <c r="AB10" i="24"/>
  <c r="AB9" i="24" s="1"/>
  <c r="K8" i="24"/>
  <c r="K26" i="24"/>
  <c r="K72" i="24" s="1"/>
  <c r="E29" i="24"/>
  <c r="K57" i="24"/>
  <c r="H65" i="24"/>
  <c r="H57" i="24" s="1"/>
  <c r="K29" i="24"/>
  <c r="J7" i="24"/>
  <c r="G29" i="24"/>
  <c r="V21" i="24"/>
  <c r="C4" i="24" l="1"/>
  <c r="H56" i="24"/>
  <c r="J29" i="24"/>
  <c r="AQ12" i="24"/>
  <c r="E24" i="24"/>
  <c r="J26" i="24"/>
  <c r="J72" i="24" s="1"/>
  <c r="J8" i="24"/>
  <c r="AE7" i="24"/>
  <c r="V7" i="24"/>
  <c r="E7" i="24"/>
  <c r="AQ18" i="24"/>
  <c r="AO7" i="24"/>
  <c r="G7" i="24"/>
  <c r="E8" i="24" l="1"/>
  <c r="G26" i="24"/>
  <c r="G72" i="24" s="1"/>
  <c r="G8" i="24"/>
  <c r="AE26" i="24"/>
  <c r="AE8" i="24"/>
  <c r="AC22" i="24"/>
  <c r="AC7" i="24"/>
  <c r="AD22" i="24"/>
  <c r="AD21" i="24" s="1"/>
  <c r="AD7" i="24"/>
  <c r="V26" i="24"/>
  <c r="V8" i="24"/>
  <c r="AO8" i="24"/>
  <c r="E21" i="24"/>
  <c r="E26" i="24" s="1"/>
  <c r="E72" i="24" s="1"/>
  <c r="C24" i="24"/>
  <c r="V58" i="24"/>
  <c r="V57" i="24" s="1"/>
  <c r="C21" i="24" l="1"/>
  <c r="AD8" i="24"/>
  <c r="AD26" i="24"/>
  <c r="AD72" i="24" s="1"/>
  <c r="AC8" i="24"/>
  <c r="V29" i="24"/>
  <c r="V72" i="24" s="1"/>
  <c r="AC21" i="24"/>
  <c r="AC26" i="24" s="1"/>
  <c r="AC72" i="24" s="1"/>
  <c r="AB50" i="28" l="1"/>
  <c r="S15" i="26" l="1"/>
  <c r="Q15" i="26"/>
  <c r="U15" i="26"/>
  <c r="T15" i="26"/>
  <c r="P15" i="26" l="1"/>
  <c r="M9" i="28" l="1"/>
  <c r="H4" i="28" l="1"/>
  <c r="AH30" i="28" l="1"/>
  <c r="O9" i="28" l="1"/>
  <c r="T9" i="28"/>
  <c r="L11" i="28" l="1"/>
  <c r="AH58" i="28"/>
  <c r="AK7" i="22" l="1"/>
  <c r="AK7" i="23" l="1"/>
  <c r="AK8" i="22"/>
  <c r="AK21" i="22"/>
  <c r="AK26" i="22" s="1"/>
  <c r="AK72" i="22" s="1"/>
  <c r="AB22" i="22"/>
  <c r="AO22" i="22" l="1"/>
  <c r="AO21" i="22" s="1"/>
  <c r="AB21" i="22"/>
  <c r="AK7" i="24"/>
  <c r="AK21" i="23"/>
  <c r="AB22" i="23"/>
  <c r="AK26" i="23"/>
  <c r="AK72" i="23" s="1"/>
  <c r="AK8" i="23"/>
  <c r="AQ22" i="22" l="1"/>
  <c r="AO22" i="23"/>
  <c r="AO21" i="23" s="1"/>
  <c r="AB21" i="23"/>
  <c r="AK21" i="24"/>
  <c r="AK26" i="24" s="1"/>
  <c r="AK72" i="24" s="1"/>
  <c r="AB22" i="24"/>
  <c r="AK8" i="24"/>
  <c r="AL57" i="28"/>
  <c r="AK21" i="25"/>
  <c r="AK7" i="25"/>
  <c r="AQ22" i="23" l="1"/>
  <c r="AK7" i="26"/>
  <c r="AK21" i="26"/>
  <c r="AO22" i="24"/>
  <c r="AO21" i="24" s="1"/>
  <c r="AB21" i="24"/>
  <c r="AK8" i="25"/>
  <c r="AK26" i="25"/>
  <c r="AK72" i="25" s="1"/>
  <c r="AQ22" i="24" l="1"/>
  <c r="AK8" i="26"/>
  <c r="AK26" i="26"/>
  <c r="AK72" i="26" s="1"/>
  <c r="AF7" i="28" l="1"/>
  <c r="AN30" i="28" l="1"/>
  <c r="AF8" i="28"/>
  <c r="AF30" i="28"/>
  <c r="AF29" i="28" l="1"/>
  <c r="AN29" i="28"/>
  <c r="AH7" i="28" l="1"/>
  <c r="AH8" i="28" l="1"/>
  <c r="AH9" i="28"/>
  <c r="AH26" i="28" s="1"/>
  <c r="H19" i="28" l="1"/>
  <c r="K15" i="28"/>
  <c r="AH57" i="28"/>
  <c r="AH29" i="28"/>
  <c r="AH72" i="28" s="1"/>
  <c r="H43" i="28" l="1"/>
  <c r="K30" i="28"/>
  <c r="AQ19" i="28"/>
  <c r="H15" i="28"/>
  <c r="K7" i="28" l="1"/>
  <c r="K26" i="28" l="1"/>
  <c r="K8" i="28"/>
  <c r="AH58" i="29" l="1"/>
  <c r="AH30" i="29" l="1"/>
  <c r="R21" i="29" l="1"/>
  <c r="Q21" i="29"/>
  <c r="K7" i="29" l="1"/>
  <c r="H4" i="29"/>
  <c r="K26" i="29" l="1"/>
  <c r="K8" i="29"/>
  <c r="AH9" i="29" l="1"/>
  <c r="AD22" i="18" l="1"/>
  <c r="AD21" i="18" s="1"/>
  <c r="AD7" i="18"/>
  <c r="AC22" i="18"/>
  <c r="AC7" i="18"/>
  <c r="AE7" i="18"/>
  <c r="AG9" i="18" l="1"/>
  <c r="AB10" i="18"/>
  <c r="AC8" i="18"/>
  <c r="AB22" i="18"/>
  <c r="AC21" i="18"/>
  <c r="AC26" i="18" s="1"/>
  <c r="AC72" i="18" s="1"/>
  <c r="AE8" i="18"/>
  <c r="AD26" i="18"/>
  <c r="AD72" i="18" s="1"/>
  <c r="AD8" i="18"/>
  <c r="AB11" i="18"/>
  <c r="AQ11" i="18" s="1"/>
  <c r="AE9" i="18"/>
  <c r="AE26" i="18" s="1"/>
  <c r="AG7" i="18"/>
  <c r="AG8" i="18" l="1"/>
  <c r="AG26" i="18"/>
  <c r="AG72" i="18" s="1"/>
  <c r="AO22" i="18"/>
  <c r="AO21" i="18" s="1"/>
  <c r="AO26" i="18" s="1"/>
  <c r="AB21" i="18"/>
  <c r="AB9" i="18"/>
  <c r="AQ10" i="18"/>
  <c r="AB34" i="18"/>
  <c r="AE30" i="18"/>
  <c r="AB2" i="18"/>
  <c r="AB7" i="18" s="1"/>
  <c r="AB8" i="18" l="1"/>
  <c r="AB26" i="18"/>
  <c r="AE29" i="18"/>
  <c r="AE72" i="18" s="1"/>
  <c r="AB30" i="18"/>
  <c r="AQ22" i="18"/>
  <c r="AH7" i="29"/>
  <c r="AH8" i="29" l="1"/>
  <c r="AH26" i="29"/>
  <c r="O9" i="29" l="1"/>
  <c r="AH57" i="29"/>
  <c r="AH29" i="29"/>
  <c r="AH72" i="29" s="1"/>
  <c r="T9" i="29"/>
  <c r="L11" i="29" l="1"/>
  <c r="AF30" i="29" l="1"/>
  <c r="AF29" i="29" l="1"/>
  <c r="K15" i="30" l="1"/>
  <c r="H19" i="30"/>
  <c r="H43" i="30"/>
  <c r="K30" i="30"/>
  <c r="AQ19" i="30" l="1"/>
  <c r="H15" i="30"/>
  <c r="O9" i="30" l="1"/>
  <c r="T9" i="30"/>
  <c r="L11" i="30" l="1"/>
  <c r="AH58" i="30"/>
  <c r="AL57" i="30" l="1"/>
  <c r="AN30" i="30" l="1"/>
  <c r="AF30" i="30"/>
  <c r="AF29" i="30" l="1"/>
  <c r="AN29" i="30"/>
  <c r="AH30" i="30" l="1"/>
  <c r="AH9" i="30" l="1"/>
  <c r="AH7" i="30" l="1"/>
  <c r="AH26" i="30" l="1"/>
  <c r="AH8" i="30"/>
  <c r="AH57" i="30" l="1"/>
  <c r="AH29" i="30"/>
  <c r="AH72" i="30" s="1"/>
  <c r="L55" i="6" l="1"/>
  <c r="U45" i="6"/>
  <c r="L55" i="7"/>
  <c r="U45" i="7"/>
  <c r="L55" i="8"/>
  <c r="U45" i="8"/>
  <c r="L55" i="10"/>
  <c r="U45" i="10"/>
  <c r="L55" i="15"/>
  <c r="U45" i="15"/>
  <c r="L55" i="9"/>
  <c r="U45" i="9"/>
  <c r="L55" i="14"/>
  <c r="U45" i="14"/>
  <c r="L55" i="2"/>
  <c r="U45" i="2"/>
  <c r="L55" i="11"/>
  <c r="U45" i="11"/>
  <c r="L55" i="13"/>
  <c r="U45" i="13"/>
  <c r="L55" i="12"/>
  <c r="U45" i="12"/>
  <c r="L55" i="5"/>
  <c r="U45" i="5"/>
  <c r="L55" i="16"/>
  <c r="U45" i="16"/>
  <c r="L55" i="1"/>
  <c r="U45" i="1"/>
  <c r="L55" i="4"/>
  <c r="U45" i="4"/>
  <c r="AQ55" i="5" l="1"/>
  <c r="L45" i="5"/>
  <c r="AQ45" i="5" s="1"/>
  <c r="AQ55" i="2"/>
  <c r="L45" i="2"/>
  <c r="AQ45" i="2" s="1"/>
  <c r="AQ55" i="10"/>
  <c r="L45" i="10"/>
  <c r="AQ45" i="10" s="1"/>
  <c r="AQ55" i="4"/>
  <c r="L45" i="4"/>
  <c r="AQ45" i="4" s="1"/>
  <c r="AQ55" i="12"/>
  <c r="L45" i="12"/>
  <c r="AQ45" i="12" s="1"/>
  <c r="AQ55" i="14"/>
  <c r="L45" i="14"/>
  <c r="AQ45" i="14" s="1"/>
  <c r="AQ55" i="8"/>
  <c r="L45" i="8"/>
  <c r="AQ45" i="8" s="1"/>
  <c r="AQ55" i="1"/>
  <c r="L45" i="1"/>
  <c r="AQ45" i="1" s="1"/>
  <c r="AQ55" i="13"/>
  <c r="L45" i="13"/>
  <c r="AQ45" i="13" s="1"/>
  <c r="AQ55" i="9"/>
  <c r="L45" i="9"/>
  <c r="AQ45" i="9" s="1"/>
  <c r="AQ55" i="7"/>
  <c r="L45" i="7"/>
  <c r="AQ45" i="7" s="1"/>
  <c r="AQ55" i="16"/>
  <c r="L45" i="16"/>
  <c r="AQ45" i="16" s="1"/>
  <c r="AQ55" i="11"/>
  <c r="L45" i="11"/>
  <c r="AQ45" i="11" s="1"/>
  <c r="AQ55" i="15"/>
  <c r="L45" i="15"/>
  <c r="AQ45" i="15" s="1"/>
  <c r="AQ55" i="6"/>
  <c r="L45" i="6"/>
  <c r="AQ45" i="6" s="1"/>
  <c r="AG9" i="25"/>
  <c r="AH30" i="25"/>
  <c r="AH9" i="25"/>
  <c r="AH58" i="25" l="1"/>
  <c r="AH7" i="25"/>
  <c r="AG7" i="25"/>
  <c r="AH8" i="25" l="1"/>
  <c r="AH26" i="25"/>
  <c r="AG8" i="25"/>
  <c r="AG26" i="25"/>
  <c r="AG72" i="25" s="1"/>
  <c r="AL57" i="25"/>
  <c r="AF30" i="25" l="1"/>
  <c r="AN30" i="25"/>
  <c r="AH57" i="25"/>
  <c r="AH29" i="25"/>
  <c r="AH72" i="25" s="1"/>
  <c r="AF29" i="25" l="1"/>
  <c r="AN29" i="25"/>
  <c r="Q21" i="30" l="1"/>
  <c r="R21" i="30" l="1"/>
  <c r="AN30" i="31" l="1"/>
  <c r="AF30" i="31"/>
  <c r="AF29" i="31" l="1"/>
  <c r="AN29" i="31"/>
  <c r="H4" i="30" l="1"/>
  <c r="K7" i="30"/>
  <c r="K26" i="30" l="1"/>
  <c r="K8" i="30"/>
  <c r="H4" i="31" l="1"/>
  <c r="K7" i="31"/>
  <c r="K8" i="31" l="1"/>
  <c r="K26" i="31"/>
  <c r="AH58" i="31" l="1"/>
  <c r="AH30" i="31" l="1"/>
  <c r="AH9" i="31"/>
  <c r="AH7" i="31" l="1"/>
  <c r="AH8" i="31" l="1"/>
  <c r="AH26" i="31"/>
  <c r="AL29" i="24" l="1"/>
  <c r="AL72" i="24" s="1"/>
  <c r="AB56" i="24"/>
  <c r="AH57" i="31"/>
  <c r="AH29" i="31"/>
  <c r="AH72" i="31" s="1"/>
  <c r="AL29" i="26"/>
  <c r="AL72" i="26" s="1"/>
  <c r="AL29" i="25"/>
  <c r="AL72" i="25" s="1"/>
  <c r="AL29" i="28" l="1"/>
  <c r="AL72" i="28" s="1"/>
  <c r="AL29" i="29" l="1"/>
  <c r="AL72" i="29" s="1"/>
  <c r="AL29" i="30"/>
  <c r="AL72" i="30" s="1"/>
  <c r="AL29" i="31" l="1"/>
  <c r="AL72" i="31" s="1"/>
  <c r="U9" i="32" l="1"/>
  <c r="L10" i="32" l="1"/>
  <c r="S9" i="32"/>
  <c r="C10" i="32" l="1"/>
  <c r="C9" i="32" s="1"/>
  <c r="D9" i="32"/>
  <c r="H10" i="32"/>
  <c r="U9" i="31"/>
  <c r="L10" i="31" l="1"/>
  <c r="S9" i="31"/>
  <c r="D9" i="31"/>
  <c r="C10" i="31"/>
  <c r="C9" i="31" s="1"/>
  <c r="H10" i="31" l="1"/>
  <c r="U9" i="30"/>
  <c r="L10" i="30" l="1"/>
  <c r="S9" i="30"/>
  <c r="C10" i="30" l="1"/>
  <c r="C9" i="30" s="1"/>
  <c r="D9" i="30"/>
  <c r="H10" i="30"/>
  <c r="C10" i="29" l="1"/>
  <c r="C9" i="29" s="1"/>
  <c r="D9" i="29"/>
  <c r="U9" i="29"/>
  <c r="L10" i="29" l="1"/>
  <c r="S9" i="29"/>
  <c r="H10" i="29"/>
  <c r="C10" i="26" l="1"/>
  <c r="C9" i="26" s="1"/>
  <c r="D9" i="26"/>
  <c r="U9" i="26"/>
  <c r="U9" i="28"/>
  <c r="L10" i="26" l="1"/>
  <c r="S9" i="26"/>
  <c r="H10" i="28"/>
  <c r="H10" i="26"/>
  <c r="D9" i="28"/>
  <c r="C10" i="28"/>
  <c r="C9" i="28" s="1"/>
  <c r="S9" i="28"/>
  <c r="L10" i="28"/>
  <c r="S9" i="24" l="1"/>
  <c r="S9" i="25"/>
  <c r="U9" i="25" l="1"/>
  <c r="L10" i="25"/>
  <c r="L9" i="25" s="1"/>
  <c r="U9" i="24"/>
  <c r="L10" i="24"/>
  <c r="L9" i="24" s="1"/>
  <c r="H10" i="25"/>
  <c r="H10" i="24"/>
  <c r="C3" i="24" l="1"/>
  <c r="D9" i="24"/>
  <c r="C10" i="24"/>
  <c r="C10" i="25"/>
  <c r="C9" i="25" s="1"/>
  <c r="D9" i="25"/>
  <c r="C9" i="24" l="1"/>
  <c r="O9" i="31" l="1"/>
  <c r="T9" i="31"/>
  <c r="L11" i="31" l="1"/>
  <c r="T9" i="32" l="1"/>
  <c r="L11" i="32" l="1"/>
  <c r="O9" i="32"/>
  <c r="V21" i="25" l="1"/>
  <c r="G57" i="25"/>
  <c r="G57" i="22"/>
  <c r="AD22" i="25" l="1"/>
  <c r="AD21" i="25" s="1"/>
  <c r="AD7" i="25"/>
  <c r="D21" i="25"/>
  <c r="E24" i="25"/>
  <c r="E21" i="25" s="1"/>
  <c r="AQ12" i="25"/>
  <c r="K57" i="25"/>
  <c r="H65" i="25"/>
  <c r="H57" i="25" s="1"/>
  <c r="K29" i="25"/>
  <c r="K72" i="25" s="1"/>
  <c r="V58" i="25"/>
  <c r="V57" i="25" s="1"/>
  <c r="AO7" i="25"/>
  <c r="J7" i="25"/>
  <c r="E57" i="25"/>
  <c r="AQ18" i="25"/>
  <c r="G29" i="25"/>
  <c r="V21" i="22"/>
  <c r="C24" i="25" l="1"/>
  <c r="AO8" i="25"/>
  <c r="E29" i="25"/>
  <c r="C21" i="25"/>
  <c r="J29" i="25"/>
  <c r="H56" i="25"/>
  <c r="AC7" i="25"/>
  <c r="AC22" i="25"/>
  <c r="C4" i="25"/>
  <c r="AD8" i="25"/>
  <c r="AD26" i="25"/>
  <c r="AD72" i="25" s="1"/>
  <c r="C3" i="25"/>
  <c r="J26" i="25"/>
  <c r="J8" i="25"/>
  <c r="G7" i="25"/>
  <c r="V7" i="25"/>
  <c r="G29" i="22"/>
  <c r="G7" i="22" l="1"/>
  <c r="J72" i="25"/>
  <c r="C3" i="22"/>
  <c r="D21" i="22"/>
  <c r="E24" i="22"/>
  <c r="E21" i="22" s="1"/>
  <c r="G26" i="22"/>
  <c r="G72" i="22" s="1"/>
  <c r="G8" i="22"/>
  <c r="E57" i="22"/>
  <c r="AC21" i="25"/>
  <c r="AB22" i="25"/>
  <c r="G26" i="25"/>
  <c r="G72" i="25" s="1"/>
  <c r="G8" i="25"/>
  <c r="AC8" i="25"/>
  <c r="AC26" i="25"/>
  <c r="AC72" i="25" s="1"/>
  <c r="V26" i="25"/>
  <c r="V72" i="25" s="1"/>
  <c r="V8" i="25"/>
  <c r="V29" i="25"/>
  <c r="C4" i="22"/>
  <c r="V58" i="22"/>
  <c r="V57" i="22" s="1"/>
  <c r="E29" i="22"/>
  <c r="E7" i="25"/>
  <c r="V7" i="22"/>
  <c r="C24" i="22" l="1"/>
  <c r="V26" i="22"/>
  <c r="V8" i="22"/>
  <c r="E7" i="22"/>
  <c r="AB21" i="25"/>
  <c r="AO22" i="25"/>
  <c r="AO21" i="25" s="1"/>
  <c r="C21" i="22"/>
  <c r="E26" i="25"/>
  <c r="E72" i="25" s="1"/>
  <c r="E8" i="25"/>
  <c r="V29" i="22"/>
  <c r="AQ22" i="25" l="1"/>
  <c r="E8" i="22"/>
  <c r="E26" i="22"/>
  <c r="E72" i="22" s="1"/>
  <c r="V72" i="22"/>
  <c r="AB56" i="22"/>
  <c r="AE7" i="22" l="1"/>
  <c r="AB2" i="22"/>
  <c r="AB7" i="22" s="1"/>
  <c r="AB26" i="22" l="1"/>
  <c r="AB8" i="22"/>
  <c r="AE26" i="22"/>
  <c r="AE8" i="22"/>
  <c r="AH9" i="32"/>
  <c r="AH7" i="32" l="1"/>
  <c r="AH26" i="32" l="1"/>
  <c r="AH8" i="32"/>
  <c r="AH29" i="32" l="1"/>
  <c r="AH72" i="32" s="1"/>
  <c r="AH57" i="32"/>
  <c r="S15" i="29" l="1"/>
  <c r="S21" i="29" l="1"/>
  <c r="S7" i="29" l="1"/>
  <c r="AJ7" i="29" l="1"/>
  <c r="S8" i="29"/>
  <c r="L71" i="29"/>
  <c r="AQ71" i="29" s="1"/>
  <c r="L54" i="29"/>
  <c r="AQ54" i="29" s="1"/>
  <c r="AJ8" i="29" l="1"/>
  <c r="AJ26" i="29"/>
  <c r="W15" i="29"/>
  <c r="T15" i="29"/>
  <c r="U15" i="29"/>
  <c r="L5" i="29"/>
  <c r="AQ5" i="29" s="1"/>
  <c r="R15" i="29"/>
  <c r="Q15" i="29"/>
  <c r="P15" i="29"/>
  <c r="P21" i="29"/>
  <c r="W7" i="29" l="1"/>
  <c r="W8" i="29" s="1"/>
  <c r="N7" i="29"/>
  <c r="P7" i="29"/>
  <c r="P8" i="29" s="1"/>
  <c r="R7" i="29"/>
  <c r="N8" i="29"/>
  <c r="M7" i="29"/>
  <c r="T7" i="29"/>
  <c r="Q7" i="29"/>
  <c r="U7" i="29"/>
  <c r="U21" i="29"/>
  <c r="L70" i="29"/>
  <c r="AQ70" i="29" s="1"/>
  <c r="W26" i="29" l="1"/>
  <c r="W72" i="29" s="1"/>
  <c r="P26" i="29"/>
  <c r="U8" i="29"/>
  <c r="Q8" i="29"/>
  <c r="Q26" i="29"/>
  <c r="T8" i="29"/>
  <c r="M8" i="29"/>
  <c r="R8" i="29"/>
  <c r="R26" i="29"/>
  <c r="N21" i="29" l="1"/>
  <c r="N9" i="29"/>
  <c r="N26" i="29" s="1"/>
  <c r="N72" i="29" s="1"/>
  <c r="T45" i="29"/>
  <c r="M9" i="29" l="1"/>
  <c r="M26" i="29" s="1"/>
  <c r="M72" i="29" s="1"/>
  <c r="L14" i="29"/>
  <c r="L9" i="29" s="1"/>
  <c r="AQ12" i="29" l="1"/>
  <c r="AQ18" i="29"/>
  <c r="AO7" i="29"/>
  <c r="AD7" i="29" l="1"/>
  <c r="AD22" i="29"/>
  <c r="AD21" i="29" s="1"/>
  <c r="AC7" i="29"/>
  <c r="AC22" i="29"/>
  <c r="AO8" i="29"/>
  <c r="AC21" i="29" l="1"/>
  <c r="AC8" i="29"/>
  <c r="AC26" i="29"/>
  <c r="AC72" i="29" s="1"/>
  <c r="AD8" i="29"/>
  <c r="AD26" i="29"/>
  <c r="AD72" i="29" s="1"/>
  <c r="AG7" i="29" l="1"/>
  <c r="AG9" i="29"/>
  <c r="AG26" i="29" l="1"/>
  <c r="AG72" i="29" s="1"/>
  <c r="AG8" i="29"/>
  <c r="S15" i="28"/>
  <c r="S21" i="28" l="1"/>
  <c r="S7" i="28" l="1"/>
  <c r="S8" i="28" l="1"/>
  <c r="AJ7" i="28" l="1"/>
  <c r="N7" i="28"/>
  <c r="W15" i="28"/>
  <c r="T15" i="28"/>
  <c r="U21" i="28"/>
  <c r="L5" i="28"/>
  <c r="AQ5" i="28" s="1"/>
  <c r="R15" i="28"/>
  <c r="R21" i="28"/>
  <c r="R7" i="28"/>
  <c r="Q15" i="28"/>
  <c r="Q21" i="28"/>
  <c r="P15" i="28"/>
  <c r="P21" i="28"/>
  <c r="W7" i="28" l="1"/>
  <c r="W8" i="28" s="1"/>
  <c r="P7" i="28"/>
  <c r="W26" i="28"/>
  <c r="W72" i="28" s="1"/>
  <c r="AJ8" i="28"/>
  <c r="AJ26" i="28"/>
  <c r="R8" i="28"/>
  <c r="R26" i="28"/>
  <c r="M7" i="28"/>
  <c r="Q7" i="28"/>
  <c r="U15" i="28"/>
  <c r="N8" i="28"/>
  <c r="T7" i="28"/>
  <c r="P8" i="28"/>
  <c r="P26" i="28"/>
  <c r="U7" i="28" l="1"/>
  <c r="U8" i="28"/>
  <c r="T8" i="28"/>
  <c r="M8" i="28"/>
  <c r="M26" i="28"/>
  <c r="M72" i="28" s="1"/>
  <c r="Q8" i="28"/>
  <c r="Q26" i="28"/>
  <c r="L14" i="28" l="1"/>
  <c r="N9" i="28"/>
  <c r="N21" i="28"/>
  <c r="N26" i="28" l="1"/>
  <c r="N72" i="28" s="1"/>
  <c r="L9" i="28"/>
  <c r="L71" i="28" l="1"/>
  <c r="AQ71" i="28" s="1"/>
  <c r="L54" i="28"/>
  <c r="AQ54" i="28" s="1"/>
  <c r="T45" i="28"/>
  <c r="J7" i="28" l="1"/>
  <c r="J26" i="28" l="1"/>
  <c r="J8" i="28"/>
  <c r="J29" i="28" l="1"/>
  <c r="J72" i="28" s="1"/>
  <c r="AQ12" i="28" l="1"/>
  <c r="AQ18" i="28"/>
  <c r="AO7" i="28"/>
  <c r="AC22" i="28" l="1"/>
  <c r="AC7" i="28"/>
  <c r="AD22" i="28"/>
  <c r="AD21" i="28" s="1"/>
  <c r="AD7" i="28"/>
  <c r="AO8" i="28"/>
  <c r="AD8" i="28" l="1"/>
  <c r="AD26" i="28"/>
  <c r="AD72" i="28" s="1"/>
  <c r="AC8" i="28"/>
  <c r="AC21" i="28"/>
  <c r="AC26" i="28" s="1"/>
  <c r="AC72" i="28" s="1"/>
  <c r="L70" i="28"/>
  <c r="AQ70" i="28" s="1"/>
  <c r="H65" i="28" l="1"/>
  <c r="H57" i="28" s="1"/>
  <c r="K57" i="28"/>
  <c r="K29" i="28"/>
  <c r="K72" i="28" s="1"/>
  <c r="H56" i="28"/>
  <c r="V21" i="28" l="1"/>
  <c r="L21" i="28" s="1"/>
  <c r="L24" i="28"/>
  <c r="L4" i="28"/>
  <c r="G57" i="28"/>
  <c r="E57" i="28" l="1"/>
  <c r="L6" i="28" l="1"/>
  <c r="C4" i="28" l="1"/>
  <c r="E24" i="28" l="1"/>
  <c r="E21" i="28" s="1"/>
  <c r="D21" i="28"/>
  <c r="C24" i="28"/>
  <c r="C6" i="28"/>
  <c r="C21" i="28" l="1"/>
  <c r="AQ24" i="28"/>
  <c r="G7" i="28" l="1"/>
  <c r="G26" i="28" l="1"/>
  <c r="G8" i="28"/>
  <c r="G29" i="28"/>
  <c r="G72" i="28" l="1"/>
  <c r="E29" i="28"/>
  <c r="V7" i="28" l="1"/>
  <c r="L3" i="28"/>
  <c r="L7" i="28" s="1"/>
  <c r="V58" i="28"/>
  <c r="E7" i="28"/>
  <c r="V57" i="28" l="1"/>
  <c r="V29" i="28"/>
  <c r="E26" i="28"/>
  <c r="E72" i="28" s="1"/>
  <c r="E8" i="28"/>
  <c r="L8" i="28"/>
  <c r="V26" i="28"/>
  <c r="V72" i="28" s="1"/>
  <c r="V8" i="28"/>
  <c r="C3" i="28" l="1"/>
  <c r="C7" i="28" s="1"/>
  <c r="D7" i="28"/>
  <c r="D26" i="28" l="1"/>
  <c r="D8" i="28"/>
  <c r="C26" i="28"/>
  <c r="C8" i="28"/>
  <c r="AG9" i="28"/>
  <c r="AG7" i="28" l="1"/>
  <c r="AG8" i="28" l="1"/>
  <c r="AG26" i="28"/>
  <c r="AG72" i="28" s="1"/>
  <c r="W15" i="26" l="1"/>
  <c r="W7" i="26" l="1"/>
  <c r="U21" i="26"/>
  <c r="R21" i="26"/>
  <c r="Q21" i="26"/>
  <c r="Q7" i="26"/>
  <c r="P21" i="26"/>
  <c r="N7" i="26" l="1"/>
  <c r="N8" i="26" s="1"/>
  <c r="W8" i="26"/>
  <c r="W26" i="26"/>
  <c r="W72" i="26" s="1"/>
  <c r="AJ7" i="26"/>
  <c r="AJ75" i="26" s="1"/>
  <c r="M7" i="26"/>
  <c r="Q26" i="26"/>
  <c r="Q8" i="26"/>
  <c r="R15" i="26"/>
  <c r="L20" i="26"/>
  <c r="P7" i="26"/>
  <c r="T7" i="26"/>
  <c r="R7" i="26"/>
  <c r="L5" i="26"/>
  <c r="AQ5" i="26" s="1"/>
  <c r="S21" i="26"/>
  <c r="T8" i="26" l="1"/>
  <c r="AJ8" i="26"/>
  <c r="AJ26" i="26"/>
  <c r="S7" i="26"/>
  <c r="P26" i="26"/>
  <c r="P8" i="26"/>
  <c r="U7" i="26"/>
  <c r="AQ20" i="26"/>
  <c r="L15" i="26"/>
  <c r="R26" i="26"/>
  <c r="R8" i="26"/>
  <c r="M8" i="26"/>
  <c r="M26" i="26"/>
  <c r="M72" i="26" s="1"/>
  <c r="N21" i="26" l="1"/>
  <c r="L14" i="26"/>
  <c r="N9" i="26"/>
  <c r="N26" i="26" s="1"/>
  <c r="N72" i="26" s="1"/>
  <c r="U8" i="26"/>
  <c r="S8" i="26"/>
  <c r="S26" i="26"/>
  <c r="L9" i="26" l="1"/>
  <c r="T45" i="26"/>
  <c r="L71" i="26" l="1"/>
  <c r="AQ71" i="26" s="1"/>
  <c r="L54" i="26" l="1"/>
  <c r="AQ54" i="26" s="1"/>
  <c r="J7" i="26" l="1"/>
  <c r="J8" i="26" l="1"/>
  <c r="J26" i="26"/>
  <c r="AQ12" i="26" l="1"/>
  <c r="J29" i="26"/>
  <c r="J72" i="26" s="1"/>
  <c r="AQ18" i="26"/>
  <c r="AO7" i="26"/>
  <c r="AO8" i="26" l="1"/>
  <c r="AC22" i="26"/>
  <c r="AC7" i="26"/>
  <c r="AC8" i="26" l="1"/>
  <c r="AC21" i="26"/>
  <c r="AC26" i="26" s="1"/>
  <c r="AC72" i="26" s="1"/>
  <c r="AD22" i="26" l="1"/>
  <c r="AD7" i="26"/>
  <c r="AD8" i="26" l="1"/>
  <c r="AD21" i="26"/>
  <c r="AD26" i="26" s="1"/>
  <c r="AD72" i="26" s="1"/>
  <c r="AB22" i="26"/>
  <c r="AO22" i="26" l="1"/>
  <c r="AO21" i="26" s="1"/>
  <c r="AQ22" i="26"/>
  <c r="AB21" i="26"/>
  <c r="H56" i="26" l="1"/>
  <c r="H65" i="26" l="1"/>
  <c r="H57" i="26" s="1"/>
  <c r="K57" i="26"/>
  <c r="K29" i="26"/>
  <c r="K72" i="26" s="1"/>
  <c r="V21" i="26" l="1"/>
  <c r="L21" i="26" s="1"/>
  <c r="L24" i="26"/>
  <c r="L4" i="26"/>
  <c r="G57" i="26"/>
  <c r="E57" i="26" l="1"/>
  <c r="C4" i="26" l="1"/>
  <c r="E24" i="26" l="1"/>
  <c r="E21" i="26" s="1"/>
  <c r="D21" i="26"/>
  <c r="C24" i="26"/>
  <c r="C21" i="26" l="1"/>
  <c r="AQ24" i="26"/>
  <c r="AQ21" i="26" s="1"/>
  <c r="C6" i="26" l="1"/>
  <c r="L6" i="26" l="1"/>
  <c r="G29" i="26" l="1"/>
  <c r="E29" i="26"/>
  <c r="V58" i="26" l="1"/>
  <c r="E7" i="26"/>
  <c r="G7" i="26"/>
  <c r="V57" i="26" l="1"/>
  <c r="V29" i="26"/>
  <c r="V7" i="26"/>
  <c r="L3" i="26"/>
  <c r="L7" i="26" s="1"/>
  <c r="G8" i="26"/>
  <c r="G26" i="26"/>
  <c r="G72" i="26" s="1"/>
  <c r="C3" i="26"/>
  <c r="C7" i="26" s="1"/>
  <c r="D7" i="26"/>
  <c r="E8" i="26"/>
  <c r="E26" i="26"/>
  <c r="E72" i="26" s="1"/>
  <c r="L8" i="26" l="1"/>
  <c r="V8" i="26"/>
  <c r="V26" i="26"/>
  <c r="V72" i="26" s="1"/>
  <c r="D26" i="26"/>
  <c r="D8" i="26"/>
  <c r="C8" i="26"/>
  <c r="C26" i="26"/>
  <c r="L70" i="26" l="1"/>
  <c r="AQ70" i="26" s="1"/>
  <c r="AL7" i="33" l="1"/>
  <c r="AL29" i="33"/>
  <c r="AL26" i="33" l="1"/>
  <c r="AL72" i="33" s="1"/>
  <c r="AL8" i="33"/>
  <c r="AA57" i="7" l="1"/>
  <c r="AA29" i="7"/>
  <c r="AA72" i="7" s="1"/>
  <c r="C10" i="33" l="1"/>
  <c r="C9" i="33" s="1"/>
  <c r="D9" i="33"/>
  <c r="U9" i="33"/>
  <c r="S9" i="33" l="1"/>
  <c r="L10" i="33"/>
  <c r="H10" i="33" l="1"/>
  <c r="V65" i="33" l="1"/>
  <c r="C6" i="22" l="1"/>
  <c r="D7" i="22"/>
  <c r="C6" i="24"/>
  <c r="D7" i="24"/>
  <c r="C6" i="25"/>
  <c r="C7" i="25" s="1"/>
  <c r="D7" i="25"/>
  <c r="D8" i="24" l="1"/>
  <c r="D26" i="24"/>
  <c r="D8" i="25"/>
  <c r="D26" i="25"/>
  <c r="C7" i="24"/>
  <c r="C26" i="25"/>
  <c r="C8" i="25"/>
  <c r="D26" i="22"/>
  <c r="D8" i="22"/>
  <c r="C7" i="22"/>
  <c r="C8" i="22" l="1"/>
  <c r="C26" i="22"/>
  <c r="C8" i="24"/>
  <c r="C26" i="24"/>
  <c r="AN30" i="33" l="1"/>
  <c r="AF30" i="33"/>
  <c r="AF29" i="33" l="1"/>
  <c r="AN29" i="33"/>
  <c r="K7" i="23" l="1"/>
  <c r="L54" i="19"/>
  <c r="AQ54" i="19" s="1"/>
  <c r="T15" i="19"/>
  <c r="Q15" i="19"/>
  <c r="W15" i="19"/>
  <c r="L71" i="19"/>
  <c r="AQ71" i="19" s="1"/>
  <c r="T45" i="19"/>
  <c r="L50" i="19"/>
  <c r="AQ50" i="19" s="1"/>
  <c r="R21" i="19"/>
  <c r="S15" i="19"/>
  <c r="U15" i="19"/>
  <c r="U21" i="19"/>
  <c r="P15" i="19"/>
  <c r="Q21" i="19"/>
  <c r="R15" i="19"/>
  <c r="L54" i="18"/>
  <c r="AQ54" i="18" s="1"/>
  <c r="L71" i="18"/>
  <c r="AQ71" i="18" s="1"/>
  <c r="U15" i="18"/>
  <c r="N7" i="18"/>
  <c r="Q21" i="18"/>
  <c r="T15" i="18"/>
  <c r="P15" i="18"/>
  <c r="W15" i="17"/>
  <c r="S15" i="18"/>
  <c r="T15" i="17"/>
  <c r="Q15" i="17"/>
  <c r="R15" i="17"/>
  <c r="S15" i="17"/>
  <c r="W15" i="18"/>
  <c r="P15" i="17"/>
  <c r="T7" i="17"/>
  <c r="Q15" i="18"/>
  <c r="R21" i="18"/>
  <c r="U15" i="17"/>
  <c r="R21" i="17"/>
  <c r="Q21" i="17"/>
  <c r="U21" i="17"/>
  <c r="R15" i="18"/>
  <c r="Q7" i="17" l="1"/>
  <c r="L25" i="17"/>
  <c r="M7" i="17"/>
  <c r="P7" i="18"/>
  <c r="U21" i="18"/>
  <c r="L20" i="17"/>
  <c r="O15" i="17"/>
  <c r="M7" i="18"/>
  <c r="T7" i="19"/>
  <c r="L20" i="19"/>
  <c r="O15" i="19"/>
  <c r="O26" i="19" s="1"/>
  <c r="O72" i="19" s="1"/>
  <c r="M7" i="19"/>
  <c r="Q8" i="17"/>
  <c r="Q26" i="17"/>
  <c r="P21" i="18"/>
  <c r="T26" i="17"/>
  <c r="T8" i="17"/>
  <c r="N7" i="19"/>
  <c r="O7" i="17"/>
  <c r="U7" i="18"/>
  <c r="O15" i="18"/>
  <c r="O26" i="18" s="1"/>
  <c r="O72" i="18" s="1"/>
  <c r="L20" i="18"/>
  <c r="L25" i="19"/>
  <c r="P21" i="19"/>
  <c r="H65" i="23"/>
  <c r="H57" i="23" s="1"/>
  <c r="K57" i="23"/>
  <c r="P21" i="17"/>
  <c r="L46" i="18"/>
  <c r="K8" i="23"/>
  <c r="K26" i="23"/>
  <c r="W7" i="17"/>
  <c r="N26" i="18"/>
  <c r="N72" i="18" s="1"/>
  <c r="N8" i="18"/>
  <c r="L4" i="19"/>
  <c r="AQ4" i="19" s="1"/>
  <c r="S21" i="19"/>
  <c r="L3" i="19"/>
  <c r="J7" i="23"/>
  <c r="L5" i="19"/>
  <c r="AQ5" i="19" s="1"/>
  <c r="K29" i="23"/>
  <c r="L3" i="18"/>
  <c r="S21" i="18"/>
  <c r="S21" i="17"/>
  <c r="L5" i="17"/>
  <c r="AQ5" i="17" s="1"/>
  <c r="L4" i="18"/>
  <c r="AQ4" i="18" s="1"/>
  <c r="L25" i="18"/>
  <c r="G57" i="23"/>
  <c r="L50" i="18"/>
  <c r="AQ50" i="18" s="1"/>
  <c r="AA7" i="19"/>
  <c r="R7" i="19"/>
  <c r="L49" i="18"/>
  <c r="L49" i="17"/>
  <c r="L50" i="17"/>
  <c r="AQ50" i="17" s="1"/>
  <c r="N7" i="17"/>
  <c r="L53" i="18" l="1"/>
  <c r="AQ3" i="18"/>
  <c r="R26" i="19"/>
  <c r="R72" i="19" s="1"/>
  <c r="R8" i="19"/>
  <c r="P45" i="18"/>
  <c r="P29" i="18" s="1"/>
  <c r="M8" i="18"/>
  <c r="M26" i="18"/>
  <c r="M72" i="18" s="1"/>
  <c r="N8" i="17"/>
  <c r="N26" i="17"/>
  <c r="N72" i="17" s="1"/>
  <c r="AQ20" i="18"/>
  <c r="L15" i="18"/>
  <c r="AQ15" i="18" s="1"/>
  <c r="N8" i="19"/>
  <c r="N26" i="19"/>
  <c r="N72" i="19" s="1"/>
  <c r="L24" i="18"/>
  <c r="AQ24" i="18" s="1"/>
  <c r="AQ21" i="18" s="1"/>
  <c r="L46" i="17"/>
  <c r="AE9" i="23"/>
  <c r="AB10" i="23"/>
  <c r="AB9" i="23" s="1"/>
  <c r="L24" i="19"/>
  <c r="AQ24" i="19" s="1"/>
  <c r="AQ21" i="19" s="1"/>
  <c r="L21" i="18"/>
  <c r="L15" i="17"/>
  <c r="AQ15" i="17" s="1"/>
  <c r="AQ20" i="17"/>
  <c r="D21" i="23"/>
  <c r="L21" i="19"/>
  <c r="S7" i="17"/>
  <c r="AQ20" i="19"/>
  <c r="L15" i="19"/>
  <c r="J8" i="23"/>
  <c r="J26" i="23"/>
  <c r="W8" i="17"/>
  <c r="W26" i="17"/>
  <c r="W72" i="17" s="1"/>
  <c r="L24" i="17"/>
  <c r="AQ24" i="17" s="1"/>
  <c r="AQ21" i="17" s="1"/>
  <c r="U26" i="18"/>
  <c r="U8" i="18"/>
  <c r="T8" i="19"/>
  <c r="T26" i="19"/>
  <c r="P8" i="18"/>
  <c r="P26" i="18"/>
  <c r="AA26" i="19"/>
  <c r="AA8" i="19"/>
  <c r="L21" i="17"/>
  <c r="AQ3" i="19"/>
  <c r="K72" i="23"/>
  <c r="O26" i="17"/>
  <c r="O72" i="17" s="1"/>
  <c r="O8" i="17"/>
  <c r="M8" i="19"/>
  <c r="M26" i="19"/>
  <c r="M72" i="19" s="1"/>
  <c r="M26" i="17"/>
  <c r="M72" i="17" s="1"/>
  <c r="M8" i="17"/>
  <c r="V58" i="23"/>
  <c r="V57" i="23" s="1"/>
  <c r="V21" i="23"/>
  <c r="G29" i="23"/>
  <c r="L55" i="18"/>
  <c r="U45" i="17"/>
  <c r="L5" i="18"/>
  <c r="AQ5" i="18" s="1"/>
  <c r="E57" i="23"/>
  <c r="W7" i="19"/>
  <c r="L70" i="19"/>
  <c r="AQ70" i="19" s="1"/>
  <c r="T7" i="18"/>
  <c r="W7" i="18"/>
  <c r="R7" i="18"/>
  <c r="L70" i="18"/>
  <c r="AQ70" i="18" s="1"/>
  <c r="T45" i="17"/>
  <c r="L4" i="17"/>
  <c r="AQ4" i="17" s="1"/>
  <c r="P7" i="17"/>
  <c r="P72" i="18" l="1"/>
  <c r="V29" i="23"/>
  <c r="AJ45" i="18"/>
  <c r="AJ29" i="18" s="1"/>
  <c r="AJ72" i="18" s="1"/>
  <c r="U45" i="18"/>
  <c r="P26" i="17"/>
  <c r="P8" i="17"/>
  <c r="R8" i="18"/>
  <c r="R26" i="18"/>
  <c r="R72" i="18" s="1"/>
  <c r="S57" i="18"/>
  <c r="S57" i="17"/>
  <c r="R7" i="17"/>
  <c r="T45" i="18"/>
  <c r="L48" i="18"/>
  <c r="L3" i="17"/>
  <c r="W8" i="19"/>
  <c r="W26" i="19"/>
  <c r="W72" i="19" s="1"/>
  <c r="E24" i="23"/>
  <c r="W8" i="18"/>
  <c r="W26" i="18"/>
  <c r="W72" i="18" s="1"/>
  <c r="S29" i="18"/>
  <c r="H56" i="23"/>
  <c r="J29" i="23"/>
  <c r="J72" i="23" s="1"/>
  <c r="U7" i="17"/>
  <c r="Q7" i="18"/>
  <c r="T8" i="18"/>
  <c r="T26" i="18"/>
  <c r="S57" i="19"/>
  <c r="E29" i="23"/>
  <c r="L48" i="17"/>
  <c r="S26" i="17"/>
  <c r="S8" i="17"/>
  <c r="AB48" i="18"/>
  <c r="AB49" i="18"/>
  <c r="AQ49" i="18" s="1"/>
  <c r="E7" i="23"/>
  <c r="C6" i="23"/>
  <c r="V7" i="23"/>
  <c r="AB53" i="18"/>
  <c r="AQ53" i="18" s="1"/>
  <c r="AB55" i="18"/>
  <c r="AQ55" i="18" s="1"/>
  <c r="G7" i="23" l="1"/>
  <c r="C4" i="23"/>
  <c r="U26" i="17"/>
  <c r="U8" i="17"/>
  <c r="E8" i="23"/>
  <c r="G8" i="23"/>
  <c r="G26" i="23"/>
  <c r="G72" i="23" s="1"/>
  <c r="AQ3" i="17"/>
  <c r="AB46" i="17"/>
  <c r="AI45" i="17"/>
  <c r="AI29" i="17" s="1"/>
  <c r="AI72" i="17" s="1"/>
  <c r="V26" i="23"/>
  <c r="V72" i="23" s="1"/>
  <c r="V8" i="23"/>
  <c r="AQ48" i="18"/>
  <c r="L45" i="18"/>
  <c r="L6" i="17"/>
  <c r="L7" i="17" s="1"/>
  <c r="Q26" i="18"/>
  <c r="Q8" i="18"/>
  <c r="E21" i="23"/>
  <c r="E26" i="23" s="1"/>
  <c r="E72" i="23" s="1"/>
  <c r="C24" i="23"/>
  <c r="R8" i="17"/>
  <c r="R26" i="17"/>
  <c r="R72" i="17" s="1"/>
  <c r="C3" i="23"/>
  <c r="D7" i="23"/>
  <c r="AB46" i="18"/>
  <c r="AI45" i="18"/>
  <c r="AI29" i="18" s="1"/>
  <c r="AI72" i="18" s="1"/>
  <c r="AB56" i="23"/>
  <c r="S7" i="19"/>
  <c r="U7" i="19"/>
  <c r="L26" i="17" l="1"/>
  <c r="L8" i="17"/>
  <c r="D26" i="23"/>
  <c r="D8" i="23"/>
  <c r="AQ46" i="17"/>
  <c r="S29" i="17"/>
  <c r="S72" i="17" s="1"/>
  <c r="C7" i="23"/>
  <c r="AB45" i="18"/>
  <c r="AB29" i="18" s="1"/>
  <c r="AB72" i="18" s="1"/>
  <c r="AQ46" i="18"/>
  <c r="U8" i="19"/>
  <c r="U26" i="19"/>
  <c r="S26" i="19"/>
  <c r="S8" i="19"/>
  <c r="C21" i="23"/>
  <c r="L55" i="17"/>
  <c r="Q7" i="19"/>
  <c r="L53" i="19" l="1"/>
  <c r="L53" i="17"/>
  <c r="P45" i="17"/>
  <c r="P29" i="17" s="1"/>
  <c r="P72" i="17" s="1"/>
  <c r="AE7" i="23"/>
  <c r="AB2" i="23"/>
  <c r="AB7" i="23" s="1"/>
  <c r="Q26" i="19"/>
  <c r="Q8" i="19"/>
  <c r="L6" i="18"/>
  <c r="L7" i="18" s="1"/>
  <c r="S7" i="18"/>
  <c r="AQ45" i="18"/>
  <c r="L6" i="19"/>
  <c r="L7" i="19" s="1"/>
  <c r="P7" i="19"/>
  <c r="C26" i="23"/>
  <c r="C8" i="23"/>
  <c r="S29" i="19"/>
  <c r="S72" i="19" s="1"/>
  <c r="AB53" i="17"/>
  <c r="AB49" i="17"/>
  <c r="AQ49" i="17" s="1"/>
  <c r="AB55" i="17"/>
  <c r="AQ55" i="17" s="1"/>
  <c r="P45" i="19"/>
  <c r="P29" i="19" s="1"/>
  <c r="AB8" i="23" l="1"/>
  <c r="AB26" i="23"/>
  <c r="S8" i="18"/>
  <c r="S26" i="18"/>
  <c r="S72" i="18" s="1"/>
  <c r="AE8" i="23"/>
  <c r="AE26" i="23"/>
  <c r="AJ45" i="17"/>
  <c r="AJ29" i="17" s="1"/>
  <c r="AJ72" i="17" s="1"/>
  <c r="AB48" i="17"/>
  <c r="P26" i="19"/>
  <c r="P72" i="19" s="1"/>
  <c r="P8" i="19"/>
  <c r="L8" i="18"/>
  <c r="L26" i="18"/>
  <c r="L26" i="19"/>
  <c r="L8" i="19"/>
  <c r="AQ53" i="17"/>
  <c r="L45" i="17"/>
  <c r="L48" i="19"/>
  <c r="L49" i="19"/>
  <c r="AJ45" i="19" l="1"/>
  <c r="AJ29" i="19" s="1"/>
  <c r="AJ72" i="19" s="1"/>
  <c r="AQ48" i="17"/>
  <c r="AB45" i="17"/>
  <c r="AB29" i="17" s="1"/>
  <c r="AB72" i="17" s="1"/>
  <c r="L46" i="19"/>
  <c r="L55" i="19"/>
  <c r="AQ45" i="17" l="1"/>
  <c r="U45" i="19"/>
  <c r="L45" i="19"/>
  <c r="AB49" i="19"/>
  <c r="AQ49" i="19" s="1"/>
  <c r="AB53" i="19"/>
  <c r="AQ53" i="19" s="1"/>
  <c r="AB48" i="19"/>
  <c r="AQ48" i="19" s="1"/>
  <c r="AB47" i="19"/>
  <c r="AQ47" i="19" s="1"/>
  <c r="AB55" i="19"/>
  <c r="AQ55" i="19" s="1"/>
  <c r="AQ16" i="19" l="1"/>
  <c r="AO15" i="19"/>
  <c r="AB46" i="19"/>
  <c r="AI45" i="19"/>
  <c r="AI29" i="19" s="1"/>
  <c r="AI72" i="19" s="1"/>
  <c r="AB45" i="19" l="1"/>
  <c r="AQ46" i="19"/>
  <c r="AO26" i="19"/>
  <c r="AQ15" i="19"/>
  <c r="T9" i="33"/>
  <c r="AB29" i="19" l="1"/>
  <c r="AB72" i="19" s="1"/>
  <c r="AQ45" i="19"/>
  <c r="O9" i="33" l="1"/>
  <c r="L11" i="33"/>
  <c r="AB4" i="29" l="1"/>
  <c r="AB6" i="29" l="1"/>
  <c r="AB4" i="28" l="1"/>
  <c r="AQ4" i="28" s="1"/>
  <c r="AB6" i="28" l="1"/>
  <c r="AB3" i="28" l="1"/>
  <c r="AQ3" i="28" s="1"/>
  <c r="AB3" i="26" l="1"/>
  <c r="AQ3" i="26" s="1"/>
  <c r="AB4" i="25"/>
  <c r="AB4" i="26"/>
  <c r="AQ4" i="26" s="1"/>
  <c r="AB6" i="26"/>
  <c r="L71" i="32" l="1"/>
  <c r="AQ71" i="32" s="1"/>
  <c r="R15" i="32" l="1"/>
  <c r="L54" i="32"/>
  <c r="AQ54" i="32" s="1"/>
  <c r="T45" i="32"/>
  <c r="S57" i="32" l="1"/>
  <c r="J7" i="32" l="1"/>
  <c r="J8" i="32" l="1"/>
  <c r="J26" i="32"/>
  <c r="J29" i="32" l="1"/>
  <c r="J72" i="32" s="1"/>
  <c r="AQ12" i="32" l="1"/>
  <c r="AQ18" i="32"/>
  <c r="AO7" i="32"/>
  <c r="AO8" i="32" l="1"/>
  <c r="AC22" i="32"/>
  <c r="AC7" i="32"/>
  <c r="AC8" i="32" l="1"/>
  <c r="AC21" i="32"/>
  <c r="AC26" i="32" s="1"/>
  <c r="AC72" i="32" s="1"/>
  <c r="AK7" i="32" l="1"/>
  <c r="AK21" i="32"/>
  <c r="AK8" i="32" l="1"/>
  <c r="AK26" i="32"/>
  <c r="AK72" i="32" s="1"/>
  <c r="AG9" i="32"/>
  <c r="AG7" i="32" l="1"/>
  <c r="AG8" i="32" l="1"/>
  <c r="AG26" i="32"/>
  <c r="AG72" i="32" s="1"/>
  <c r="H56" i="32" l="1"/>
  <c r="H65" i="32" l="1"/>
  <c r="H57" i="32" s="1"/>
  <c r="K57" i="32"/>
  <c r="K29" i="32"/>
  <c r="K72" i="32" s="1"/>
  <c r="V21" i="32"/>
  <c r="E57" i="32" l="1"/>
  <c r="G57" i="32"/>
  <c r="E29" i="32" l="1"/>
  <c r="G7" i="32" l="1"/>
  <c r="G29" i="32"/>
  <c r="G8" i="32" l="1"/>
  <c r="G26" i="32"/>
  <c r="G72" i="32" s="1"/>
  <c r="V58" i="32"/>
  <c r="V57" i="32" s="1"/>
  <c r="E24" i="32" l="1"/>
  <c r="E21" i="32" s="1"/>
  <c r="D21" i="32"/>
  <c r="E7" i="32"/>
  <c r="C24" i="32" l="1"/>
  <c r="E8" i="32"/>
  <c r="E26" i="32"/>
  <c r="E72" i="32" s="1"/>
  <c r="C21" i="32"/>
  <c r="C4" i="32" l="1"/>
  <c r="C3" i="32" l="1"/>
  <c r="C6" i="32" l="1"/>
  <c r="C7" i="32" s="1"/>
  <c r="D7" i="32"/>
  <c r="D26" i="32" l="1"/>
  <c r="D8" i="32"/>
  <c r="C26" i="32"/>
  <c r="C8" i="32"/>
  <c r="AB6" i="32" l="1"/>
  <c r="R21" i="32" l="1"/>
  <c r="T15" i="32"/>
  <c r="W15" i="32"/>
  <c r="Q21" i="32"/>
  <c r="Q15" i="32"/>
  <c r="S15" i="32"/>
  <c r="W7" i="32" l="1"/>
  <c r="T7" i="32"/>
  <c r="M7" i="32"/>
  <c r="N7" i="32"/>
  <c r="W26" i="32"/>
  <c r="W72" i="32" s="1"/>
  <c r="W8" i="32"/>
  <c r="AB4" i="32"/>
  <c r="R7" i="32"/>
  <c r="Q7" i="32"/>
  <c r="U15" i="32"/>
  <c r="P21" i="32"/>
  <c r="P15" i="32"/>
  <c r="Q8" i="32" l="1"/>
  <c r="Q26" i="32"/>
  <c r="R26" i="32"/>
  <c r="R8" i="32"/>
  <c r="N8" i="32"/>
  <c r="M8" i="32"/>
  <c r="N9" i="32"/>
  <c r="T8" i="32"/>
  <c r="L5" i="32"/>
  <c r="AQ5" i="32" s="1"/>
  <c r="L70" i="32"/>
  <c r="AQ70" i="32" s="1"/>
  <c r="AJ7" i="32"/>
  <c r="U21" i="32"/>
  <c r="P7" i="32"/>
  <c r="L4" i="32" l="1"/>
  <c r="AQ4" i="32" s="1"/>
  <c r="P26" i="32"/>
  <c r="P8" i="32"/>
  <c r="AJ8" i="32"/>
  <c r="AJ26" i="32"/>
  <c r="L14" i="32"/>
  <c r="M9" i="32"/>
  <c r="M26" i="32" s="1"/>
  <c r="M72" i="32" s="1"/>
  <c r="U7" i="32"/>
  <c r="N21" i="32"/>
  <c r="S21" i="32"/>
  <c r="S7" i="32"/>
  <c r="L24" i="32" l="1"/>
  <c r="AQ24" i="32" s="1"/>
  <c r="L21" i="32"/>
  <c r="U8" i="32"/>
  <c r="S8" i="32"/>
  <c r="L9" i="32"/>
  <c r="N26" i="32"/>
  <c r="N72" i="32" s="1"/>
  <c r="V29" i="32" l="1"/>
  <c r="L6" i="32" l="1"/>
  <c r="V7" i="32"/>
  <c r="V8" i="32" l="1"/>
  <c r="V26" i="32"/>
  <c r="V72" i="32" s="1"/>
  <c r="J7" i="31"/>
  <c r="J8" i="31" l="1"/>
  <c r="J26" i="31"/>
  <c r="J29" i="31" l="1"/>
  <c r="J72" i="31" s="1"/>
  <c r="H56" i="31" l="1"/>
  <c r="K57" i="31" l="1"/>
  <c r="H65" i="31"/>
  <c r="H57" i="31" s="1"/>
  <c r="K29" i="31"/>
  <c r="K72" i="31" s="1"/>
  <c r="G57" i="31"/>
  <c r="V21" i="31" l="1"/>
  <c r="E57" i="31" l="1"/>
  <c r="C4" i="31" l="1"/>
  <c r="E24" i="31" l="1"/>
  <c r="E21" i="31" s="1"/>
  <c r="D21" i="31"/>
  <c r="C24" i="31"/>
  <c r="C21" i="31" l="1"/>
  <c r="C6" i="31" l="1"/>
  <c r="G29" i="31" l="1"/>
  <c r="G7" i="31"/>
  <c r="G26" i="31" l="1"/>
  <c r="G72" i="31" s="1"/>
  <c r="G8" i="31"/>
  <c r="E29" i="31" l="1"/>
  <c r="V58" i="31" l="1"/>
  <c r="V57" i="31" s="1"/>
  <c r="D7" i="31" l="1"/>
  <c r="D8" i="31" l="1"/>
  <c r="D26" i="31"/>
  <c r="E7" i="31" l="1"/>
  <c r="C3" i="31"/>
  <c r="C7" i="31" s="1"/>
  <c r="C8" i="31" l="1"/>
  <c r="C26" i="31"/>
  <c r="E8" i="31"/>
  <c r="E26" i="31"/>
  <c r="E72" i="31" s="1"/>
  <c r="V29" i="31" l="1"/>
  <c r="V7" i="31" l="1"/>
  <c r="V26" i="31" l="1"/>
  <c r="V72" i="31" s="1"/>
  <c r="V8" i="31"/>
  <c r="C6" i="1" l="1"/>
  <c r="D7" i="1"/>
  <c r="D26" i="1" l="1"/>
  <c r="D72" i="1" s="1"/>
  <c r="D8" i="1"/>
  <c r="C7" i="1"/>
  <c r="AQ6" i="1"/>
  <c r="AQ7" i="1" l="1"/>
  <c r="C26" i="1"/>
  <c r="C8" i="1"/>
  <c r="AQ8" i="1" s="1"/>
  <c r="AQ26" i="1" l="1"/>
  <c r="C72" i="1"/>
  <c r="D7" i="17"/>
  <c r="C6" i="17"/>
  <c r="C6" i="21"/>
  <c r="D7" i="21"/>
  <c r="C6" i="18"/>
  <c r="D7" i="18"/>
  <c r="C6" i="19"/>
  <c r="D7" i="19"/>
  <c r="D26" i="21" l="1"/>
  <c r="D72" i="21" s="1"/>
  <c r="D8" i="21"/>
  <c r="C7" i="21"/>
  <c r="C7" i="17"/>
  <c r="C7" i="18"/>
  <c r="D26" i="17"/>
  <c r="D72" i="17" s="1"/>
  <c r="D8" i="17"/>
  <c r="D8" i="19"/>
  <c r="D26" i="19"/>
  <c r="D72" i="19" s="1"/>
  <c r="D26" i="18"/>
  <c r="D72" i="18" s="1"/>
  <c r="D8" i="18"/>
  <c r="C7" i="19"/>
  <c r="C8" i="17" l="1"/>
  <c r="C26" i="17"/>
  <c r="C26" i="21"/>
  <c r="C8" i="21"/>
  <c r="C26" i="19"/>
  <c r="C8" i="19"/>
  <c r="C8" i="18"/>
  <c r="C26" i="18"/>
  <c r="J7" i="29"/>
  <c r="J26" i="29" l="1"/>
  <c r="J8" i="29"/>
  <c r="J29" i="29" l="1"/>
  <c r="J72" i="29" s="1"/>
  <c r="H65" i="29" l="1"/>
  <c r="H57" i="29" s="1"/>
  <c r="K57" i="29"/>
  <c r="K29" i="29"/>
  <c r="K72" i="29" s="1"/>
  <c r="H56" i="29"/>
  <c r="V21" i="29" l="1"/>
  <c r="L21" i="29" s="1"/>
  <c r="L24" i="29"/>
  <c r="E24" i="29"/>
  <c r="E21" i="29" s="1"/>
  <c r="D21" i="29"/>
  <c r="C24" i="29"/>
  <c r="L4" i="29"/>
  <c r="E57" i="29"/>
  <c r="C4" i="29" l="1"/>
  <c r="AQ4" i="29" s="1"/>
  <c r="AQ24" i="29"/>
  <c r="C21" i="29"/>
  <c r="G57" i="29"/>
  <c r="G29" i="29" l="1"/>
  <c r="E29" i="29"/>
  <c r="G7" i="29"/>
  <c r="G26" i="29" l="1"/>
  <c r="G72" i="29" s="1"/>
  <c r="G8" i="29"/>
  <c r="L3" i="29"/>
  <c r="V58" i="29"/>
  <c r="V57" i="29" s="1"/>
  <c r="E7" i="29" l="1"/>
  <c r="E26" i="29" l="1"/>
  <c r="E72" i="29" s="1"/>
  <c r="E8" i="29"/>
  <c r="V29" i="29"/>
  <c r="C3" i="29"/>
  <c r="L6" i="29" l="1"/>
  <c r="L7" i="29" s="1"/>
  <c r="V7" i="29"/>
  <c r="V26" i="29" l="1"/>
  <c r="V72" i="29" s="1"/>
  <c r="V8" i="29"/>
  <c r="L8" i="29"/>
  <c r="C6" i="29" l="1"/>
  <c r="D7" i="29"/>
  <c r="D8" i="29" l="1"/>
  <c r="D26" i="29"/>
  <c r="C7" i="29"/>
  <c r="C26" i="29" l="1"/>
  <c r="C8" i="29"/>
  <c r="AH30" i="34"/>
  <c r="C62" i="32" l="1"/>
  <c r="C63" i="32"/>
  <c r="C60" i="32"/>
  <c r="C69" i="32"/>
  <c r="C68" i="32"/>
  <c r="C61" i="32"/>
  <c r="C67" i="32"/>
  <c r="C59" i="32"/>
  <c r="C64" i="32"/>
  <c r="C66" i="32" l="1"/>
  <c r="D65" i="32"/>
  <c r="C65" i="32" s="1"/>
  <c r="U57" i="32" l="1"/>
  <c r="C60" i="31"/>
  <c r="C62" i="31"/>
  <c r="C63" i="31"/>
  <c r="C59" i="31"/>
  <c r="C61" i="31"/>
  <c r="C67" i="31"/>
  <c r="C64" i="31"/>
  <c r="C68" i="31"/>
  <c r="C69" i="31"/>
  <c r="C66" i="31" l="1"/>
  <c r="D65" i="31"/>
  <c r="C65" i="31" s="1"/>
  <c r="C60" i="30" l="1"/>
  <c r="C61" i="30"/>
  <c r="C62" i="30"/>
  <c r="C63" i="30"/>
  <c r="C67" i="30"/>
  <c r="C59" i="30"/>
  <c r="C68" i="30"/>
  <c r="C64" i="30"/>
  <c r="C69" i="30"/>
  <c r="D65" i="30" l="1"/>
  <c r="C65" i="30" s="1"/>
  <c r="C66" i="30"/>
  <c r="C60" i="34" l="1"/>
  <c r="C60" i="33"/>
  <c r="C67" i="34"/>
  <c r="C67" i="33"/>
  <c r="C62" i="34"/>
  <c r="C62" i="33"/>
  <c r="C61" i="34"/>
  <c r="C61" i="33"/>
  <c r="C59" i="34"/>
  <c r="C59" i="33"/>
  <c r="C63" i="34"/>
  <c r="C63" i="33"/>
  <c r="C69" i="34"/>
  <c r="C69" i="33"/>
  <c r="C64" i="34"/>
  <c r="C64" i="33"/>
  <c r="C68" i="34"/>
  <c r="C68" i="33"/>
  <c r="C64" i="22" l="1"/>
  <c r="C69" i="22"/>
  <c r="C68" i="22"/>
  <c r="C67" i="22"/>
  <c r="C63" i="22"/>
  <c r="C62" i="22"/>
  <c r="C61" i="22"/>
  <c r="C60" i="22"/>
  <c r="C59" i="22"/>
  <c r="C66" i="22" l="1"/>
  <c r="D65" i="22"/>
  <c r="C65" i="22" s="1"/>
  <c r="C67" i="26"/>
  <c r="C67" i="28"/>
  <c r="C61" i="23"/>
  <c r="C63" i="26"/>
  <c r="C60" i="23"/>
  <c r="C62" i="24"/>
  <c r="C68" i="28"/>
  <c r="C63" i="25"/>
  <c r="C69" i="29"/>
  <c r="C62" i="25"/>
  <c r="C68" i="29"/>
  <c r="C61" i="24"/>
  <c r="C59" i="23"/>
  <c r="C60" i="24"/>
  <c r="C61" i="25"/>
  <c r="C62" i="26"/>
  <c r="C63" i="28"/>
  <c r="C67" i="29"/>
  <c r="C64" i="23"/>
  <c r="C59" i="24"/>
  <c r="C60" i="25"/>
  <c r="C61" i="26"/>
  <c r="C62" i="28"/>
  <c r="C63" i="29"/>
  <c r="C69" i="23"/>
  <c r="C64" i="24"/>
  <c r="C59" i="25"/>
  <c r="C60" i="26"/>
  <c r="C61" i="28"/>
  <c r="C62" i="29"/>
  <c r="C68" i="23"/>
  <c r="C69" i="24"/>
  <c r="C64" i="25"/>
  <c r="C59" i="26"/>
  <c r="C60" i="28"/>
  <c r="C61" i="29"/>
  <c r="C67" i="23"/>
  <c r="C68" i="24"/>
  <c r="C69" i="25"/>
  <c r="C64" i="26"/>
  <c r="C59" i="28"/>
  <c r="C60" i="29"/>
  <c r="C63" i="23"/>
  <c r="C67" i="24"/>
  <c r="C68" i="25"/>
  <c r="C69" i="26"/>
  <c r="C64" i="28"/>
  <c r="C59" i="29"/>
  <c r="C62" i="23"/>
  <c r="C63" i="24"/>
  <c r="C67" i="25"/>
  <c r="C68" i="26"/>
  <c r="C69" i="28"/>
  <c r="C64" i="29"/>
  <c r="C66" i="28" l="1"/>
  <c r="D65" i="28"/>
  <c r="C65" i="28" s="1"/>
  <c r="C66" i="26"/>
  <c r="D65" i="26"/>
  <c r="C65" i="26" s="1"/>
  <c r="D65" i="25"/>
  <c r="C65" i="25" s="1"/>
  <c r="C66" i="25"/>
  <c r="C66" i="24"/>
  <c r="D65" i="24"/>
  <c r="C65" i="24" s="1"/>
  <c r="C66" i="23"/>
  <c r="D65" i="23"/>
  <c r="C65" i="23" s="1"/>
  <c r="C66" i="29"/>
  <c r="D65" i="29"/>
  <c r="C65" i="29" s="1"/>
  <c r="L44" i="30" l="1"/>
  <c r="L44" i="28"/>
  <c r="L44" i="31"/>
  <c r="L44" i="26"/>
  <c r="L44" i="29"/>
  <c r="L44" i="25" l="1"/>
  <c r="L44" i="32" l="1"/>
  <c r="L44" i="33"/>
  <c r="L44" i="34"/>
  <c r="L44" i="24"/>
  <c r="L44" i="23" l="1"/>
  <c r="L44" i="22" l="1"/>
  <c r="L44" i="21" l="1"/>
  <c r="L44" i="19" l="1"/>
  <c r="L44" i="18" l="1"/>
  <c r="L44" i="17" l="1"/>
  <c r="L44" i="1" l="1"/>
  <c r="L44" i="4" l="1"/>
  <c r="L44" i="5" l="1"/>
  <c r="L44" i="6" l="1"/>
  <c r="L44" i="7" l="1"/>
  <c r="L44" i="8" l="1"/>
  <c r="L44" i="9" l="1"/>
  <c r="L44" i="10" l="1"/>
  <c r="L44" i="11" l="1"/>
  <c r="L44" i="12" l="1"/>
  <c r="L44" i="13" l="1"/>
  <c r="L44" i="14" l="1"/>
  <c r="L44" i="15" l="1"/>
  <c r="L44" i="16" l="1"/>
  <c r="L44" i="2"/>
  <c r="L41" i="2" l="1"/>
  <c r="L42" i="2"/>
  <c r="L33" i="2"/>
  <c r="L39" i="2"/>
  <c r="L34" i="2"/>
  <c r="L36" i="2"/>
  <c r="L37" i="2"/>
  <c r="L40" i="2"/>
  <c r="L38" i="2"/>
  <c r="L43" i="2"/>
  <c r="L35" i="2"/>
  <c r="L32" i="2"/>
  <c r="L31" i="2" l="1"/>
  <c r="L30" i="2" l="1"/>
  <c r="L65" i="2"/>
  <c r="AQ65" i="2" s="1"/>
  <c r="U57" i="2" l="1"/>
  <c r="L58" i="2"/>
  <c r="U29" i="2"/>
  <c r="U72" i="2" s="1"/>
  <c r="L29" i="2"/>
  <c r="L72" i="2" s="1"/>
  <c r="AQ72" i="2" s="1"/>
  <c r="AQ30" i="2"/>
  <c r="D65" i="33" l="1"/>
  <c r="C65" i="33" s="1"/>
  <c r="C66" i="33"/>
  <c r="L57" i="2"/>
  <c r="AQ57" i="2" s="1"/>
  <c r="AQ58" i="2"/>
  <c r="AQ29" i="2" s="1"/>
  <c r="C66" i="34" l="1"/>
  <c r="D65" i="34"/>
  <c r="C65" i="34" s="1"/>
  <c r="S57" i="29" l="1"/>
  <c r="S57" i="30"/>
  <c r="S57" i="28"/>
  <c r="S57" i="26"/>
  <c r="S57" i="25"/>
  <c r="S57" i="22"/>
  <c r="S57" i="31"/>
  <c r="S57" i="24"/>
  <c r="S57" i="23"/>
  <c r="U57" i="24" l="1"/>
  <c r="U57" i="28"/>
  <c r="U57" i="30"/>
  <c r="U57" i="31"/>
  <c r="U57" i="29"/>
  <c r="AB4" i="31"/>
  <c r="L71" i="31"/>
  <c r="AQ71" i="31" s="1"/>
  <c r="T45" i="31"/>
  <c r="L54" i="31"/>
  <c r="AQ54" i="31" s="1"/>
  <c r="R15" i="31"/>
  <c r="U57" i="23" l="1"/>
  <c r="U57" i="25"/>
  <c r="U57" i="26"/>
  <c r="AQ12" i="31" l="1"/>
  <c r="AQ18" i="31"/>
  <c r="AO7" i="31"/>
  <c r="AO8" i="31" l="1"/>
  <c r="AC7" i="31"/>
  <c r="AC22" i="31"/>
  <c r="AC8" i="31" l="1"/>
  <c r="AC21" i="31"/>
  <c r="AC26" i="31" s="1"/>
  <c r="AC72" i="31" s="1"/>
  <c r="AK7" i="28" l="1"/>
  <c r="AK7" i="29" l="1"/>
  <c r="AK7" i="30"/>
  <c r="AK21" i="30"/>
  <c r="AK8" i="28"/>
  <c r="AK21" i="28"/>
  <c r="AK26" i="28" s="1"/>
  <c r="AK72" i="28" s="1"/>
  <c r="AB22" i="28"/>
  <c r="AK8" i="30" l="1"/>
  <c r="AK26" i="30"/>
  <c r="AK72" i="30" s="1"/>
  <c r="AK8" i="29"/>
  <c r="AO22" i="28"/>
  <c r="AO21" i="28" s="1"/>
  <c r="AB21" i="28"/>
  <c r="AQ22" i="28"/>
  <c r="AQ21" i="28" s="1"/>
  <c r="AK21" i="29"/>
  <c r="AK26" i="29" s="1"/>
  <c r="AK72" i="29" s="1"/>
  <c r="AB22" i="29"/>
  <c r="AK7" i="31" l="1"/>
  <c r="AK21" i="31"/>
  <c r="AO22" i="29"/>
  <c r="AO21" i="29" s="1"/>
  <c r="AB21" i="29"/>
  <c r="AQ22" i="29"/>
  <c r="AQ21" i="29" s="1"/>
  <c r="AK26" i="31" l="1"/>
  <c r="AK72" i="31" s="1"/>
  <c r="AK8" i="31"/>
  <c r="AG9" i="31"/>
  <c r="AG7" i="31" l="1"/>
  <c r="AG26" i="31" l="1"/>
  <c r="AG72" i="31" s="1"/>
  <c r="AG8" i="31"/>
  <c r="N7" i="31" l="1"/>
  <c r="N8" i="31"/>
  <c r="M7" i="31"/>
  <c r="S15" i="31"/>
  <c r="N9" i="31" l="1"/>
  <c r="M8" i="31"/>
  <c r="S21" i="31"/>
  <c r="L14" i="31" l="1"/>
  <c r="M9" i="31"/>
  <c r="M26" i="31" s="1"/>
  <c r="M72" i="31" s="1"/>
  <c r="S7" i="31"/>
  <c r="N21" i="31"/>
  <c r="N26" i="31" l="1"/>
  <c r="N72" i="31" s="1"/>
  <c r="S8" i="31"/>
  <c r="L9" i="31"/>
  <c r="L5" i="31" l="1"/>
  <c r="AQ5" i="31" s="1"/>
  <c r="U21" i="31"/>
  <c r="U15" i="31"/>
  <c r="Q15" i="31"/>
  <c r="Q7" i="31"/>
  <c r="R7" i="31" l="1"/>
  <c r="R8" i="31"/>
  <c r="Q8" i="31"/>
  <c r="U7" i="31"/>
  <c r="L70" i="31"/>
  <c r="AQ70" i="31" s="1"/>
  <c r="Q21" i="31"/>
  <c r="Q26" i="31" s="1"/>
  <c r="R21" i="31"/>
  <c r="R26" i="31" s="1"/>
  <c r="W15" i="31"/>
  <c r="T15" i="31"/>
  <c r="U8" i="31" l="1"/>
  <c r="T7" i="31"/>
  <c r="W7" i="31"/>
  <c r="T8" i="31" l="1"/>
  <c r="W26" i="31"/>
  <c r="W72" i="31" s="1"/>
  <c r="W8" i="31"/>
  <c r="AB6" i="31" l="1"/>
  <c r="AJ7" i="31" l="1"/>
  <c r="AJ26" i="31" l="1"/>
  <c r="AJ8" i="31"/>
  <c r="L6" i="31"/>
  <c r="P15" i="31" l="1"/>
  <c r="L4" i="31"/>
  <c r="AQ4" i="31" s="1"/>
  <c r="P21" i="31" l="1"/>
  <c r="L21" i="31" s="1"/>
  <c r="L24" i="31"/>
  <c r="AQ24" i="31" s="1"/>
  <c r="P7" i="31"/>
  <c r="P26" i="31" l="1"/>
  <c r="P8" i="31"/>
  <c r="L71" i="30" l="1"/>
  <c r="AQ71" i="30" s="1"/>
  <c r="L54" i="30"/>
  <c r="AQ54" i="30" s="1"/>
  <c r="AB4" i="30" l="1"/>
  <c r="AB6" i="30"/>
  <c r="AI7" i="30" l="1"/>
  <c r="AI8" i="30" s="1"/>
  <c r="AJ7" i="30"/>
  <c r="W15" i="30"/>
  <c r="T15" i="30"/>
  <c r="S15" i="30"/>
  <c r="U15" i="30"/>
  <c r="U21" i="30"/>
  <c r="R15" i="30"/>
  <c r="Q15" i="30"/>
  <c r="P15" i="30"/>
  <c r="P21" i="30"/>
  <c r="AI26" i="30" l="1"/>
  <c r="N7" i="30"/>
  <c r="N8" i="30" s="1"/>
  <c r="Q7" i="30"/>
  <c r="R7" i="30"/>
  <c r="AJ26" i="30"/>
  <c r="AJ8" i="30"/>
  <c r="W7" i="30"/>
  <c r="M7" i="30"/>
  <c r="T7" i="30"/>
  <c r="P7" i="30"/>
  <c r="L5" i="30"/>
  <c r="AQ5" i="30" s="1"/>
  <c r="S21" i="30"/>
  <c r="T45" i="30"/>
  <c r="Q8" i="30" l="1"/>
  <c r="Q26" i="30"/>
  <c r="M8" i="30"/>
  <c r="T8" i="30"/>
  <c r="U7" i="30"/>
  <c r="W26" i="30"/>
  <c r="W72" i="30" s="1"/>
  <c r="W8" i="30"/>
  <c r="P26" i="30"/>
  <c r="P8" i="30"/>
  <c r="N9" i="30"/>
  <c r="S7" i="30"/>
  <c r="R8" i="30"/>
  <c r="R26" i="30"/>
  <c r="L70" i="30"/>
  <c r="AQ70" i="30" s="1"/>
  <c r="S8" i="30" l="1"/>
  <c r="N21" i="30"/>
  <c r="N26" i="30" s="1"/>
  <c r="N72" i="30" s="1"/>
  <c r="U8" i="30"/>
  <c r="L14" i="30"/>
  <c r="M9" i="30"/>
  <c r="M26" i="30" s="1"/>
  <c r="M72" i="30" s="1"/>
  <c r="L9" i="30" l="1"/>
  <c r="J7" i="30"/>
  <c r="J8" i="30" l="1"/>
  <c r="J26" i="30"/>
  <c r="J29" i="30" l="1"/>
  <c r="J72" i="30" s="1"/>
  <c r="AQ12" i="30" l="1"/>
  <c r="AQ18" i="30"/>
  <c r="AO7" i="30"/>
  <c r="AD7" i="30" l="1"/>
  <c r="AD22" i="30"/>
  <c r="AD21" i="30" s="1"/>
  <c r="AC7" i="30"/>
  <c r="AC22" i="30"/>
  <c r="AO8" i="30"/>
  <c r="AB22" i="30" l="1"/>
  <c r="AC21" i="30"/>
  <c r="AC26" i="30" s="1"/>
  <c r="AC72" i="30" s="1"/>
  <c r="AC8" i="30"/>
  <c r="AD8" i="30"/>
  <c r="AD26" i="30"/>
  <c r="AD72" i="30" s="1"/>
  <c r="AG9" i="30"/>
  <c r="AB21" i="30" l="1"/>
  <c r="AO22" i="30"/>
  <c r="AO21" i="30" s="1"/>
  <c r="AG7" i="30"/>
  <c r="AQ22" i="30" l="1"/>
  <c r="AG26" i="30"/>
  <c r="AG72" i="30" s="1"/>
  <c r="AG8" i="30"/>
  <c r="H56" i="30" l="1"/>
  <c r="H65" i="30" l="1"/>
  <c r="H57" i="30" s="1"/>
  <c r="K57" i="30"/>
  <c r="K29" i="30"/>
  <c r="K72" i="30" s="1"/>
  <c r="G57" i="30" l="1"/>
  <c r="L4" i="30" l="1"/>
  <c r="V21" i="30" l="1"/>
  <c r="L21" i="30" s="1"/>
  <c r="L24" i="30"/>
  <c r="E57" i="30" l="1"/>
  <c r="C4" i="30" l="1"/>
  <c r="AQ4" i="30" s="1"/>
  <c r="E24" i="30" l="1"/>
  <c r="E21" i="30" s="1"/>
  <c r="D21" i="30"/>
  <c r="C24" i="30" l="1"/>
  <c r="C21" i="30" l="1"/>
  <c r="AQ24" i="30"/>
  <c r="AQ21" i="30" s="1"/>
  <c r="L6" i="30"/>
  <c r="G7" i="30" l="1"/>
  <c r="G29" i="30"/>
  <c r="G26" i="30" l="1"/>
  <c r="G72" i="30" s="1"/>
  <c r="G8" i="30"/>
  <c r="E29" i="30"/>
  <c r="V7" i="30"/>
  <c r="V26" i="30" l="1"/>
  <c r="V8" i="30"/>
  <c r="V58" i="30"/>
  <c r="E7" i="30"/>
  <c r="V57" i="30" l="1"/>
  <c r="V29" i="30"/>
  <c r="E26" i="30"/>
  <c r="E72" i="30" s="1"/>
  <c r="E8" i="30"/>
  <c r="V72" i="30"/>
  <c r="C3" i="30" l="1"/>
  <c r="C6" i="30"/>
  <c r="D7" i="30" l="1"/>
  <c r="C7" i="30"/>
  <c r="D26" i="30" l="1"/>
  <c r="D8" i="30"/>
  <c r="C8" i="30"/>
  <c r="C26" i="30"/>
  <c r="AA45" i="30"/>
  <c r="AA7" i="30" l="1"/>
  <c r="AA8" i="30" l="1"/>
  <c r="L50" i="30" l="1"/>
  <c r="AQ50" i="30" s="1"/>
  <c r="S26" i="30" l="1"/>
  <c r="AO9" i="30" l="1"/>
  <c r="H11" i="30" l="1"/>
  <c r="AQ17" i="30" l="1"/>
  <c r="S29" i="30" l="1"/>
  <c r="S72" i="30" s="1"/>
  <c r="L52" i="30" l="1"/>
  <c r="AQ52" i="30" s="1"/>
  <c r="R45" i="30" l="1"/>
  <c r="R29" i="30" s="1"/>
  <c r="R72" i="30" s="1"/>
  <c r="L51" i="30"/>
  <c r="AQ51" i="30" s="1"/>
  <c r="AO15" i="30" l="1"/>
  <c r="AO26" i="30" s="1"/>
  <c r="AQ16" i="30"/>
  <c r="L71" i="21" l="1"/>
  <c r="AQ71" i="21" s="1"/>
  <c r="Q15" i="21"/>
  <c r="L54" i="21"/>
  <c r="AQ54" i="21" s="1"/>
  <c r="W15" i="21"/>
  <c r="T15" i="21"/>
  <c r="R21" i="21"/>
  <c r="T45" i="21"/>
  <c r="U21" i="21"/>
  <c r="Q21" i="21"/>
  <c r="S15" i="21"/>
  <c r="R15" i="21"/>
  <c r="P15" i="21"/>
  <c r="U15" i="21"/>
  <c r="L50" i="21"/>
  <c r="AQ50" i="21" s="1"/>
  <c r="L70" i="21"/>
  <c r="AQ70" i="21" s="1"/>
  <c r="AA45" i="21"/>
  <c r="L50" i="22"/>
  <c r="AQ50" i="22" s="1"/>
  <c r="L54" i="22"/>
  <c r="AQ54" i="22" s="1"/>
  <c r="L71" i="22"/>
  <c r="AQ71" i="22" s="1"/>
  <c r="Q15" i="22"/>
  <c r="R21" i="22"/>
  <c r="T45" i="22"/>
  <c r="S15" i="22"/>
  <c r="U15" i="22"/>
  <c r="Q21" i="22"/>
  <c r="R15" i="22"/>
  <c r="U21" i="22"/>
  <c r="N7" i="22"/>
  <c r="T15" i="22"/>
  <c r="P15" i="22"/>
  <c r="W15" i="22"/>
  <c r="L70" i="22"/>
  <c r="AQ70" i="22" s="1"/>
  <c r="AA7" i="22"/>
  <c r="L50" i="23"/>
  <c r="AQ50" i="23" s="1"/>
  <c r="W15" i="23"/>
  <c r="T15" i="23"/>
  <c r="Q15" i="23"/>
  <c r="T45" i="23"/>
  <c r="L71" i="23"/>
  <c r="AQ71" i="23" s="1"/>
  <c r="L54" i="23"/>
  <c r="AQ54" i="23" s="1"/>
  <c r="U21" i="23"/>
  <c r="U15" i="23"/>
  <c r="P15" i="23"/>
  <c r="S15" i="23"/>
  <c r="R15" i="23"/>
  <c r="Q21" i="23"/>
  <c r="R21" i="23"/>
  <c r="L70" i="23"/>
  <c r="AQ70" i="23" s="1"/>
  <c r="S15" i="24"/>
  <c r="R15" i="24"/>
  <c r="P15" i="24"/>
  <c r="AO45" i="24"/>
  <c r="L71" i="24"/>
  <c r="AQ71" i="24" s="1"/>
  <c r="L54" i="24"/>
  <c r="AQ54" i="24" s="1"/>
  <c r="W15" i="24"/>
  <c r="T45" i="24"/>
  <c r="Q21" i="24"/>
  <c r="L50" i="24"/>
  <c r="AQ50" i="24" s="1"/>
  <c r="T15" i="24"/>
  <c r="R21" i="24"/>
  <c r="Q15" i="24"/>
  <c r="L70" i="24"/>
  <c r="AQ70" i="24" s="1"/>
  <c r="S15" i="25"/>
  <c r="R15" i="25"/>
  <c r="AO45" i="25"/>
  <c r="Q21" i="25"/>
  <c r="W15" i="25"/>
  <c r="T45" i="25"/>
  <c r="AB50" i="25"/>
  <c r="R21" i="25"/>
  <c r="P15" i="25"/>
  <c r="U15" i="25"/>
  <c r="Q15" i="25"/>
  <c r="T15" i="25"/>
  <c r="L50" i="25"/>
  <c r="L71" i="25"/>
  <c r="AQ71" i="25" s="1"/>
  <c r="L54" i="25"/>
  <c r="AQ54" i="25" s="1"/>
  <c r="L70" i="25"/>
  <c r="AQ70" i="25" s="1"/>
  <c r="U26" i="26"/>
  <c r="T26" i="26"/>
  <c r="W7" i="23" l="1"/>
  <c r="W7" i="24"/>
  <c r="T7" i="24"/>
  <c r="W7" i="21"/>
  <c r="R7" i="25"/>
  <c r="W8" i="21"/>
  <c r="U7" i="25"/>
  <c r="L52" i="23"/>
  <c r="AQ52" i="23" s="1"/>
  <c r="R45" i="23"/>
  <c r="R29" i="23" s="1"/>
  <c r="P21" i="23"/>
  <c r="L25" i="22"/>
  <c r="O15" i="21"/>
  <c r="L20" i="21"/>
  <c r="P7" i="21"/>
  <c r="P7" i="23"/>
  <c r="P7" i="22"/>
  <c r="U7" i="21"/>
  <c r="M7" i="21"/>
  <c r="L52" i="24"/>
  <c r="AQ52" i="24" s="1"/>
  <c r="R45" i="24"/>
  <c r="R29" i="24" s="1"/>
  <c r="O7" i="25"/>
  <c r="Q7" i="25"/>
  <c r="T7" i="25"/>
  <c r="R7" i="23"/>
  <c r="O7" i="23"/>
  <c r="R7" i="22"/>
  <c r="T7" i="22"/>
  <c r="N7" i="21"/>
  <c r="AQ50" i="25"/>
  <c r="O15" i="25"/>
  <c r="L20" i="25"/>
  <c r="Q7" i="24"/>
  <c r="R7" i="24"/>
  <c r="U15" i="24"/>
  <c r="AA8" i="22"/>
  <c r="P21" i="22"/>
  <c r="N26" i="22"/>
  <c r="N72" i="22" s="1"/>
  <c r="N8" i="22"/>
  <c r="O15" i="22"/>
  <c r="O26" i="22" s="1"/>
  <c r="O72" i="22" s="1"/>
  <c r="L20" i="22"/>
  <c r="Q7" i="21"/>
  <c r="L52" i="25"/>
  <c r="AQ52" i="25" s="1"/>
  <c r="R45" i="25"/>
  <c r="R29" i="25" s="1"/>
  <c r="W8" i="24"/>
  <c r="W26" i="24"/>
  <c r="W72" i="24" s="1"/>
  <c r="P7" i="25"/>
  <c r="P7" i="24"/>
  <c r="N7" i="24"/>
  <c r="T7" i="23"/>
  <c r="U7" i="22"/>
  <c r="W7" i="22"/>
  <c r="R7" i="21"/>
  <c r="M7" i="25"/>
  <c r="O15" i="24"/>
  <c r="P21" i="24"/>
  <c r="U21" i="24"/>
  <c r="W8" i="23"/>
  <c r="W26" i="23"/>
  <c r="W72" i="23" s="1"/>
  <c r="Q7" i="22"/>
  <c r="P21" i="21"/>
  <c r="P21" i="25"/>
  <c r="T26" i="24"/>
  <c r="T8" i="24"/>
  <c r="M7" i="22"/>
  <c r="R26" i="25"/>
  <c r="R8" i="25"/>
  <c r="U21" i="25"/>
  <c r="W7" i="25"/>
  <c r="U7" i="24"/>
  <c r="O7" i="24"/>
  <c r="U7" i="23"/>
  <c r="Q7" i="23"/>
  <c r="T7" i="21"/>
  <c r="S21" i="23"/>
  <c r="L6" i="24"/>
  <c r="L3" i="23"/>
  <c r="L6" i="23"/>
  <c r="L6" i="22"/>
  <c r="L5" i="22"/>
  <c r="AQ5" i="22" s="1"/>
  <c r="L3" i="21"/>
  <c r="L4" i="22"/>
  <c r="AQ4" i="22" s="1"/>
  <c r="L5" i="23"/>
  <c r="AQ5" i="23" s="1"/>
  <c r="S21" i="21"/>
  <c r="S21" i="24"/>
  <c r="L6" i="25"/>
  <c r="L3" i="25"/>
  <c r="L4" i="24"/>
  <c r="AQ4" i="24" s="1"/>
  <c r="L5" i="24"/>
  <c r="AQ5" i="24" s="1"/>
  <c r="L3" i="22"/>
  <c r="L6" i="21"/>
  <c r="S21" i="25"/>
  <c r="L4" i="23"/>
  <c r="AQ4" i="23" s="1"/>
  <c r="S21" i="22"/>
  <c r="L5" i="21"/>
  <c r="AQ5" i="21" s="1"/>
  <c r="L5" i="25"/>
  <c r="AQ5" i="25" s="1"/>
  <c r="T9" i="21"/>
  <c r="AA45" i="22"/>
  <c r="AA26" i="22"/>
  <c r="AA45" i="23"/>
  <c r="AA45" i="24"/>
  <c r="AA7" i="23"/>
  <c r="AA7" i="24"/>
  <c r="AA7" i="25"/>
  <c r="AO9" i="24"/>
  <c r="AA45" i="25"/>
  <c r="AO9" i="25"/>
  <c r="L4" i="25" l="1"/>
  <c r="AQ4" i="25" s="1"/>
  <c r="R72" i="25"/>
  <c r="AA7" i="21"/>
  <c r="L4" i="21"/>
  <c r="AQ4" i="21" s="1"/>
  <c r="W26" i="21"/>
  <c r="W72" i="21" s="1"/>
  <c r="U8" i="25"/>
  <c r="U26" i="25"/>
  <c r="AQ3" i="21"/>
  <c r="W8" i="25"/>
  <c r="W26" i="25"/>
  <c r="W72" i="25" s="1"/>
  <c r="Q26" i="22"/>
  <c r="Q8" i="22"/>
  <c r="P26" i="25"/>
  <c r="P8" i="25"/>
  <c r="L15" i="22"/>
  <c r="AQ20" i="22"/>
  <c r="L7" i="23"/>
  <c r="AQ3" i="23"/>
  <c r="L7" i="25"/>
  <c r="L7" i="22"/>
  <c r="AQ3" i="22"/>
  <c r="L21" i="23"/>
  <c r="AA8" i="25"/>
  <c r="O15" i="23"/>
  <c r="L20" i="23"/>
  <c r="S7" i="25"/>
  <c r="T8" i="21"/>
  <c r="T26" i="21"/>
  <c r="L20" i="24"/>
  <c r="U8" i="21"/>
  <c r="U26" i="21"/>
  <c r="O8" i="23"/>
  <c r="O8" i="25"/>
  <c r="P26" i="22"/>
  <c r="P8" i="22"/>
  <c r="L25" i="21"/>
  <c r="W26" i="22"/>
  <c r="W72" i="22" s="1"/>
  <c r="W8" i="22"/>
  <c r="R8" i="23"/>
  <c r="R26" i="23"/>
  <c r="R72" i="23" s="1"/>
  <c r="P26" i="23"/>
  <c r="P8" i="23"/>
  <c r="AA8" i="24"/>
  <c r="S7" i="24"/>
  <c r="S7" i="23"/>
  <c r="Q26" i="23"/>
  <c r="Q8" i="23"/>
  <c r="M8" i="25"/>
  <c r="M26" i="25"/>
  <c r="M72" i="25" s="1"/>
  <c r="U8" i="22"/>
  <c r="U26" i="22"/>
  <c r="R26" i="24"/>
  <c r="R72" i="24" s="1"/>
  <c r="R8" i="24"/>
  <c r="N8" i="21"/>
  <c r="N26" i="21"/>
  <c r="N72" i="21" s="1"/>
  <c r="P8" i="21"/>
  <c r="P26" i="21"/>
  <c r="R26" i="21"/>
  <c r="R72" i="21" s="1"/>
  <c r="R8" i="21"/>
  <c r="AA8" i="23"/>
  <c r="S29" i="24"/>
  <c r="S29" i="25"/>
  <c r="S29" i="22"/>
  <c r="U26" i="23"/>
  <c r="U8" i="23"/>
  <c r="L24" i="25"/>
  <c r="AQ24" i="25" s="1"/>
  <c r="AQ21" i="25" s="1"/>
  <c r="T8" i="23"/>
  <c r="T26" i="23"/>
  <c r="L24" i="22"/>
  <c r="AQ24" i="22" s="1"/>
  <c r="AQ21" i="22" s="1"/>
  <c r="Q8" i="24"/>
  <c r="Q26" i="24"/>
  <c r="T26" i="25"/>
  <c r="T8" i="25"/>
  <c r="AQ20" i="21"/>
  <c r="L15" i="21"/>
  <c r="H11" i="25"/>
  <c r="O9" i="21"/>
  <c r="L11" i="21"/>
  <c r="S29" i="23"/>
  <c r="AA8" i="21"/>
  <c r="AA26" i="21"/>
  <c r="S7" i="21"/>
  <c r="L3" i="24"/>
  <c r="L21" i="25"/>
  <c r="L21" i="22"/>
  <c r="T26" i="22"/>
  <c r="T8" i="22"/>
  <c r="S9" i="23"/>
  <c r="L10" i="23"/>
  <c r="AB11" i="21"/>
  <c r="AB9" i="21" s="1"/>
  <c r="AE9" i="21"/>
  <c r="O8" i="24"/>
  <c r="L24" i="21"/>
  <c r="AQ24" i="21" s="1"/>
  <c r="AQ21" i="21" s="1"/>
  <c r="L24" i="24"/>
  <c r="AQ24" i="24" s="1"/>
  <c r="AQ21" i="24" s="1"/>
  <c r="N8" i="24"/>
  <c r="N26" i="24"/>
  <c r="N72" i="24" s="1"/>
  <c r="AQ20" i="25"/>
  <c r="L15" i="25"/>
  <c r="R26" i="22"/>
  <c r="R72" i="22" s="1"/>
  <c r="R8" i="22"/>
  <c r="Q8" i="25"/>
  <c r="Q26" i="25"/>
  <c r="M8" i="21"/>
  <c r="M26" i="21"/>
  <c r="M72" i="21" s="1"/>
  <c r="H11" i="24"/>
  <c r="AQ14" i="24"/>
  <c r="S7" i="22"/>
  <c r="AQ14" i="25"/>
  <c r="AQ14" i="23"/>
  <c r="AA9" i="23"/>
  <c r="AA26" i="23" s="1"/>
  <c r="U8" i="24"/>
  <c r="U26" i="24"/>
  <c r="M8" i="22"/>
  <c r="M26" i="22"/>
  <c r="M72" i="22" s="1"/>
  <c r="L21" i="21"/>
  <c r="L21" i="24"/>
  <c r="P8" i="24"/>
  <c r="P26" i="24"/>
  <c r="Q8" i="21"/>
  <c r="Q26" i="21"/>
  <c r="L24" i="23"/>
  <c r="AQ24" i="23" s="1"/>
  <c r="AQ21" i="23" s="1"/>
  <c r="S57" i="21"/>
  <c r="AB6" i="24"/>
  <c r="AJ7" i="25"/>
  <c r="L7" i="21" l="1"/>
  <c r="AB3" i="24"/>
  <c r="S29" i="21"/>
  <c r="AI7" i="24"/>
  <c r="AB2" i="24"/>
  <c r="AB7" i="24" s="1"/>
  <c r="L8" i="23"/>
  <c r="AB3" i="25"/>
  <c r="AQ3" i="25" s="1"/>
  <c r="AJ7" i="24"/>
  <c r="AI7" i="25"/>
  <c r="S26" i="22"/>
  <c r="S72" i="22" s="1"/>
  <c r="S8" i="22"/>
  <c r="AJ26" i="25"/>
  <c r="AJ8" i="25"/>
  <c r="L7" i="24"/>
  <c r="AQ3" i="24"/>
  <c r="L9" i="21"/>
  <c r="L26" i="21" s="1"/>
  <c r="AQ11" i="21"/>
  <c r="S8" i="23"/>
  <c r="S26" i="23"/>
  <c r="S72" i="23" s="1"/>
  <c r="L8" i="21"/>
  <c r="S26" i="21"/>
  <c r="S72" i="21" s="1"/>
  <c r="S8" i="21"/>
  <c r="O26" i="21"/>
  <c r="O72" i="21" s="1"/>
  <c r="S8" i="24"/>
  <c r="S26" i="24"/>
  <c r="S72" i="24" s="1"/>
  <c r="AQ11" i="24"/>
  <c r="S26" i="25"/>
  <c r="S72" i="25" s="1"/>
  <c r="S8" i="25"/>
  <c r="L15" i="23"/>
  <c r="AQ20" i="23"/>
  <c r="L26" i="22"/>
  <c r="L8" i="22"/>
  <c r="AB6" i="25"/>
  <c r="L8" i="25"/>
  <c r="AE7" i="21"/>
  <c r="AB2" i="21"/>
  <c r="AB7" i="21" s="1"/>
  <c r="AQ10" i="23"/>
  <c r="L9" i="23"/>
  <c r="AQ20" i="24"/>
  <c r="L15" i="24"/>
  <c r="AA9" i="25"/>
  <c r="AA26" i="25" s="1"/>
  <c r="AB8" i="24" l="1"/>
  <c r="AB26" i="24"/>
  <c r="AB34" i="21"/>
  <c r="AE30" i="21"/>
  <c r="AB26" i="21"/>
  <c r="AB8" i="21"/>
  <c r="AJ8" i="24"/>
  <c r="AJ26" i="24"/>
  <c r="AI8" i="24"/>
  <c r="AI26" i="24"/>
  <c r="AE8" i="21"/>
  <c r="AE26" i="21"/>
  <c r="L8" i="24"/>
  <c r="AA9" i="24"/>
  <c r="AA26" i="24" s="1"/>
  <c r="AQ10" i="24"/>
  <c r="AI8" i="25"/>
  <c r="AI26" i="25"/>
  <c r="AE29" i="21" l="1"/>
  <c r="AB30" i="21"/>
  <c r="AE72" i="21"/>
  <c r="AQ17" i="23" l="1"/>
  <c r="AQ17" i="24"/>
  <c r="AA45" i="26"/>
  <c r="AQ17" i="25" l="1"/>
  <c r="AQ16" i="24" l="1"/>
  <c r="AO15" i="24"/>
  <c r="AQ17" i="21"/>
  <c r="AA7" i="26"/>
  <c r="AO15" i="25" l="1"/>
  <c r="AQ16" i="25"/>
  <c r="AQ16" i="22"/>
  <c r="AO15" i="22"/>
  <c r="AA8" i="26"/>
  <c r="AO26" i="24"/>
  <c r="AQ15" i="24"/>
  <c r="AO26" i="22" l="1"/>
  <c r="AQ15" i="22"/>
  <c r="AQ16" i="23"/>
  <c r="AO15" i="23"/>
  <c r="AQ16" i="21"/>
  <c r="AO15" i="21"/>
  <c r="AO26" i="25"/>
  <c r="AQ15" i="25"/>
  <c r="AO45" i="26"/>
  <c r="AO26" i="21" l="1"/>
  <c r="AQ15" i="21"/>
  <c r="AO26" i="23"/>
  <c r="AQ15" i="23"/>
  <c r="L50" i="26"/>
  <c r="AB50" i="26" l="1"/>
  <c r="AQ50" i="26" s="1"/>
  <c r="AI7" i="26" l="1"/>
  <c r="AO9" i="26" l="1"/>
  <c r="AQ14" i="26"/>
  <c r="H11" i="26"/>
  <c r="AI8" i="26"/>
  <c r="AI26" i="26"/>
  <c r="AI75" i="26"/>
  <c r="AA9" i="26" l="1"/>
  <c r="AA26" i="26" s="1"/>
  <c r="S29" i="26" l="1"/>
  <c r="S72" i="26" s="1"/>
  <c r="AQ17" i="26" l="1"/>
  <c r="L52" i="26" l="1"/>
  <c r="AQ52" i="26" s="1"/>
  <c r="R45" i="26" l="1"/>
  <c r="R29" i="26" s="1"/>
  <c r="R72" i="26" s="1"/>
  <c r="L51" i="26"/>
  <c r="AQ51" i="26" s="1"/>
  <c r="AQ16" i="26" l="1"/>
  <c r="AO15" i="26"/>
  <c r="AQ15" i="26" l="1"/>
  <c r="AO26" i="26"/>
  <c r="AA7" i="28" l="1"/>
  <c r="AA8" i="28" l="1"/>
  <c r="AA45" i="28" l="1"/>
  <c r="S26" i="28" l="1"/>
  <c r="AI7" i="28" l="1"/>
  <c r="AO9" i="28" l="1"/>
  <c r="AQ14" i="28"/>
  <c r="H11" i="28"/>
  <c r="AI26" i="28"/>
  <c r="AI8" i="28"/>
  <c r="T26" i="28" l="1"/>
  <c r="U26" i="28"/>
  <c r="O15" i="28" l="1"/>
  <c r="L20" i="28"/>
  <c r="AQ20" i="28" l="1"/>
  <c r="L15" i="28"/>
  <c r="AA9" i="28" l="1"/>
  <c r="AA26" i="28" s="1"/>
  <c r="S29" i="28" l="1"/>
  <c r="S72" i="28" s="1"/>
  <c r="L50" i="28" l="1"/>
  <c r="AQ50" i="28" s="1"/>
  <c r="AO45" i="28" l="1"/>
  <c r="AQ17" i="28" l="1"/>
  <c r="L52" i="28" l="1"/>
  <c r="AQ52" i="28" s="1"/>
  <c r="R45" i="28" l="1"/>
  <c r="R29" i="28" s="1"/>
  <c r="R72" i="28" s="1"/>
  <c r="L51" i="28"/>
  <c r="AQ51" i="28" s="1"/>
  <c r="AQ16" i="28" l="1"/>
  <c r="AO15" i="28"/>
  <c r="AO26" i="28" l="1"/>
  <c r="AQ15" i="28"/>
  <c r="AA7" i="29"/>
  <c r="AA8" i="29" l="1"/>
  <c r="S26" i="29" l="1"/>
  <c r="L50" i="29"/>
  <c r="AQ50" i="29" s="1"/>
  <c r="AI7" i="29" l="1"/>
  <c r="AO9" i="29" l="1"/>
  <c r="AQ14" i="29"/>
  <c r="H11" i="29"/>
  <c r="AI8" i="29"/>
  <c r="AI26" i="29"/>
  <c r="T26" i="29" l="1"/>
  <c r="U26" i="29"/>
  <c r="O15" i="29" l="1"/>
  <c r="L20" i="29"/>
  <c r="L15" i="29" l="1"/>
  <c r="AQ20" i="29"/>
  <c r="AA45" i="29" l="1"/>
  <c r="L52" i="29" l="1"/>
  <c r="AQ52" i="29" s="1"/>
  <c r="R45" i="29" l="1"/>
  <c r="R29" i="29" s="1"/>
  <c r="R72" i="29" s="1"/>
  <c r="L51" i="29"/>
  <c r="AQ51" i="29" s="1"/>
  <c r="AA9" i="29" l="1"/>
  <c r="AA26" i="29" s="1"/>
  <c r="S29" i="29" l="1"/>
  <c r="S72" i="29" s="1"/>
  <c r="AQ17" i="29" l="1"/>
  <c r="AQ16" i="29" l="1"/>
  <c r="AO15" i="29"/>
  <c r="AO26" i="29" l="1"/>
  <c r="AQ15" i="29"/>
  <c r="P45" i="21" l="1"/>
  <c r="P29" i="21" s="1"/>
  <c r="P72" i="21" s="1"/>
  <c r="AJ45" i="21" l="1"/>
  <c r="AJ29" i="21" s="1"/>
  <c r="AJ72" i="21" s="1"/>
  <c r="P45" i="23" l="1"/>
  <c r="P29" i="23" s="1"/>
  <c r="P72" i="23" s="1"/>
  <c r="P45" i="22"/>
  <c r="P29" i="22" s="1"/>
  <c r="P72" i="22" s="1"/>
  <c r="P45" i="24" l="1"/>
  <c r="P29" i="24" s="1"/>
  <c r="P72" i="24" s="1"/>
  <c r="AJ45" i="22"/>
  <c r="AJ29" i="22" s="1"/>
  <c r="AJ72" i="22" s="1"/>
  <c r="AJ45" i="23"/>
  <c r="AJ29" i="23" s="1"/>
  <c r="AJ72" i="23" s="1"/>
  <c r="AJ45" i="24" l="1"/>
  <c r="AJ29" i="24" s="1"/>
  <c r="AJ72" i="24" s="1"/>
  <c r="P45" i="25" l="1"/>
  <c r="P29" i="25" s="1"/>
  <c r="P72" i="25" s="1"/>
  <c r="AJ45" i="25" l="1"/>
  <c r="AJ29" i="25" s="1"/>
  <c r="AJ72" i="25" s="1"/>
  <c r="P45" i="26" l="1"/>
  <c r="P29" i="26" s="1"/>
  <c r="P72" i="26" s="1"/>
  <c r="P45" i="28" l="1"/>
  <c r="P29" i="28" s="1"/>
  <c r="P72" i="28" s="1"/>
  <c r="AJ45" i="28" l="1"/>
  <c r="AJ29" i="28" s="1"/>
  <c r="AJ72" i="28" s="1"/>
  <c r="AJ45" i="26"/>
  <c r="AJ29" i="26" s="1"/>
  <c r="AJ72" i="26" s="1"/>
  <c r="L47" i="22" l="1"/>
  <c r="L49" i="26"/>
  <c r="L46" i="24" l="1"/>
  <c r="L49" i="22"/>
  <c r="L48" i="22"/>
  <c r="L49" i="23"/>
  <c r="L48" i="23"/>
  <c r="L47" i="23"/>
  <c r="L48" i="24"/>
  <c r="L47" i="24"/>
  <c r="L49" i="24"/>
  <c r="L48" i="25"/>
  <c r="L47" i="25"/>
  <c r="L49" i="25"/>
  <c r="L46" i="25" l="1"/>
  <c r="L46" i="23"/>
  <c r="L46" i="26"/>
  <c r="L46" i="22"/>
  <c r="L48" i="26"/>
  <c r="L47" i="26"/>
  <c r="L55" i="23" l="1"/>
  <c r="L55" i="24"/>
  <c r="L55" i="22"/>
  <c r="L53" i="22" l="1"/>
  <c r="U45" i="22"/>
  <c r="L53" i="24"/>
  <c r="U45" i="24"/>
  <c r="L53" i="23"/>
  <c r="U45" i="23"/>
  <c r="L55" i="25"/>
  <c r="AB55" i="22"/>
  <c r="AQ55" i="22" s="1"/>
  <c r="AB53" i="22"/>
  <c r="AB48" i="22"/>
  <c r="AQ48" i="22" s="1"/>
  <c r="AB49" i="22"/>
  <c r="AQ49" i="22" s="1"/>
  <c r="AB47" i="22"/>
  <c r="AQ47" i="22" s="1"/>
  <c r="AB53" i="24"/>
  <c r="AB47" i="24"/>
  <c r="AQ47" i="24" s="1"/>
  <c r="AB49" i="24"/>
  <c r="AQ49" i="24" s="1"/>
  <c r="AB48" i="24"/>
  <c r="AQ48" i="24" s="1"/>
  <c r="AB55" i="24"/>
  <c r="AQ55" i="24" s="1"/>
  <c r="AB53" i="23"/>
  <c r="AB49" i="23"/>
  <c r="AQ49" i="23" s="1"/>
  <c r="AB47" i="23"/>
  <c r="AQ47" i="23" s="1"/>
  <c r="AB48" i="23"/>
  <c r="AQ48" i="23" s="1"/>
  <c r="AB55" i="23"/>
  <c r="AQ55" i="23" s="1"/>
  <c r="AI45" i="24" l="1"/>
  <c r="AI29" i="24" s="1"/>
  <c r="AI72" i="24" s="1"/>
  <c r="AB46" i="24"/>
  <c r="AQ53" i="23"/>
  <c r="L45" i="23"/>
  <c r="AB46" i="23"/>
  <c r="AI45" i="23"/>
  <c r="AI29" i="23" s="1"/>
  <c r="AI72" i="23" s="1"/>
  <c r="AQ53" i="24"/>
  <c r="L45" i="24"/>
  <c r="L53" i="25"/>
  <c r="U45" i="25"/>
  <c r="AI45" i="22"/>
  <c r="AI29" i="22" s="1"/>
  <c r="AI72" i="22" s="1"/>
  <c r="AB46" i="22"/>
  <c r="AQ53" i="22"/>
  <c r="L45" i="22"/>
  <c r="L55" i="26"/>
  <c r="AB53" i="25"/>
  <c r="AB48" i="25"/>
  <c r="AQ48" i="25" s="1"/>
  <c r="AB49" i="25"/>
  <c r="AQ49" i="25" s="1"/>
  <c r="AB47" i="25"/>
  <c r="AQ47" i="25" s="1"/>
  <c r="AB55" i="25"/>
  <c r="AQ55" i="25" s="1"/>
  <c r="AB45" i="22" l="1"/>
  <c r="AQ46" i="22"/>
  <c r="AB45" i="23"/>
  <c r="AQ46" i="23"/>
  <c r="AQ45" i="23"/>
  <c r="AQ53" i="25"/>
  <c r="L45" i="25"/>
  <c r="AB45" i="24"/>
  <c r="AQ45" i="24" s="1"/>
  <c r="AQ46" i="24"/>
  <c r="L53" i="26"/>
  <c r="U45" i="26"/>
  <c r="AI45" i="25"/>
  <c r="AI29" i="25" s="1"/>
  <c r="AI72" i="25" s="1"/>
  <c r="AB46" i="25"/>
  <c r="AQ45" i="22"/>
  <c r="AB53" i="26"/>
  <c r="AB47" i="26"/>
  <c r="AQ47" i="26" s="1"/>
  <c r="AB48" i="26"/>
  <c r="AQ48" i="26" s="1"/>
  <c r="AB49" i="26"/>
  <c r="AQ49" i="26" s="1"/>
  <c r="AB55" i="26"/>
  <c r="AQ55" i="26" s="1"/>
  <c r="AQ53" i="26" l="1"/>
  <c r="L45" i="26"/>
  <c r="AB45" i="25"/>
  <c r="AQ46" i="25"/>
  <c r="AB46" i="26"/>
  <c r="AI45" i="26"/>
  <c r="AI29" i="26" s="1"/>
  <c r="AI72" i="26" s="1"/>
  <c r="AQ45" i="25"/>
  <c r="L48" i="28"/>
  <c r="AB45" i="26" l="1"/>
  <c r="AQ46" i="26"/>
  <c r="AQ45" i="26"/>
  <c r="L49" i="28"/>
  <c r="L47" i="28"/>
  <c r="L46" i="28" l="1"/>
  <c r="L47" i="21" l="1"/>
  <c r="L48" i="21" l="1"/>
  <c r="L49" i="21"/>
  <c r="L46" i="21" l="1"/>
  <c r="L55" i="28"/>
  <c r="L53" i="28" l="1"/>
  <c r="U45" i="28"/>
  <c r="AB53" i="28"/>
  <c r="AB48" i="28"/>
  <c r="AQ48" i="28" s="1"/>
  <c r="AB47" i="28"/>
  <c r="AQ47" i="28" s="1"/>
  <c r="AB49" i="28"/>
  <c r="AQ49" i="28" s="1"/>
  <c r="AB55" i="28"/>
  <c r="AQ55" i="28" s="1"/>
  <c r="AB46" i="28" l="1"/>
  <c r="AI45" i="28"/>
  <c r="AI29" i="28" s="1"/>
  <c r="AI72" i="28" s="1"/>
  <c r="AQ53" i="28"/>
  <c r="L45" i="28"/>
  <c r="L55" i="21"/>
  <c r="L53" i="21" l="1"/>
  <c r="U45" i="21"/>
  <c r="AB45" i="28"/>
  <c r="AQ45" i="28" s="1"/>
  <c r="AQ46" i="28"/>
  <c r="AB53" i="21"/>
  <c r="AB47" i="21"/>
  <c r="AQ47" i="21" s="1"/>
  <c r="AB49" i="21"/>
  <c r="AQ49" i="21" s="1"/>
  <c r="AB48" i="21"/>
  <c r="AQ48" i="21" s="1"/>
  <c r="AB55" i="21"/>
  <c r="AQ55" i="21" s="1"/>
  <c r="AB46" i="21" l="1"/>
  <c r="AI45" i="21"/>
  <c r="AI29" i="21" s="1"/>
  <c r="AI72" i="21" s="1"/>
  <c r="AQ53" i="21"/>
  <c r="L45" i="21"/>
  <c r="AB45" i="21" l="1"/>
  <c r="AB29" i="21" s="1"/>
  <c r="AB72" i="21" s="1"/>
  <c r="AQ46" i="21"/>
  <c r="AH30" i="33"/>
  <c r="AQ45" i="21" l="1"/>
  <c r="AH58" i="33"/>
  <c r="AH7" i="33" l="1"/>
  <c r="AH8" i="33" l="1"/>
  <c r="T9" i="34" l="1"/>
  <c r="O9" i="34" l="1"/>
  <c r="L11" i="34"/>
  <c r="AH7" i="34" l="1"/>
  <c r="AH8" i="34" l="1"/>
  <c r="Q57" i="33" l="1"/>
  <c r="U57" i="33" l="1"/>
  <c r="AN30" i="35" l="1"/>
  <c r="AN29" i="35" l="1"/>
  <c r="I30" i="34" l="1"/>
  <c r="H32" i="34"/>
  <c r="H30" i="34" s="1"/>
  <c r="I29" i="34" l="1"/>
  <c r="H32" i="33" l="1"/>
  <c r="H30" i="33" s="1"/>
  <c r="I30" i="33"/>
  <c r="I29" i="33" l="1"/>
  <c r="H13" i="32" l="1"/>
  <c r="AQ13" i="32" s="1"/>
  <c r="I30" i="32" l="1"/>
  <c r="H32" i="32"/>
  <c r="H30" i="32" s="1"/>
  <c r="H29" i="32" l="1"/>
  <c r="I29" i="32"/>
  <c r="H2" i="32" l="1"/>
  <c r="H13" i="31" l="1"/>
  <c r="AQ13" i="31" s="1"/>
  <c r="I30" i="31" l="1"/>
  <c r="H32" i="31"/>
  <c r="H30" i="31" s="1"/>
  <c r="H2" i="31" l="1"/>
  <c r="H29" i="31"/>
  <c r="I29" i="31"/>
  <c r="H32" i="30" l="1"/>
  <c r="H30" i="30" s="1"/>
  <c r="I30" i="30"/>
  <c r="H25" i="30"/>
  <c r="I29" i="30" l="1"/>
  <c r="H29" i="30"/>
  <c r="H13" i="30" l="1"/>
  <c r="I9" i="30"/>
  <c r="H6" i="30" l="1"/>
  <c r="AQ6" i="30" s="1"/>
  <c r="AQ13" i="30"/>
  <c r="H9" i="30"/>
  <c r="H2" i="30" l="1"/>
  <c r="H7" i="30" s="1"/>
  <c r="I7" i="30"/>
  <c r="I30" i="29"/>
  <c r="H32" i="29"/>
  <c r="H30" i="29" s="1"/>
  <c r="H25" i="29"/>
  <c r="H29" i="29" l="1"/>
  <c r="I29" i="29"/>
  <c r="I8" i="30"/>
  <c r="I26" i="30"/>
  <c r="I72" i="30" s="1"/>
  <c r="H8" i="30"/>
  <c r="H26" i="30"/>
  <c r="H72" i="30" s="1"/>
  <c r="H13" i="29" l="1"/>
  <c r="I9" i="29"/>
  <c r="H6" i="29" l="1"/>
  <c r="AQ6" i="29" s="1"/>
  <c r="AQ13" i="29"/>
  <c r="H9" i="29"/>
  <c r="H2" i="29" l="1"/>
  <c r="H7" i="29" s="1"/>
  <c r="I7" i="29"/>
  <c r="H32" i="28"/>
  <c r="H30" i="28" s="1"/>
  <c r="I30" i="28"/>
  <c r="H25" i="26"/>
  <c r="H25" i="28"/>
  <c r="I29" i="28" l="1"/>
  <c r="H29" i="28"/>
  <c r="I26" i="29"/>
  <c r="I72" i="29" s="1"/>
  <c r="I8" i="29"/>
  <c r="H8" i="29"/>
  <c r="H26" i="29"/>
  <c r="H72" i="29" s="1"/>
  <c r="H13" i="28" l="1"/>
  <c r="I9" i="28"/>
  <c r="H13" i="26"/>
  <c r="I9" i="26"/>
  <c r="H6" i="28" l="1"/>
  <c r="AQ6" i="28" s="1"/>
  <c r="AQ13" i="26"/>
  <c r="H9" i="26"/>
  <c r="H6" i="26"/>
  <c r="AQ6" i="26" s="1"/>
  <c r="AQ13" i="28"/>
  <c r="H9" i="28"/>
  <c r="C38" i="21"/>
  <c r="C38" i="19"/>
  <c r="C38" i="18"/>
  <c r="C38" i="17"/>
  <c r="C32" i="21"/>
  <c r="C32" i="19"/>
  <c r="C32" i="18"/>
  <c r="C32" i="17"/>
  <c r="H2" i="28" l="1"/>
  <c r="H7" i="28" s="1"/>
  <c r="I7" i="28"/>
  <c r="I7" i="26"/>
  <c r="H2" i="26"/>
  <c r="H7" i="26" s="1"/>
  <c r="C33" i="17"/>
  <c r="C43" i="17"/>
  <c r="C37" i="17"/>
  <c r="C41" i="17"/>
  <c r="C40" i="17"/>
  <c r="C34" i="17"/>
  <c r="C35" i="17"/>
  <c r="C39" i="17"/>
  <c r="C42" i="17"/>
  <c r="C40" i="18"/>
  <c r="C41" i="18"/>
  <c r="C33" i="18"/>
  <c r="C39" i="18"/>
  <c r="C35" i="18"/>
  <c r="C43" i="18"/>
  <c r="C37" i="18"/>
  <c r="C42" i="18"/>
  <c r="C34" i="18"/>
  <c r="C41" i="19"/>
  <c r="C34" i="19"/>
  <c r="C40" i="19"/>
  <c r="C37" i="19"/>
  <c r="C33" i="19"/>
  <c r="C35" i="19"/>
  <c r="C43" i="19"/>
  <c r="C39" i="19"/>
  <c r="C42" i="19"/>
  <c r="C34" i="21"/>
  <c r="C37" i="21"/>
  <c r="C43" i="21"/>
  <c r="C33" i="21"/>
  <c r="C41" i="21"/>
  <c r="C39" i="21"/>
  <c r="C40" i="21"/>
  <c r="C35" i="21"/>
  <c r="C42" i="21"/>
  <c r="H25" i="17"/>
  <c r="AQ25" i="17" s="1"/>
  <c r="H25" i="18"/>
  <c r="AQ25" i="18" s="1"/>
  <c r="H25" i="19"/>
  <c r="AQ25" i="19" s="1"/>
  <c r="H25" i="21"/>
  <c r="AQ25" i="21" s="1"/>
  <c r="H25" i="22"/>
  <c r="AQ25" i="22" s="1"/>
  <c r="H25" i="23"/>
  <c r="H25" i="24"/>
  <c r="H25" i="25"/>
  <c r="I30" i="18" l="1"/>
  <c r="H32" i="18"/>
  <c r="C31" i="19"/>
  <c r="C36" i="19"/>
  <c r="C36" i="17"/>
  <c r="I26" i="28"/>
  <c r="I72" i="28" s="1"/>
  <c r="I8" i="28"/>
  <c r="C31" i="18"/>
  <c r="H26" i="26"/>
  <c r="H8" i="26"/>
  <c r="H8" i="28"/>
  <c r="H26" i="28"/>
  <c r="H72" i="28" s="1"/>
  <c r="I8" i="26"/>
  <c r="I26" i="26"/>
  <c r="H32" i="17"/>
  <c r="I30" i="17"/>
  <c r="C36" i="21"/>
  <c r="C36" i="18"/>
  <c r="C31" i="17"/>
  <c r="C31" i="21"/>
  <c r="H13" i="23" l="1"/>
  <c r="I9" i="23"/>
  <c r="H13" i="24"/>
  <c r="I9" i="24"/>
  <c r="H13" i="19"/>
  <c r="I9" i="19"/>
  <c r="H13" i="22"/>
  <c r="I9" i="22"/>
  <c r="H13" i="17"/>
  <c r="I9" i="17"/>
  <c r="H13" i="21"/>
  <c r="I9" i="21"/>
  <c r="H13" i="18"/>
  <c r="I9" i="18"/>
  <c r="H30" i="17"/>
  <c r="C30" i="17"/>
  <c r="C30" i="18"/>
  <c r="C30" i="19"/>
  <c r="I30" i="26"/>
  <c r="H32" i="26"/>
  <c r="H30" i="26" s="1"/>
  <c r="C30" i="21"/>
  <c r="H13" i="25"/>
  <c r="I9" i="25"/>
  <c r="H30" i="18"/>
  <c r="I29" i="18"/>
  <c r="I29" i="17"/>
  <c r="H6" i="24" l="1"/>
  <c r="AQ6" i="24" s="1"/>
  <c r="H6" i="22"/>
  <c r="AQ6" i="22" s="1"/>
  <c r="H6" i="19"/>
  <c r="AQ6" i="19" s="1"/>
  <c r="H29" i="17"/>
  <c r="AQ13" i="22"/>
  <c r="H9" i="22"/>
  <c r="AQ9" i="22" s="1"/>
  <c r="H6" i="18"/>
  <c r="AQ6" i="18" s="1"/>
  <c r="H6" i="17"/>
  <c r="AQ6" i="17" s="1"/>
  <c r="C29" i="19"/>
  <c r="C72" i="19" s="1"/>
  <c r="H6" i="21"/>
  <c r="AQ6" i="21" s="1"/>
  <c r="H29" i="18"/>
  <c r="AQ13" i="18"/>
  <c r="H9" i="18"/>
  <c r="AQ9" i="18" s="1"/>
  <c r="AQ13" i="19"/>
  <c r="H9" i="19"/>
  <c r="AQ9" i="19" s="1"/>
  <c r="H6" i="25"/>
  <c r="AQ6" i="25" s="1"/>
  <c r="C29" i="21"/>
  <c r="C72" i="21" s="1"/>
  <c r="C29" i="18"/>
  <c r="C72" i="18" s="1"/>
  <c r="AQ13" i="21"/>
  <c r="H9" i="21"/>
  <c r="AQ9" i="21" s="1"/>
  <c r="AQ13" i="24"/>
  <c r="H9" i="24"/>
  <c r="AQ9" i="24" s="1"/>
  <c r="AQ13" i="25"/>
  <c r="H9" i="25"/>
  <c r="H29" i="26"/>
  <c r="H72" i="26" s="1"/>
  <c r="H6" i="23"/>
  <c r="AQ6" i="23" s="1"/>
  <c r="I29" i="26"/>
  <c r="I72" i="26" s="1"/>
  <c r="C29" i="17"/>
  <c r="C72" i="17" s="1"/>
  <c r="H9" i="17"/>
  <c r="AQ9" i="17" s="1"/>
  <c r="AQ13" i="17"/>
  <c r="AQ13" i="23"/>
  <c r="H9" i="23"/>
  <c r="AQ9" i="23" s="1"/>
  <c r="I7" i="22" l="1"/>
  <c r="H2" i="22"/>
  <c r="I30" i="25"/>
  <c r="H32" i="25"/>
  <c r="H30" i="25" s="1"/>
  <c r="I7" i="23"/>
  <c r="H2" i="23"/>
  <c r="H2" i="18"/>
  <c r="I7" i="18"/>
  <c r="I7" i="19"/>
  <c r="H2" i="19"/>
  <c r="I7" i="24"/>
  <c r="H2" i="24"/>
  <c r="I7" i="21"/>
  <c r="H2" i="21"/>
  <c r="H2" i="25"/>
  <c r="H7" i="25" s="1"/>
  <c r="I7" i="25"/>
  <c r="H2" i="17"/>
  <c r="I7" i="17"/>
  <c r="H26" i="25" l="1"/>
  <c r="H8" i="25"/>
  <c r="I8" i="19"/>
  <c r="I26" i="19"/>
  <c r="I29" i="25"/>
  <c r="H7" i="19"/>
  <c r="AQ2" i="19"/>
  <c r="H7" i="21"/>
  <c r="AQ2" i="21"/>
  <c r="I26" i="18"/>
  <c r="I72" i="18" s="1"/>
  <c r="I8" i="18"/>
  <c r="I8" i="21"/>
  <c r="I26" i="21"/>
  <c r="H7" i="18"/>
  <c r="AQ2" i="18"/>
  <c r="H29" i="25"/>
  <c r="I26" i="25"/>
  <c r="I8" i="25"/>
  <c r="I26" i="17"/>
  <c r="I72" i="17" s="1"/>
  <c r="I8" i="17"/>
  <c r="H7" i="24"/>
  <c r="AQ2" i="24"/>
  <c r="H7" i="23"/>
  <c r="AQ2" i="23"/>
  <c r="H7" i="22"/>
  <c r="AQ2" i="22"/>
  <c r="AQ2" i="17"/>
  <c r="H7" i="17"/>
  <c r="I26" i="24"/>
  <c r="I8" i="24"/>
  <c r="I8" i="23"/>
  <c r="I26" i="23"/>
  <c r="I8" i="22"/>
  <c r="I26" i="22"/>
  <c r="I72" i="25" l="1"/>
  <c r="H32" i="21"/>
  <c r="I30" i="21"/>
  <c r="H32" i="19"/>
  <c r="I30" i="19"/>
  <c r="H26" i="21"/>
  <c r="H8" i="21"/>
  <c r="AQ8" i="21" s="1"/>
  <c r="AQ7" i="21"/>
  <c r="I30" i="22"/>
  <c r="H32" i="22"/>
  <c r="H30" i="22" s="1"/>
  <c r="H26" i="22"/>
  <c r="H8" i="22"/>
  <c r="AQ8" i="22" s="1"/>
  <c r="AQ7" i="22"/>
  <c r="H8" i="18"/>
  <c r="AQ8" i="18" s="1"/>
  <c r="H26" i="18"/>
  <c r="AQ7" i="18"/>
  <c r="H26" i="17"/>
  <c r="H8" i="17"/>
  <c r="AQ8" i="17" s="1"/>
  <c r="AQ7" i="17"/>
  <c r="H26" i="23"/>
  <c r="H8" i="23"/>
  <c r="AQ8" i="23" s="1"/>
  <c r="AQ7" i="23"/>
  <c r="H8" i="19"/>
  <c r="AQ8" i="19" s="1"/>
  <c r="H26" i="19"/>
  <c r="AQ7" i="19"/>
  <c r="I30" i="23"/>
  <c r="H32" i="23"/>
  <c r="H30" i="23" s="1"/>
  <c r="H72" i="25"/>
  <c r="H32" i="24"/>
  <c r="H30" i="24" s="1"/>
  <c r="I30" i="24"/>
  <c r="H8" i="24"/>
  <c r="AQ8" i="24" s="1"/>
  <c r="H26" i="24"/>
  <c r="AQ7" i="24"/>
  <c r="AQ26" i="19" l="1"/>
  <c r="AQ26" i="22"/>
  <c r="AQ26" i="21"/>
  <c r="H29" i="22"/>
  <c r="H72" i="22" s="1"/>
  <c r="H30" i="19"/>
  <c r="I29" i="19"/>
  <c r="I72" i="19" s="1"/>
  <c r="I29" i="24"/>
  <c r="I72" i="24" s="1"/>
  <c r="H29" i="24"/>
  <c r="H72" i="24" s="1"/>
  <c r="I29" i="22"/>
  <c r="I72" i="22" s="1"/>
  <c r="I29" i="21"/>
  <c r="I72" i="21" s="1"/>
  <c r="H72" i="17"/>
  <c r="AQ26" i="17"/>
  <c r="H30" i="21"/>
  <c r="H72" i="18"/>
  <c r="AQ26" i="18"/>
  <c r="H29" i="23"/>
  <c r="H72" i="23" s="1"/>
  <c r="I29" i="23"/>
  <c r="I72" i="23" s="1"/>
  <c r="H29" i="21" l="1"/>
  <c r="H72" i="21" s="1"/>
  <c r="H29" i="19"/>
  <c r="H72" i="19" s="1"/>
  <c r="Q57" i="34" l="1"/>
  <c r="U57" i="34" l="1"/>
  <c r="U26" i="30" l="1"/>
  <c r="T26" i="30" l="1"/>
  <c r="AQ14" i="30" l="1"/>
  <c r="AA9" i="30"/>
  <c r="AA26" i="30" s="1"/>
  <c r="L20" i="30" l="1"/>
  <c r="O15" i="30"/>
  <c r="O7" i="30"/>
  <c r="L3" i="30"/>
  <c r="L7" i="30" s="1"/>
  <c r="L8" i="30" l="1"/>
  <c r="L25" i="24"/>
  <c r="O26" i="24"/>
  <c r="O72" i="24" s="1"/>
  <c r="O8" i="30"/>
  <c r="AQ20" i="30"/>
  <c r="L15" i="30"/>
  <c r="AQ15" i="30" s="1"/>
  <c r="L25" i="23" l="1"/>
  <c r="O26" i="23"/>
  <c r="O72" i="23" s="1"/>
  <c r="L26" i="24"/>
  <c r="AQ25" i="24"/>
  <c r="AQ26" i="24" l="1"/>
  <c r="L26" i="23"/>
  <c r="AQ25" i="23"/>
  <c r="AQ26" i="23" l="1"/>
  <c r="O7" i="32"/>
  <c r="L3" i="32"/>
  <c r="L7" i="32" s="1"/>
  <c r="O7" i="31"/>
  <c r="L3" i="31"/>
  <c r="L7" i="31" s="1"/>
  <c r="L8" i="31" l="1"/>
  <c r="O8" i="31"/>
  <c r="L8" i="32"/>
  <c r="O8" i="32"/>
  <c r="O7" i="33" l="1"/>
  <c r="O8" i="33" l="1"/>
  <c r="L25" i="25" l="1"/>
  <c r="O26" i="25"/>
  <c r="O72" i="25" s="1"/>
  <c r="L26" i="25" l="1"/>
  <c r="AQ25" i="25"/>
  <c r="O7" i="34"/>
  <c r="O8" i="34" l="1"/>
  <c r="L25" i="29" l="1"/>
  <c r="O26" i="29"/>
  <c r="O72" i="29" s="1"/>
  <c r="L25" i="28" l="1"/>
  <c r="O26" i="28"/>
  <c r="O72" i="28" s="1"/>
  <c r="L26" i="29"/>
  <c r="AQ25" i="29"/>
  <c r="L25" i="26" l="1"/>
  <c r="O26" i="26"/>
  <c r="O72" i="26" s="1"/>
  <c r="L26" i="28"/>
  <c r="AQ25" i="28"/>
  <c r="L26" i="26" l="1"/>
  <c r="AQ25" i="26"/>
  <c r="L25" i="30" l="1"/>
  <c r="O26" i="30"/>
  <c r="O72" i="30" s="1"/>
  <c r="AQ25" i="30" l="1"/>
  <c r="L26" i="30"/>
  <c r="O7" i="35" l="1"/>
  <c r="O8" i="35" l="1"/>
  <c r="L71" i="34" l="1"/>
  <c r="AQ71" i="34" s="1"/>
  <c r="T45" i="34"/>
  <c r="L54" i="34"/>
  <c r="AQ54" i="34" s="1"/>
  <c r="S57" i="34" l="1"/>
  <c r="J7" i="34" l="1"/>
  <c r="J8" i="34" l="1"/>
  <c r="J26" i="34"/>
  <c r="J29" i="34" l="1"/>
  <c r="J72" i="34" s="1"/>
  <c r="AQ12" i="34" l="1"/>
  <c r="AQ18" i="34"/>
  <c r="AO7" i="34"/>
  <c r="AC7" i="34" l="1"/>
  <c r="AC22" i="34"/>
  <c r="AO8" i="34"/>
  <c r="AK7" i="34" l="1"/>
  <c r="AK21" i="34"/>
  <c r="AC21" i="34"/>
  <c r="AC8" i="34"/>
  <c r="AC26" i="34"/>
  <c r="AC72" i="34" s="1"/>
  <c r="AK8" i="34" l="1"/>
  <c r="AK26" i="34"/>
  <c r="AK72" i="34" s="1"/>
  <c r="AB6" i="34" l="1"/>
  <c r="N7" i="34" l="1"/>
  <c r="M7" i="34"/>
  <c r="N8" i="34"/>
  <c r="S15" i="34"/>
  <c r="N9" i="34" l="1"/>
  <c r="N21" i="34"/>
  <c r="M8" i="34"/>
  <c r="S21" i="34"/>
  <c r="L14" i="34" l="1"/>
  <c r="M9" i="34"/>
  <c r="M26" i="34" s="1"/>
  <c r="M72" i="34" s="1"/>
  <c r="N26" i="34"/>
  <c r="N72" i="34" s="1"/>
  <c r="L9" i="34" l="1"/>
  <c r="AB4" i="34"/>
  <c r="T15" i="34"/>
  <c r="T7" i="34" l="1"/>
  <c r="T8" i="34"/>
  <c r="R21" i="34"/>
  <c r="W7" i="34"/>
  <c r="Q15" i="34"/>
  <c r="Q21" i="34"/>
  <c r="W15" i="34"/>
  <c r="R15" i="34"/>
  <c r="W8" i="34" l="1"/>
  <c r="W26" i="34"/>
  <c r="W72" i="34" s="1"/>
  <c r="R7" i="34"/>
  <c r="L5" i="34"/>
  <c r="AQ5" i="34" s="1"/>
  <c r="P15" i="34"/>
  <c r="Q7" i="34"/>
  <c r="AJ7" i="34"/>
  <c r="U21" i="34"/>
  <c r="U15" i="34"/>
  <c r="Q26" i="34" l="1"/>
  <c r="Q8" i="34"/>
  <c r="R26" i="34"/>
  <c r="R8" i="34"/>
  <c r="P21" i="34"/>
  <c r="U7" i="34"/>
  <c r="P7" i="34"/>
  <c r="AJ26" i="34"/>
  <c r="AJ8" i="34"/>
  <c r="P26" i="34" l="1"/>
  <c r="P8" i="34"/>
  <c r="U8" i="34"/>
  <c r="S7" i="34" l="1"/>
  <c r="S8" i="34" l="1"/>
  <c r="H19" i="34" l="1"/>
  <c r="K15" i="34"/>
  <c r="AQ19" i="34" l="1"/>
  <c r="H15" i="34"/>
  <c r="H56" i="34" l="1"/>
  <c r="H13" i="34"/>
  <c r="AQ13" i="34" s="1"/>
  <c r="K7" i="34" l="1"/>
  <c r="H4" i="34"/>
  <c r="H2" i="34"/>
  <c r="K8" i="34" l="1"/>
  <c r="K26" i="34"/>
  <c r="V58" i="34" l="1"/>
  <c r="V57" i="34" s="1"/>
  <c r="H65" i="34" l="1"/>
  <c r="K57" i="34"/>
  <c r="K29" i="34"/>
  <c r="K72" i="34" s="1"/>
  <c r="H57" i="34" l="1"/>
  <c r="H29" i="34"/>
  <c r="G57" i="34"/>
  <c r="V21" i="34" l="1"/>
  <c r="L21" i="34" s="1"/>
  <c r="L24" i="34"/>
  <c r="E57" i="34"/>
  <c r="L4" i="34"/>
  <c r="C4" i="34" l="1"/>
  <c r="AQ4" i="34" s="1"/>
  <c r="D21" i="34" l="1"/>
  <c r="E24" i="34"/>
  <c r="E21" i="34" s="1"/>
  <c r="G29" i="34"/>
  <c r="V29" i="34"/>
  <c r="E29" i="34"/>
  <c r="C24" i="34" l="1"/>
  <c r="C21" i="34"/>
  <c r="AQ24" i="34"/>
  <c r="E7" i="34" l="1"/>
  <c r="G7" i="34"/>
  <c r="G8" i="34" l="1"/>
  <c r="G26" i="34"/>
  <c r="G72" i="34" s="1"/>
  <c r="E8" i="34"/>
  <c r="E26" i="34"/>
  <c r="E72" i="34" s="1"/>
  <c r="L3" i="34"/>
  <c r="C3" i="34" l="1"/>
  <c r="L6" i="34" l="1"/>
  <c r="L7" i="34" s="1"/>
  <c r="V7" i="34"/>
  <c r="V8" i="34" l="1"/>
  <c r="V26" i="34"/>
  <c r="V72" i="34" s="1"/>
  <c r="C6" i="34"/>
  <c r="D7" i="34"/>
  <c r="L8" i="34"/>
  <c r="D26" i="34" l="1"/>
  <c r="D8" i="34"/>
  <c r="C7" i="34"/>
  <c r="C26" i="34" l="1"/>
  <c r="C8" i="34"/>
  <c r="AH9" i="34"/>
  <c r="AH26" i="34" s="1"/>
  <c r="AH57" i="34" l="1"/>
  <c r="AH29" i="34"/>
  <c r="AH72" i="34" s="1"/>
  <c r="S57" i="33" l="1"/>
  <c r="R15" i="33" l="1"/>
  <c r="T45" i="33" l="1"/>
  <c r="L71" i="33"/>
  <c r="AQ71" i="33" s="1"/>
  <c r="L54" i="33"/>
  <c r="AQ54" i="33" s="1"/>
  <c r="AJ7" i="33" l="1"/>
  <c r="AB6" i="33"/>
  <c r="W15" i="33"/>
  <c r="T15" i="33"/>
  <c r="S15" i="33"/>
  <c r="U15" i="33"/>
  <c r="R21" i="33"/>
  <c r="Q15" i="33"/>
  <c r="Q21" i="33"/>
  <c r="P15" i="33"/>
  <c r="P21" i="33"/>
  <c r="P7" i="33" l="1"/>
  <c r="Q7" i="33"/>
  <c r="K15" i="33"/>
  <c r="H19" i="33"/>
  <c r="T7" i="33"/>
  <c r="N7" i="33"/>
  <c r="M7" i="33"/>
  <c r="AB4" i="33"/>
  <c r="U7" i="33"/>
  <c r="AJ26" i="33"/>
  <c r="AJ8" i="33"/>
  <c r="U21" i="33"/>
  <c r="W7" i="33"/>
  <c r="P8" i="33"/>
  <c r="P26" i="33"/>
  <c r="R7" i="33"/>
  <c r="K7" i="33"/>
  <c r="H4" i="33"/>
  <c r="L5" i="33"/>
  <c r="AQ5" i="33" s="1"/>
  <c r="S21" i="33"/>
  <c r="U8" i="33" l="1"/>
  <c r="N8" i="33"/>
  <c r="N21" i="33"/>
  <c r="T8" i="33"/>
  <c r="W8" i="33"/>
  <c r="W26" i="33"/>
  <c r="W72" i="33" s="1"/>
  <c r="AQ19" i="33"/>
  <c r="H15" i="33"/>
  <c r="K26" i="33"/>
  <c r="K8" i="33"/>
  <c r="R26" i="33"/>
  <c r="R8" i="33"/>
  <c r="Q8" i="33"/>
  <c r="Q26" i="33"/>
  <c r="M8" i="33"/>
  <c r="H13" i="33"/>
  <c r="AQ13" i="33" s="1"/>
  <c r="M9" i="33" l="1"/>
  <c r="M26" i="33" s="1"/>
  <c r="M72" i="33" s="1"/>
  <c r="J7" i="33" l="1"/>
  <c r="J8" i="33" l="1"/>
  <c r="J26" i="33"/>
  <c r="J29" i="33" l="1"/>
  <c r="J72" i="33" s="1"/>
  <c r="AQ12" i="33" l="1"/>
  <c r="AQ18" i="33"/>
  <c r="AO7" i="33"/>
  <c r="AO8" i="33" l="1"/>
  <c r="AC22" i="33"/>
  <c r="AC7" i="33"/>
  <c r="AC8" i="33" l="1"/>
  <c r="AC21" i="33"/>
  <c r="AC26" i="33" s="1"/>
  <c r="AC72" i="33" s="1"/>
  <c r="H2" i="33" l="1"/>
  <c r="AK7" i="33"/>
  <c r="AK21" i="33"/>
  <c r="AK26" i="33" l="1"/>
  <c r="AK72" i="33" s="1"/>
  <c r="AK8" i="33"/>
  <c r="H56" i="33" l="1"/>
  <c r="V21" i="33" l="1"/>
  <c r="L21" i="33" s="1"/>
  <c r="L24" i="33"/>
  <c r="K57" i="33" l="1"/>
  <c r="H65" i="33"/>
  <c r="K29" i="33"/>
  <c r="K72" i="33" s="1"/>
  <c r="L4" i="33"/>
  <c r="G57" i="33"/>
  <c r="E57" i="33"/>
  <c r="H57" i="33" l="1"/>
  <c r="H29" i="33"/>
  <c r="D21" i="33" l="1"/>
  <c r="E24" i="33"/>
  <c r="E21" i="33" s="1"/>
  <c r="C24" i="33" l="1"/>
  <c r="C21" i="33"/>
  <c r="AQ24" i="33"/>
  <c r="C4" i="33"/>
  <c r="AQ4" i="33" s="1"/>
  <c r="AH9" i="33" l="1"/>
  <c r="AH26" i="33" s="1"/>
  <c r="AH57" i="33" l="1"/>
  <c r="AH29" i="33"/>
  <c r="AH72" i="33" s="1"/>
  <c r="E29" i="33" l="1"/>
  <c r="G29" i="33"/>
  <c r="G7" i="33"/>
  <c r="G26" i="33" l="1"/>
  <c r="G72" i="33" s="1"/>
  <c r="G8" i="33"/>
  <c r="V58" i="33" l="1"/>
  <c r="E7" i="33"/>
  <c r="V7" i="33" l="1"/>
  <c r="L3" i="33"/>
  <c r="E8" i="33"/>
  <c r="E26" i="33"/>
  <c r="E72" i="33" s="1"/>
  <c r="V57" i="33"/>
  <c r="V29" i="33"/>
  <c r="C3" i="33" l="1"/>
  <c r="V26" i="33"/>
  <c r="V72" i="33" s="1"/>
  <c r="V8" i="33"/>
  <c r="C6" i="33"/>
  <c r="D7" i="33" l="1"/>
  <c r="C7" i="33"/>
  <c r="C8" i="33" l="1"/>
  <c r="C26" i="33"/>
  <c r="D8" i="33"/>
  <c r="D26" i="33"/>
  <c r="N9" i="33" l="1"/>
  <c r="N26" i="33" s="1"/>
  <c r="N72" i="33" s="1"/>
  <c r="L14" i="33"/>
  <c r="L6" i="33"/>
  <c r="L7" i="33" s="1"/>
  <c r="S7" i="33"/>
  <c r="S8" i="33" l="1"/>
  <c r="L9" i="33"/>
  <c r="L8" i="33"/>
  <c r="AA7" i="35"/>
  <c r="AA8" i="35" l="1"/>
  <c r="L71" i="35" l="1"/>
  <c r="AQ71" i="35" s="1"/>
  <c r="T45" i="35"/>
  <c r="L54" i="35"/>
  <c r="AQ54" i="35" s="1"/>
  <c r="S57" i="35" l="1"/>
  <c r="J7" i="35" l="1"/>
  <c r="J26" i="35" l="1"/>
  <c r="J8" i="35"/>
  <c r="J29" i="35" l="1"/>
  <c r="J72" i="35" s="1"/>
  <c r="AQ12" i="35" l="1"/>
  <c r="AQ18" i="35"/>
  <c r="AO7" i="35"/>
  <c r="AO8" i="35" l="1"/>
  <c r="AC22" i="35"/>
  <c r="AC7" i="35"/>
  <c r="AC21" i="35" l="1"/>
  <c r="AC8" i="35"/>
  <c r="AC26" i="35"/>
  <c r="AC72" i="35" s="1"/>
  <c r="AK7" i="35" l="1"/>
  <c r="AK21" i="35"/>
  <c r="AK8" i="35" l="1"/>
  <c r="AK26" i="35"/>
  <c r="AK72" i="35" s="1"/>
  <c r="K15" i="35" l="1"/>
  <c r="H19" i="35"/>
  <c r="AQ19" i="35" l="1"/>
  <c r="H15" i="35"/>
  <c r="H13" i="35" l="1"/>
  <c r="AQ13" i="35" s="1"/>
  <c r="H4" i="35" l="1"/>
  <c r="K7" i="35"/>
  <c r="H56" i="35" l="1"/>
  <c r="H2" i="35"/>
  <c r="K26" i="35"/>
  <c r="K8" i="35"/>
  <c r="V58" i="35" l="1"/>
  <c r="V57" i="35" s="1"/>
  <c r="G57" i="35" l="1"/>
  <c r="K57" i="35" l="1"/>
  <c r="H65" i="35"/>
  <c r="K29" i="35"/>
  <c r="K72" i="35" s="1"/>
  <c r="H57" i="35" l="1"/>
  <c r="H29" i="35"/>
  <c r="V21" i="35"/>
  <c r="E57" i="35" l="1"/>
  <c r="C4" i="35" l="1"/>
  <c r="D21" i="35" l="1"/>
  <c r="E24" i="35"/>
  <c r="E21" i="35" s="1"/>
  <c r="C24" i="35" l="1"/>
  <c r="C21" i="35"/>
  <c r="E29" i="35"/>
  <c r="G29" i="35"/>
  <c r="V29" i="35"/>
  <c r="G7" i="35" l="1"/>
  <c r="E7" i="35" l="1"/>
  <c r="G26" i="35"/>
  <c r="G72" i="35" s="1"/>
  <c r="G8" i="35"/>
  <c r="E8" i="35"/>
  <c r="E26" i="35"/>
  <c r="E72" i="35" s="1"/>
  <c r="C3" i="35" l="1"/>
  <c r="V7" i="35" l="1"/>
  <c r="V8" i="35" l="1"/>
  <c r="V26" i="35"/>
  <c r="V72" i="35" s="1"/>
  <c r="C6" i="35" l="1"/>
  <c r="C7" i="35" s="1"/>
  <c r="D7" i="35"/>
  <c r="D8" i="35" l="1"/>
  <c r="D26" i="35"/>
  <c r="C8" i="35"/>
  <c r="C26" i="35"/>
  <c r="R21" i="35" l="1"/>
  <c r="Q21" i="35"/>
  <c r="Q15" i="35" l="1"/>
  <c r="AB4" i="35"/>
  <c r="W15" i="35"/>
  <c r="R7" i="35"/>
  <c r="P21" i="35"/>
  <c r="T15" i="35"/>
  <c r="W7" i="35"/>
  <c r="R15" i="35"/>
  <c r="N7" i="35"/>
  <c r="W8" i="35" l="1"/>
  <c r="W26" i="35"/>
  <c r="W72" i="35" s="1"/>
  <c r="R8" i="35"/>
  <c r="R26" i="35"/>
  <c r="N8" i="35"/>
  <c r="N21" i="35"/>
  <c r="U21" i="35"/>
  <c r="S21" i="35"/>
  <c r="N9" i="35"/>
  <c r="S15" i="35"/>
  <c r="T7" i="35"/>
  <c r="P7" i="35"/>
  <c r="Q7" i="35"/>
  <c r="U15" i="35"/>
  <c r="P15" i="35"/>
  <c r="N26" i="35" l="1"/>
  <c r="N72" i="35" s="1"/>
  <c r="L21" i="35"/>
  <c r="U7" i="35"/>
  <c r="P8" i="35"/>
  <c r="P26" i="35"/>
  <c r="T8" i="35"/>
  <c r="U8" i="35"/>
  <c r="Q26" i="35"/>
  <c r="Q8" i="35"/>
  <c r="L24" i="35"/>
  <c r="AQ24" i="35" s="1"/>
  <c r="M7" i="35"/>
  <c r="L4" i="35"/>
  <c r="AQ4" i="35" s="1"/>
  <c r="AJ7" i="35"/>
  <c r="AB6" i="35" l="1"/>
  <c r="M8" i="35"/>
  <c r="AJ26" i="35"/>
  <c r="AJ8" i="35"/>
  <c r="L5" i="35"/>
  <c r="AQ5" i="35" s="1"/>
  <c r="L3" i="35"/>
  <c r="L14" i="35" l="1"/>
  <c r="M9" i="35"/>
  <c r="M26" i="35" s="1"/>
  <c r="M72" i="35" s="1"/>
  <c r="L6" i="35"/>
  <c r="L7" i="35" s="1"/>
  <c r="L8" i="35" l="1"/>
  <c r="S7" i="35"/>
  <c r="C38" i="34"/>
  <c r="C32" i="34"/>
  <c r="S8" i="35" l="1"/>
  <c r="C33" i="34"/>
  <c r="C41" i="34"/>
  <c r="C39" i="34"/>
  <c r="C34" i="34"/>
  <c r="C40" i="34"/>
  <c r="C35" i="34"/>
  <c r="C42" i="34"/>
  <c r="C43" i="34"/>
  <c r="C37" i="34"/>
  <c r="C44" i="34"/>
  <c r="C32" i="36" l="1"/>
  <c r="C31" i="34"/>
  <c r="C38" i="35" l="1"/>
  <c r="C36" i="34" l="1"/>
  <c r="C30" i="34" l="1"/>
  <c r="Q57" i="32" l="1"/>
  <c r="C38" i="33"/>
  <c r="C38" i="32"/>
  <c r="C38" i="31"/>
  <c r="C38" i="30"/>
  <c r="C38" i="29"/>
  <c r="C38" i="28"/>
  <c r="C38" i="26"/>
  <c r="C38" i="25"/>
  <c r="C38" i="24"/>
  <c r="C38" i="23"/>
  <c r="C38" i="22"/>
  <c r="C32" i="31" l="1"/>
  <c r="Q57" i="31" l="1"/>
  <c r="D57" i="31"/>
  <c r="C58" i="31"/>
  <c r="C57" i="31" s="1"/>
  <c r="C56" i="31" l="1"/>
  <c r="D29" i="31"/>
  <c r="D72" i="31" s="1"/>
  <c r="C32" i="33"/>
  <c r="C43" i="33" l="1"/>
  <c r="C35" i="33"/>
  <c r="C42" i="33"/>
  <c r="C34" i="33"/>
  <c r="C39" i="33"/>
  <c r="C40" i="33"/>
  <c r="C33" i="33"/>
  <c r="C41" i="33"/>
  <c r="C37" i="33"/>
  <c r="C44" i="33"/>
  <c r="C31" i="33" l="1"/>
  <c r="C36" i="33" l="1"/>
  <c r="C32" i="32"/>
  <c r="C32" i="30"/>
  <c r="C32" i="29"/>
  <c r="C32" i="28"/>
  <c r="C32" i="26"/>
  <c r="C32" i="25"/>
  <c r="C32" i="24"/>
  <c r="C32" i="23"/>
  <c r="C32" i="22"/>
  <c r="C30" i="33" l="1"/>
  <c r="C42" i="32"/>
  <c r="C34" i="32"/>
  <c r="C40" i="32"/>
  <c r="C33" i="32"/>
  <c r="C41" i="32"/>
  <c r="C43" i="32"/>
  <c r="C39" i="32"/>
  <c r="C37" i="32"/>
  <c r="C44" i="32"/>
  <c r="C35" i="32"/>
  <c r="C31" i="32" l="1"/>
  <c r="C36" i="32" l="1"/>
  <c r="C30" i="32" l="1"/>
  <c r="Q57" i="30" l="1"/>
  <c r="D57" i="36" l="1"/>
  <c r="D57" i="34"/>
  <c r="C58" i="34"/>
  <c r="C57" i="34" s="1"/>
  <c r="D57" i="35" l="1"/>
  <c r="C58" i="35"/>
  <c r="C57" i="35" s="1"/>
  <c r="C34" i="22"/>
  <c r="C39" i="22"/>
  <c r="C37" i="22"/>
  <c r="C35" i="22"/>
  <c r="C40" i="22"/>
  <c r="C42" i="22"/>
  <c r="C33" i="22"/>
  <c r="C44" i="22"/>
  <c r="C43" i="22"/>
  <c r="C41" i="22"/>
  <c r="C43" i="23"/>
  <c r="C39" i="23"/>
  <c r="C40" i="23"/>
  <c r="C35" i="23"/>
  <c r="C41" i="23"/>
  <c r="C44" i="23"/>
  <c r="C37" i="23"/>
  <c r="C34" i="23"/>
  <c r="C42" i="23"/>
  <c r="C33" i="23"/>
  <c r="C31" i="23" l="1"/>
  <c r="C31" i="22"/>
  <c r="L60" i="30"/>
  <c r="L41" i="30"/>
  <c r="L69" i="30"/>
  <c r="L39" i="30"/>
  <c r="L59" i="30"/>
  <c r="L37" i="30"/>
  <c r="L62" i="30"/>
  <c r="L68" i="30"/>
  <c r="L38" i="30"/>
  <c r="L33" i="30"/>
  <c r="L42" i="30"/>
  <c r="L66" i="30"/>
  <c r="L32" i="30"/>
  <c r="L40" i="30"/>
  <c r="L35" i="30"/>
  <c r="L63" i="30"/>
  <c r="L31" i="30"/>
  <c r="L61" i="30"/>
  <c r="L34" i="30"/>
  <c r="L43" i="30"/>
  <c r="L67" i="30"/>
  <c r="L64" i="30"/>
  <c r="L69" i="26"/>
  <c r="L41" i="26"/>
  <c r="L68" i="26"/>
  <c r="L60" i="26"/>
  <c r="L34" i="26"/>
  <c r="L67" i="26"/>
  <c r="L62" i="26"/>
  <c r="L39" i="26"/>
  <c r="L42" i="26"/>
  <c r="L37" i="26"/>
  <c r="L33" i="26"/>
  <c r="L63" i="26"/>
  <c r="L43" i="26"/>
  <c r="L64" i="26"/>
  <c r="L38" i="26"/>
  <c r="L32" i="26"/>
  <c r="L59" i="26"/>
  <c r="L31" i="26"/>
  <c r="L61" i="26"/>
  <c r="L35" i="26"/>
  <c r="L40" i="26"/>
  <c r="L66" i="26"/>
  <c r="L35" i="31"/>
  <c r="L68" i="31"/>
  <c r="L38" i="31"/>
  <c r="L66" i="31"/>
  <c r="L34" i="31"/>
  <c r="L42" i="31"/>
  <c r="L60" i="31"/>
  <c r="L67" i="31"/>
  <c r="L37" i="31"/>
  <c r="L32" i="31"/>
  <c r="L63" i="31"/>
  <c r="L43" i="31"/>
  <c r="L31" i="31"/>
  <c r="L41" i="31"/>
  <c r="L64" i="31"/>
  <c r="L61" i="31"/>
  <c r="L62" i="31"/>
  <c r="L40" i="31"/>
  <c r="L33" i="31"/>
  <c r="L69" i="31"/>
  <c r="L59" i="31"/>
  <c r="L39" i="31"/>
  <c r="Q57" i="22" l="1"/>
  <c r="Q57" i="28"/>
  <c r="Q29" i="29"/>
  <c r="Q72" i="29" s="1"/>
  <c r="Q29" i="26"/>
  <c r="Q72" i="26" s="1"/>
  <c r="D57" i="28"/>
  <c r="C58" i="28"/>
  <c r="C57" i="28" s="1"/>
  <c r="Q57" i="26"/>
  <c r="Q57" i="25"/>
  <c r="Q57" i="24"/>
  <c r="Q29" i="30"/>
  <c r="Q72" i="30" s="1"/>
  <c r="Q57" i="29"/>
  <c r="Q29" i="28"/>
  <c r="Q72" i="28" s="1"/>
  <c r="Q57" i="23"/>
  <c r="L36" i="31"/>
  <c r="L36" i="26"/>
  <c r="L36" i="30"/>
  <c r="L62" i="32"/>
  <c r="L38" i="32"/>
  <c r="L67" i="32"/>
  <c r="L41" i="32"/>
  <c r="L31" i="32"/>
  <c r="L42" i="32"/>
  <c r="L33" i="32"/>
  <c r="L64" i="32"/>
  <c r="L35" i="32"/>
  <c r="L61" i="32"/>
  <c r="L59" i="32"/>
  <c r="L39" i="32"/>
  <c r="L37" i="32"/>
  <c r="L63" i="32"/>
  <c r="L32" i="32"/>
  <c r="L68" i="32"/>
  <c r="L40" i="32"/>
  <c r="L43" i="32"/>
  <c r="L69" i="32"/>
  <c r="L34" i="32"/>
  <c r="L60" i="32"/>
  <c r="L66" i="32"/>
  <c r="L62" i="25"/>
  <c r="L37" i="29"/>
  <c r="L43" i="29"/>
  <c r="L35" i="29"/>
  <c r="L31" i="29"/>
  <c r="L61" i="29"/>
  <c r="L68" i="29"/>
  <c r="L40" i="29"/>
  <c r="L59" i="29"/>
  <c r="L42" i="29"/>
  <c r="L67" i="29"/>
  <c r="L64" i="29"/>
  <c r="L41" i="29"/>
  <c r="L39" i="29"/>
  <c r="L34" i="29"/>
  <c r="L33" i="29"/>
  <c r="L60" i="29"/>
  <c r="L69" i="29"/>
  <c r="L32" i="29"/>
  <c r="L62" i="29"/>
  <c r="L38" i="29"/>
  <c r="L66" i="29"/>
  <c r="L63" i="29"/>
  <c r="L59" i="28"/>
  <c r="L33" i="28"/>
  <c r="L63" i="28"/>
  <c r="L66" i="28"/>
  <c r="L38" i="28"/>
  <c r="L41" i="28"/>
  <c r="L35" i="28"/>
  <c r="L69" i="28"/>
  <c r="L32" i="28"/>
  <c r="L62" i="28"/>
  <c r="L42" i="28"/>
  <c r="L64" i="28"/>
  <c r="L68" i="28"/>
  <c r="L37" i="28"/>
  <c r="L40" i="28"/>
  <c r="L31" i="28"/>
  <c r="L61" i="28"/>
  <c r="L60" i="28"/>
  <c r="L43" i="28"/>
  <c r="L39" i="28"/>
  <c r="L34" i="28"/>
  <c r="L67" i="28"/>
  <c r="L30" i="26" l="1"/>
  <c r="L65" i="30"/>
  <c r="C36" i="23"/>
  <c r="Q29" i="25"/>
  <c r="Q72" i="25" s="1"/>
  <c r="C36" i="22"/>
  <c r="T29" i="30"/>
  <c r="T72" i="30" s="1"/>
  <c r="C56" i="28"/>
  <c r="D29" i="28"/>
  <c r="D72" i="28" s="1"/>
  <c r="L30" i="30"/>
  <c r="L30" i="31"/>
  <c r="L36" i="29"/>
  <c r="L36" i="32"/>
  <c r="L36" i="28"/>
  <c r="L42" i="34"/>
  <c r="L40" i="25"/>
  <c r="L43" i="25"/>
  <c r="L37" i="25"/>
  <c r="L64" i="25"/>
  <c r="L38" i="25"/>
  <c r="L69" i="25"/>
  <c r="L67" i="25"/>
  <c r="L33" i="25"/>
  <c r="L60" i="25"/>
  <c r="L62" i="33"/>
  <c r="L60" i="33"/>
  <c r="L67" i="33"/>
  <c r="L41" i="33"/>
  <c r="L38" i="33"/>
  <c r="L42" i="33"/>
  <c r="L33" i="33"/>
  <c r="L31" i="33"/>
  <c r="L35" i="33"/>
  <c r="L68" i="33"/>
  <c r="L64" i="33"/>
  <c r="L63" i="33"/>
  <c r="L61" i="33"/>
  <c r="L59" i="33"/>
  <c r="L40" i="33"/>
  <c r="L39" i="33"/>
  <c r="L37" i="33"/>
  <c r="L34" i="33"/>
  <c r="L32" i="33"/>
  <c r="L69" i="33"/>
  <c r="L43" i="33"/>
  <c r="L66" i="33"/>
  <c r="L32" i="25"/>
  <c r="L68" i="25"/>
  <c r="L34" i="25"/>
  <c r="L63" i="25"/>
  <c r="L66" i="25"/>
  <c r="L39" i="25"/>
  <c r="L35" i="25"/>
  <c r="L31" i="25"/>
  <c r="L42" i="25"/>
  <c r="L59" i="25"/>
  <c r="L61" i="25"/>
  <c r="L41" i="25"/>
  <c r="L37" i="24"/>
  <c r="L64" i="24"/>
  <c r="L35" i="24"/>
  <c r="L32" i="24"/>
  <c r="L61" i="24"/>
  <c r="L31" i="24"/>
  <c r="L60" i="24"/>
  <c r="L67" i="24"/>
  <c r="L42" i="24"/>
  <c r="L34" i="24"/>
  <c r="L63" i="24"/>
  <c r="L33" i="24"/>
  <c r="L62" i="24"/>
  <c r="L69" i="24"/>
  <c r="L59" i="24"/>
  <c r="L66" i="24"/>
  <c r="L38" i="24"/>
  <c r="L39" i="24"/>
  <c r="L43" i="24"/>
  <c r="L40" i="24"/>
  <c r="L68" i="24"/>
  <c r="L41" i="24"/>
  <c r="L65" i="29" l="1"/>
  <c r="D57" i="25"/>
  <c r="C58" i="25"/>
  <c r="C57" i="25" s="1"/>
  <c r="C30" i="22"/>
  <c r="C30" i="23"/>
  <c r="D57" i="26"/>
  <c r="C58" i="26"/>
  <c r="C57" i="26" s="1"/>
  <c r="T57" i="30"/>
  <c r="L58" i="30"/>
  <c r="L57" i="30" s="1"/>
  <c r="L30" i="28"/>
  <c r="L65" i="26"/>
  <c r="L65" i="28"/>
  <c r="L30" i="29"/>
  <c r="C58" i="24"/>
  <c r="C57" i="24" s="1"/>
  <c r="D57" i="24"/>
  <c r="L30" i="32"/>
  <c r="Q29" i="24"/>
  <c r="Q72" i="24" s="1"/>
  <c r="C58" i="29"/>
  <c r="C57" i="29" s="1"/>
  <c r="D57" i="29"/>
  <c r="L36" i="25"/>
  <c r="L36" i="33"/>
  <c r="L36" i="24"/>
  <c r="L37" i="34"/>
  <c r="L66" i="34"/>
  <c r="L60" i="34"/>
  <c r="L39" i="34"/>
  <c r="L31" i="34"/>
  <c r="L43" i="34"/>
  <c r="L69" i="34"/>
  <c r="L63" i="34"/>
  <c r="L41" i="34"/>
  <c r="L67" i="34"/>
  <c r="L34" i="34"/>
  <c r="L61" i="34"/>
  <c r="L68" i="34"/>
  <c r="L35" i="34"/>
  <c r="L38" i="34"/>
  <c r="L59" i="34"/>
  <c r="L32" i="34"/>
  <c r="L64" i="34"/>
  <c r="L62" i="34"/>
  <c r="L40" i="34"/>
  <c r="L33" i="34"/>
  <c r="L31" i="23"/>
  <c r="L62" i="23"/>
  <c r="L60" i="23"/>
  <c r="L38" i="23"/>
  <c r="L42" i="23"/>
  <c r="L33" i="23"/>
  <c r="L68" i="23"/>
  <c r="L59" i="23"/>
  <c r="L41" i="23"/>
  <c r="L40" i="23"/>
  <c r="L63" i="23"/>
  <c r="L61" i="23"/>
  <c r="L37" i="23"/>
  <c r="L35" i="23"/>
  <c r="L69" i="23"/>
  <c r="L39" i="23"/>
  <c r="L64" i="23"/>
  <c r="L67" i="23"/>
  <c r="L32" i="23"/>
  <c r="L34" i="23"/>
  <c r="L43" i="23"/>
  <c r="L66" i="23"/>
  <c r="T29" i="29" l="1"/>
  <c r="T72" i="29" s="1"/>
  <c r="T29" i="28"/>
  <c r="T72" i="28" s="1"/>
  <c r="C56" i="25"/>
  <c r="D29" i="25"/>
  <c r="D72" i="25" s="1"/>
  <c r="T57" i="29"/>
  <c r="L58" i="29"/>
  <c r="L57" i="29" s="1"/>
  <c r="Q29" i="23"/>
  <c r="Q72" i="23" s="1"/>
  <c r="L30" i="33"/>
  <c r="C56" i="24"/>
  <c r="D29" i="24"/>
  <c r="D72" i="24" s="1"/>
  <c r="T57" i="26"/>
  <c r="L58" i="26"/>
  <c r="L57" i="26" s="1"/>
  <c r="T29" i="26"/>
  <c r="T72" i="26" s="1"/>
  <c r="T57" i="28"/>
  <c r="L58" i="28"/>
  <c r="L57" i="28" s="1"/>
  <c r="C56" i="29"/>
  <c r="D29" i="29"/>
  <c r="D72" i="29" s="1"/>
  <c r="C56" i="26"/>
  <c r="D29" i="26"/>
  <c r="D72" i="26" s="1"/>
  <c r="L30" i="25"/>
  <c r="L30" i="24"/>
  <c r="L36" i="34"/>
  <c r="L36" i="23"/>
  <c r="L67" i="22"/>
  <c r="L40" i="22"/>
  <c r="L43" i="22"/>
  <c r="L32" i="22"/>
  <c r="L63" i="22"/>
  <c r="L69" i="22"/>
  <c r="L35" i="22"/>
  <c r="L34" i="22"/>
  <c r="L64" i="22"/>
  <c r="L61" i="22"/>
  <c r="L42" i="22"/>
  <c r="L31" i="22"/>
  <c r="L68" i="22"/>
  <c r="L38" i="22"/>
  <c r="L33" i="22"/>
  <c r="L41" i="22"/>
  <c r="L37" i="22"/>
  <c r="L59" i="22"/>
  <c r="L62" i="22"/>
  <c r="L60" i="22"/>
  <c r="L39" i="22"/>
  <c r="L66" i="22"/>
  <c r="Q29" i="22" l="1"/>
  <c r="Q72" i="22" s="1"/>
  <c r="L30" i="34"/>
  <c r="L30" i="23"/>
  <c r="L65" i="34"/>
  <c r="L36" i="22"/>
  <c r="L30" i="22" s="1"/>
  <c r="T57" i="34" l="1"/>
  <c r="L58" i="34"/>
  <c r="L57" i="34" s="1"/>
  <c r="T29" i="34"/>
  <c r="T57" i="36" l="1"/>
  <c r="D57" i="33" l="1"/>
  <c r="C58" i="33"/>
  <c r="C57" i="33" s="1"/>
  <c r="D57" i="30" l="1"/>
  <c r="C58" i="30"/>
  <c r="C57" i="30" s="1"/>
  <c r="L65" i="23" l="1"/>
  <c r="C56" i="30"/>
  <c r="D29" i="30"/>
  <c r="D72" i="30" s="1"/>
  <c r="T57" i="23" l="1"/>
  <c r="L58" i="23"/>
  <c r="L57" i="23" s="1"/>
  <c r="T29" i="23"/>
  <c r="T72" i="23" s="1"/>
  <c r="D57" i="23" l="1"/>
  <c r="C58" i="23"/>
  <c r="C57" i="23" s="1"/>
  <c r="C56" i="23" l="1"/>
  <c r="D29" i="23"/>
  <c r="D72" i="23" s="1"/>
  <c r="C29" i="23" l="1"/>
  <c r="C72" i="23" s="1"/>
  <c r="D57" i="22" l="1"/>
  <c r="C58" i="22"/>
  <c r="C57" i="22" s="1"/>
  <c r="C56" i="22" l="1"/>
  <c r="D29" i="22"/>
  <c r="D72" i="22" s="1"/>
  <c r="C29" i="22" l="1"/>
  <c r="C72" i="22" s="1"/>
  <c r="C58" i="32" l="1"/>
  <c r="C57" i="32" s="1"/>
  <c r="D57" i="32"/>
  <c r="C56" i="32" l="1"/>
  <c r="C29" i="32" s="1"/>
  <c r="C72" i="32" s="1"/>
  <c r="D29" i="32"/>
  <c r="D72" i="32" s="1"/>
  <c r="C56" i="33" l="1"/>
  <c r="C29" i="33" s="1"/>
  <c r="C72" i="33" s="1"/>
  <c r="D29" i="33"/>
  <c r="D72" i="33" s="1"/>
  <c r="C56" i="34" l="1"/>
  <c r="C29" i="34" s="1"/>
  <c r="C72" i="34" s="1"/>
  <c r="D29" i="34"/>
  <c r="D72" i="34" s="1"/>
  <c r="C56" i="35"/>
  <c r="D29" i="35"/>
  <c r="D72" i="35" s="1"/>
  <c r="C35" i="29" l="1"/>
  <c r="C42" i="29"/>
  <c r="C44" i="29"/>
  <c r="C43" i="29"/>
  <c r="C37" i="29"/>
  <c r="C33" i="29"/>
  <c r="C41" i="29"/>
  <c r="C34" i="29"/>
  <c r="C39" i="29"/>
  <c r="C40" i="29"/>
  <c r="C31" i="29" l="1"/>
  <c r="C36" i="29" l="1"/>
  <c r="C34" i="25"/>
  <c r="C44" i="25"/>
  <c r="C40" i="25"/>
  <c r="C39" i="25"/>
  <c r="C43" i="25"/>
  <c r="C37" i="25"/>
  <c r="C35" i="25"/>
  <c r="C42" i="25"/>
  <c r="C33" i="25"/>
  <c r="C41" i="25"/>
  <c r="C31" i="25" l="1"/>
  <c r="C30" i="29"/>
  <c r="C34" i="24"/>
  <c r="C39" i="24"/>
  <c r="C41" i="24"/>
  <c r="C40" i="24"/>
  <c r="C33" i="24"/>
  <c r="C35" i="24"/>
  <c r="C42" i="24"/>
  <c r="C44" i="24"/>
  <c r="C37" i="24"/>
  <c r="C43" i="24"/>
  <c r="C29" i="29" l="1"/>
  <c r="C72" i="29" s="1"/>
  <c r="C31" i="24"/>
  <c r="L65" i="25"/>
  <c r="L65" i="24"/>
  <c r="T57" i="25" l="1"/>
  <c r="L58" i="25"/>
  <c r="L57" i="25" s="1"/>
  <c r="T29" i="25"/>
  <c r="T72" i="25" s="1"/>
  <c r="C36" i="25"/>
  <c r="T57" i="24"/>
  <c r="L58" i="24"/>
  <c r="L57" i="24" s="1"/>
  <c r="T29" i="24"/>
  <c r="T72" i="24" s="1"/>
  <c r="C36" i="24" l="1"/>
  <c r="C30" i="25"/>
  <c r="C33" i="30"/>
  <c r="C39" i="30"/>
  <c r="C34" i="30"/>
  <c r="C43" i="30"/>
  <c r="C44" i="30"/>
  <c r="C41" i="30"/>
  <c r="C35" i="30"/>
  <c r="C40" i="30"/>
  <c r="C42" i="30"/>
  <c r="C37" i="30"/>
  <c r="C31" i="30" l="1"/>
  <c r="C29" i="25"/>
  <c r="C72" i="25" s="1"/>
  <c r="C30" i="24"/>
  <c r="C29" i="24" l="1"/>
  <c r="C72" i="24" s="1"/>
  <c r="C36" i="30" l="1"/>
  <c r="C37" i="28"/>
  <c r="C40" i="28"/>
  <c r="C43" i="28"/>
  <c r="C39" i="28"/>
  <c r="C33" i="28"/>
  <c r="C35" i="28"/>
  <c r="C44" i="28"/>
  <c r="C34" i="28"/>
  <c r="C41" i="28"/>
  <c r="C42" i="28"/>
  <c r="C31" i="28" l="1"/>
  <c r="C30" i="30"/>
  <c r="C29" i="30" l="1"/>
  <c r="C72" i="30" s="1"/>
  <c r="C36" i="28" l="1"/>
  <c r="L65" i="33" l="1"/>
  <c r="C30" i="28"/>
  <c r="C29" i="28" l="1"/>
  <c r="C72" i="28" s="1"/>
  <c r="L65" i="32"/>
  <c r="T57" i="33"/>
  <c r="L58" i="33"/>
  <c r="L57" i="33" s="1"/>
  <c r="T29" i="33"/>
  <c r="C37" i="31"/>
  <c r="C39" i="31"/>
  <c r="C42" i="31"/>
  <c r="C33" i="31"/>
  <c r="C43" i="31"/>
  <c r="C44" i="31"/>
  <c r="C34" i="31"/>
  <c r="C40" i="31"/>
  <c r="C41" i="31"/>
  <c r="C35" i="31"/>
  <c r="C31" i="31" l="1"/>
  <c r="T57" i="32"/>
  <c r="L58" i="32"/>
  <c r="L57" i="32" s="1"/>
  <c r="T29" i="32"/>
  <c r="C36" i="31" l="1"/>
  <c r="C40" i="35"/>
  <c r="C44" i="35"/>
  <c r="C37" i="35"/>
  <c r="C42" i="35"/>
  <c r="C43" i="35"/>
  <c r="C41" i="35"/>
  <c r="C33" i="35"/>
  <c r="C34" i="35"/>
  <c r="C35" i="35"/>
  <c r="C39" i="35"/>
  <c r="C31" i="35" l="1"/>
  <c r="Q29" i="31"/>
  <c r="Q72" i="31" s="1"/>
  <c r="C30" i="31"/>
  <c r="C36" i="35"/>
  <c r="C44" i="36"/>
  <c r="C31" i="36" l="1"/>
  <c r="C39" i="36"/>
  <c r="C40" i="36"/>
  <c r="C33" i="36"/>
  <c r="C35" i="36"/>
  <c r="C43" i="36"/>
  <c r="C42" i="36"/>
  <c r="C41" i="36"/>
  <c r="C37" i="36"/>
  <c r="C34" i="36"/>
  <c r="C29" i="31"/>
  <c r="C72" i="31" s="1"/>
  <c r="C36" i="36" l="1"/>
  <c r="C30" i="36" l="1"/>
  <c r="L65" i="31"/>
  <c r="Q29" i="32" l="1"/>
  <c r="Q72" i="32" s="1"/>
  <c r="T57" i="31"/>
  <c r="L58" i="31"/>
  <c r="L57" i="31" s="1"/>
  <c r="T29" i="31"/>
  <c r="Q29" i="33" l="1"/>
  <c r="Q72" i="33" s="1"/>
  <c r="Q29" i="34" l="1"/>
  <c r="Q72" i="34" s="1"/>
  <c r="T57" i="22"/>
  <c r="L58" i="22"/>
  <c r="T29" i="22"/>
  <c r="T72" i="22" s="1"/>
  <c r="L56" i="32"/>
  <c r="L70" i="33" l="1"/>
  <c r="AQ70" i="33" s="1"/>
  <c r="C39" i="26" l="1"/>
  <c r="C42" i="26"/>
  <c r="C41" i="26"/>
  <c r="C33" i="26"/>
  <c r="C40" i="26"/>
  <c r="C34" i="26"/>
  <c r="C43" i="26"/>
  <c r="C35" i="26"/>
  <c r="C44" i="26"/>
  <c r="C37" i="26"/>
  <c r="C31" i="26" l="1"/>
  <c r="C36" i="26" l="1"/>
  <c r="C30" i="26" l="1"/>
  <c r="C29" i="26" l="1"/>
  <c r="C72" i="26" s="1"/>
  <c r="Q57" i="35" l="1"/>
  <c r="Q29" i="35" l="1"/>
  <c r="Q72" i="35" s="1"/>
  <c r="Q57" i="36"/>
  <c r="Q29" i="36" l="1"/>
  <c r="C32" i="35"/>
  <c r="C30" i="35" l="1"/>
  <c r="L56" i="33"/>
  <c r="C29" i="35" l="1"/>
  <c r="C72" i="35" s="1"/>
  <c r="L70" i="34"/>
  <c r="AQ70" i="34" s="1"/>
  <c r="L56" i="34" l="1"/>
  <c r="U57" i="35" l="1"/>
  <c r="L70" i="35"/>
  <c r="AQ70" i="35" s="1"/>
  <c r="L63" i="36" l="1"/>
  <c r="L59" i="36"/>
  <c r="L60" i="36"/>
  <c r="L61" i="36"/>
  <c r="L62" i="36"/>
  <c r="L56" i="35"/>
  <c r="L33" i="36" l="1"/>
  <c r="L31" i="36"/>
  <c r="L40" i="36"/>
  <c r="L35" i="36"/>
  <c r="L42" i="36"/>
  <c r="L32" i="36"/>
  <c r="L41" i="36"/>
  <c r="L37" i="36"/>
  <c r="U57" i="36"/>
  <c r="L38" i="36"/>
  <c r="L34" i="36"/>
  <c r="L39" i="36"/>
  <c r="L36" i="36" l="1"/>
  <c r="L43" i="35" l="1"/>
  <c r="L63" i="35"/>
  <c r="L31" i="35"/>
  <c r="L39" i="35"/>
  <c r="L38" i="35"/>
  <c r="L62" i="35"/>
  <c r="L67" i="35"/>
  <c r="L40" i="35"/>
  <c r="L64" i="35"/>
  <c r="L32" i="35"/>
  <c r="L42" i="35"/>
  <c r="L61" i="35"/>
  <c r="L35" i="35"/>
  <c r="L37" i="35"/>
  <c r="L69" i="35"/>
  <c r="L59" i="35"/>
  <c r="L33" i="35"/>
  <c r="L41" i="35"/>
  <c r="L34" i="35"/>
  <c r="L60" i="35"/>
  <c r="L68" i="35"/>
  <c r="L66" i="35"/>
  <c r="L65" i="35" l="1"/>
  <c r="L36" i="35"/>
  <c r="L30" i="35" l="1"/>
  <c r="T29" i="35"/>
  <c r="T57" i="35"/>
  <c r="L58" i="35"/>
  <c r="L57" i="35" s="1"/>
  <c r="T57" i="16" l="1"/>
  <c r="T29" i="16"/>
  <c r="T72" i="16" s="1"/>
  <c r="T29" i="15" l="1"/>
  <c r="T72" i="15" s="1"/>
  <c r="T57" i="15"/>
  <c r="T57" i="14" l="1"/>
  <c r="T29" i="14"/>
  <c r="T72" i="14" s="1"/>
  <c r="T57" i="13" l="1"/>
  <c r="T29" i="13"/>
  <c r="T72" i="13" s="1"/>
  <c r="T57" i="12"/>
  <c r="T29" i="12" l="1"/>
  <c r="T72" i="12" s="1"/>
  <c r="T57" i="11"/>
  <c r="T29" i="11" l="1"/>
  <c r="T72" i="11" s="1"/>
  <c r="T29" i="10"/>
  <c r="T72" i="10" s="1"/>
  <c r="T29" i="9" l="1"/>
  <c r="T72" i="9" s="1"/>
  <c r="T57" i="10"/>
  <c r="T57" i="9" l="1"/>
  <c r="T57" i="8" l="1"/>
  <c r="T29" i="8"/>
  <c r="T72" i="8" s="1"/>
  <c r="T29" i="7" l="1"/>
  <c r="T72" i="7" s="1"/>
  <c r="T57" i="7"/>
  <c r="T57" i="6" l="1"/>
  <c r="T29" i="6"/>
  <c r="T72" i="6" s="1"/>
  <c r="T29" i="5" l="1"/>
  <c r="T72" i="5" s="1"/>
  <c r="T57" i="5"/>
  <c r="T57" i="4" l="1"/>
  <c r="T29" i="4"/>
  <c r="T72" i="4" s="1"/>
  <c r="T29" i="1"/>
  <c r="T72" i="1" s="1"/>
  <c r="T57" i="1" l="1"/>
  <c r="T57" i="17" l="1"/>
  <c r="T29" i="18"/>
  <c r="T72" i="18" s="1"/>
  <c r="T29" i="17"/>
  <c r="T72" i="17" s="1"/>
  <c r="T57" i="18" l="1"/>
  <c r="T57" i="19"/>
  <c r="T29" i="19" l="1"/>
  <c r="T72" i="19" s="1"/>
  <c r="T29" i="21" l="1"/>
  <c r="T72" i="21" s="1"/>
  <c r="Q29" i="16"/>
  <c r="Q72" i="16" s="1"/>
  <c r="Q57" i="16"/>
  <c r="T57" i="21"/>
  <c r="Q57" i="15" l="1"/>
  <c r="Q29" i="15"/>
  <c r="Q72" i="15" s="1"/>
  <c r="Q29" i="14" l="1"/>
  <c r="Q72" i="14" s="1"/>
  <c r="Q57" i="14"/>
  <c r="Q29" i="13" l="1"/>
  <c r="Q72" i="13" s="1"/>
  <c r="Q57" i="13"/>
  <c r="Q29" i="12" l="1"/>
  <c r="Q72" i="12" s="1"/>
  <c r="Q57" i="12"/>
  <c r="Q29" i="11" l="1"/>
  <c r="Q72" i="11" s="1"/>
  <c r="Q57" i="11"/>
  <c r="Q57" i="10" l="1"/>
  <c r="Q29" i="10"/>
  <c r="Q72" i="10" s="1"/>
  <c r="Q57" i="9" l="1"/>
  <c r="Q29" i="9"/>
  <c r="Q72" i="9" s="1"/>
  <c r="Q57" i="8" l="1"/>
  <c r="Q29" i="8"/>
  <c r="Q72" i="8" s="1"/>
  <c r="Q29" i="7" l="1"/>
  <c r="Q72" i="7" s="1"/>
  <c r="Q57" i="7"/>
  <c r="Q29" i="6" l="1"/>
  <c r="Q72" i="6" s="1"/>
  <c r="Q57" i="6"/>
  <c r="Q29" i="5" l="1"/>
  <c r="Q72" i="5" s="1"/>
  <c r="Q57" i="5"/>
  <c r="Q29" i="4" l="1"/>
  <c r="Q72" i="4" s="1"/>
  <c r="Q57" i="4"/>
  <c r="Q57" i="1" l="1"/>
  <c r="Q29" i="1"/>
  <c r="Q72" i="1" s="1"/>
  <c r="Q29" i="17" l="1"/>
  <c r="Q72" i="17" s="1"/>
  <c r="Q57" i="17"/>
  <c r="Q29" i="18" l="1"/>
  <c r="Q72" i="18" s="1"/>
  <c r="Q57" i="18"/>
  <c r="Q29" i="19" l="1"/>
  <c r="Q72" i="19" s="1"/>
  <c r="Q57" i="19"/>
  <c r="Q57" i="21" l="1"/>
  <c r="Q29" i="21"/>
  <c r="Q72" i="21" s="1"/>
  <c r="L58" i="16" l="1"/>
  <c r="AQ58" i="16" l="1"/>
  <c r="L58" i="15"/>
  <c r="AQ58" i="15" l="1"/>
  <c r="L58" i="14"/>
  <c r="AQ58" i="14" l="1"/>
  <c r="L58" i="13"/>
  <c r="L56" i="31"/>
  <c r="AQ58" i="13" l="1"/>
  <c r="L58" i="12"/>
  <c r="L58" i="11" l="1"/>
  <c r="AQ58" i="12"/>
  <c r="U57" i="22"/>
  <c r="L65" i="22"/>
  <c r="L57" i="22" s="1"/>
  <c r="L58" i="10" l="1"/>
  <c r="L65" i="16"/>
  <c r="U57" i="16"/>
  <c r="AQ58" i="11"/>
  <c r="L58" i="9" l="1"/>
  <c r="AQ65" i="16"/>
  <c r="L57" i="16"/>
  <c r="AQ57" i="16" s="1"/>
  <c r="AQ58" i="10"/>
  <c r="L65" i="15"/>
  <c r="U57" i="15"/>
  <c r="L65" i="14" l="1"/>
  <c r="U57" i="14"/>
  <c r="AQ58" i="9"/>
  <c r="AQ65" i="15"/>
  <c r="L57" i="15"/>
  <c r="AQ57" i="15" s="1"/>
  <c r="L58" i="8"/>
  <c r="L65" i="13" l="1"/>
  <c r="U57" i="13"/>
  <c r="AQ58" i="8"/>
  <c r="AQ65" i="14"/>
  <c r="L57" i="14"/>
  <c r="AQ57" i="14" s="1"/>
  <c r="L58" i="7"/>
  <c r="L58" i="6" l="1"/>
  <c r="AQ58" i="7"/>
  <c r="AQ65" i="13"/>
  <c r="L57" i="13"/>
  <c r="AQ57" i="13" s="1"/>
  <c r="L65" i="12"/>
  <c r="U57" i="12"/>
  <c r="L65" i="11" l="1"/>
  <c r="U57" i="11"/>
  <c r="AQ65" i="12"/>
  <c r="L57" i="12"/>
  <c r="AQ57" i="12" s="1"/>
  <c r="L58" i="5"/>
  <c r="AQ65" i="11" l="1"/>
  <c r="L57" i="11"/>
  <c r="AQ57" i="11" s="1"/>
  <c r="L58" i="4"/>
  <c r="L65" i="10"/>
  <c r="U57" i="10"/>
  <c r="L56" i="30"/>
  <c r="L58" i="1" l="1"/>
  <c r="AQ65" i="10"/>
  <c r="L57" i="10"/>
  <c r="AQ57" i="10" s="1"/>
  <c r="L65" i="9"/>
  <c r="U57" i="9"/>
  <c r="AQ65" i="9" l="1"/>
  <c r="L57" i="9"/>
  <c r="AQ57" i="9" s="1"/>
  <c r="L65" i="8"/>
  <c r="U57" i="8"/>
  <c r="L58" i="17"/>
  <c r="AQ65" i="8" l="1"/>
  <c r="L57" i="8"/>
  <c r="AQ57" i="8" s="1"/>
  <c r="L65" i="7"/>
  <c r="U57" i="7"/>
  <c r="L58" i="18"/>
  <c r="AQ65" i="7" l="1"/>
  <c r="L57" i="7"/>
  <c r="AQ57" i="7" s="1"/>
  <c r="L58" i="19"/>
  <c r="L65" i="6"/>
  <c r="U57" i="6"/>
  <c r="L58" i="21" l="1"/>
  <c r="U29" i="24"/>
  <c r="U72" i="24" s="1"/>
  <c r="L56" i="24"/>
  <c r="L57" i="6"/>
  <c r="L65" i="5"/>
  <c r="U57" i="5"/>
  <c r="L56" i="22"/>
  <c r="U29" i="25" l="1"/>
  <c r="U72" i="25" s="1"/>
  <c r="L56" i="25"/>
  <c r="L29" i="25" s="1"/>
  <c r="L72" i="25" s="1"/>
  <c r="L57" i="5"/>
  <c r="U29" i="22"/>
  <c r="U72" i="22" s="1"/>
  <c r="L65" i="4"/>
  <c r="U57" i="4"/>
  <c r="U29" i="23"/>
  <c r="U72" i="23" s="1"/>
  <c r="L56" i="23"/>
  <c r="L29" i="24"/>
  <c r="L72" i="24" s="1"/>
  <c r="AQ56" i="24"/>
  <c r="L29" i="22"/>
  <c r="L72" i="22" s="1"/>
  <c r="AQ56" i="22"/>
  <c r="L31" i="16"/>
  <c r="L42" i="16"/>
  <c r="L43" i="16"/>
  <c r="L35" i="16"/>
  <c r="L39" i="16"/>
  <c r="L37" i="16"/>
  <c r="L36" i="16"/>
  <c r="L33" i="16"/>
  <c r="L40" i="16"/>
  <c r="L41" i="16"/>
  <c r="L32" i="16"/>
  <c r="L38" i="16"/>
  <c r="L34" i="16"/>
  <c r="L56" i="16"/>
  <c r="AQ56" i="16" s="1"/>
  <c r="L29" i="23" l="1"/>
  <c r="L72" i="23" s="1"/>
  <c r="AQ56" i="23"/>
  <c r="L57" i="4"/>
  <c r="L65" i="1"/>
  <c r="U57" i="1"/>
  <c r="U29" i="16"/>
  <c r="U72" i="16" s="1"/>
  <c r="L30" i="16"/>
  <c r="L37" i="14"/>
  <c r="L33" i="14"/>
  <c r="L41" i="14"/>
  <c r="L42" i="14"/>
  <c r="L36" i="14"/>
  <c r="L39" i="14"/>
  <c r="L43" i="14"/>
  <c r="L31" i="14"/>
  <c r="L38" i="14"/>
  <c r="L35" i="14"/>
  <c r="L32" i="14"/>
  <c r="L34" i="14"/>
  <c r="L40" i="14"/>
  <c r="L36" i="15"/>
  <c r="L40" i="15"/>
  <c r="L37" i="15"/>
  <c r="L31" i="15"/>
  <c r="L33" i="15"/>
  <c r="L38" i="15"/>
  <c r="L43" i="15"/>
  <c r="L41" i="15"/>
  <c r="L32" i="15"/>
  <c r="L34" i="15"/>
  <c r="L35" i="15"/>
  <c r="L39" i="15"/>
  <c r="L42" i="15"/>
  <c r="L56" i="15"/>
  <c r="AQ56" i="15" s="1"/>
  <c r="L56" i="14"/>
  <c r="AQ56" i="14" s="1"/>
  <c r="L30" i="14" l="1"/>
  <c r="L29" i="16"/>
  <c r="L72" i="16" s="1"/>
  <c r="AQ72" i="16" s="1"/>
  <c r="AQ73" i="16" s="1"/>
  <c r="AQ30" i="16"/>
  <c r="L57" i="1"/>
  <c r="L30" i="15"/>
  <c r="U29" i="15"/>
  <c r="U72" i="15" s="1"/>
  <c r="U29" i="14"/>
  <c r="U72" i="14" s="1"/>
  <c r="L65" i="17"/>
  <c r="U57" i="17"/>
  <c r="L41" i="13"/>
  <c r="L39" i="13"/>
  <c r="L34" i="13"/>
  <c r="L40" i="13"/>
  <c r="L38" i="13"/>
  <c r="L35" i="13"/>
  <c r="L43" i="13"/>
  <c r="L32" i="13"/>
  <c r="L37" i="13"/>
  <c r="L42" i="13"/>
  <c r="L33" i="13"/>
  <c r="L36" i="13"/>
  <c r="L31" i="13"/>
  <c r="L56" i="13"/>
  <c r="AQ56" i="13" s="1"/>
  <c r="L57" i="17" l="1"/>
  <c r="L65" i="18"/>
  <c r="U57" i="18"/>
  <c r="U29" i="13"/>
  <c r="U72" i="13" s="1"/>
  <c r="L29" i="14"/>
  <c r="L72" i="14" s="1"/>
  <c r="AQ72" i="14" s="1"/>
  <c r="AQ73" i="14" s="1"/>
  <c r="AQ30" i="14"/>
  <c r="L30" i="13"/>
  <c r="AQ29" i="16"/>
  <c r="L29" i="15"/>
  <c r="L72" i="15" s="1"/>
  <c r="AQ72" i="15" s="1"/>
  <c r="AQ73" i="15" s="1"/>
  <c r="AQ30" i="15"/>
  <c r="L40" i="12"/>
  <c r="L43" i="12"/>
  <c r="L31" i="12"/>
  <c r="L36" i="12"/>
  <c r="L32" i="12"/>
  <c r="L39" i="12"/>
  <c r="L41" i="12"/>
  <c r="L33" i="12"/>
  <c r="L38" i="12"/>
  <c r="L42" i="12"/>
  <c r="L37" i="12"/>
  <c r="L35" i="12"/>
  <c r="L34" i="12"/>
  <c r="L56" i="12"/>
  <c r="AQ56" i="12" s="1"/>
  <c r="AQ29" i="15" l="1"/>
  <c r="U29" i="12"/>
  <c r="U72" i="12" s="1"/>
  <c r="L57" i="18"/>
  <c r="L30" i="12"/>
  <c r="L65" i="19"/>
  <c r="U57" i="19"/>
  <c r="AQ29" i="14"/>
  <c r="L29" i="13"/>
  <c r="L72" i="13" s="1"/>
  <c r="AQ72" i="13" s="1"/>
  <c r="AQ73" i="13" s="1"/>
  <c r="AQ30" i="13"/>
  <c r="L40" i="11"/>
  <c r="L39" i="11"/>
  <c r="L38" i="11"/>
  <c r="L31" i="11"/>
  <c r="L42" i="11"/>
  <c r="L32" i="11"/>
  <c r="L34" i="11"/>
  <c r="L43" i="11"/>
  <c r="L37" i="11"/>
  <c r="L41" i="11"/>
  <c r="L35" i="11"/>
  <c r="L36" i="11"/>
  <c r="L33" i="11"/>
  <c r="L56" i="11"/>
  <c r="AQ56" i="11" s="1"/>
  <c r="AQ29" i="13" l="1"/>
  <c r="U29" i="11"/>
  <c r="U72" i="11" s="1"/>
  <c r="L57" i="19"/>
  <c r="L30" i="11"/>
  <c r="L29" i="12"/>
  <c r="L72" i="12" s="1"/>
  <c r="AQ72" i="12" s="1"/>
  <c r="AQ73" i="12" s="1"/>
  <c r="AQ30" i="12"/>
  <c r="L65" i="21"/>
  <c r="U57" i="21"/>
  <c r="L38" i="10"/>
  <c r="L33" i="10"/>
  <c r="L42" i="10"/>
  <c r="L32" i="10"/>
  <c r="L39" i="10"/>
  <c r="L35" i="10"/>
  <c r="L41" i="10"/>
  <c r="L34" i="10"/>
  <c r="L37" i="10"/>
  <c r="L40" i="10"/>
  <c r="L36" i="10"/>
  <c r="L43" i="10"/>
  <c r="L31" i="10"/>
  <c r="L56" i="10"/>
  <c r="AQ56" i="10" s="1"/>
  <c r="U29" i="10" l="1"/>
  <c r="U72" i="10" s="1"/>
  <c r="L57" i="21"/>
  <c r="L30" i="10"/>
  <c r="L29" i="11"/>
  <c r="L72" i="11" s="1"/>
  <c r="AQ72" i="11" s="1"/>
  <c r="AQ73" i="11" s="1"/>
  <c r="AQ30" i="11"/>
  <c r="AQ29" i="12"/>
  <c r="L42" i="9"/>
  <c r="L35" i="9"/>
  <c r="L41" i="9"/>
  <c r="L40" i="9"/>
  <c r="L43" i="9"/>
  <c r="L33" i="9"/>
  <c r="L36" i="9"/>
  <c r="L32" i="9"/>
  <c r="L39" i="9"/>
  <c r="L34" i="9"/>
  <c r="L37" i="9"/>
  <c r="L38" i="9"/>
  <c r="L31" i="9"/>
  <c r="L56" i="9"/>
  <c r="AQ56" i="9" s="1"/>
  <c r="L30" i="9" l="1"/>
  <c r="U29" i="9"/>
  <c r="U72" i="9" s="1"/>
  <c r="L29" i="10"/>
  <c r="L72" i="10" s="1"/>
  <c r="AQ72" i="10" s="1"/>
  <c r="AQ73" i="10" s="1"/>
  <c r="AQ30" i="10"/>
  <c r="AQ29" i="11"/>
  <c r="L38" i="8"/>
  <c r="L42" i="8"/>
  <c r="L37" i="8"/>
  <c r="L34" i="8"/>
  <c r="L33" i="8"/>
  <c r="L41" i="8"/>
  <c r="L43" i="8"/>
  <c r="L39" i="8"/>
  <c r="L32" i="8"/>
  <c r="L36" i="8"/>
  <c r="L31" i="8"/>
  <c r="L35" i="8"/>
  <c r="L40" i="8"/>
  <c r="L56" i="8"/>
  <c r="AQ56" i="8" s="1"/>
  <c r="U29" i="8" l="1"/>
  <c r="U72" i="8" s="1"/>
  <c r="L30" i="8"/>
  <c r="L29" i="9"/>
  <c r="L72" i="9" s="1"/>
  <c r="AQ72" i="9" s="1"/>
  <c r="AQ73" i="9" s="1"/>
  <c r="AQ30" i="9"/>
  <c r="AQ29" i="10"/>
  <c r="L33" i="7"/>
  <c r="L37" i="7"/>
  <c r="L31" i="7"/>
  <c r="L43" i="7"/>
  <c r="L32" i="7"/>
  <c r="L35" i="7"/>
  <c r="L38" i="7"/>
  <c r="L36" i="7"/>
  <c r="L40" i="7"/>
  <c r="L42" i="7"/>
  <c r="L39" i="7"/>
  <c r="L41" i="7"/>
  <c r="L34" i="7"/>
  <c r="L56" i="7"/>
  <c r="AQ56" i="7" s="1"/>
  <c r="L29" i="8" l="1"/>
  <c r="L72" i="8" s="1"/>
  <c r="AQ72" i="8" s="1"/>
  <c r="AQ73" i="8" s="1"/>
  <c r="AQ30" i="8"/>
  <c r="U29" i="7"/>
  <c r="U72" i="7" s="1"/>
  <c r="AQ29" i="9"/>
  <c r="L30" i="7"/>
  <c r="L41" i="6"/>
  <c r="L39" i="6"/>
  <c r="L35" i="6"/>
  <c r="L31" i="6"/>
  <c r="L38" i="6"/>
  <c r="L33" i="6"/>
  <c r="L32" i="6"/>
  <c r="L43" i="6"/>
  <c r="L42" i="6"/>
  <c r="L34" i="6"/>
  <c r="L40" i="6"/>
  <c r="L37" i="6"/>
  <c r="L36" i="6"/>
  <c r="L56" i="6"/>
  <c r="AQ56" i="6" s="1"/>
  <c r="U29" i="6" l="1"/>
  <c r="U72" i="6" s="1"/>
  <c r="L29" i="7"/>
  <c r="L72" i="7" s="1"/>
  <c r="AQ72" i="7" s="1"/>
  <c r="AQ73" i="7" s="1"/>
  <c r="AQ30" i="7"/>
  <c r="L30" i="6"/>
  <c r="AQ29" i="8"/>
  <c r="L36" i="5"/>
  <c r="L31" i="5"/>
  <c r="L37" i="5"/>
  <c r="L43" i="5"/>
  <c r="L41" i="5"/>
  <c r="L34" i="5"/>
  <c r="L33" i="5"/>
  <c r="L42" i="5"/>
  <c r="L35" i="5"/>
  <c r="L39" i="5"/>
  <c r="L40" i="5"/>
  <c r="L38" i="5"/>
  <c r="L32" i="5"/>
  <c r="L56" i="5"/>
  <c r="AQ56" i="5" s="1"/>
  <c r="AQ29" i="7" l="1"/>
  <c r="L30" i="5"/>
  <c r="U29" i="5"/>
  <c r="U72" i="5" s="1"/>
  <c r="L29" i="6"/>
  <c r="L72" i="6" s="1"/>
  <c r="L36" i="4"/>
  <c r="L35" i="4"/>
  <c r="L37" i="4"/>
  <c r="L42" i="4"/>
  <c r="L31" i="4"/>
  <c r="L38" i="4"/>
  <c r="L33" i="4"/>
  <c r="L39" i="4"/>
  <c r="L43" i="4"/>
  <c r="L32" i="4"/>
  <c r="L41" i="4"/>
  <c r="L34" i="4"/>
  <c r="L40" i="4"/>
  <c r="L56" i="4"/>
  <c r="AQ56" i="4" s="1"/>
  <c r="U29" i="4" l="1"/>
  <c r="U72" i="4" s="1"/>
  <c r="L30" i="4"/>
  <c r="L29" i="5"/>
  <c r="L72" i="5" s="1"/>
  <c r="L35" i="1"/>
  <c r="L37" i="1"/>
  <c r="L40" i="1"/>
  <c r="L38" i="1"/>
  <c r="L36" i="1"/>
  <c r="L39" i="1"/>
  <c r="L34" i="1"/>
  <c r="L31" i="1"/>
  <c r="L41" i="1"/>
  <c r="L43" i="1"/>
  <c r="L32" i="1"/>
  <c r="L42" i="1"/>
  <c r="L33" i="1"/>
  <c r="L56" i="1"/>
  <c r="AQ56" i="1" s="1"/>
  <c r="U29" i="1" l="1"/>
  <c r="U72" i="1" s="1"/>
  <c r="L29" i="4"/>
  <c r="L72" i="4" s="1"/>
  <c r="L30" i="1"/>
  <c r="L35" i="17"/>
  <c r="L34" i="17"/>
  <c r="L37" i="17"/>
  <c r="L41" i="17"/>
  <c r="L36" i="17"/>
  <c r="L42" i="17"/>
  <c r="L43" i="17"/>
  <c r="L39" i="17"/>
  <c r="L40" i="17"/>
  <c r="L38" i="17"/>
  <c r="L31" i="17"/>
  <c r="L32" i="17"/>
  <c r="L33" i="17"/>
  <c r="L56" i="17"/>
  <c r="AQ56" i="17" s="1"/>
  <c r="L29" i="1" l="1"/>
  <c r="L72" i="1" s="1"/>
  <c r="U29" i="17"/>
  <c r="U72" i="17" s="1"/>
  <c r="L30" i="17"/>
  <c r="L31" i="18"/>
  <c r="L41" i="18"/>
  <c r="L36" i="18"/>
  <c r="L43" i="18"/>
  <c r="L42" i="18"/>
  <c r="L37" i="18"/>
  <c r="L32" i="18"/>
  <c r="L38" i="18"/>
  <c r="L35" i="18"/>
  <c r="L33" i="18"/>
  <c r="L34" i="18"/>
  <c r="L40" i="18"/>
  <c r="L39" i="18"/>
  <c r="L56" i="18"/>
  <c r="AQ56" i="18" s="1"/>
  <c r="U29" i="18" l="1"/>
  <c r="U72" i="18" s="1"/>
  <c r="L30" i="18"/>
  <c r="L29" i="17"/>
  <c r="L72" i="17" s="1"/>
  <c r="L31" i="19"/>
  <c r="L35" i="19"/>
  <c r="L43" i="19"/>
  <c r="L37" i="19"/>
  <c r="L40" i="19"/>
  <c r="L33" i="19"/>
  <c r="L41" i="19"/>
  <c r="L42" i="19"/>
  <c r="L36" i="19"/>
  <c r="L34" i="19"/>
  <c r="L32" i="19"/>
  <c r="L38" i="19"/>
  <c r="L39" i="19"/>
  <c r="L56" i="19"/>
  <c r="AQ56" i="19" s="1"/>
  <c r="L29" i="18" l="1"/>
  <c r="L72" i="18" s="1"/>
  <c r="L30" i="19"/>
  <c r="U29" i="19"/>
  <c r="U72" i="19" s="1"/>
  <c r="L34" i="21"/>
  <c r="L35" i="21"/>
  <c r="L40" i="21"/>
  <c r="L38" i="21"/>
  <c r="L43" i="21"/>
  <c r="L31" i="21"/>
  <c r="L39" i="21"/>
  <c r="L32" i="21"/>
  <c r="L36" i="21"/>
  <c r="L42" i="21"/>
  <c r="L37" i="21"/>
  <c r="L33" i="21"/>
  <c r="L41" i="21"/>
  <c r="L56" i="21"/>
  <c r="AQ56" i="21" s="1"/>
  <c r="L30" i="21" l="1"/>
  <c r="U29" i="21"/>
  <c r="U72" i="21" s="1"/>
  <c r="L29" i="19"/>
  <c r="L72" i="19" s="1"/>
  <c r="U29" i="26"/>
  <c r="U72" i="26" s="1"/>
  <c r="L56" i="26"/>
  <c r="L29" i="26" s="1"/>
  <c r="L72" i="26" s="1"/>
  <c r="L29" i="21" l="1"/>
  <c r="L72" i="21" s="1"/>
  <c r="U29" i="28" l="1"/>
  <c r="U72" i="28" s="1"/>
  <c r="L56" i="28"/>
  <c r="L29" i="28" s="1"/>
  <c r="L72" i="28" s="1"/>
  <c r="L56" i="29" l="1"/>
  <c r="AF7" i="36" l="1"/>
  <c r="AF9" i="36"/>
  <c r="AN7" i="36" l="1"/>
  <c r="AF8" i="36"/>
  <c r="AF26" i="36"/>
  <c r="AF72" i="36" s="1"/>
  <c r="AN9" i="36"/>
  <c r="AF7" i="35"/>
  <c r="AF9" i="35"/>
  <c r="AF8" i="35" l="1"/>
  <c r="AF26" i="35"/>
  <c r="AF72" i="35" s="1"/>
  <c r="AN26" i="36"/>
  <c r="AN72" i="36" s="1"/>
  <c r="AN8" i="36"/>
  <c r="AN7" i="35"/>
  <c r="AN9" i="35"/>
  <c r="AN8" i="35" l="1"/>
  <c r="AN26" i="35"/>
  <c r="AN72" i="35" s="1"/>
  <c r="AF9" i="28" l="1"/>
  <c r="AF26" i="28" s="1"/>
  <c r="AF72" i="28" s="1"/>
  <c r="AF7" i="30"/>
  <c r="AF9" i="30"/>
  <c r="AF7" i="25"/>
  <c r="AF9" i="25"/>
  <c r="AF9" i="29"/>
  <c r="AF7" i="29"/>
  <c r="AF7" i="26"/>
  <c r="AF9" i="26"/>
  <c r="AF9" i="31"/>
  <c r="AF7" i="31"/>
  <c r="AF8" i="29" l="1"/>
  <c r="AF26" i="29"/>
  <c r="AF72" i="29" s="1"/>
  <c r="AF26" i="26"/>
  <c r="AF72" i="26" s="1"/>
  <c r="AF8" i="26"/>
  <c r="AF26" i="25"/>
  <c r="AF72" i="25" s="1"/>
  <c r="AF8" i="25"/>
  <c r="AF26" i="31"/>
  <c r="AF72" i="31" s="1"/>
  <c r="AF8" i="31"/>
  <c r="AF8" i="30"/>
  <c r="AF26" i="30"/>
  <c r="AF72" i="30" s="1"/>
  <c r="AN7" i="29"/>
  <c r="AN9" i="29"/>
  <c r="AN9" i="31"/>
  <c r="AN7" i="31"/>
  <c r="AN7" i="26"/>
  <c r="AN9" i="26"/>
  <c r="AN7" i="30"/>
  <c r="AN9" i="30"/>
  <c r="AN7" i="25"/>
  <c r="AN9" i="25"/>
  <c r="AN7" i="28"/>
  <c r="AN9" i="28"/>
  <c r="AN8" i="28" l="1"/>
  <c r="AN26" i="28"/>
  <c r="AN72" i="28" s="1"/>
  <c r="AN26" i="30"/>
  <c r="AN72" i="30" s="1"/>
  <c r="AN8" i="30"/>
  <c r="AN8" i="29"/>
  <c r="AN26" i="29"/>
  <c r="AN72" i="29" s="1"/>
  <c r="AN26" i="26"/>
  <c r="AN72" i="26" s="1"/>
  <c r="AN8" i="26"/>
  <c r="AN26" i="25"/>
  <c r="AN72" i="25" s="1"/>
  <c r="AN8" i="25"/>
  <c r="AN26" i="31"/>
  <c r="AN72" i="31" s="1"/>
  <c r="AN8" i="31"/>
  <c r="AF7" i="32" l="1"/>
  <c r="AF9" i="32"/>
  <c r="AF26" i="32" l="1"/>
  <c r="AF72" i="32" s="1"/>
  <c r="AF8" i="32"/>
  <c r="AN7" i="32"/>
  <c r="AN9" i="32"/>
  <c r="AN8" i="32" l="1"/>
  <c r="AN26" i="32"/>
  <c r="AN72" i="32" s="1"/>
  <c r="AF7" i="33" l="1"/>
  <c r="AF9" i="33"/>
  <c r="AF26" i="33" l="1"/>
  <c r="AF72" i="33" s="1"/>
  <c r="AF8" i="33"/>
  <c r="AN9" i="33"/>
  <c r="AN7" i="33"/>
  <c r="AN26" i="33" l="1"/>
  <c r="AN72" i="33" s="1"/>
  <c r="AN8" i="33"/>
  <c r="AF7" i="34" l="1"/>
  <c r="AF9" i="34"/>
  <c r="AF26" i="34" l="1"/>
  <c r="AF72" i="34" s="1"/>
  <c r="AF8" i="34"/>
  <c r="AN9" i="34"/>
  <c r="AN7" i="34"/>
  <c r="AN8" i="34" l="1"/>
  <c r="AN26" i="34"/>
  <c r="AN72" i="34" s="1"/>
  <c r="L50" i="34" l="1"/>
  <c r="AQ50" i="34" s="1"/>
  <c r="AA7" i="34"/>
  <c r="AA8" i="34" l="1"/>
  <c r="S26" i="34"/>
  <c r="AA45" i="34" l="1"/>
  <c r="H11" i="34" l="1"/>
  <c r="H9" i="34" s="1"/>
  <c r="I9" i="34"/>
  <c r="H25" i="34"/>
  <c r="AO9" i="34"/>
  <c r="AI7" i="34"/>
  <c r="AI8" i="34" l="1"/>
  <c r="AI26" i="34"/>
  <c r="AD22" i="34" l="1"/>
  <c r="AD7" i="34"/>
  <c r="AD21" i="34" l="1"/>
  <c r="AB22" i="34"/>
  <c r="AD8" i="34"/>
  <c r="AD26" i="34"/>
  <c r="AD72" i="34" s="1"/>
  <c r="AO22" i="34" l="1"/>
  <c r="AO21" i="34" s="1"/>
  <c r="AB21" i="34"/>
  <c r="U26" i="34"/>
  <c r="AQ22" i="34" l="1"/>
  <c r="AQ21" i="34" s="1"/>
  <c r="O15" i="34"/>
  <c r="O26" i="34" s="1"/>
  <c r="O72" i="34" s="1"/>
  <c r="L20" i="34"/>
  <c r="T26" i="34" l="1"/>
  <c r="T72" i="34" s="1"/>
  <c r="L25" i="34"/>
  <c r="AQ20" i="34"/>
  <c r="L15" i="34"/>
  <c r="L26" i="34" l="1"/>
  <c r="L52" i="34"/>
  <c r="AQ52" i="34" s="1"/>
  <c r="R45" i="34" l="1"/>
  <c r="R29" i="34" s="1"/>
  <c r="R72" i="34" s="1"/>
  <c r="L51" i="34"/>
  <c r="AQ51" i="34" s="1"/>
  <c r="S29" i="34" l="1"/>
  <c r="S72" i="34" s="1"/>
  <c r="AQ17" i="34" l="1"/>
  <c r="H6" i="34" l="1"/>
  <c r="I7" i="34"/>
  <c r="I8" i="34" l="1"/>
  <c r="I26" i="34"/>
  <c r="I72" i="34" s="1"/>
  <c r="H7" i="34"/>
  <c r="AQ6" i="34"/>
  <c r="H8" i="34" l="1"/>
  <c r="H26" i="34"/>
  <c r="H72" i="34" s="1"/>
  <c r="AQ25" i="34" l="1"/>
  <c r="AO15" i="34" l="1"/>
  <c r="AQ16" i="34"/>
  <c r="AO26" i="34" l="1"/>
  <c r="AQ15" i="34"/>
  <c r="AQ14" i="34" l="1"/>
  <c r="AA9" i="34"/>
  <c r="AA26" i="34" s="1"/>
  <c r="L52" i="33" l="1"/>
  <c r="AQ52" i="33" s="1"/>
  <c r="L50" i="33"/>
  <c r="AQ50" i="33" s="1"/>
  <c r="S26" i="33" l="1"/>
  <c r="R45" i="33"/>
  <c r="R29" i="33" s="1"/>
  <c r="R72" i="33" s="1"/>
  <c r="AA7" i="33" l="1"/>
  <c r="AA8" i="33" l="1"/>
  <c r="AO9" i="33" l="1"/>
  <c r="H11" i="33" l="1"/>
  <c r="H9" i="33" s="1"/>
  <c r="I9" i="33"/>
  <c r="H25" i="33"/>
  <c r="AI7" i="33"/>
  <c r="AD7" i="33" l="1"/>
  <c r="AD22" i="33"/>
  <c r="AI26" i="33"/>
  <c r="AI8" i="33"/>
  <c r="AD21" i="33" l="1"/>
  <c r="AB22" i="33"/>
  <c r="AD8" i="33"/>
  <c r="AD26" i="33"/>
  <c r="AD72" i="33" s="1"/>
  <c r="AO22" i="33" l="1"/>
  <c r="AO21" i="33" s="1"/>
  <c r="AB21" i="33"/>
  <c r="AQ22" i="33"/>
  <c r="AQ21" i="33" s="1"/>
  <c r="L51" i="33"/>
  <c r="AQ51" i="33" s="1"/>
  <c r="H6" i="33" l="1"/>
  <c r="I7" i="33"/>
  <c r="I8" i="33" l="1"/>
  <c r="I26" i="33"/>
  <c r="I72" i="33" s="1"/>
  <c r="H7" i="33"/>
  <c r="AQ6" i="33"/>
  <c r="AA45" i="33"/>
  <c r="H8" i="33" l="1"/>
  <c r="H26" i="33"/>
  <c r="H72" i="33" s="1"/>
  <c r="U26" i="33"/>
  <c r="T26" i="33" l="1"/>
  <c r="T72" i="33" s="1"/>
  <c r="L25" i="33"/>
  <c r="L20" i="33" l="1"/>
  <c r="O15" i="33"/>
  <c r="O26" i="33" s="1"/>
  <c r="O72" i="33" s="1"/>
  <c r="L15" i="33" l="1"/>
  <c r="AQ20" i="33"/>
  <c r="L26" i="33" l="1"/>
  <c r="AQ17" i="33" l="1"/>
  <c r="AQ16" i="33" l="1"/>
  <c r="AO15" i="33"/>
  <c r="AQ25" i="33"/>
  <c r="AO26" i="33" l="1"/>
  <c r="AQ15" i="33"/>
  <c r="S29" i="33" l="1"/>
  <c r="S72" i="33" s="1"/>
  <c r="AQ14" i="33" l="1"/>
  <c r="AA9" i="33"/>
  <c r="AA26" i="33" s="1"/>
  <c r="L50" i="32" l="1"/>
  <c r="AQ50" i="32" s="1"/>
  <c r="T26" i="32" l="1"/>
  <c r="T72" i="32" s="1"/>
  <c r="U26" i="32"/>
  <c r="S26" i="32" l="1"/>
  <c r="L25" i="32"/>
  <c r="L20" i="32" l="1"/>
  <c r="O15" i="32"/>
  <c r="O26" i="32" s="1"/>
  <c r="O72" i="32" s="1"/>
  <c r="AA7" i="32"/>
  <c r="AA8" i="32" l="1"/>
  <c r="AQ20" i="32"/>
  <c r="L15" i="32"/>
  <c r="L26" i="32" l="1"/>
  <c r="AA45" i="32"/>
  <c r="AO9" i="32" l="1"/>
  <c r="H11" i="32" l="1"/>
  <c r="H9" i="32" s="1"/>
  <c r="I9" i="32"/>
  <c r="H25" i="32"/>
  <c r="AI7" i="32"/>
  <c r="AI26" i="32" l="1"/>
  <c r="AI8" i="32"/>
  <c r="AD7" i="32" l="1"/>
  <c r="AD22" i="32"/>
  <c r="AD21" i="32" l="1"/>
  <c r="AB22" i="32"/>
  <c r="AD8" i="32"/>
  <c r="AD26" i="32"/>
  <c r="AD72" i="32" s="1"/>
  <c r="H6" i="32" l="1"/>
  <c r="I7" i="32"/>
  <c r="AO22" i="32"/>
  <c r="AO21" i="32" s="1"/>
  <c r="AB21" i="32"/>
  <c r="AQ22" i="32"/>
  <c r="AQ21" i="32" s="1"/>
  <c r="I8" i="32" l="1"/>
  <c r="I26" i="32"/>
  <c r="I72" i="32" s="1"/>
  <c r="AQ6" i="32"/>
  <c r="H7" i="32"/>
  <c r="H8" i="32" l="1"/>
  <c r="H26" i="32"/>
  <c r="H72" i="32" s="1"/>
  <c r="AQ17" i="32" l="1"/>
  <c r="AQ25" i="32" l="1"/>
  <c r="AO15" i="32" l="1"/>
  <c r="AQ16" i="32"/>
  <c r="L52" i="32"/>
  <c r="AQ52" i="32" s="1"/>
  <c r="R45" i="32" l="1"/>
  <c r="R29" i="32" s="1"/>
  <c r="R72" i="32" s="1"/>
  <c r="AQ15" i="32"/>
  <c r="AO26" i="32"/>
  <c r="L51" i="32" l="1"/>
  <c r="AQ51" i="32" s="1"/>
  <c r="S29" i="32" l="1"/>
  <c r="S72" i="32" s="1"/>
  <c r="AQ14" i="32" l="1"/>
  <c r="AA9" i="32"/>
  <c r="AA26" i="32" s="1"/>
  <c r="S26" i="35" l="1"/>
  <c r="L50" i="35"/>
  <c r="AQ50" i="35" s="1"/>
  <c r="AA45" i="35" l="1"/>
  <c r="T9" i="35" l="1"/>
  <c r="L11" i="35" l="1"/>
  <c r="L9" i="35" s="1"/>
  <c r="O9" i="35"/>
  <c r="AO9" i="35"/>
  <c r="H11" i="35" l="1"/>
  <c r="H9" i="35" s="1"/>
  <c r="I9" i="35"/>
  <c r="AD7" i="35" l="1"/>
  <c r="AD22" i="35"/>
  <c r="H25" i="35"/>
  <c r="AD21" i="35" l="1"/>
  <c r="AB22" i="35"/>
  <c r="AD8" i="35"/>
  <c r="AD26" i="35"/>
  <c r="AD72" i="35" s="1"/>
  <c r="AO22" i="35" l="1"/>
  <c r="AO21" i="35" s="1"/>
  <c r="AB21" i="35"/>
  <c r="AQ22" i="35" l="1"/>
  <c r="AQ21" i="35" s="1"/>
  <c r="S29" i="35" l="1"/>
  <c r="S72" i="35" s="1"/>
  <c r="H6" i="35" l="1"/>
  <c r="I7" i="35"/>
  <c r="I8" i="35" l="1"/>
  <c r="I26" i="35"/>
  <c r="I72" i="35" s="1"/>
  <c r="H7" i="35"/>
  <c r="AQ6" i="35"/>
  <c r="AH9" i="35"/>
  <c r="H8" i="35" l="1"/>
  <c r="H26" i="35"/>
  <c r="H72" i="35" s="1"/>
  <c r="AH7" i="35"/>
  <c r="AH8" i="35" l="1"/>
  <c r="AH26" i="35"/>
  <c r="AH29" i="35" l="1"/>
  <c r="AH72" i="35" s="1"/>
  <c r="AH57" i="35"/>
  <c r="AI7" i="35"/>
  <c r="AI26" i="35" l="1"/>
  <c r="AI8" i="35"/>
  <c r="L51" i="35" l="1"/>
  <c r="AQ51" i="35" s="1"/>
  <c r="L52" i="35"/>
  <c r="AQ52" i="35" s="1"/>
  <c r="R45" i="35" l="1"/>
  <c r="R29" i="35" s="1"/>
  <c r="R72" i="35" s="1"/>
  <c r="AQ17" i="35" l="1"/>
  <c r="AO15" i="35" l="1"/>
  <c r="AO26" i="35" s="1"/>
  <c r="AQ16" i="35"/>
  <c r="U26" i="35"/>
  <c r="T26" i="35" l="1"/>
  <c r="T72" i="35" s="1"/>
  <c r="L25" i="35"/>
  <c r="AQ25" i="35" s="1"/>
  <c r="L20" i="35"/>
  <c r="O15" i="35"/>
  <c r="O26" i="35" s="1"/>
  <c r="O72" i="35" s="1"/>
  <c r="L15" i="35" l="1"/>
  <c r="AQ20" i="35"/>
  <c r="AQ14" i="35"/>
  <c r="AA9" i="35"/>
  <c r="AA26" i="35" s="1"/>
  <c r="AQ15" i="35" l="1"/>
  <c r="L26" i="35"/>
  <c r="T26" i="31" l="1"/>
  <c r="T72" i="31" s="1"/>
  <c r="AA7" i="31"/>
  <c r="U26" i="31" l="1"/>
  <c r="AA8" i="31"/>
  <c r="L50" i="31"/>
  <c r="AQ50" i="31" s="1"/>
  <c r="S26" i="31"/>
  <c r="L25" i="31" l="1"/>
  <c r="AA45" i="31"/>
  <c r="L20" i="31" l="1"/>
  <c r="O15" i="31"/>
  <c r="O26" i="31" s="1"/>
  <c r="O72" i="31" s="1"/>
  <c r="AQ20" i="31" l="1"/>
  <c r="L15" i="31"/>
  <c r="L26" i="31" l="1"/>
  <c r="AO9" i="31" l="1"/>
  <c r="H11" i="31"/>
  <c r="H9" i="31" s="1"/>
  <c r="I9" i="31"/>
  <c r="H25" i="31"/>
  <c r="AI7" i="31" l="1"/>
  <c r="AD22" i="31" l="1"/>
  <c r="AD7" i="31"/>
  <c r="AI8" i="31"/>
  <c r="AI26" i="31"/>
  <c r="AD8" i="31" l="1"/>
  <c r="AD21" i="31"/>
  <c r="AD26" i="31" s="1"/>
  <c r="AD72" i="31" s="1"/>
  <c r="AB22" i="31"/>
  <c r="AB21" i="31" l="1"/>
  <c r="AO22" i="31"/>
  <c r="AO21" i="31" s="1"/>
  <c r="AQ22" i="31" l="1"/>
  <c r="AQ21" i="31" s="1"/>
  <c r="AQ17" i="31" l="1"/>
  <c r="H6" i="31" l="1"/>
  <c r="I7" i="31"/>
  <c r="I8" i="31" l="1"/>
  <c r="I26" i="31"/>
  <c r="I72" i="31" s="1"/>
  <c r="AQ6" i="31"/>
  <c r="H7" i="31"/>
  <c r="H8" i="31" l="1"/>
  <c r="H26" i="31"/>
  <c r="H72" i="31" s="1"/>
  <c r="AQ25" i="31" l="1"/>
  <c r="AO15" i="31"/>
  <c r="AQ16" i="31"/>
  <c r="AQ15" i="31" l="1"/>
  <c r="AO26" i="31"/>
  <c r="L52" i="31"/>
  <c r="AQ52" i="31" s="1"/>
  <c r="L51" i="31" l="1"/>
  <c r="AQ51" i="31" s="1"/>
  <c r="R45" i="31"/>
  <c r="R29" i="31" s="1"/>
  <c r="R72" i="31" s="1"/>
  <c r="S29" i="31" l="1"/>
  <c r="S72" i="31" s="1"/>
  <c r="AQ14" i="31" l="1"/>
  <c r="AA9" i="31"/>
  <c r="AA26" i="31" s="1"/>
  <c r="AA57" i="34" l="1"/>
  <c r="AA57" i="31" l="1"/>
  <c r="AA57" i="29"/>
  <c r="AA29" i="22"/>
  <c r="AA72" i="22" s="1"/>
  <c r="AA57" i="23"/>
  <c r="AA57" i="26"/>
  <c r="AA57" i="28"/>
  <c r="AA57" i="25"/>
  <c r="AA57" i="24"/>
  <c r="AA57" i="32"/>
  <c r="AA29" i="34"/>
  <c r="AA72" i="34" s="1"/>
  <c r="AA29" i="28"/>
  <c r="AA72" i="28" s="1"/>
  <c r="AA29" i="29"/>
  <c r="AA72" i="29" s="1"/>
  <c r="AA57" i="30"/>
  <c r="AA29" i="23"/>
  <c r="AA72" i="23" s="1"/>
  <c r="AA57" i="33"/>
  <c r="AA29" i="35"/>
  <c r="AA72" i="35" s="1"/>
  <c r="AA29" i="26" l="1"/>
  <c r="AA72" i="26" s="1"/>
  <c r="AA29" i="31"/>
  <c r="AA72" i="31" s="1"/>
  <c r="AA29" i="33"/>
  <c r="AA72" i="33" s="1"/>
  <c r="AA29" i="24"/>
  <c r="AA72" i="24" s="1"/>
  <c r="AA29" i="30"/>
  <c r="AA72" i="30" s="1"/>
  <c r="AA57" i="35"/>
  <c r="AA29" i="32"/>
  <c r="AA72" i="32" s="1"/>
  <c r="AA57" i="22"/>
  <c r="AA29" i="6"/>
  <c r="AA72" i="6" s="1"/>
  <c r="AA29" i="25"/>
  <c r="AA72" i="25" s="1"/>
  <c r="AA57" i="6" l="1"/>
  <c r="AA57" i="5" l="1"/>
  <c r="AA29" i="5"/>
  <c r="AA72" i="5" s="1"/>
  <c r="AA29" i="4" l="1"/>
  <c r="AA72" i="4" s="1"/>
  <c r="AA57" i="4"/>
  <c r="AA57" i="1" l="1"/>
  <c r="AA29" i="1"/>
  <c r="AA72" i="1" s="1"/>
  <c r="AA57" i="17" l="1"/>
  <c r="AA29" i="17"/>
  <c r="AA72" i="17" s="1"/>
  <c r="AA57" i="18" l="1"/>
  <c r="AA29" i="18"/>
  <c r="AA72" i="18" s="1"/>
  <c r="AA29" i="19" l="1"/>
  <c r="AA72" i="19" s="1"/>
  <c r="AA29" i="21"/>
  <c r="AA72" i="21" s="1"/>
  <c r="AA57" i="19"/>
  <c r="AA57" i="21"/>
  <c r="AQ44" i="11" l="1"/>
  <c r="AQ41" i="11" l="1"/>
  <c r="AQ34" i="11"/>
  <c r="AQ33" i="11"/>
  <c r="AQ38" i="11"/>
  <c r="AQ40" i="11"/>
  <c r="AQ43" i="11"/>
  <c r="AQ42" i="11"/>
  <c r="AQ37" i="11"/>
  <c r="AQ44" i="7"/>
  <c r="AQ44" i="2"/>
  <c r="AQ44" i="13"/>
  <c r="AQ44" i="12"/>
  <c r="AQ44" i="9"/>
  <c r="AQ44" i="16"/>
  <c r="AQ44" i="14"/>
  <c r="AQ44" i="21"/>
  <c r="AQ44" i="18"/>
  <c r="AQ44" i="6"/>
  <c r="AQ44" i="1"/>
  <c r="AQ44" i="17"/>
  <c r="AQ44" i="19"/>
  <c r="AQ44" i="31"/>
  <c r="AQ44" i="5"/>
  <c r="AQ44" i="4"/>
  <c r="AQ44" i="15"/>
  <c r="AQ44" i="10"/>
  <c r="AQ44" i="8"/>
  <c r="AQ39" i="11" l="1"/>
  <c r="AQ35" i="11"/>
  <c r="AQ31" i="11"/>
  <c r="AQ32" i="11"/>
  <c r="AQ42" i="25"/>
  <c r="AQ33" i="25"/>
  <c r="AQ37" i="25"/>
  <c r="AQ40" i="25"/>
  <c r="AQ44" i="25"/>
  <c r="AQ40" i="31"/>
  <c r="AQ43" i="9"/>
  <c r="AQ41" i="9"/>
  <c r="AQ37" i="9"/>
  <c r="AQ40" i="9"/>
  <c r="AQ42" i="9"/>
  <c r="AQ38" i="9"/>
  <c r="AQ33" i="9"/>
  <c r="AQ34" i="9"/>
  <c r="AQ37" i="30"/>
  <c r="AQ33" i="30"/>
  <c r="AQ40" i="30"/>
  <c r="AQ42" i="30"/>
  <c r="AQ44" i="30"/>
  <c r="AQ44" i="33"/>
  <c r="AQ40" i="12"/>
  <c r="AQ38" i="12"/>
  <c r="AQ34" i="12"/>
  <c r="AQ37" i="12"/>
  <c r="AQ42" i="12"/>
  <c r="AQ41" i="12"/>
  <c r="AQ43" i="12"/>
  <c r="AQ33" i="12"/>
  <c r="AQ40" i="32"/>
  <c r="AQ33" i="32"/>
  <c r="AQ42" i="32"/>
  <c r="AQ37" i="32"/>
  <c r="AQ44" i="32"/>
  <c r="AQ37" i="14"/>
  <c r="AQ40" i="14"/>
  <c r="AQ41" i="14"/>
  <c r="AQ38" i="14"/>
  <c r="AQ43" i="14"/>
  <c r="AQ42" i="14"/>
  <c r="AQ33" i="14"/>
  <c r="AQ34" i="14"/>
  <c r="AQ42" i="31"/>
  <c r="AQ33" i="29"/>
  <c r="AQ40" i="29"/>
  <c r="AQ42" i="29"/>
  <c r="AQ37" i="29"/>
  <c r="AQ44" i="29"/>
  <c r="AQ34" i="8"/>
  <c r="AQ38" i="8"/>
  <c r="AQ37" i="8"/>
  <c r="AQ42" i="8"/>
  <c r="AQ41" i="8"/>
  <c r="AQ43" i="8"/>
  <c r="AQ33" i="8"/>
  <c r="AQ40" i="8"/>
  <c r="AQ37" i="10"/>
  <c r="AQ42" i="10"/>
  <c r="AQ43" i="10"/>
  <c r="AQ38" i="10"/>
  <c r="AQ40" i="10"/>
  <c r="AQ41" i="10"/>
  <c r="AQ34" i="10"/>
  <c r="AQ33" i="10"/>
  <c r="AQ44" i="36"/>
  <c r="AQ33" i="31"/>
  <c r="AQ43" i="13"/>
  <c r="AQ38" i="13"/>
  <c r="AQ34" i="13"/>
  <c r="AQ37" i="13"/>
  <c r="AQ33" i="13"/>
  <c r="AQ40" i="13"/>
  <c r="AQ41" i="13"/>
  <c r="AQ42" i="13"/>
  <c r="AQ37" i="15"/>
  <c r="AQ41" i="15"/>
  <c r="AQ34" i="15"/>
  <c r="AQ40" i="15"/>
  <c r="AQ33" i="15"/>
  <c r="AQ43" i="15"/>
  <c r="AQ42" i="15"/>
  <c r="AQ38" i="15"/>
  <c r="AQ40" i="34"/>
  <c r="AQ37" i="34"/>
  <c r="AQ44" i="34"/>
  <c r="AQ41" i="28"/>
  <c r="AQ37" i="28"/>
  <c r="AQ40" i="28"/>
  <c r="AQ43" i="28"/>
  <c r="AQ33" i="28"/>
  <c r="AQ42" i="28"/>
  <c r="AQ44" i="28"/>
  <c r="AQ37" i="24"/>
  <c r="AQ40" i="24"/>
  <c r="AQ34" i="24"/>
  <c r="AQ33" i="24"/>
  <c r="AQ38" i="24"/>
  <c r="AQ42" i="24"/>
  <c r="AQ44" i="24"/>
  <c r="AQ44" i="35"/>
  <c r="AQ37" i="31"/>
  <c r="AQ42" i="16"/>
  <c r="AQ37" i="16"/>
  <c r="AQ40" i="16"/>
  <c r="AQ43" i="16"/>
  <c r="AQ38" i="16"/>
  <c r="AQ34" i="16"/>
  <c r="AQ33" i="16"/>
  <c r="AQ41" i="16"/>
  <c r="AQ34" i="22"/>
  <c r="AQ38" i="22"/>
  <c r="AQ40" i="22"/>
  <c r="AQ37" i="22"/>
  <c r="AQ33" i="22"/>
  <c r="AQ42" i="22"/>
  <c r="AQ44" i="22"/>
  <c r="AQ37" i="26"/>
  <c r="AQ42" i="26"/>
  <c r="AQ40" i="26"/>
  <c r="AQ33" i="26"/>
  <c r="AQ44" i="26"/>
  <c r="AQ43" i="2"/>
  <c r="AQ37" i="2"/>
  <c r="AQ41" i="2"/>
  <c r="AQ33" i="2"/>
  <c r="AQ34" i="2"/>
  <c r="AQ40" i="2"/>
  <c r="AQ38" i="2"/>
  <c r="AQ42" i="2"/>
  <c r="AQ38" i="23"/>
  <c r="AQ42" i="23"/>
  <c r="AQ37" i="23"/>
  <c r="AQ40" i="23"/>
  <c r="AQ33" i="23"/>
  <c r="AQ34" i="23"/>
  <c r="AQ44" i="23"/>
  <c r="AQ38" i="7"/>
  <c r="AQ43" i="7"/>
  <c r="AQ33" i="7"/>
  <c r="AQ42" i="7"/>
  <c r="AQ41" i="7"/>
  <c r="AQ40" i="7"/>
  <c r="AQ37" i="7"/>
  <c r="AQ34" i="7"/>
  <c r="AQ35" i="13" l="1"/>
  <c r="AQ39" i="10"/>
  <c r="AQ39" i="14"/>
  <c r="AQ32" i="12"/>
  <c r="AQ39" i="7"/>
  <c r="AQ39" i="23"/>
  <c r="AQ39" i="26"/>
  <c r="AQ35" i="24"/>
  <c r="AQ43" i="24"/>
  <c r="AQ41" i="34"/>
  <c r="AQ31" i="10"/>
  <c r="AQ39" i="8"/>
  <c r="AQ39" i="29"/>
  <c r="AQ32" i="14"/>
  <c r="AQ39" i="30"/>
  <c r="AQ41" i="25"/>
  <c r="AQ32" i="9"/>
  <c r="AQ31" i="7"/>
  <c r="AQ32" i="22"/>
  <c r="AQ41" i="24"/>
  <c r="AQ43" i="34"/>
  <c r="AQ35" i="15"/>
  <c r="AQ32" i="8"/>
  <c r="AQ39" i="32"/>
  <c r="AQ35" i="12"/>
  <c r="AQ31" i="9"/>
  <c r="AQ43" i="25"/>
  <c r="AQ32" i="16"/>
  <c r="AQ32" i="15"/>
  <c r="AQ39" i="13"/>
  <c r="AQ32" i="13"/>
  <c r="AQ41" i="29"/>
  <c r="AQ41" i="32"/>
  <c r="AQ43" i="32"/>
  <c r="AQ35" i="31"/>
  <c r="AQ43" i="23"/>
  <c r="AQ41" i="22"/>
  <c r="AQ39" i="22"/>
  <c r="AQ32" i="23"/>
  <c r="AQ31" i="2"/>
  <c r="AQ43" i="22"/>
  <c r="AQ35" i="16"/>
  <c r="AQ32" i="24"/>
  <c r="AQ35" i="28"/>
  <c r="AQ31" i="14"/>
  <c r="AQ43" i="30"/>
  <c r="AQ31" i="16"/>
  <c r="AQ35" i="8"/>
  <c r="AQ35" i="7"/>
  <c r="AQ39" i="16"/>
  <c r="AQ39" i="15"/>
  <c r="AQ32" i="10"/>
  <c r="AQ35" i="29"/>
  <c r="AQ43" i="29"/>
  <c r="AQ35" i="14"/>
  <c r="AQ35" i="30"/>
  <c r="AQ41" i="30"/>
  <c r="AQ35" i="25"/>
  <c r="AQ35" i="23"/>
  <c r="AQ39" i="28"/>
  <c r="AQ35" i="2"/>
  <c r="AQ43" i="26"/>
  <c r="AQ35" i="22"/>
  <c r="AQ31" i="15"/>
  <c r="AQ31" i="13"/>
  <c r="AQ39" i="31"/>
  <c r="AQ39" i="9"/>
  <c r="AQ32" i="2"/>
  <c r="AQ32" i="7"/>
  <c r="AQ41" i="31"/>
  <c r="AQ41" i="23"/>
  <c r="AQ39" i="2"/>
  <c r="AQ35" i="26"/>
  <c r="AQ41" i="26"/>
  <c r="AQ39" i="24"/>
  <c r="AQ43" i="31"/>
  <c r="AQ35" i="10"/>
  <c r="AQ31" i="8"/>
  <c r="AQ35" i="32"/>
  <c r="AQ31" i="12"/>
  <c r="AQ39" i="12"/>
  <c r="AQ35" i="9"/>
  <c r="AQ39" i="25"/>
  <c r="AQ36" i="11"/>
  <c r="AQ33" i="34"/>
  <c r="AQ42" i="34"/>
  <c r="AQ39" i="34" l="1"/>
  <c r="AQ31" i="25"/>
  <c r="AQ36" i="12"/>
  <c r="AQ31" i="24"/>
  <c r="AQ36" i="24"/>
  <c r="AQ36" i="16"/>
  <c r="AQ36" i="13"/>
  <c r="AQ31" i="30"/>
  <c r="AQ36" i="7"/>
  <c r="AQ36" i="8"/>
  <c r="AQ31" i="28"/>
  <c r="AQ36" i="15"/>
  <c r="AQ31" i="32"/>
  <c r="AQ31" i="31"/>
  <c r="AQ31" i="23"/>
  <c r="AQ31" i="26"/>
  <c r="AQ31" i="29"/>
  <c r="AQ36" i="2"/>
  <c r="AQ31" i="22"/>
  <c r="AQ35" i="34"/>
  <c r="AQ36" i="10"/>
  <c r="AQ36" i="14"/>
  <c r="AQ36" i="9"/>
  <c r="AO57" i="24" l="1"/>
  <c r="AO57" i="30"/>
  <c r="AQ30" i="24"/>
  <c r="AQ36" i="22"/>
  <c r="AQ30" i="6"/>
  <c r="AQ65" i="6"/>
  <c r="AO57" i="31"/>
  <c r="AO57" i="25"/>
  <c r="AO57" i="23"/>
  <c r="AQ30" i="22"/>
  <c r="AO57" i="29"/>
  <c r="AO57" i="28"/>
  <c r="AQ36" i="23"/>
  <c r="AO57" i="26"/>
  <c r="AQ31" i="34"/>
  <c r="AO57" i="32"/>
  <c r="AQ33" i="6"/>
  <c r="AQ34" i="6"/>
  <c r="AQ40" i="6"/>
  <c r="AQ37" i="6"/>
  <c r="AQ43" i="6"/>
  <c r="AQ38" i="6"/>
  <c r="AQ42" i="6"/>
  <c r="AQ41" i="6"/>
  <c r="AO57" i="22" l="1"/>
  <c r="AO29" i="28"/>
  <c r="AO72" i="28" s="1"/>
  <c r="AO29" i="6"/>
  <c r="AO72" i="6" s="1"/>
  <c r="AQ72" i="6" s="1"/>
  <c r="AQ73" i="6" s="1"/>
  <c r="AQ31" i="6"/>
  <c r="AQ30" i="5"/>
  <c r="AO29" i="22"/>
  <c r="AO72" i="22" s="1"/>
  <c r="AQ35" i="6"/>
  <c r="AQ32" i="6"/>
  <c r="AO29" i="23"/>
  <c r="AO72" i="23" s="1"/>
  <c r="AQ30" i="23"/>
  <c r="AO57" i="6"/>
  <c r="AQ57" i="6" s="1"/>
  <c r="AQ58" i="6"/>
  <c r="AQ29" i="6" s="1"/>
  <c r="AO29" i="26"/>
  <c r="AO72" i="26" s="1"/>
  <c r="AO57" i="34"/>
  <c r="AQ39" i="6"/>
  <c r="AO29" i="24"/>
  <c r="AO72" i="24" s="1"/>
  <c r="AO29" i="25"/>
  <c r="AO72" i="25" s="1"/>
  <c r="AQ40" i="5"/>
  <c r="AQ42" i="5"/>
  <c r="AQ33" i="5"/>
  <c r="AQ43" i="5"/>
  <c r="AQ38" i="5"/>
  <c r="AQ37" i="5"/>
  <c r="AQ34" i="5"/>
  <c r="AQ41" i="5" l="1"/>
  <c r="AQ31" i="5"/>
  <c r="AQ58" i="5"/>
  <c r="AQ35" i="5"/>
  <c r="AQ30" i="4"/>
  <c r="AQ65" i="5"/>
  <c r="AQ36" i="6"/>
  <c r="AQ32" i="5"/>
  <c r="AQ37" i="4"/>
  <c r="AQ42" i="4"/>
  <c r="AQ38" i="4"/>
  <c r="AQ40" i="4"/>
  <c r="AQ34" i="4"/>
  <c r="AQ33" i="4"/>
  <c r="AQ41" i="4"/>
  <c r="AQ43" i="4"/>
  <c r="AQ29" i="5" l="1"/>
  <c r="AQ35" i="4"/>
  <c r="AQ31" i="4"/>
  <c r="AQ58" i="4"/>
  <c r="AO57" i="5"/>
  <c r="AQ57" i="5" s="1"/>
  <c r="AQ39" i="4"/>
  <c r="AQ32" i="4"/>
  <c r="AQ39" i="5"/>
  <c r="AO57" i="4"/>
  <c r="AQ57" i="4" s="1"/>
  <c r="AQ30" i="1"/>
  <c r="AQ36" i="5"/>
  <c r="AO29" i="5"/>
  <c r="AO72" i="5" s="1"/>
  <c r="AQ72" i="5" s="1"/>
  <c r="AQ73" i="5" s="1"/>
  <c r="AQ38" i="1"/>
  <c r="AQ42" i="1"/>
  <c r="AQ40" i="1"/>
  <c r="AQ41" i="1"/>
  <c r="AQ34" i="1"/>
  <c r="AQ33" i="1"/>
  <c r="AQ43" i="1"/>
  <c r="AQ37" i="1"/>
  <c r="AQ39" i="1" l="1"/>
  <c r="AQ30" i="17"/>
  <c r="AQ58" i="1"/>
  <c r="AQ36" i="4"/>
  <c r="AQ65" i="4"/>
  <c r="AQ29" i="4" s="1"/>
  <c r="AO29" i="4"/>
  <c r="AO72" i="4" s="1"/>
  <c r="AQ72" i="4" s="1"/>
  <c r="AQ73" i="4" s="1"/>
  <c r="AQ65" i="1"/>
  <c r="AQ32" i="1"/>
  <c r="AQ35" i="1"/>
  <c r="AQ31" i="1"/>
  <c r="AQ42" i="33"/>
  <c r="AQ40" i="33"/>
  <c r="AQ33" i="33"/>
  <c r="AQ37" i="33"/>
  <c r="AQ37" i="17"/>
  <c r="AQ41" i="17"/>
  <c r="AQ40" i="17"/>
  <c r="AQ38" i="17"/>
  <c r="AQ34" i="17"/>
  <c r="AQ33" i="17"/>
  <c r="AQ43" i="17"/>
  <c r="AQ42" i="17"/>
  <c r="AQ29" i="1" l="1"/>
  <c r="AO57" i="1"/>
  <c r="AQ57" i="1" s="1"/>
  <c r="AO29" i="1"/>
  <c r="AO72" i="1" s="1"/>
  <c r="AQ72" i="1" s="1"/>
  <c r="AQ73" i="1" s="1"/>
  <c r="AQ39" i="17"/>
  <c r="AQ35" i="33"/>
  <c r="AQ39" i="33"/>
  <c r="AQ32" i="17"/>
  <c r="AQ31" i="17"/>
  <c r="AQ35" i="17"/>
  <c r="AQ43" i="33"/>
  <c r="AQ36" i="1"/>
  <c r="AQ65" i="17"/>
  <c r="AQ41" i="33"/>
  <c r="AQ30" i="18"/>
  <c r="AQ58" i="17"/>
  <c r="AQ33" i="35"/>
  <c r="AQ40" i="35"/>
  <c r="AQ37" i="35"/>
  <c r="AQ42" i="35"/>
  <c r="AQ34" i="18"/>
  <c r="AQ40" i="18"/>
  <c r="AQ37" i="18"/>
  <c r="AQ41" i="18"/>
  <c r="AQ42" i="18"/>
  <c r="AQ38" i="18"/>
  <c r="AQ43" i="18"/>
  <c r="AQ33" i="18"/>
  <c r="AQ29" i="17" l="1"/>
  <c r="AQ32" i="18"/>
  <c r="AQ31" i="18"/>
  <c r="AQ65" i="18"/>
  <c r="AQ31" i="33"/>
  <c r="AQ39" i="35"/>
  <c r="AQ36" i="17"/>
  <c r="AQ58" i="18"/>
  <c r="AQ30" i="21"/>
  <c r="AQ39" i="18"/>
  <c r="AQ43" i="35"/>
  <c r="AQ41" i="35"/>
  <c r="AO57" i="17"/>
  <c r="AQ57" i="17" s="1"/>
  <c r="AQ35" i="18"/>
  <c r="AQ35" i="35"/>
  <c r="AQ30" i="19"/>
  <c r="AO29" i="18"/>
  <c r="AO72" i="18" s="1"/>
  <c r="AO29" i="17"/>
  <c r="AO72" i="17" s="1"/>
  <c r="AQ33" i="21"/>
  <c r="AQ40" i="21"/>
  <c r="AQ43" i="21"/>
  <c r="AQ37" i="21"/>
  <c r="AQ38" i="21"/>
  <c r="AQ41" i="21"/>
  <c r="AQ34" i="21"/>
  <c r="AQ39" i="21"/>
  <c r="AQ42" i="21"/>
  <c r="AQ40" i="19"/>
  <c r="AQ34" i="19"/>
  <c r="AQ33" i="19"/>
  <c r="AQ37" i="19"/>
  <c r="AQ43" i="19"/>
  <c r="AQ42" i="19"/>
  <c r="AQ38" i="19"/>
  <c r="AQ41" i="19"/>
  <c r="AQ29" i="18" l="1"/>
  <c r="AO57" i="18"/>
  <c r="AQ57" i="18" s="1"/>
  <c r="AQ32" i="21"/>
  <c r="AQ58" i="21"/>
  <c r="AQ29" i="21" s="1"/>
  <c r="AQ72" i="18"/>
  <c r="AQ32" i="19"/>
  <c r="AO57" i="33"/>
  <c r="AQ35" i="19"/>
  <c r="AQ65" i="21"/>
  <c r="AQ58" i="19"/>
  <c r="AQ31" i="19"/>
  <c r="AQ31" i="21"/>
  <c r="AQ65" i="19"/>
  <c r="AQ29" i="19" s="1"/>
  <c r="AQ36" i="18"/>
  <c r="AQ39" i="19"/>
  <c r="AQ31" i="35"/>
  <c r="AQ35" i="21"/>
  <c r="AQ72" i="17"/>
  <c r="AO29" i="19"/>
  <c r="AO72" i="19" s="1"/>
  <c r="AO29" i="21" l="1"/>
  <c r="AO72" i="21" s="1"/>
  <c r="AO57" i="19"/>
  <c r="AQ57" i="19" s="1"/>
  <c r="AO57" i="21"/>
  <c r="AQ57" i="21" s="1"/>
  <c r="AQ72" i="19"/>
  <c r="AQ36" i="21"/>
  <c r="AO57" i="35"/>
  <c r="AQ36" i="19"/>
  <c r="AQ72" i="21"/>
  <c r="AA57" i="36" l="1"/>
  <c r="AQ37" i="36" l="1"/>
  <c r="AQ41" i="36"/>
  <c r="AQ33" i="36"/>
  <c r="AQ42" i="36"/>
  <c r="AQ40" i="36"/>
  <c r="AQ39" i="36" l="1"/>
  <c r="AQ35" i="36"/>
  <c r="AO57" i="36" l="1"/>
  <c r="AQ31" i="36"/>
  <c r="L54" i="36" l="1"/>
  <c r="AQ54" i="36" s="1"/>
  <c r="J7" i="36"/>
  <c r="T45" i="36"/>
  <c r="L71" i="36"/>
  <c r="AQ71" i="36" s="1"/>
  <c r="J8" i="36" l="1"/>
  <c r="J26" i="36"/>
  <c r="S57" i="36" l="1"/>
  <c r="L65" i="36"/>
  <c r="L68" i="36"/>
  <c r="L66" i="36"/>
  <c r="L67" i="36"/>
  <c r="L69" i="36"/>
  <c r="J29" i="36"/>
  <c r="J72" i="36" s="1"/>
  <c r="AO7" i="36" l="1"/>
  <c r="AQ18" i="36"/>
  <c r="AO8" i="36" l="1"/>
  <c r="AC7" i="36"/>
  <c r="AC22" i="36"/>
  <c r="AQ12" i="36"/>
  <c r="AC8" i="36" l="1"/>
  <c r="AC21" i="36"/>
  <c r="AC26" i="36" s="1"/>
  <c r="AC72" i="36" s="1"/>
  <c r="AK21" i="36"/>
  <c r="AK7" i="36"/>
  <c r="Q15" i="36" l="1"/>
  <c r="W15" i="36"/>
  <c r="AK8" i="36"/>
  <c r="AK26" i="36"/>
  <c r="AK72" i="36" s="1"/>
  <c r="R15" i="36"/>
  <c r="R21" i="36"/>
  <c r="P15" i="36" l="1"/>
  <c r="U21" i="36"/>
  <c r="W7" i="36"/>
  <c r="P21" i="36"/>
  <c r="U15" i="36"/>
  <c r="Q7" i="36"/>
  <c r="T15" i="36"/>
  <c r="Q21" i="36"/>
  <c r="R7" i="36"/>
  <c r="AB4" i="36" l="1"/>
  <c r="N7" i="36"/>
  <c r="R26" i="36"/>
  <c r="R8" i="36"/>
  <c r="U7" i="36"/>
  <c r="S15" i="36"/>
  <c r="N9" i="36"/>
  <c r="P7" i="36"/>
  <c r="T7" i="36"/>
  <c r="W26" i="36"/>
  <c r="W72" i="36" s="1"/>
  <c r="W8" i="36"/>
  <c r="M7" i="36"/>
  <c r="N21" i="36"/>
  <c r="AJ7" i="36"/>
  <c r="AB6" i="36"/>
  <c r="Q8" i="36"/>
  <c r="Q26" i="36"/>
  <c r="Q72" i="36" s="1"/>
  <c r="U8" i="36" l="1"/>
  <c r="T8" i="36"/>
  <c r="AJ8" i="36"/>
  <c r="AJ26" i="36"/>
  <c r="N8" i="36"/>
  <c r="N26" i="36"/>
  <c r="N72" i="36" s="1"/>
  <c r="L70" i="36"/>
  <c r="AQ70" i="36" s="1"/>
  <c r="P26" i="36"/>
  <c r="P8" i="36"/>
  <c r="M8" i="36"/>
  <c r="L5" i="36"/>
  <c r="AQ5" i="36" s="1"/>
  <c r="T29" i="36" l="1"/>
  <c r="S21" i="36"/>
  <c r="L14" i="36"/>
  <c r="M9" i="36"/>
  <c r="M26" i="36" s="1"/>
  <c r="M72" i="36" s="1"/>
  <c r="L9" i="36" l="1"/>
  <c r="S7" i="36"/>
  <c r="H13" i="36" l="1"/>
  <c r="AQ13" i="36" s="1"/>
  <c r="K57" i="36"/>
  <c r="H65" i="36"/>
  <c r="H57" i="36" s="1"/>
  <c r="S8" i="36"/>
  <c r="K29" i="36" l="1"/>
  <c r="H56" i="36"/>
  <c r="H29" i="36" s="1"/>
  <c r="H2" i="36"/>
  <c r="H4" i="36" l="1"/>
  <c r="K7" i="36"/>
  <c r="H19" i="36" l="1"/>
  <c r="K15" i="36"/>
  <c r="K8" i="36"/>
  <c r="K26" i="36"/>
  <c r="K72" i="36" s="1"/>
  <c r="L43" i="36" l="1"/>
  <c r="AQ19" i="36"/>
  <c r="H15" i="36"/>
  <c r="V58" i="36"/>
  <c r="L64" i="36"/>
  <c r="V57" i="36" l="1"/>
  <c r="L58" i="36"/>
  <c r="L57" i="36" s="1"/>
  <c r="AQ43" i="36"/>
  <c r="L30" i="36"/>
  <c r="G57" i="36" l="1"/>
  <c r="G21" i="36"/>
  <c r="D21" i="36" l="1"/>
  <c r="E24" i="36"/>
  <c r="E21" i="36" s="1"/>
  <c r="V21" i="36"/>
  <c r="L21" i="36" s="1"/>
  <c r="L24" i="36"/>
  <c r="C24" i="36" l="1"/>
  <c r="C21" i="36" s="1"/>
  <c r="E57" i="36"/>
  <c r="C58" i="36"/>
  <c r="C57" i="36" s="1"/>
  <c r="AQ24" i="36"/>
  <c r="C4" i="36" l="1"/>
  <c r="L4" i="36" l="1"/>
  <c r="AQ4" i="36" s="1"/>
  <c r="L6" i="36" l="1"/>
  <c r="G29" i="36" l="1"/>
  <c r="D29" i="36" l="1"/>
  <c r="G7" i="36" l="1"/>
  <c r="E29" i="36" l="1"/>
  <c r="C56" i="36"/>
  <c r="C29" i="36" s="1"/>
  <c r="D7" i="36"/>
  <c r="C3" i="36"/>
  <c r="G26" i="36"/>
  <c r="G72" i="36" s="1"/>
  <c r="G8" i="36"/>
  <c r="L56" i="36"/>
  <c r="V29" i="36"/>
  <c r="V7" i="36" l="1"/>
  <c r="L3" i="36"/>
  <c r="L7" i="36" s="1"/>
  <c r="C6" i="36"/>
  <c r="D8" i="36"/>
  <c r="D26" i="36"/>
  <c r="D72" i="36" s="1"/>
  <c r="AO45" i="30"/>
  <c r="AO29" i="30" s="1"/>
  <c r="AO72" i="30" s="1"/>
  <c r="AO45" i="29"/>
  <c r="AO29" i="29" s="1"/>
  <c r="AO72" i="29" s="1"/>
  <c r="L8" i="36" l="1"/>
  <c r="E7" i="36"/>
  <c r="V26" i="36"/>
  <c r="V72" i="36" s="1"/>
  <c r="V8" i="36"/>
  <c r="C7" i="36"/>
  <c r="AO45" i="33"/>
  <c r="AO29" i="33" s="1"/>
  <c r="AO72" i="33" s="1"/>
  <c r="E8" i="36" l="1"/>
  <c r="E26" i="36"/>
  <c r="E72" i="36" s="1"/>
  <c r="C26" i="36"/>
  <c r="C72" i="36" s="1"/>
  <c r="C8" i="36"/>
  <c r="AO45" i="32"/>
  <c r="AO29" i="32" s="1"/>
  <c r="AO72" i="32" s="1"/>
  <c r="AO45" i="31" l="1"/>
  <c r="AO29" i="31" s="1"/>
  <c r="AO72" i="31" s="1"/>
  <c r="AO45" i="36" l="1"/>
  <c r="AO29" i="36" s="1"/>
  <c r="AO45" i="34"/>
  <c r="AO29" i="34" s="1"/>
  <c r="AO72" i="34" s="1"/>
  <c r="AO45" i="35" l="1"/>
  <c r="AO29" i="35" s="1"/>
  <c r="AO72" i="35" s="1"/>
  <c r="AA7" i="36" l="1"/>
  <c r="L50" i="36"/>
  <c r="AQ50" i="36" s="1"/>
  <c r="AO9" i="36" l="1"/>
  <c r="AA8" i="36"/>
  <c r="S26" i="36"/>
  <c r="H25" i="36" l="1"/>
  <c r="H11" i="36"/>
  <c r="H9" i="36" s="1"/>
  <c r="I9" i="36"/>
  <c r="AD7" i="36" l="1"/>
  <c r="AD22" i="36"/>
  <c r="AD21" i="36" l="1"/>
  <c r="AB22" i="36"/>
  <c r="AA45" i="36"/>
  <c r="AA29" i="36" s="1"/>
  <c r="AD8" i="36"/>
  <c r="AD26" i="36"/>
  <c r="AD72" i="36" s="1"/>
  <c r="AB21" i="36" l="1"/>
  <c r="AO22" i="36"/>
  <c r="AO21" i="36" s="1"/>
  <c r="AQ22" i="36" l="1"/>
  <c r="AQ21" i="36" s="1"/>
  <c r="U26" i="36" l="1"/>
  <c r="T26" i="36" l="1"/>
  <c r="T72" i="36" s="1"/>
  <c r="L25" i="36"/>
  <c r="O15" i="36" l="1"/>
  <c r="O26" i="36" s="1"/>
  <c r="O72" i="36" s="1"/>
  <c r="L20" i="36"/>
  <c r="AQ20" i="36" l="1"/>
  <c r="L15" i="36"/>
  <c r="L26" i="36" l="1"/>
  <c r="AI7" i="36" l="1"/>
  <c r="L52" i="36" l="1"/>
  <c r="AQ52" i="36" s="1"/>
  <c r="AI8" i="36"/>
  <c r="AI26" i="36"/>
  <c r="R45" i="36" l="1"/>
  <c r="R29" i="36" s="1"/>
  <c r="R72" i="36" s="1"/>
  <c r="L51" i="36"/>
  <c r="AQ51" i="36" s="1"/>
  <c r="H6" i="36" l="1"/>
  <c r="I7" i="36"/>
  <c r="I8" i="36" l="1"/>
  <c r="I26" i="36"/>
  <c r="I72" i="36" s="1"/>
  <c r="H7" i="36"/>
  <c r="AQ6" i="36"/>
  <c r="S29" i="36"/>
  <c r="S72" i="36" s="1"/>
  <c r="H8" i="36" l="1"/>
  <c r="H26" i="36"/>
  <c r="H72" i="36" s="1"/>
  <c r="AQ17" i="36" l="1"/>
  <c r="AQ25" i="36" l="1"/>
  <c r="AQ16" i="36" l="1"/>
  <c r="AO15" i="36"/>
  <c r="AO26" i="36" l="1"/>
  <c r="AO72" i="36" s="1"/>
  <c r="AQ15" i="36"/>
  <c r="L47" i="32"/>
  <c r="L47" i="33"/>
  <c r="L47" i="31"/>
  <c r="AQ14" i="36" l="1"/>
  <c r="AA9" i="36"/>
  <c r="AA26" i="36" s="1"/>
  <c r="AA72" i="36" s="1"/>
  <c r="L46" i="31" l="1"/>
  <c r="L46" i="32" l="1"/>
  <c r="L46" i="33"/>
  <c r="L47" i="29" l="1"/>
  <c r="L46" i="29" l="1"/>
  <c r="L47" i="30" l="1"/>
  <c r="L46" i="30" l="1"/>
  <c r="L49" i="33" l="1"/>
  <c r="L49" i="32" l="1"/>
  <c r="L49" i="31" l="1"/>
  <c r="L49" i="30" l="1"/>
  <c r="L49" i="29" l="1"/>
  <c r="L48" i="29" l="1"/>
  <c r="L48" i="32" l="1"/>
  <c r="L48" i="31"/>
  <c r="L48" i="30"/>
  <c r="U45" i="29"/>
  <c r="U29" i="29" s="1"/>
  <c r="U72" i="29" s="1"/>
  <c r="U45" i="30" l="1"/>
  <c r="U29" i="30" s="1"/>
  <c r="U72" i="30" s="1"/>
  <c r="U45" i="32"/>
  <c r="U29" i="32" s="1"/>
  <c r="U72" i="32" s="1"/>
  <c r="U45" i="31"/>
  <c r="U29" i="31" s="1"/>
  <c r="U72" i="31" s="1"/>
  <c r="AB47" i="31" l="1"/>
  <c r="AQ47" i="31" s="1"/>
  <c r="AB47" i="29"/>
  <c r="AQ47" i="29" s="1"/>
  <c r="AB47" i="32"/>
  <c r="AQ47" i="32" s="1"/>
  <c r="AB47" i="30"/>
  <c r="AQ47" i="30" s="1"/>
  <c r="L53" i="29"/>
  <c r="L55" i="32"/>
  <c r="L55" i="30"/>
  <c r="L55" i="31"/>
  <c r="AI45" i="30" l="1"/>
  <c r="AI29" i="30" s="1"/>
  <c r="AI72" i="30" s="1"/>
  <c r="AB46" i="30"/>
  <c r="AB46" i="32"/>
  <c r="AI45" i="32"/>
  <c r="AI29" i="32" s="1"/>
  <c r="AI72" i="32" s="1"/>
  <c r="AB46" i="31"/>
  <c r="AI45" i="31"/>
  <c r="AI29" i="31" s="1"/>
  <c r="AI72" i="31" s="1"/>
  <c r="L53" i="30"/>
  <c r="P45" i="30"/>
  <c r="P29" i="30" s="1"/>
  <c r="P72" i="30" s="1"/>
  <c r="L53" i="32"/>
  <c r="P45" i="32"/>
  <c r="P29" i="32" s="1"/>
  <c r="P72" i="32" s="1"/>
  <c r="L53" i="31"/>
  <c r="P45" i="31"/>
  <c r="P29" i="31" s="1"/>
  <c r="P72" i="31" s="1"/>
  <c r="P45" i="29"/>
  <c r="P29" i="29" s="1"/>
  <c r="P72" i="29" s="1"/>
  <c r="L55" i="29"/>
  <c r="AI45" i="29"/>
  <c r="AI29" i="29" s="1"/>
  <c r="AI72" i="29" s="1"/>
  <c r="AB46" i="29"/>
  <c r="L48" i="33"/>
  <c r="AB49" i="29" l="1"/>
  <c r="AQ49" i="29" s="1"/>
  <c r="AB53" i="29"/>
  <c r="AQ53" i="29" s="1"/>
  <c r="AB49" i="32"/>
  <c r="AQ49" i="32" s="1"/>
  <c r="AB53" i="30"/>
  <c r="AQ53" i="30" s="1"/>
  <c r="L45" i="31"/>
  <c r="L45" i="30"/>
  <c r="L29" i="30" s="1"/>
  <c r="L72" i="30" s="1"/>
  <c r="AB55" i="29"/>
  <c r="AQ55" i="29" s="1"/>
  <c r="AB53" i="32"/>
  <c r="AQ53" i="32" s="1"/>
  <c r="AB49" i="31"/>
  <c r="AQ49" i="31" s="1"/>
  <c r="AB53" i="31"/>
  <c r="AQ53" i="31" s="1"/>
  <c r="L45" i="29"/>
  <c r="AQ46" i="32"/>
  <c r="AQ46" i="29"/>
  <c r="AQ46" i="30"/>
  <c r="AB49" i="30"/>
  <c r="AQ49" i="30" s="1"/>
  <c r="AB55" i="32"/>
  <c r="AQ55" i="32" s="1"/>
  <c r="AQ46" i="31"/>
  <c r="AB55" i="31"/>
  <c r="AQ55" i="31" s="1"/>
  <c r="P45" i="33"/>
  <c r="P29" i="33" s="1"/>
  <c r="P72" i="33" s="1"/>
  <c r="AB55" i="30"/>
  <c r="AQ55" i="30" s="1"/>
  <c r="L45" i="32"/>
  <c r="AJ45" i="32" l="1"/>
  <c r="AJ29" i="32" s="1"/>
  <c r="AJ72" i="32" s="1"/>
  <c r="AB48" i="32"/>
  <c r="L29" i="32"/>
  <c r="L72" i="32" s="1"/>
  <c r="L29" i="31"/>
  <c r="L72" i="31" s="1"/>
  <c r="AJ45" i="31"/>
  <c r="AJ29" i="31" s="1"/>
  <c r="AJ72" i="31" s="1"/>
  <c r="AB48" i="31"/>
  <c r="L29" i="29"/>
  <c r="L72" i="29" s="1"/>
  <c r="AJ45" i="29"/>
  <c r="AJ29" i="29" s="1"/>
  <c r="AJ72" i="29" s="1"/>
  <c r="AB48" i="29"/>
  <c r="AJ45" i="30"/>
  <c r="AJ29" i="30" s="1"/>
  <c r="AJ72" i="30" s="1"/>
  <c r="AB48" i="30"/>
  <c r="L55" i="33"/>
  <c r="AJ45" i="33" l="1"/>
  <c r="AJ29" i="33" s="1"/>
  <c r="AJ72" i="33" s="1"/>
  <c r="AQ48" i="30"/>
  <c r="AB45" i="30"/>
  <c r="AQ45" i="30" s="1"/>
  <c r="AQ48" i="32"/>
  <c r="AB45" i="32"/>
  <c r="AQ45" i="32" s="1"/>
  <c r="U45" i="33"/>
  <c r="U29" i="33" s="1"/>
  <c r="U72" i="33" s="1"/>
  <c r="L53" i="33"/>
  <c r="AQ48" i="29"/>
  <c r="AB45" i="29"/>
  <c r="AQ45" i="29" s="1"/>
  <c r="AQ48" i="31"/>
  <c r="AB45" i="31"/>
  <c r="AQ45" i="31" s="1"/>
  <c r="AB53" i="33" l="1"/>
  <c r="AQ53" i="33" s="1"/>
  <c r="L45" i="33"/>
  <c r="AB55" i="33"/>
  <c r="AQ55" i="33" s="1"/>
  <c r="AB49" i="33"/>
  <c r="AQ49" i="33" s="1"/>
  <c r="AB47" i="33"/>
  <c r="AQ47" i="33" s="1"/>
  <c r="AB48" i="33"/>
  <c r="AQ48" i="33" s="1"/>
  <c r="L47" i="34"/>
  <c r="L29" i="33" l="1"/>
  <c r="L72" i="33" s="1"/>
  <c r="AB46" i="33"/>
  <c r="AI45" i="33"/>
  <c r="AI29" i="33" s="1"/>
  <c r="AI72" i="33" s="1"/>
  <c r="L46" i="34" l="1"/>
  <c r="AB45" i="33"/>
  <c r="AQ45" i="33" s="1"/>
  <c r="AQ46" i="33"/>
  <c r="L47" i="35" l="1"/>
  <c r="L46" i="35" l="1"/>
  <c r="L47" i="36" l="1"/>
  <c r="U45" i="36" l="1"/>
  <c r="U29" i="36" s="1"/>
  <c r="U72" i="36" s="1"/>
  <c r="L46" i="36"/>
  <c r="AB47" i="36" l="1"/>
  <c r="AQ47" i="36" s="1"/>
  <c r="L49" i="36" l="1"/>
  <c r="AB46" i="36"/>
  <c r="AI45" i="36"/>
  <c r="AI29" i="36" s="1"/>
  <c r="AI72" i="36" s="1"/>
  <c r="AQ46" i="36" l="1"/>
  <c r="L55" i="36" l="1"/>
  <c r="L53" i="36"/>
  <c r="L48" i="36"/>
  <c r="P45" i="36" l="1"/>
  <c r="P29" i="36" s="1"/>
  <c r="P72" i="36" s="1"/>
  <c r="AB53" i="36"/>
  <c r="AQ53" i="36" s="1"/>
  <c r="L45" i="36"/>
  <c r="AB49" i="36"/>
  <c r="AQ49" i="36" s="1"/>
  <c r="AB55" i="36"/>
  <c r="AQ55" i="36" s="1"/>
  <c r="AJ45" i="36" l="1"/>
  <c r="AJ29" i="36" s="1"/>
  <c r="AJ72" i="36" s="1"/>
  <c r="AB48" i="36"/>
  <c r="L29" i="36"/>
  <c r="L72" i="36" s="1"/>
  <c r="AB45" i="36" l="1"/>
  <c r="AQ45" i="36" s="1"/>
  <c r="AQ48" i="36"/>
  <c r="L55" i="35" l="1"/>
  <c r="L53" i="34" l="1"/>
  <c r="L53" i="35" l="1"/>
  <c r="L49" i="35" l="1"/>
  <c r="L55" i="34" l="1"/>
  <c r="L49" i="34" l="1"/>
  <c r="P45" i="35" l="1"/>
  <c r="P29" i="35" s="1"/>
  <c r="P72" i="35" s="1"/>
  <c r="P45" i="34" l="1"/>
  <c r="P29" i="34" s="1"/>
  <c r="P72" i="34" s="1"/>
  <c r="L48" i="35"/>
  <c r="U45" i="35"/>
  <c r="U29" i="35" s="1"/>
  <c r="U72" i="35" s="1"/>
  <c r="AB48" i="34"/>
  <c r="AB47" i="34"/>
  <c r="AQ47" i="34" s="1"/>
  <c r="AB55" i="34" l="1"/>
  <c r="AQ55" i="34" s="1"/>
  <c r="AB49" i="34"/>
  <c r="AQ49" i="34" s="1"/>
  <c r="AB47" i="35"/>
  <c r="AQ47" i="35" s="1"/>
  <c r="L45" i="35"/>
  <c r="L29" i="35" s="1"/>
  <c r="L72" i="35" s="1"/>
  <c r="AB53" i="34"/>
  <c r="AQ53" i="34" s="1"/>
  <c r="AB48" i="35"/>
  <c r="AQ48" i="35" s="1"/>
  <c r="L48" i="34"/>
  <c r="U45" i="34"/>
  <c r="U29" i="34" s="1"/>
  <c r="U72" i="34" s="1"/>
  <c r="AB46" i="34"/>
  <c r="AI45" i="34"/>
  <c r="AI29" i="34" s="1"/>
  <c r="AI72" i="34" s="1"/>
  <c r="AB55" i="35"/>
  <c r="AQ55" i="35" s="1"/>
  <c r="AJ45" i="34"/>
  <c r="AJ29" i="34" s="1"/>
  <c r="AJ72" i="34" s="1"/>
  <c r="AB53" i="35" l="1"/>
  <c r="AQ53" i="35" s="1"/>
  <c r="AB49" i="35"/>
  <c r="AQ49" i="35" s="1"/>
  <c r="AB46" i="35"/>
  <c r="AI45" i="35"/>
  <c r="AI29" i="35" s="1"/>
  <c r="AI72" i="35" s="1"/>
  <c r="AB45" i="34"/>
  <c r="AQ46" i="34"/>
  <c r="AQ48" i="34"/>
  <c r="L45" i="34"/>
  <c r="AJ45" i="35"/>
  <c r="AJ29" i="35" s="1"/>
  <c r="AJ72" i="35" s="1"/>
  <c r="AB36" i="25"/>
  <c r="AB38" i="25"/>
  <c r="AQ38" i="25" s="1"/>
  <c r="AB36" i="26"/>
  <c r="AB38" i="26"/>
  <c r="AQ38" i="26" s="1"/>
  <c r="AB36" i="28"/>
  <c r="AB38" i="28"/>
  <c r="AQ38" i="28" s="1"/>
  <c r="AB36" i="29"/>
  <c r="AB38" i="29"/>
  <c r="AQ38" i="29" s="1"/>
  <c r="AB36" i="30"/>
  <c r="AB38" i="30"/>
  <c r="AQ38" i="30" s="1"/>
  <c r="AB36" i="31"/>
  <c r="AB38" i="31"/>
  <c r="AQ38" i="31" s="1"/>
  <c r="AB36" i="32"/>
  <c r="AB38" i="32"/>
  <c r="AQ38" i="32" s="1"/>
  <c r="AB36" i="33"/>
  <c r="AB38" i="33"/>
  <c r="AQ38" i="33" s="1"/>
  <c r="AB36" i="34"/>
  <c r="AB38" i="34"/>
  <c r="AQ38" i="34" s="1"/>
  <c r="AB36" i="35"/>
  <c r="AB38" i="35"/>
  <c r="AQ38" i="35" s="1"/>
  <c r="AB67" i="33"/>
  <c r="AQ67" i="33" s="1"/>
  <c r="AB60" i="29"/>
  <c r="AQ60" i="29" s="1"/>
  <c r="AB68" i="28"/>
  <c r="AQ68" i="28" s="1"/>
  <c r="AB67" i="28"/>
  <c r="AQ67" i="28" s="1"/>
  <c r="AB67" i="23"/>
  <c r="AQ67" i="23" s="1"/>
  <c r="AB69" i="25"/>
  <c r="AQ69" i="25" s="1"/>
  <c r="AB63" i="30"/>
  <c r="AQ63" i="30" s="1"/>
  <c r="AB60" i="28"/>
  <c r="AQ60" i="28" s="1"/>
  <c r="AB61" i="22"/>
  <c r="AQ61" i="22" s="1"/>
  <c r="AB62" i="33"/>
  <c r="AQ62" i="33" s="1"/>
  <c r="AB68" i="34"/>
  <c r="AQ68" i="34" s="1"/>
  <c r="AB61" i="25"/>
  <c r="AQ61" i="25" s="1"/>
  <c r="AB64" i="29"/>
  <c r="AQ64" i="29" s="1"/>
  <c r="AB69" i="24"/>
  <c r="AQ69" i="24" s="1"/>
  <c r="AB68" i="31"/>
  <c r="AQ68" i="31" s="1"/>
  <c r="AB64" i="28"/>
  <c r="AQ64" i="28" s="1"/>
  <c r="AQ45" i="34" l="1"/>
  <c r="L29" i="34"/>
  <c r="L72" i="34" s="1"/>
  <c r="AB45" i="35"/>
  <c r="AQ45" i="35" s="1"/>
  <c r="AQ46" i="35"/>
  <c r="AB59" i="25"/>
  <c r="AQ59" i="25" s="1"/>
  <c r="AB32" i="28"/>
  <c r="AB59" i="28"/>
  <c r="AQ59" i="28" s="1"/>
  <c r="AB10" i="25"/>
  <c r="AQ36" i="32"/>
  <c r="AQ36" i="28"/>
  <c r="AB32" i="29"/>
  <c r="AB32" i="30"/>
  <c r="AB10" i="26"/>
  <c r="AQ36" i="35"/>
  <c r="AQ36" i="31"/>
  <c r="AQ36" i="26"/>
  <c r="AB32" i="31"/>
  <c r="AB38" i="36"/>
  <c r="AQ38" i="36" s="1"/>
  <c r="AB66" i="32"/>
  <c r="AQ66" i="32" s="1"/>
  <c r="AB32" i="32"/>
  <c r="AB10" i="35"/>
  <c r="AQ36" i="34"/>
  <c r="AQ36" i="30"/>
  <c r="AQ36" i="25"/>
  <c r="AB32" i="33"/>
  <c r="AB10" i="30"/>
  <c r="AB32" i="25"/>
  <c r="AB32" i="34"/>
  <c r="AQ36" i="33"/>
  <c r="AQ36" i="29"/>
  <c r="AB32" i="26"/>
  <c r="AB32" i="35"/>
  <c r="AB69" i="26"/>
  <c r="AQ69" i="26" s="1"/>
  <c r="AB62" i="28"/>
  <c r="AQ62" i="28" s="1"/>
  <c r="AB67" i="29"/>
  <c r="AQ67" i="29" s="1"/>
  <c r="AB63" i="31"/>
  <c r="AQ63" i="31" s="1"/>
  <c r="AB68" i="32"/>
  <c r="AQ68" i="32" s="1"/>
  <c r="AB64" i="26"/>
  <c r="AQ64" i="26" s="1"/>
  <c r="AB60" i="24"/>
  <c r="AQ60" i="24" s="1"/>
  <c r="AB61" i="35"/>
  <c r="AQ61" i="35" s="1"/>
  <c r="AB60" i="23"/>
  <c r="AQ60" i="23" s="1"/>
  <c r="AB67" i="24"/>
  <c r="AQ67" i="24" s="1"/>
  <c r="AB62" i="24"/>
  <c r="AQ62" i="24" s="1"/>
  <c r="AB69" i="23"/>
  <c r="AQ69" i="23" s="1"/>
  <c r="AB69" i="35"/>
  <c r="AQ69" i="35" s="1"/>
  <c r="AB69" i="30"/>
  <c r="AQ69" i="30" s="1"/>
  <c r="AB64" i="33"/>
  <c r="AQ64" i="33" s="1"/>
  <c r="AB64" i="32"/>
  <c r="AQ64" i="32" s="1"/>
  <c r="AB64" i="36"/>
  <c r="AQ64" i="36" s="1"/>
  <c r="AB60" i="32"/>
  <c r="AQ60" i="32" s="1"/>
  <c r="AB60" i="26"/>
  <c r="AQ60" i="26" s="1"/>
  <c r="AB62" i="36"/>
  <c r="AQ62" i="36" s="1"/>
  <c r="AB62" i="25"/>
  <c r="AQ62" i="25" s="1"/>
  <c r="AB68" i="30"/>
  <c r="AQ68" i="30" s="1"/>
  <c r="AB67" i="36"/>
  <c r="AQ67" i="36" s="1"/>
  <c r="AB68" i="24"/>
  <c r="AQ68" i="24" s="1"/>
  <c r="AB62" i="22"/>
  <c r="AQ62" i="22" s="1"/>
  <c r="AB62" i="23"/>
  <c r="AQ62" i="23" s="1"/>
  <c r="AB60" i="22"/>
  <c r="AQ60" i="22" s="1"/>
  <c r="AB64" i="25"/>
  <c r="AQ64" i="25" s="1"/>
  <c r="AB60" i="30"/>
  <c r="AQ60" i="30" s="1"/>
  <c r="AB63" i="34"/>
  <c r="AQ63" i="34" s="1"/>
  <c r="AB69" i="36"/>
  <c r="AQ69" i="36" s="1"/>
  <c r="AB67" i="26"/>
  <c r="AQ67" i="26" s="1"/>
  <c r="AB63" i="35"/>
  <c r="AQ63" i="35" s="1"/>
  <c r="AB63" i="32"/>
  <c r="AQ63" i="32" s="1"/>
  <c r="AB62" i="35"/>
  <c r="AQ62" i="35" s="1"/>
  <c r="AB69" i="29"/>
  <c r="AQ69" i="29" s="1"/>
  <c r="AB60" i="31"/>
  <c r="AQ60" i="31" s="1"/>
  <c r="AB61" i="33"/>
  <c r="AQ61" i="33" s="1"/>
  <c r="AB67" i="34"/>
  <c r="AQ67" i="34" s="1"/>
  <c r="AB60" i="35"/>
  <c r="AQ60" i="35" s="1"/>
  <c r="AB67" i="25"/>
  <c r="AQ67" i="25" s="1"/>
  <c r="AB63" i="28"/>
  <c r="AQ63" i="28" s="1"/>
  <c r="AB68" i="29"/>
  <c r="AQ68" i="29" s="1"/>
  <c r="AB61" i="30"/>
  <c r="AQ61" i="30" s="1"/>
  <c r="AB60" i="36"/>
  <c r="AQ60" i="36" s="1"/>
  <c r="AB63" i="29"/>
  <c r="AQ63" i="29" s="1"/>
  <c r="AB69" i="33"/>
  <c r="AQ69" i="33" s="1"/>
  <c r="AB61" i="24"/>
  <c r="AQ61" i="24" s="1"/>
  <c r="AB61" i="31"/>
  <c r="AQ61" i="31" s="1"/>
  <c r="AB62" i="30"/>
  <c r="AQ62" i="30" s="1"/>
  <c r="AB63" i="33"/>
  <c r="AQ63" i="33" s="1"/>
  <c r="AB68" i="26"/>
  <c r="AQ68" i="26" s="1"/>
  <c r="AB68" i="25"/>
  <c r="AQ68" i="25" s="1"/>
  <c r="AB61" i="26"/>
  <c r="AQ61" i="26" s="1"/>
  <c r="AB64" i="31"/>
  <c r="AQ64" i="31" s="1"/>
  <c r="AB69" i="32"/>
  <c r="AQ69" i="32" s="1"/>
  <c r="AB68" i="35"/>
  <c r="AQ68" i="35" s="1"/>
  <c r="AB61" i="29"/>
  <c r="AQ61" i="29" s="1"/>
  <c r="AB64" i="30"/>
  <c r="AQ64" i="30" s="1"/>
  <c r="AB69" i="34"/>
  <c r="AQ69" i="34" s="1"/>
  <c r="AB63" i="24"/>
  <c r="AQ63" i="24" s="1"/>
  <c r="AB68" i="22"/>
  <c r="AQ68" i="22" s="1"/>
  <c r="AB61" i="23"/>
  <c r="AQ61" i="23" s="1"/>
  <c r="AB63" i="23"/>
  <c r="AQ63" i="23" s="1"/>
  <c r="AB67" i="31"/>
  <c r="AQ67" i="31" s="1"/>
  <c r="AB60" i="33"/>
  <c r="AQ60" i="33" s="1"/>
  <c r="AB11" i="31"/>
  <c r="AQ11" i="31" s="1"/>
  <c r="AB11" i="34"/>
  <c r="AQ11" i="34" s="1"/>
  <c r="AB68" i="36"/>
  <c r="AQ68" i="36" s="1"/>
  <c r="AB67" i="30"/>
  <c r="AQ67" i="30" s="1"/>
  <c r="AB68" i="33"/>
  <c r="AQ68" i="33" s="1"/>
  <c r="AB63" i="26"/>
  <c r="AQ63" i="26" s="1"/>
  <c r="AB69" i="31"/>
  <c r="AQ69" i="31" s="1"/>
  <c r="AB63" i="36"/>
  <c r="AQ63" i="36" s="1"/>
  <c r="AB68" i="23"/>
  <c r="AQ68" i="23" s="1"/>
  <c r="AB69" i="22"/>
  <c r="AQ69" i="22" s="1"/>
  <c r="AB67" i="22"/>
  <c r="AQ67" i="22" s="1"/>
  <c r="AB63" i="22"/>
  <c r="AQ63" i="22" s="1"/>
  <c r="AB61" i="34"/>
  <c r="AQ61" i="34" s="1"/>
  <c r="AB64" i="35"/>
  <c r="AQ64" i="35" s="1"/>
  <c r="AB11" i="35"/>
  <c r="AQ11" i="35" s="1"/>
  <c r="AB64" i="24"/>
  <c r="AQ64" i="24" s="1"/>
  <c r="AB61" i="36"/>
  <c r="AQ61" i="36" s="1"/>
  <c r="AB63" i="25"/>
  <c r="AQ63" i="25" s="1"/>
  <c r="AB61" i="28"/>
  <c r="AQ61" i="28" s="1"/>
  <c r="AB62" i="31"/>
  <c r="AQ62" i="31" s="1"/>
  <c r="AB67" i="32"/>
  <c r="AQ67" i="32" s="1"/>
  <c r="AB62" i="34"/>
  <c r="AQ62" i="34" s="1"/>
  <c r="AB62" i="29"/>
  <c r="AQ62" i="29" s="1"/>
  <c r="AB62" i="26"/>
  <c r="AQ62" i="26" s="1"/>
  <c r="AB69" i="28"/>
  <c r="AQ69" i="28" s="1"/>
  <c r="AB60" i="25"/>
  <c r="AQ60" i="25" s="1"/>
  <c r="AB61" i="32"/>
  <c r="AQ61" i="32" s="1"/>
  <c r="AB62" i="32"/>
  <c r="AQ62" i="32" s="1"/>
  <c r="AB67" i="35"/>
  <c r="AQ67" i="35" s="1"/>
  <c r="AB60" i="34"/>
  <c r="AQ60" i="34" s="1"/>
  <c r="AB34" i="25"/>
  <c r="AB64" i="22"/>
  <c r="AQ64" i="22" s="1"/>
  <c r="AB11" i="28"/>
  <c r="AQ11" i="28" s="1"/>
  <c r="AB11" i="26"/>
  <c r="AQ11" i="26" s="1"/>
  <c r="AB64" i="23"/>
  <c r="AQ64" i="23" s="1"/>
  <c r="AB11" i="33"/>
  <c r="AQ11" i="33" s="1"/>
  <c r="AE58" i="36" l="1"/>
  <c r="AB59" i="36"/>
  <c r="AQ59" i="36" s="1"/>
  <c r="AE65" i="31"/>
  <c r="AB65" i="31" s="1"/>
  <c r="AQ65" i="31" s="1"/>
  <c r="AB66" i="31"/>
  <c r="AQ66" i="31" s="1"/>
  <c r="AE65" i="25"/>
  <c r="AB65" i="25" s="1"/>
  <c r="AQ65" i="25" s="1"/>
  <c r="AB66" i="25"/>
  <c r="AQ66" i="25" s="1"/>
  <c r="AB59" i="23"/>
  <c r="AQ59" i="23" s="1"/>
  <c r="AE58" i="23"/>
  <c r="AB10" i="32"/>
  <c r="AQ10" i="30"/>
  <c r="AQ32" i="29"/>
  <c r="AB3" i="30"/>
  <c r="AQ3" i="30" s="1"/>
  <c r="AB66" i="29"/>
  <c r="AQ66" i="29" s="1"/>
  <c r="AE65" i="29"/>
  <c r="AB65" i="29" s="1"/>
  <c r="AQ65" i="29" s="1"/>
  <c r="AB59" i="34"/>
  <c r="AQ59" i="34" s="1"/>
  <c r="AB3" i="31"/>
  <c r="AQ3" i="31" s="1"/>
  <c r="AB59" i="33"/>
  <c r="AQ59" i="33" s="1"/>
  <c r="AE58" i="33"/>
  <c r="AB10" i="34"/>
  <c r="AE9" i="34"/>
  <c r="AE9" i="35"/>
  <c r="AE9" i="26"/>
  <c r="AQ10" i="25"/>
  <c r="AQ34" i="25"/>
  <c r="AB3" i="36"/>
  <c r="AQ3" i="36" s="1"/>
  <c r="AE65" i="26"/>
  <c r="AB65" i="26" s="1"/>
  <c r="AQ65" i="26" s="1"/>
  <c r="AB66" i="26"/>
  <c r="AQ66" i="26" s="1"/>
  <c r="AE65" i="30"/>
  <c r="AB65" i="30" s="1"/>
  <c r="AQ65" i="30" s="1"/>
  <c r="AB66" i="30"/>
  <c r="AQ66" i="30" s="1"/>
  <c r="AB3" i="32"/>
  <c r="AQ3" i="32" s="1"/>
  <c r="AQ32" i="33"/>
  <c r="AB9" i="35"/>
  <c r="AQ9" i="35" s="1"/>
  <c r="AQ10" i="35"/>
  <c r="AQ32" i="31"/>
  <c r="AB9" i="26"/>
  <c r="AQ9" i="26" s="1"/>
  <c r="AQ10" i="26"/>
  <c r="AE58" i="28"/>
  <c r="AB59" i="31"/>
  <c r="AQ59" i="31" s="1"/>
  <c r="AE58" i="31"/>
  <c r="AB59" i="30"/>
  <c r="AQ59" i="30" s="1"/>
  <c r="AE58" i="30"/>
  <c r="AB3" i="33"/>
  <c r="AQ3" i="33" s="1"/>
  <c r="AB59" i="24"/>
  <c r="AQ59" i="24" s="1"/>
  <c r="AE58" i="24"/>
  <c r="AE58" i="32"/>
  <c r="AB59" i="32"/>
  <c r="AQ59" i="32" s="1"/>
  <c r="AB66" i="34"/>
  <c r="AQ66" i="34" s="1"/>
  <c r="AE65" i="34"/>
  <c r="AB65" i="34" s="1"/>
  <c r="AQ65" i="34" s="1"/>
  <c r="AE65" i="24"/>
  <c r="AB65" i="24" s="1"/>
  <c r="AQ65" i="24" s="1"/>
  <c r="AB66" i="24"/>
  <c r="AQ66" i="24" s="1"/>
  <c r="AE9" i="28"/>
  <c r="AB10" i="28"/>
  <c r="AE65" i="28"/>
  <c r="AB65" i="28" s="1"/>
  <c r="AQ65" i="28" s="1"/>
  <c r="AB66" i="28"/>
  <c r="AQ66" i="28" s="1"/>
  <c r="AB3" i="29"/>
  <c r="AQ3" i="29" s="1"/>
  <c r="AE65" i="23"/>
  <c r="AB65" i="23" s="1"/>
  <c r="AQ65" i="23" s="1"/>
  <c r="AB66" i="23"/>
  <c r="AQ66" i="23" s="1"/>
  <c r="AE65" i="35"/>
  <c r="AB65" i="35" s="1"/>
  <c r="AQ65" i="35" s="1"/>
  <c r="AB66" i="35"/>
  <c r="AQ66" i="35" s="1"/>
  <c r="AB59" i="35"/>
  <c r="AQ59" i="35" s="1"/>
  <c r="AE58" i="35"/>
  <c r="AE9" i="33"/>
  <c r="AB10" i="33"/>
  <c r="AQ32" i="35"/>
  <c r="AQ32" i="34"/>
  <c r="AQ32" i="32"/>
  <c r="AB32" i="36"/>
  <c r="AB66" i="36"/>
  <c r="AQ66" i="36" s="1"/>
  <c r="AE65" i="36"/>
  <c r="AB65" i="36" s="1"/>
  <c r="AQ65" i="36" s="1"/>
  <c r="AE30" i="25"/>
  <c r="AE65" i="32"/>
  <c r="AB65" i="32" s="1"/>
  <c r="AQ65" i="32" s="1"/>
  <c r="AQ32" i="28"/>
  <c r="AE65" i="33"/>
  <c r="AB65" i="33" s="1"/>
  <c r="AQ65" i="33" s="1"/>
  <c r="AB66" i="33"/>
  <c r="AQ66" i="33" s="1"/>
  <c r="AB3" i="34"/>
  <c r="AQ3" i="34" s="1"/>
  <c r="AE9" i="31"/>
  <c r="AB10" i="31"/>
  <c r="AQ32" i="26"/>
  <c r="AQ32" i="25"/>
  <c r="AB30" i="25"/>
  <c r="AQ32" i="30"/>
  <c r="AE58" i="25"/>
  <c r="AE58" i="22"/>
  <c r="AB59" i="22"/>
  <c r="AQ59" i="22" s="1"/>
  <c r="AB3" i="35"/>
  <c r="AQ3" i="35" s="1"/>
  <c r="AB59" i="29"/>
  <c r="AQ59" i="29" s="1"/>
  <c r="AE58" i="29"/>
  <c r="AE65" i="22"/>
  <c r="AB65" i="22" s="1"/>
  <c r="AQ65" i="22" s="1"/>
  <c r="AB66" i="22"/>
  <c r="AQ66" i="22" s="1"/>
  <c r="AB10" i="29"/>
  <c r="AB36" i="36"/>
  <c r="AB10" i="36"/>
  <c r="AB64" i="34"/>
  <c r="AQ64" i="34" s="1"/>
  <c r="AB11" i="29"/>
  <c r="AQ11" i="29" s="1"/>
  <c r="AB11" i="32"/>
  <c r="AQ11" i="32" s="1"/>
  <c r="AB58" i="25" l="1"/>
  <c r="AE57" i="25"/>
  <c r="AQ30" i="25"/>
  <c r="AQ10" i="33"/>
  <c r="AB9" i="33"/>
  <c r="AQ9" i="33" s="1"/>
  <c r="AE57" i="23"/>
  <c r="AB58" i="23"/>
  <c r="AE29" i="23"/>
  <c r="AE72" i="23" s="1"/>
  <c r="AB34" i="34"/>
  <c r="AE30" i="34"/>
  <c r="AB34" i="31"/>
  <c r="AE30" i="31"/>
  <c r="AE57" i="30"/>
  <c r="AB58" i="30"/>
  <c r="AE58" i="34"/>
  <c r="AB11" i="25"/>
  <c r="AE9" i="25"/>
  <c r="AQ10" i="36"/>
  <c r="AE57" i="29"/>
  <c r="AB58" i="29"/>
  <c r="AE57" i="35"/>
  <c r="AB58" i="35"/>
  <c r="AQ10" i="34"/>
  <c r="AB9" i="34"/>
  <c r="AQ9" i="34" s="1"/>
  <c r="AB34" i="26"/>
  <c r="AE30" i="26"/>
  <c r="AE57" i="31"/>
  <c r="AB58" i="31"/>
  <c r="AE57" i="33"/>
  <c r="AB58" i="33"/>
  <c r="AB34" i="33"/>
  <c r="AE30" i="33"/>
  <c r="AB11" i="30"/>
  <c r="AE9" i="30"/>
  <c r="AQ32" i="36"/>
  <c r="AE57" i="32"/>
  <c r="AB58" i="32"/>
  <c r="AB34" i="30"/>
  <c r="AE30" i="30"/>
  <c r="AQ36" i="36"/>
  <c r="AB9" i="28"/>
  <c r="AQ9" i="28" s="1"/>
  <c r="AQ10" i="28"/>
  <c r="AE29" i="24"/>
  <c r="AE72" i="24" s="1"/>
  <c r="AE57" i="24"/>
  <c r="AB58" i="24"/>
  <c r="AB58" i="28"/>
  <c r="AE57" i="28"/>
  <c r="AB59" i="26"/>
  <c r="AQ59" i="26" s="1"/>
  <c r="AE58" i="26"/>
  <c r="AB34" i="32"/>
  <c r="AE30" i="32"/>
  <c r="AB34" i="29"/>
  <c r="AE30" i="29"/>
  <c r="AE9" i="29"/>
  <c r="AQ10" i="31"/>
  <c r="AB9" i="31"/>
  <c r="AQ9" i="31" s="1"/>
  <c r="AE9" i="32"/>
  <c r="AB34" i="28"/>
  <c r="AE30" i="28"/>
  <c r="AQ10" i="29"/>
  <c r="AB9" i="29"/>
  <c r="AQ9" i="29" s="1"/>
  <c r="AB58" i="22"/>
  <c r="AE29" i="22"/>
  <c r="AE72" i="22" s="1"/>
  <c r="AE57" i="22"/>
  <c r="AQ10" i="32"/>
  <c r="AB9" i="32"/>
  <c r="AQ9" i="32" s="1"/>
  <c r="AE57" i="36"/>
  <c r="AB58" i="36"/>
  <c r="AB57" i="22" l="1"/>
  <c r="AQ57" i="22" s="1"/>
  <c r="AQ58" i="22"/>
  <c r="AQ29" i="22" s="1"/>
  <c r="AB29" i="22"/>
  <c r="AB72" i="22" s="1"/>
  <c r="AQ72" i="22" s="1"/>
  <c r="AQ58" i="28"/>
  <c r="AB57" i="28"/>
  <c r="AQ57" i="28" s="1"/>
  <c r="AQ11" i="30"/>
  <c r="AB9" i="30"/>
  <c r="AQ9" i="30" s="1"/>
  <c r="AQ34" i="26"/>
  <c r="AB30" i="26"/>
  <c r="AB34" i="35"/>
  <c r="AE30" i="35"/>
  <c r="AQ58" i="24"/>
  <c r="AQ29" i="24" s="1"/>
  <c r="AB57" i="24"/>
  <c r="AQ57" i="24" s="1"/>
  <c r="AB29" i="24"/>
  <c r="AB72" i="24" s="1"/>
  <c r="AQ72" i="24" s="1"/>
  <c r="AQ34" i="30"/>
  <c r="AB30" i="30"/>
  <c r="AB57" i="25"/>
  <c r="AQ57" i="25" s="1"/>
  <c r="AQ58" i="25"/>
  <c r="AB57" i="36"/>
  <c r="AQ57" i="36" s="1"/>
  <c r="AQ58" i="36"/>
  <c r="AQ34" i="29"/>
  <c r="AB30" i="29"/>
  <c r="AQ58" i="32"/>
  <c r="AB57" i="32"/>
  <c r="AQ57" i="32" s="1"/>
  <c r="AQ34" i="33"/>
  <c r="AB30" i="33"/>
  <c r="AQ58" i="33"/>
  <c r="AB57" i="33"/>
  <c r="AQ57" i="33" s="1"/>
  <c r="AQ58" i="35"/>
  <c r="AB57" i="35"/>
  <c r="AQ57" i="35" s="1"/>
  <c r="AQ34" i="31"/>
  <c r="AB30" i="31"/>
  <c r="AQ34" i="28"/>
  <c r="AB30" i="28"/>
  <c r="AQ34" i="32"/>
  <c r="AB30" i="32"/>
  <c r="AQ11" i="25"/>
  <c r="AB9" i="25"/>
  <c r="AQ9" i="25" s="1"/>
  <c r="AE57" i="26"/>
  <c r="AB58" i="26"/>
  <c r="AB57" i="31"/>
  <c r="AQ57" i="31" s="1"/>
  <c r="AQ58" i="31"/>
  <c r="AE57" i="34"/>
  <c r="AB58" i="34"/>
  <c r="AQ34" i="34"/>
  <c r="AB30" i="34"/>
  <c r="AQ58" i="30"/>
  <c r="AB57" i="30"/>
  <c r="AQ57" i="30" s="1"/>
  <c r="AB57" i="29"/>
  <c r="AQ57" i="29" s="1"/>
  <c r="AQ58" i="29"/>
  <c r="AB57" i="23"/>
  <c r="AQ57" i="23" s="1"/>
  <c r="AB29" i="23"/>
  <c r="AB72" i="23" s="1"/>
  <c r="AQ72" i="23" s="1"/>
  <c r="AQ58" i="23"/>
  <c r="AQ29" i="23" s="1"/>
  <c r="AQ30" i="32" l="1"/>
  <c r="AQ30" i="29"/>
  <c r="AQ30" i="30"/>
  <c r="AB57" i="26"/>
  <c r="AQ57" i="26" s="1"/>
  <c r="AQ58" i="26"/>
  <c r="AQ34" i="35"/>
  <c r="AB30" i="35"/>
  <c r="AQ30" i="34"/>
  <c r="AQ30" i="28"/>
  <c r="AQ30" i="33"/>
  <c r="AQ30" i="26"/>
  <c r="AB57" i="34"/>
  <c r="AQ57" i="34" s="1"/>
  <c r="AQ58" i="34"/>
  <c r="AQ30" i="31"/>
  <c r="AQ30" i="35" l="1"/>
  <c r="AB34" i="36" l="1"/>
  <c r="AE30" i="36"/>
  <c r="AB11" i="36"/>
  <c r="AE9" i="36"/>
  <c r="AQ11" i="36" l="1"/>
  <c r="AB9" i="36"/>
  <c r="AQ9" i="36" s="1"/>
  <c r="AQ34" i="36"/>
  <c r="AB30" i="36"/>
  <c r="AE7" i="25" l="1"/>
  <c r="AB2" i="25"/>
  <c r="AB56" i="26"/>
  <c r="AE29" i="26"/>
  <c r="AB56" i="25"/>
  <c r="AE29" i="25"/>
  <c r="AQ30" i="36"/>
  <c r="AB56" i="28" l="1"/>
  <c r="AE29" i="28"/>
  <c r="AQ56" i="25"/>
  <c r="AQ29" i="25" s="1"/>
  <c r="AB29" i="25"/>
  <c r="AQ56" i="26"/>
  <c r="AQ29" i="26" s="1"/>
  <c r="AB29" i="26"/>
  <c r="AB7" i="25"/>
  <c r="AQ2" i="25"/>
  <c r="AE26" i="25"/>
  <c r="AE72" i="25" s="1"/>
  <c r="AE8" i="25"/>
  <c r="AE7" i="26" l="1"/>
  <c r="AB2" i="26"/>
  <c r="AB26" i="25"/>
  <c r="AB8" i="25"/>
  <c r="AQ8" i="25" s="1"/>
  <c r="AQ7" i="25"/>
  <c r="AB56" i="29"/>
  <c r="AE29" i="29"/>
  <c r="AQ56" i="28"/>
  <c r="AQ29" i="28" s="1"/>
  <c r="AB29" i="28"/>
  <c r="AQ26" i="25" l="1"/>
  <c r="AB72" i="25"/>
  <c r="AQ72" i="25" s="1"/>
  <c r="AE7" i="28"/>
  <c r="AB2" i="28"/>
  <c r="AB7" i="26"/>
  <c r="AQ2" i="26"/>
  <c r="AB56" i="30"/>
  <c r="AE29" i="30"/>
  <c r="AQ56" i="29"/>
  <c r="AQ29" i="29" s="1"/>
  <c r="AB29" i="29"/>
  <c r="AS7" i="25"/>
  <c r="AE26" i="26"/>
  <c r="AE72" i="26" s="1"/>
  <c r="AE8" i="26"/>
  <c r="AQ56" i="30" l="1"/>
  <c r="AQ29" i="30" s="1"/>
  <c r="AB29" i="30"/>
  <c r="AE7" i="29"/>
  <c r="AB2" i="29"/>
  <c r="AB26" i="26"/>
  <c r="AQ7" i="26"/>
  <c r="AB8" i="26"/>
  <c r="AQ8" i="26" s="1"/>
  <c r="AB7" i="28"/>
  <c r="AQ2" i="28"/>
  <c r="AE26" i="28"/>
  <c r="AE72" i="28" s="1"/>
  <c r="AE8" i="28"/>
  <c r="AB56" i="31"/>
  <c r="AE29" i="31"/>
  <c r="AQ56" i="31" l="1"/>
  <c r="AQ29" i="31" s="1"/>
  <c r="AB29" i="31"/>
  <c r="AB56" i="32"/>
  <c r="AE29" i="32"/>
  <c r="AB72" i="26"/>
  <c r="AQ72" i="26" s="1"/>
  <c r="AQ26" i="26"/>
  <c r="AB7" i="29"/>
  <c r="AQ2" i="29"/>
  <c r="AE26" i="29"/>
  <c r="AE72" i="29" s="1"/>
  <c r="AE8" i="29"/>
  <c r="AB8" i="28"/>
  <c r="AQ8" i="28" s="1"/>
  <c r="AB26" i="28"/>
  <c r="AQ7" i="28"/>
  <c r="AE7" i="30"/>
  <c r="AB2" i="30"/>
  <c r="AQ2" i="30" l="1"/>
  <c r="AB7" i="30"/>
  <c r="AQ56" i="32"/>
  <c r="AQ29" i="32" s="1"/>
  <c r="AB29" i="32"/>
  <c r="AE26" i="30"/>
  <c r="AE72" i="30" s="1"/>
  <c r="AE8" i="30"/>
  <c r="AB2" i="31"/>
  <c r="AE7" i="31"/>
  <c r="AB56" i="33"/>
  <c r="AE29" i="33"/>
  <c r="AQ26" i="28"/>
  <c r="AB72" i="28"/>
  <c r="AQ72" i="28" s="1"/>
  <c r="AB26" i="29"/>
  <c r="AB8" i="29"/>
  <c r="AQ8" i="29" s="1"/>
  <c r="AQ7" i="29"/>
  <c r="AQ56" i="33" l="1"/>
  <c r="AQ29" i="33" s="1"/>
  <c r="AB29" i="33"/>
  <c r="AB56" i="34"/>
  <c r="AE29" i="34"/>
  <c r="AQ26" i="29"/>
  <c r="AB72" i="29"/>
  <c r="AQ72" i="29" s="1"/>
  <c r="AE26" i="31"/>
  <c r="AE72" i="31" s="1"/>
  <c r="AE8" i="31"/>
  <c r="AB8" i="30"/>
  <c r="AQ8" i="30" s="1"/>
  <c r="AQ7" i="30"/>
  <c r="AB26" i="30"/>
  <c r="AE7" i="32"/>
  <c r="AB2" i="32"/>
  <c r="AB7" i="31"/>
  <c r="AQ2" i="31"/>
  <c r="AE7" i="33" l="1"/>
  <c r="AB2" i="33"/>
  <c r="AQ56" i="34"/>
  <c r="AQ29" i="34" s="1"/>
  <c r="AB29" i="34"/>
  <c r="AB8" i="31"/>
  <c r="AQ8" i="31" s="1"/>
  <c r="AQ7" i="31"/>
  <c r="AB26" i="31"/>
  <c r="AB7" i="32"/>
  <c r="AQ2" i="32"/>
  <c r="AB56" i="35"/>
  <c r="AE29" i="35"/>
  <c r="AE8" i="32"/>
  <c r="AE26" i="32"/>
  <c r="AE72" i="32" s="1"/>
  <c r="AQ26" i="30"/>
  <c r="AB72" i="30"/>
  <c r="AQ72" i="30" s="1"/>
  <c r="AQ56" i="35" l="1"/>
  <c r="AQ29" i="35" s="1"/>
  <c r="AB29" i="35"/>
  <c r="AE7" i="34"/>
  <c r="AB2" i="34"/>
  <c r="AB26" i="32"/>
  <c r="AB8" i="32"/>
  <c r="AQ8" i="32" s="1"/>
  <c r="AQ7" i="32"/>
  <c r="AB7" i="33"/>
  <c r="AQ2" i="33"/>
  <c r="AQ26" i="31"/>
  <c r="AB72" i="31"/>
  <c r="AQ72" i="31" s="1"/>
  <c r="AE8" i="33"/>
  <c r="AE26" i="33"/>
  <c r="AE72" i="33" s="1"/>
  <c r="AQ26" i="32" l="1"/>
  <c r="AB72" i="32"/>
  <c r="AQ72" i="32" s="1"/>
  <c r="AQ2" i="34"/>
  <c r="AB7" i="34"/>
  <c r="AE8" i="34"/>
  <c r="AE26" i="34"/>
  <c r="AE72" i="34" s="1"/>
  <c r="AB8" i="33"/>
  <c r="AQ8" i="33" s="1"/>
  <c r="AB26" i="33"/>
  <c r="AQ7" i="33"/>
  <c r="AB2" i="35"/>
  <c r="AE7" i="35"/>
  <c r="AB7" i="35" l="1"/>
  <c r="AQ2" i="35"/>
  <c r="AB8" i="34"/>
  <c r="AQ8" i="34" s="1"/>
  <c r="AB26" i="34"/>
  <c r="AQ7" i="34"/>
  <c r="AQ26" i="33"/>
  <c r="AB72" i="33"/>
  <c r="AQ72" i="33" s="1"/>
  <c r="AE26" i="35"/>
  <c r="AE72" i="35" s="1"/>
  <c r="AE8" i="35"/>
  <c r="AQ26" i="34" l="1"/>
  <c r="AB72" i="34"/>
  <c r="AQ72" i="34" s="1"/>
  <c r="AQ7" i="35"/>
  <c r="AB26" i="35"/>
  <c r="AB8" i="35"/>
  <c r="AQ8" i="35" s="1"/>
  <c r="AQ26" i="35" l="1"/>
  <c r="AB72" i="35"/>
  <c r="AQ72" i="35" s="1"/>
  <c r="AB56" i="36"/>
  <c r="AE29" i="36"/>
  <c r="AQ56" i="36" l="1"/>
  <c r="AQ29" i="36" s="1"/>
  <c r="AB29" i="36"/>
  <c r="AE7" i="36"/>
  <c r="AB2" i="36"/>
  <c r="AQ2" i="36" l="1"/>
  <c r="AB7" i="36"/>
  <c r="AE8" i="36"/>
  <c r="AE26" i="36"/>
  <c r="AE72" i="36" s="1"/>
  <c r="AB26" i="36" l="1"/>
  <c r="AB8" i="36"/>
  <c r="AQ8" i="36" s="1"/>
  <c r="AQ7" i="36"/>
  <c r="AQ26" i="36" l="1"/>
  <c r="AB72" i="36"/>
  <c r="AQ72" i="36" s="1"/>
</calcChain>
</file>

<file path=xl/sharedStrings.xml><?xml version="1.0" encoding="utf-8"?>
<sst xmlns="http://schemas.openxmlformats.org/spreadsheetml/2006/main" count="4738" uniqueCount="247">
  <si>
    <t>NACE</t>
  </si>
  <si>
    <t>Imports</t>
  </si>
  <si>
    <t>Exports</t>
  </si>
  <si>
    <t>Mar. Bunkers</t>
  </si>
  <si>
    <t>Stock Change</t>
  </si>
  <si>
    <t>Transformation Input</t>
  </si>
  <si>
    <t>Transformation Output</t>
  </si>
  <si>
    <t>Exchanges and transfers</t>
  </si>
  <si>
    <t>Own Use and Distribution Losses</t>
  </si>
  <si>
    <t>Available Final Energy Consumption</t>
  </si>
  <si>
    <t>Non-Energy Consumption</t>
  </si>
  <si>
    <t>Final non-Energy Consumption (Feedstocks)</t>
  </si>
  <si>
    <t>Total Final Energy Consumption</t>
  </si>
  <si>
    <t>Non-Energy Mining</t>
  </si>
  <si>
    <t>13-14</t>
  </si>
  <si>
    <t>15 - 16</t>
  </si>
  <si>
    <t>Textiles and textile products</t>
  </si>
  <si>
    <t>17 - 18</t>
  </si>
  <si>
    <t>Wood and wood products</t>
  </si>
  <si>
    <t>20</t>
  </si>
  <si>
    <t>Pulp, paper, publishing and printing</t>
  </si>
  <si>
    <t>21 - 22</t>
  </si>
  <si>
    <t>Chemicals &amp; man-made fibres</t>
  </si>
  <si>
    <t>24</t>
  </si>
  <si>
    <t>Rubber and plastic products</t>
  </si>
  <si>
    <t>25</t>
  </si>
  <si>
    <t>Other non-metallic mineral products</t>
  </si>
  <si>
    <t>26</t>
  </si>
  <si>
    <t>Basic metals and fabricated metal products</t>
  </si>
  <si>
    <t>27 - 28</t>
  </si>
  <si>
    <t>Machinery and equipment n.e.c.</t>
  </si>
  <si>
    <t>29</t>
  </si>
  <si>
    <t>Electrical and optical equipment</t>
  </si>
  <si>
    <t>30 - 33</t>
  </si>
  <si>
    <t>Transport equipment manufacture</t>
  </si>
  <si>
    <t>34 - 35</t>
  </si>
  <si>
    <t>Other manufacturing</t>
  </si>
  <si>
    <t>Transport</t>
  </si>
  <si>
    <t>Rail</t>
  </si>
  <si>
    <t>Domestic Aviation</t>
  </si>
  <si>
    <t>Residential</t>
  </si>
  <si>
    <t>Agricultural</t>
  </si>
  <si>
    <t>Statistical Difference</t>
  </si>
  <si>
    <t>2. Manufacturing Industries and Construction</t>
  </si>
  <si>
    <t>Industry*</t>
  </si>
  <si>
    <t xml:space="preserve">2004                               Units = ktoe
</t>
  </si>
  <si>
    <t xml:space="preserve">1990                                Units = ktoe
</t>
  </si>
  <si>
    <t xml:space="preserve">2003                               Units = ktoe
</t>
  </si>
  <si>
    <t>* Industry sub-sectoral breakdown is based on the 1990 breakdown</t>
  </si>
  <si>
    <t xml:space="preserve">2002                               Units = ktoe
</t>
  </si>
  <si>
    <t xml:space="preserve">2001                              Units = ktoe
</t>
  </si>
  <si>
    <t xml:space="preserve">2000                              Units = ktoe
</t>
  </si>
  <si>
    <t>* Industry sub-sectoral breakdown is based on the CIP 2001 with adjustments for Steel.</t>
  </si>
  <si>
    <t>* Industry sub-sectoral breakdown is based on interpolation between 1998 and 2001 CIP figures.</t>
  </si>
  <si>
    <t xml:space="preserve">1999                              Units = ktoe
</t>
  </si>
  <si>
    <t xml:space="preserve">1998                              Units = ktoe
</t>
  </si>
  <si>
    <t>* Industry sub-sectoral breakdown is based on 1998 CIP figures.</t>
  </si>
  <si>
    <t xml:space="preserve">1997                              Units = ktoe
</t>
  </si>
  <si>
    <t>* Industry sub-sectoral breakdown is based on interpolation between 1990 and 1998 CIP figures.</t>
  </si>
  <si>
    <t xml:space="preserve">1996                              Units = ktoe
</t>
  </si>
  <si>
    <t xml:space="preserve">1995                              Units = ktoe
</t>
  </si>
  <si>
    <t xml:space="preserve">1994                              Units = ktoe
</t>
  </si>
  <si>
    <t xml:space="preserve">1993                              Units = ktoe
</t>
  </si>
  <si>
    <t xml:space="preserve">1992                              Units = ktoe
</t>
  </si>
  <si>
    <t xml:space="preserve">1991                             Units = ktoe
</t>
  </si>
  <si>
    <t xml:space="preserve">2005                               Units = ktoe
</t>
  </si>
  <si>
    <t>Indigenous Production</t>
  </si>
  <si>
    <t>Primary Energy Supply (incl non-energy)</t>
  </si>
  <si>
    <t>Primary Energy Requirement (excl. non-energy)</t>
  </si>
  <si>
    <t>* Industry sub-sectoral breakdown is based on the CIP 2004.</t>
  </si>
  <si>
    <t>* Industry sub-sectoral breakdown is based on interpolation between 2001 and 2004 CIP figures.</t>
  </si>
  <si>
    <t>Road Freight</t>
  </si>
  <si>
    <t>Road Private Car</t>
  </si>
  <si>
    <t>Public Passenger Services</t>
  </si>
  <si>
    <t>Fuel Tourism</t>
  </si>
  <si>
    <t>Unspecified</t>
  </si>
  <si>
    <t xml:space="preserve">2006                               Units = ktoe
</t>
  </si>
  <si>
    <t>International Aviation</t>
  </si>
  <si>
    <t xml:space="preserve">2007                               Units = ktoe
</t>
  </si>
  <si>
    <t xml:space="preserve"> Coal</t>
  </si>
  <si>
    <t xml:space="preserve"> Bituminous Coal</t>
  </si>
  <si>
    <t xml:space="preserve"> Anthracite + Manufactured Ovoids</t>
  </si>
  <si>
    <t xml:space="preserve"> Coke</t>
  </si>
  <si>
    <t xml:space="preserve"> Peat</t>
  </si>
  <si>
    <t xml:space="preserve"> Milled Peat</t>
  </si>
  <si>
    <t xml:space="preserve"> Sod Peat</t>
  </si>
  <si>
    <t xml:space="preserve"> Briquettes</t>
  </si>
  <si>
    <t xml:space="preserve"> Oil</t>
  </si>
  <si>
    <t xml:space="preserve"> Crude</t>
  </si>
  <si>
    <t xml:space="preserve"> Refinery Gas</t>
  </si>
  <si>
    <t xml:space="preserve"> Gasoline</t>
  </si>
  <si>
    <t xml:space="preserve"> Kerosene</t>
  </si>
  <si>
    <t xml:space="preserve"> Jet Kerosene</t>
  </si>
  <si>
    <t xml:space="preserve"> Fueloil</t>
  </si>
  <si>
    <t xml:space="preserve"> LPG</t>
  </si>
  <si>
    <t xml:space="preserve"> Gasoil / Diesel /DERV</t>
  </si>
  <si>
    <t xml:space="preserve"> Petroleum Coke</t>
  </si>
  <si>
    <t xml:space="preserve"> Naphta</t>
  </si>
  <si>
    <t xml:space="preserve"> Bitumen</t>
  </si>
  <si>
    <t xml:space="preserve"> White Spirit</t>
  </si>
  <si>
    <t xml:space="preserve"> Lubricants</t>
  </si>
  <si>
    <t xml:space="preserve"> Natural Gas</t>
  </si>
  <si>
    <t xml:space="preserve"> Renewables</t>
  </si>
  <si>
    <t xml:space="preserve"> Hydro</t>
  </si>
  <si>
    <t xml:space="preserve"> Wind</t>
  </si>
  <si>
    <t xml:space="preserve"> Biomass</t>
  </si>
  <si>
    <t xml:space="preserve"> Landfill Gas</t>
  </si>
  <si>
    <t xml:space="preserve"> Biogas</t>
  </si>
  <si>
    <t xml:space="preserve"> Electricity</t>
  </si>
  <si>
    <t xml:space="preserve"> Heat</t>
  </si>
  <si>
    <t xml:space="preserve"> TOTAL</t>
  </si>
  <si>
    <t xml:space="preserve">2008                         Units = ktoe
</t>
  </si>
  <si>
    <t>Food &amp; beverages</t>
  </si>
  <si>
    <t>* Industry sub-sectoral breakdown is based on the CIP 2006.</t>
  </si>
  <si>
    <t>* Industry sub-sectoral breakdown is based on the CIP 2005.</t>
  </si>
  <si>
    <t xml:space="preserve">2009                         Units = ktoe
</t>
  </si>
  <si>
    <t>* Industry sub-sectoral breakdown is based on the CIP 2008.</t>
  </si>
  <si>
    <t>* Industry sub-sectoral breakdown is based on the CIP 2007.</t>
  </si>
  <si>
    <t xml:space="preserve"> Non-Renewable  Waste</t>
  </si>
  <si>
    <t>2010 provisional data based on 2009 breakdown</t>
  </si>
  <si>
    <t>2009 data</t>
  </si>
  <si>
    <t>2010 provisional data</t>
  </si>
  <si>
    <t xml:space="preserve">2010                         Units = ktoe
</t>
  </si>
  <si>
    <t>05-09</t>
  </si>
  <si>
    <t>10-11</t>
  </si>
  <si>
    <t>16</t>
  </si>
  <si>
    <t>17-18</t>
  </si>
  <si>
    <t>20-21</t>
  </si>
  <si>
    <t>22</t>
  </si>
  <si>
    <t>23</t>
  </si>
  <si>
    <t>24-25</t>
  </si>
  <si>
    <t>28</t>
  </si>
  <si>
    <t>26-27</t>
  </si>
  <si>
    <t>29-30</t>
  </si>
  <si>
    <t>Fisheries</t>
  </si>
  <si>
    <t>Navigation</t>
  </si>
  <si>
    <t xml:space="preserve">2011                         Units = ktoe
</t>
  </si>
  <si>
    <t>2010 data</t>
  </si>
  <si>
    <t>2011 provisional data</t>
  </si>
  <si>
    <t xml:space="preserve">2012                         Units = ktoe
</t>
  </si>
  <si>
    <t>2012 provisional data</t>
  </si>
  <si>
    <t>2011 data</t>
  </si>
  <si>
    <t>Sod peat is estimated due to new legislation and the methodology is under review</t>
  </si>
  <si>
    <t>31-33, 12 &amp; 15</t>
  </si>
  <si>
    <t>2012 provisional data based on 2011 breakdown</t>
  </si>
  <si>
    <t>2011 provisional data based on 2010 breakdown</t>
  </si>
  <si>
    <t xml:space="preserve">2013                         Units = ktoe
</t>
  </si>
  <si>
    <t>2013 provisional data</t>
  </si>
  <si>
    <t>2012 data</t>
  </si>
  <si>
    <t>2013 provisional data based on 2012 breakdown</t>
  </si>
  <si>
    <t xml:space="preserve"> Lignite \ Brown Coal Briquettes</t>
  </si>
  <si>
    <t>Road Light Goods Vehicle</t>
  </si>
  <si>
    <t>Statistical differences may exist for crude oil between the calculated primary energy requirement and the observed refinery input</t>
  </si>
  <si>
    <t>2014 provisional data</t>
  </si>
  <si>
    <t xml:space="preserve">2014                         Units = ktoe
</t>
  </si>
  <si>
    <t>2014 provisional data based on 2013 breakdown</t>
  </si>
  <si>
    <t>2013 data</t>
  </si>
  <si>
    <t xml:space="preserve">2015                         Units = ktoe
</t>
  </si>
  <si>
    <t>2015 provisional data</t>
  </si>
  <si>
    <t>2015 provisional data based on 2014 breakdown</t>
  </si>
  <si>
    <t>2014 data</t>
  </si>
  <si>
    <t xml:space="preserve">2016                        Units = ktoe
</t>
  </si>
  <si>
    <t>2016 provisional data</t>
  </si>
  <si>
    <t>2015 data</t>
  </si>
  <si>
    <t>NACE (Rev 2)</t>
  </si>
  <si>
    <t xml:space="preserve">2017                        Units = ktoe
</t>
  </si>
  <si>
    <t>2016 provisional data based on 2015 breakdown</t>
  </si>
  <si>
    <t>2016 data</t>
  </si>
  <si>
    <t>2017 provisional data</t>
  </si>
  <si>
    <t>2017 provisional data based on 2016 breakdown</t>
  </si>
  <si>
    <t>2018 provisional data</t>
  </si>
  <si>
    <t xml:space="preserve">2018                        Units = ktoe
</t>
  </si>
  <si>
    <t>2017 data</t>
  </si>
  <si>
    <t>Construction</t>
  </si>
  <si>
    <t>41-43</t>
  </si>
  <si>
    <t>Wholesale, Retail, and Vehicle Repair</t>
  </si>
  <si>
    <t>45-47</t>
  </si>
  <si>
    <t>Transportation and Storage</t>
  </si>
  <si>
    <t>49-53</t>
  </si>
  <si>
    <t>Accommodation and Food Services</t>
  </si>
  <si>
    <t>55-56</t>
  </si>
  <si>
    <t>Information and Communication</t>
  </si>
  <si>
    <t>58-63</t>
  </si>
  <si>
    <t>Financial, Insurance and Real Estate Activities</t>
  </si>
  <si>
    <t>64-68</t>
  </si>
  <si>
    <t>Other Services Sectors</t>
  </si>
  <si>
    <t>Water Supply, Sewerage, and Waste Management</t>
  </si>
  <si>
    <t>36-39</t>
  </si>
  <si>
    <t>Public Administration</t>
  </si>
  <si>
    <t>Education</t>
  </si>
  <si>
    <t>Health, Residential Care and Social Work Activities</t>
  </si>
  <si>
    <t>86-88</t>
  </si>
  <si>
    <t xml:space="preserve">2019                        Units = ktoe
</t>
  </si>
  <si>
    <t>*Industry &amp; Services sub-sectoral breakdown is based on the BEUS 2009.</t>
  </si>
  <si>
    <t>Commercial/Public Services*</t>
  </si>
  <si>
    <t>Commercial Services*</t>
  </si>
  <si>
    <t>Public Services*</t>
  </si>
  <si>
    <t>*Industry &amp; Services sub-sectoral breakdown is based on the BEUS 2010.</t>
  </si>
  <si>
    <t>*Industry &amp; Services sub-sectoral breakdown is based on the BEUS 2011.</t>
  </si>
  <si>
    <t>*Industry &amp; Services sub-sectoral breakdown is based on the BEUS 2012.</t>
  </si>
  <si>
    <t>*Industry &amp; Services sub-sectoral breakdown is based on the BEUS 2013.</t>
  </si>
  <si>
    <t>*Industry &amp; Services sub-sectoral breakdown is based on the BEUS 2014.</t>
  </si>
  <si>
    <t>*Industry &amp; Services sub-sectoral breakdown is based on the BEUS 2015.</t>
  </si>
  <si>
    <t>*Industry &amp; Services sub-sectoral breakdown is based on the BEUS 2016.</t>
  </si>
  <si>
    <t>2019 provisional data</t>
  </si>
  <si>
    <t>2018 data</t>
  </si>
  <si>
    <t>2019 provisional data based on 2018 breakdown</t>
  </si>
  <si>
    <t>2018 provisional data based on 2017 breakdown</t>
  </si>
  <si>
    <t xml:space="preserve"> Ambient Heat</t>
  </si>
  <si>
    <t xml:space="preserve"> Renewable Waste</t>
  </si>
  <si>
    <t xml:space="preserve"> Solar Photovoltaic</t>
  </si>
  <si>
    <t xml:space="preserve"> Solar Thermal</t>
  </si>
  <si>
    <t xml:space="preserve"> Biodiesel</t>
  </si>
  <si>
    <t xml:space="preserve"> Bioethanol</t>
  </si>
  <si>
    <t xml:space="preserve"> Refinery Feedstocks</t>
  </si>
  <si>
    <t xml:space="preserve">2020                        Units = ktoe
</t>
  </si>
  <si>
    <t>2020 provisional data</t>
  </si>
  <si>
    <t>2019 data</t>
  </si>
  <si>
    <t>Last Updated : 1st October 2021</t>
  </si>
  <si>
    <t>*Industry &amp; Services sub-sectoral breakdown is based on the BEUS 2018.</t>
  </si>
  <si>
    <t>2020 provisional data based on 2018 breakdown</t>
  </si>
  <si>
    <t xml:space="preserve">2021                        Units = ktoe
</t>
  </si>
  <si>
    <t>2021 provisional data</t>
  </si>
  <si>
    <t>2021 provisional data based on 2018 breakdown</t>
  </si>
  <si>
    <t>2020 data</t>
  </si>
  <si>
    <t>Public Thermal Power Plants (Input)</t>
  </si>
  <si>
    <t>Combined Heat and Power Plants (Input)</t>
  </si>
  <si>
    <t>Pumped Storage Consumption (Input)</t>
  </si>
  <si>
    <t>Briquetting Plants (Input)</t>
  </si>
  <si>
    <t>Oil Refineries &amp; other energy sector (Input)</t>
  </si>
  <si>
    <t>Public Thermal Power Plants (Output)</t>
  </si>
  <si>
    <t>Combined Heat and Power Plants (Output)</t>
  </si>
  <si>
    <t>Pumped Storage Generation (Output)</t>
  </si>
  <si>
    <t>Briquetting Plants (Output)</t>
  </si>
  <si>
    <t>Oil Refineries &amp; other energy sector (Output)</t>
  </si>
  <si>
    <t>Electricity Exchange &amp; Transfers</t>
  </si>
  <si>
    <t>Heat Exchange &amp; Transfers</t>
  </si>
  <si>
    <t>Other Exchange &amp; Transfers</t>
  </si>
  <si>
    <t xml:space="preserve">2022                        Units = ktoe
</t>
  </si>
  <si>
    <t>2022 provisional data</t>
  </si>
  <si>
    <t>2022 provisional data based on 2018 breakdown</t>
  </si>
  <si>
    <t>2021 data</t>
  </si>
  <si>
    <t>*Industry &amp; Services sub-sectoral breakdown is based on the BEUS 2019.</t>
  </si>
  <si>
    <t>*Industry &amp; Services sub-sectoral breakdown is based on the BEUS 2020.</t>
  </si>
  <si>
    <t>*Industry &amp; Services sub-sectoral breakdown is based on the BEUS 2021.</t>
  </si>
  <si>
    <t>Last Updated : 23rd April 2024</t>
  </si>
  <si>
    <t xml:space="preserve">2023                        Units = ktoe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</si>
</sst>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yy;@"/>
    <numFmt numFmtId="165" formatCode="#,##0.000;[Red]\-#,##0.000"/>
    <numFmt numFmtId="166" formatCode="0.0%"/>
  </numFmts>
  <fonts count="1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yriad Pro"/>
      <family val="2"/>
    </font>
    <font>
      <sz val="10"/>
      <name val="Myriad Pro"/>
      <family val="2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name val="Myriad Pro"/>
      <family val="2"/>
    </font>
    <font>
      <sz val="10"/>
      <name val="Myriad Pro"/>
      <family val="2"/>
    </font>
    <font>
      <sz val="10"/>
      <name val="Arial"/>
      <family val="2"/>
    </font>
    <font>
      <b/>
      <sz val="18"/>
      <name val="Myriad Pro"/>
      <family val="2"/>
    </font>
    <font>
      <sz val="10"/>
      <name val="Myriad Pro"/>
      <family val="2"/>
    </font>
    <font>
      <sz val="10"/>
      <name val="Myriad Pro"/>
      <family val="2"/>
    </font>
    <font>
      <b/>
      <sz val="10"/>
      <name val="Myriad Pro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</fills>
  <borders count="1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49" fontId="7" fillId="0" borderId="1" applyNumberFormat="0" applyFont="0" applyFill="0" applyBorder="0" applyProtection="0">
      <alignment horizontal="left" vertical="center" indent="2"/>
    </xf>
    <xf numFmtId="43" fontId="10" fillId="0" borderId="0" applyFont="0" applyFill="0" applyBorder="0" applyAlignment="0" applyProtection="0"/>
    <xf numFmtId="0" fontId="2" fillId="0" borderId="0"/>
    <xf numFmtId="0" fontId="3" fillId="0" borderId="0"/>
    <xf numFmtId="9" fontId="1" fillId="0" borderId="0" applyFont="0" applyFill="0" applyBorder="0" applyAlignment="0" applyProtection="0"/>
  </cellStyleXfs>
  <cellXfs count="820">
    <xf numFmtId="0" fontId="0" fillId="0" borderId="0" xfId="0"/>
    <xf numFmtId="38" fontId="4" fillId="0" borderId="2" xfId="4" applyNumberFormat="1" applyFont="1" applyBorder="1" applyAlignment="1">
      <alignment horizontal="center"/>
    </xf>
    <xf numFmtId="38" fontId="5" fillId="0" borderId="0" xfId="0" applyNumberFormat="1" applyFont="1" applyAlignment="1"/>
    <xf numFmtId="38" fontId="5" fillId="0" borderId="3" xfId="4" applyNumberFormat="1" applyFont="1" applyBorder="1" applyAlignment="1">
      <alignment horizontal="left"/>
    </xf>
    <xf numFmtId="38" fontId="4" fillId="0" borderId="4" xfId="4" applyNumberFormat="1" applyFont="1" applyBorder="1" applyAlignment="1">
      <alignment horizontal="center"/>
    </xf>
    <xf numFmtId="38" fontId="4" fillId="0" borderId="5" xfId="4" applyNumberFormat="1" applyFont="1" applyBorder="1" applyAlignment="1">
      <alignment horizontal="center"/>
    </xf>
    <xf numFmtId="38" fontId="4" fillId="0" borderId="6" xfId="4" applyNumberFormat="1" applyFont="1" applyBorder="1" applyAlignment="1">
      <alignment horizontal="center"/>
    </xf>
    <xf numFmtId="38" fontId="4" fillId="0" borderId="7" xfId="4" applyNumberFormat="1" applyFont="1" applyBorder="1" applyAlignment="1">
      <alignment horizontal="center"/>
    </xf>
    <xf numFmtId="38" fontId="5" fillId="0" borderId="8" xfId="4" applyNumberFormat="1" applyFont="1" applyBorder="1" applyAlignment="1">
      <alignment horizontal="center"/>
    </xf>
    <xf numFmtId="38" fontId="4" fillId="0" borderId="9" xfId="4" applyNumberFormat="1" applyFont="1" applyBorder="1" applyAlignment="1">
      <alignment horizontal="center"/>
    </xf>
    <xf numFmtId="38" fontId="5" fillId="0" borderId="6" xfId="4" applyNumberFormat="1" applyFont="1" applyBorder="1" applyAlignment="1">
      <alignment horizontal="center"/>
    </xf>
    <xf numFmtId="38" fontId="5" fillId="0" borderId="7" xfId="4" applyNumberFormat="1" applyFont="1" applyBorder="1" applyAlignment="1">
      <alignment horizontal="center"/>
    </xf>
    <xf numFmtId="38" fontId="5" fillId="0" borderId="6" xfId="4" applyNumberFormat="1" applyFont="1" applyFill="1" applyBorder="1" applyAlignment="1">
      <alignment horizontal="center"/>
    </xf>
    <xf numFmtId="38" fontId="5" fillId="0" borderId="10" xfId="4" applyNumberFormat="1" applyFont="1" applyBorder="1" applyAlignment="1">
      <alignment horizontal="center"/>
    </xf>
    <xf numFmtId="38" fontId="4" fillId="0" borderId="3" xfId="4" applyNumberFormat="1" applyFont="1" applyBorder="1" applyAlignment="1">
      <alignment horizontal="center"/>
    </xf>
    <xf numFmtId="38" fontId="5" fillId="0" borderId="11" xfId="4" applyNumberFormat="1" applyFont="1" applyBorder="1" applyAlignment="1">
      <alignment horizontal="center"/>
    </xf>
    <xf numFmtId="38" fontId="5" fillId="0" borderId="9" xfId="4" applyNumberFormat="1" applyFont="1" applyBorder="1" applyAlignment="1">
      <alignment horizontal="center"/>
    </xf>
    <xf numFmtId="38" fontId="5" fillId="0" borderId="12" xfId="4" applyNumberFormat="1" applyFont="1" applyBorder="1" applyAlignment="1">
      <alignment horizontal="center"/>
    </xf>
    <xf numFmtId="38" fontId="5" fillId="0" borderId="0" xfId="0" applyNumberFormat="1" applyFont="1"/>
    <xf numFmtId="38" fontId="5" fillId="0" borderId="13" xfId="4" applyNumberFormat="1" applyFont="1" applyBorder="1" applyAlignment="1">
      <alignment horizontal="left"/>
    </xf>
    <xf numFmtId="38" fontId="4" fillId="0" borderId="14" xfId="4" applyNumberFormat="1" applyFont="1" applyBorder="1" applyAlignment="1">
      <alignment horizontal="center"/>
    </xf>
    <xf numFmtId="38" fontId="4" fillId="0" borderId="15" xfId="4" applyNumberFormat="1" applyFont="1" applyBorder="1" applyAlignment="1">
      <alignment horizontal="center"/>
    </xf>
    <xf numFmtId="38" fontId="4" fillId="0" borderId="16" xfId="4" applyNumberFormat="1" applyFont="1" applyBorder="1" applyAlignment="1">
      <alignment horizontal="center"/>
    </xf>
    <xf numFmtId="38" fontId="4" fillId="0" borderId="17" xfId="4" applyNumberFormat="1" applyFont="1" applyBorder="1" applyAlignment="1">
      <alignment horizontal="center"/>
    </xf>
    <xf numFmtId="38" fontId="5" fillId="0" borderId="18" xfId="4" applyNumberFormat="1" applyFont="1" applyBorder="1" applyAlignment="1">
      <alignment horizontal="center"/>
    </xf>
    <xf numFmtId="38" fontId="4" fillId="0" borderId="19" xfId="4" applyNumberFormat="1" applyFont="1" applyBorder="1" applyAlignment="1">
      <alignment horizontal="center"/>
    </xf>
    <xf numFmtId="38" fontId="5" fillId="0" borderId="16" xfId="4" applyNumberFormat="1" applyFont="1" applyBorder="1" applyAlignment="1">
      <alignment horizontal="center"/>
    </xf>
    <xf numFmtId="38" fontId="5" fillId="0" borderId="17" xfId="4" applyNumberFormat="1" applyFont="1" applyBorder="1" applyAlignment="1">
      <alignment horizontal="center"/>
    </xf>
    <xf numFmtId="38" fontId="5" fillId="0" borderId="16" xfId="4" applyNumberFormat="1" applyFont="1" applyFill="1" applyBorder="1" applyAlignment="1">
      <alignment horizontal="center"/>
    </xf>
    <xf numFmtId="38" fontId="4" fillId="0" borderId="13" xfId="4" applyNumberFormat="1" applyFont="1" applyBorder="1" applyAlignment="1">
      <alignment horizontal="center"/>
    </xf>
    <xf numFmtId="38" fontId="5" fillId="0" borderId="20" xfId="4" applyNumberFormat="1" applyFont="1" applyBorder="1" applyAlignment="1">
      <alignment horizontal="center"/>
    </xf>
    <xf numFmtId="38" fontId="5" fillId="0" borderId="19" xfId="4" applyNumberFormat="1" applyFont="1" applyBorder="1" applyAlignment="1">
      <alignment horizontal="center"/>
    </xf>
    <xf numFmtId="38" fontId="5" fillId="0" borderId="21" xfId="4" applyNumberFormat="1" applyFont="1" applyBorder="1" applyAlignment="1">
      <alignment horizontal="center"/>
    </xf>
    <xf numFmtId="38" fontId="5" fillId="0" borderId="22" xfId="4" applyNumberFormat="1" applyFont="1" applyBorder="1" applyAlignment="1">
      <alignment horizontal="left"/>
    </xf>
    <xf numFmtId="38" fontId="4" fillId="0" borderId="23" xfId="4" applyNumberFormat="1" applyFont="1" applyBorder="1" applyAlignment="1">
      <alignment horizontal="center"/>
    </xf>
    <xf numFmtId="38" fontId="4" fillId="0" borderId="24" xfId="4" applyNumberFormat="1" applyFont="1" applyBorder="1" applyAlignment="1">
      <alignment horizontal="center"/>
    </xf>
    <xf numFmtId="38" fontId="5" fillId="0" borderId="25" xfId="4" applyNumberFormat="1" applyFont="1" applyBorder="1" applyAlignment="1">
      <alignment horizontal="center"/>
    </xf>
    <xf numFmtId="38" fontId="4" fillId="0" borderId="26" xfId="4" applyNumberFormat="1" applyFont="1" applyBorder="1" applyAlignment="1">
      <alignment horizontal="center"/>
    </xf>
    <xf numFmtId="38" fontId="5" fillId="0" borderId="24" xfId="4" applyNumberFormat="1" applyFont="1" applyBorder="1" applyAlignment="1">
      <alignment horizontal="center"/>
    </xf>
    <xf numFmtId="38" fontId="5" fillId="0" borderId="27" xfId="4" applyNumberFormat="1" applyFont="1" applyBorder="1" applyAlignment="1">
      <alignment horizontal="center"/>
    </xf>
    <xf numFmtId="38" fontId="4" fillId="0" borderId="22" xfId="4" applyNumberFormat="1" applyFont="1" applyBorder="1" applyAlignment="1">
      <alignment horizontal="center"/>
    </xf>
    <xf numFmtId="38" fontId="5" fillId="0" borderId="28" xfId="4" applyNumberFormat="1" applyFont="1" applyBorder="1" applyAlignment="1">
      <alignment horizontal="center"/>
    </xf>
    <xf numFmtId="38" fontId="5" fillId="0" borderId="22" xfId="4" applyNumberFormat="1" applyFont="1" applyBorder="1" applyAlignment="1">
      <alignment horizontal="center"/>
    </xf>
    <xf numFmtId="38" fontId="5" fillId="0" borderId="26" xfId="4" applyNumberFormat="1" applyFont="1" applyBorder="1" applyAlignment="1">
      <alignment horizontal="center"/>
    </xf>
    <xf numFmtId="38" fontId="5" fillId="0" borderId="29" xfId="4" applyNumberFormat="1" applyFont="1" applyBorder="1" applyAlignment="1">
      <alignment horizontal="center"/>
    </xf>
    <xf numFmtId="38" fontId="4" fillId="0" borderId="30" xfId="4" applyNumberFormat="1" applyFont="1" applyBorder="1" applyAlignment="1">
      <alignment horizontal="left"/>
    </xf>
    <xf numFmtId="38" fontId="4" fillId="0" borderId="31" xfId="4" applyNumberFormat="1" applyFont="1" applyBorder="1" applyAlignment="1">
      <alignment horizontal="center"/>
    </xf>
    <xf numFmtId="38" fontId="4" fillId="0" borderId="32" xfId="4" applyNumberFormat="1" applyFont="1" applyBorder="1" applyAlignment="1">
      <alignment horizontal="center"/>
    </xf>
    <xf numFmtId="38" fontId="4" fillId="0" borderId="30" xfId="4" applyNumberFormat="1" applyFont="1" applyBorder="1" applyAlignment="1">
      <alignment horizontal="center"/>
    </xf>
    <xf numFmtId="38" fontId="4" fillId="0" borderId="33" xfId="4" applyNumberFormat="1" applyFont="1" applyBorder="1" applyAlignment="1">
      <alignment horizontal="center"/>
    </xf>
    <xf numFmtId="38" fontId="4" fillId="0" borderId="34" xfId="4" applyNumberFormat="1" applyFont="1" applyBorder="1" applyAlignment="1">
      <alignment horizontal="center"/>
    </xf>
    <xf numFmtId="38" fontId="4" fillId="0" borderId="35" xfId="4" applyNumberFormat="1" applyFont="1" applyBorder="1" applyAlignment="1">
      <alignment horizontal="center"/>
    </xf>
    <xf numFmtId="38" fontId="4" fillId="0" borderId="0" xfId="0" applyNumberFormat="1" applyFont="1"/>
    <xf numFmtId="38" fontId="4" fillId="0" borderId="36" xfId="4" applyNumberFormat="1" applyFont="1" applyBorder="1" applyAlignment="1">
      <alignment horizontal="left"/>
    </xf>
    <xf numFmtId="38" fontId="4" fillId="0" borderId="37" xfId="4" applyNumberFormat="1" applyFont="1" applyBorder="1" applyAlignment="1">
      <alignment horizontal="center"/>
    </xf>
    <xf numFmtId="38" fontId="4" fillId="0" borderId="38" xfId="4" applyNumberFormat="1" applyFont="1" applyBorder="1" applyAlignment="1">
      <alignment horizontal="center"/>
    </xf>
    <xf numFmtId="38" fontId="4" fillId="0" borderId="39" xfId="4" applyNumberFormat="1" applyFont="1" applyBorder="1" applyAlignment="1">
      <alignment horizontal="center"/>
    </xf>
    <xf numFmtId="38" fontId="4" fillId="0" borderId="10" xfId="4" applyNumberFormat="1" applyFont="1" applyBorder="1" applyAlignment="1">
      <alignment horizontal="center"/>
    </xf>
    <xf numFmtId="38" fontId="4" fillId="0" borderId="40" xfId="4" applyNumberFormat="1" applyFont="1" applyBorder="1" applyAlignment="1">
      <alignment horizontal="center"/>
    </xf>
    <xf numFmtId="38" fontId="4" fillId="0" borderId="41" xfId="4" applyNumberFormat="1" applyFont="1" applyBorder="1" applyAlignment="1">
      <alignment horizontal="center"/>
    </xf>
    <xf numFmtId="38" fontId="4" fillId="0" borderId="36" xfId="4" applyNumberFormat="1" applyFont="1" applyBorder="1" applyAlignment="1">
      <alignment horizontal="center"/>
    </xf>
    <xf numFmtId="38" fontId="4" fillId="0" borderId="42" xfId="4" applyNumberFormat="1" applyFont="1" applyBorder="1" applyAlignment="1">
      <alignment horizontal="center"/>
    </xf>
    <xf numFmtId="38" fontId="4" fillId="0" borderId="43" xfId="4" applyNumberFormat="1" applyFont="1" applyBorder="1" applyAlignment="1">
      <alignment horizontal="center"/>
    </xf>
    <xf numFmtId="38" fontId="5" fillId="0" borderId="44" xfId="4" applyNumberFormat="1" applyFont="1" applyBorder="1" applyAlignment="1">
      <alignment horizontal="left"/>
    </xf>
    <xf numFmtId="38" fontId="4" fillId="0" borderId="45" xfId="4" applyNumberFormat="1" applyFont="1" applyBorder="1" applyAlignment="1">
      <alignment horizontal="center"/>
    </xf>
    <xf numFmtId="38" fontId="4" fillId="0" borderId="46" xfId="4" applyNumberFormat="1" applyFont="1" applyBorder="1" applyAlignment="1">
      <alignment horizontal="center"/>
    </xf>
    <xf numFmtId="38" fontId="5" fillId="0" borderId="47" xfId="4" applyNumberFormat="1" applyFont="1" applyBorder="1" applyAlignment="1">
      <alignment horizontal="center"/>
    </xf>
    <xf numFmtId="38" fontId="5" fillId="0" borderId="48" xfId="4" applyNumberFormat="1" applyFont="1" applyBorder="1" applyAlignment="1">
      <alignment horizontal="center"/>
    </xf>
    <xf numFmtId="38" fontId="5" fillId="0" borderId="49" xfId="4" applyNumberFormat="1" applyFont="1" applyBorder="1" applyAlignment="1">
      <alignment horizontal="center"/>
    </xf>
    <xf numFmtId="38" fontId="4" fillId="0" borderId="50" xfId="4" applyNumberFormat="1" applyFont="1" applyBorder="1" applyAlignment="1">
      <alignment horizontal="center"/>
    </xf>
    <xf numFmtId="38" fontId="4" fillId="0" borderId="44" xfId="4" applyNumberFormat="1" applyFont="1" applyBorder="1" applyAlignment="1">
      <alignment horizontal="center"/>
    </xf>
    <xf numFmtId="38" fontId="5" fillId="0" borderId="51" xfId="4" applyNumberFormat="1" applyFont="1" applyBorder="1" applyAlignment="1">
      <alignment horizontal="center"/>
    </xf>
    <xf numFmtId="38" fontId="5" fillId="0" borderId="44" xfId="4" applyNumberFormat="1" applyFont="1" applyBorder="1" applyAlignment="1">
      <alignment horizontal="center"/>
    </xf>
    <xf numFmtId="38" fontId="5" fillId="0" borderId="50" xfId="4" applyNumberFormat="1" applyFont="1" applyBorder="1" applyAlignment="1">
      <alignment horizontal="center"/>
    </xf>
    <xf numFmtId="38" fontId="5" fillId="0" borderId="52" xfId="4" applyNumberFormat="1" applyFont="1" applyBorder="1" applyAlignment="1">
      <alignment horizontal="center"/>
    </xf>
    <xf numFmtId="38" fontId="5" fillId="0" borderId="53" xfId="4" applyNumberFormat="1" applyFont="1" applyBorder="1" applyAlignment="1">
      <alignment horizontal="left"/>
    </xf>
    <xf numFmtId="38" fontId="4" fillId="0" borderId="54" xfId="4" applyNumberFormat="1" applyFont="1" applyBorder="1" applyAlignment="1">
      <alignment horizontal="center"/>
    </xf>
    <xf numFmtId="38" fontId="4" fillId="0" borderId="55" xfId="4" applyNumberFormat="1" applyFont="1" applyBorder="1" applyAlignment="1">
      <alignment horizontal="center"/>
    </xf>
    <xf numFmtId="38" fontId="5" fillId="0" borderId="56" xfId="4" applyNumberFormat="1" applyFont="1" applyBorder="1" applyAlignment="1">
      <alignment horizontal="center"/>
    </xf>
    <xf numFmtId="38" fontId="5" fillId="0" borderId="57" xfId="4" applyNumberFormat="1" applyFont="1" applyBorder="1" applyAlignment="1">
      <alignment horizontal="center"/>
    </xf>
    <xf numFmtId="38" fontId="5" fillId="0" borderId="58" xfId="4" applyNumberFormat="1" applyFont="1" applyBorder="1" applyAlignment="1">
      <alignment horizontal="center"/>
    </xf>
    <xf numFmtId="38" fontId="4" fillId="0" borderId="59" xfId="4" applyNumberFormat="1" applyFont="1" applyBorder="1" applyAlignment="1">
      <alignment horizontal="center"/>
    </xf>
    <xf numFmtId="38" fontId="4" fillId="0" borderId="53" xfId="4" applyNumberFormat="1" applyFont="1" applyBorder="1" applyAlignment="1">
      <alignment horizontal="center"/>
    </xf>
    <xf numFmtId="38" fontId="5" fillId="0" borderId="60" xfId="4" applyNumberFormat="1" applyFont="1" applyBorder="1" applyAlignment="1">
      <alignment horizontal="center"/>
    </xf>
    <xf numFmtId="38" fontId="5" fillId="0" borderId="59" xfId="4" applyNumberFormat="1" applyFont="1" applyBorder="1" applyAlignment="1">
      <alignment horizontal="center"/>
    </xf>
    <xf numFmtId="38" fontId="5" fillId="0" borderId="61" xfId="4" applyNumberFormat="1" applyFont="1" applyBorder="1" applyAlignment="1">
      <alignment horizontal="center"/>
    </xf>
    <xf numFmtId="38" fontId="4" fillId="0" borderId="0" xfId="4" applyNumberFormat="1" applyFont="1" applyBorder="1" applyAlignment="1">
      <alignment horizontal="left"/>
    </xf>
    <xf numFmtId="38" fontId="4" fillId="0" borderId="62" xfId="4" applyNumberFormat="1" applyFont="1" applyBorder="1" applyAlignment="1">
      <alignment horizontal="center"/>
    </xf>
    <xf numFmtId="38" fontId="4" fillId="0" borderId="63" xfId="4" applyNumberFormat="1" applyFont="1" applyBorder="1" applyAlignment="1">
      <alignment horizontal="center"/>
    </xf>
    <xf numFmtId="38" fontId="4" fillId="0" borderId="64" xfId="4" applyNumberFormat="1" applyFont="1" applyBorder="1" applyAlignment="1">
      <alignment horizontal="center"/>
    </xf>
    <xf numFmtId="38" fontId="4" fillId="0" borderId="65" xfId="4" applyNumberFormat="1" applyFont="1" applyBorder="1" applyAlignment="1">
      <alignment horizontal="center"/>
    </xf>
    <xf numFmtId="38" fontId="4" fillId="0" borderId="66" xfId="4" applyNumberFormat="1" applyFont="1" applyBorder="1" applyAlignment="1">
      <alignment horizontal="center"/>
    </xf>
    <xf numFmtId="38" fontId="4" fillId="0" borderId="0" xfId="4" applyNumberFormat="1" applyFont="1" applyBorder="1" applyAlignment="1">
      <alignment horizontal="center"/>
    </xf>
    <xf numFmtId="38" fontId="4" fillId="0" borderId="67" xfId="4" applyNumberFormat="1" applyFont="1" applyBorder="1" applyAlignment="1">
      <alignment horizontal="center"/>
    </xf>
    <xf numFmtId="38" fontId="4" fillId="0" borderId="68" xfId="4" applyNumberFormat="1" applyFont="1" applyBorder="1" applyAlignment="1">
      <alignment horizontal="center"/>
    </xf>
    <xf numFmtId="38" fontId="5" fillId="0" borderId="69" xfId="4" applyNumberFormat="1" applyFont="1" applyBorder="1" applyAlignment="1">
      <alignment horizontal="center"/>
    </xf>
    <xf numFmtId="38" fontId="5" fillId="0" borderId="0" xfId="0" applyNumberFormat="1" applyFont="1" applyBorder="1"/>
    <xf numFmtId="38" fontId="4" fillId="0" borderId="70" xfId="4" applyNumberFormat="1" applyFont="1" applyBorder="1" applyAlignment="1">
      <alignment horizontal="left"/>
    </xf>
    <xf numFmtId="38" fontId="4" fillId="0" borderId="71" xfId="4" applyNumberFormat="1" applyFont="1" applyBorder="1" applyAlignment="1">
      <alignment horizontal="center"/>
    </xf>
    <xf numFmtId="38" fontId="4" fillId="0" borderId="72" xfId="4" applyNumberFormat="1" applyFont="1" applyBorder="1" applyAlignment="1">
      <alignment horizontal="center"/>
    </xf>
    <xf numFmtId="38" fontId="5" fillId="0" borderId="73" xfId="4" applyNumberFormat="1" applyFont="1" applyBorder="1" applyAlignment="1">
      <alignment horizontal="center"/>
    </xf>
    <xf numFmtId="38" fontId="5" fillId="0" borderId="74" xfId="4" applyNumberFormat="1" applyFont="1" applyBorder="1" applyAlignment="1">
      <alignment horizontal="center"/>
    </xf>
    <xf numFmtId="38" fontId="5" fillId="0" borderId="75" xfId="4" applyNumberFormat="1" applyFont="1" applyBorder="1" applyAlignment="1">
      <alignment horizontal="center"/>
    </xf>
    <xf numFmtId="38" fontId="4" fillId="0" borderId="76" xfId="4" applyNumberFormat="1" applyFont="1" applyBorder="1" applyAlignment="1">
      <alignment horizontal="center"/>
    </xf>
    <xf numFmtId="38" fontId="4" fillId="0" borderId="70" xfId="4" applyNumberFormat="1" applyFont="1" applyBorder="1" applyAlignment="1">
      <alignment horizontal="center"/>
    </xf>
    <xf numFmtId="38" fontId="5" fillId="0" borderId="77" xfId="4" applyNumberFormat="1" applyFont="1" applyBorder="1" applyAlignment="1">
      <alignment horizontal="center"/>
    </xf>
    <xf numFmtId="38" fontId="5" fillId="0" borderId="78" xfId="4" applyNumberFormat="1" applyFont="1" applyBorder="1" applyAlignment="1">
      <alignment horizontal="center"/>
    </xf>
    <xf numFmtId="38" fontId="4" fillId="0" borderId="48" xfId="4" applyNumberFormat="1" applyFont="1" applyBorder="1" applyAlignment="1">
      <alignment horizontal="center"/>
    </xf>
    <xf numFmtId="38" fontId="5" fillId="0" borderId="65" xfId="4" applyNumberFormat="1" applyFont="1" applyBorder="1" applyAlignment="1">
      <alignment horizontal="center"/>
    </xf>
    <xf numFmtId="38" fontId="5" fillId="0" borderId="64" xfId="4" applyNumberFormat="1" applyFont="1" applyBorder="1" applyAlignment="1">
      <alignment horizontal="center"/>
    </xf>
    <xf numFmtId="38" fontId="5" fillId="0" borderId="0" xfId="4" applyNumberFormat="1" applyFont="1" applyBorder="1" applyAlignment="1">
      <alignment horizontal="center"/>
    </xf>
    <xf numFmtId="38" fontId="5" fillId="0" borderId="68" xfId="4" applyNumberFormat="1" applyFont="1" applyBorder="1" applyAlignment="1">
      <alignment horizontal="center"/>
    </xf>
    <xf numFmtId="38" fontId="4" fillId="0" borderId="82" xfId="4" applyNumberFormat="1" applyFont="1" applyBorder="1" applyAlignment="1">
      <alignment horizontal="center"/>
    </xf>
    <xf numFmtId="38" fontId="4" fillId="0" borderId="83" xfId="4" applyNumberFormat="1" applyFont="1" applyBorder="1" applyAlignment="1">
      <alignment horizontal="center"/>
    </xf>
    <xf numFmtId="38" fontId="4" fillId="0" borderId="84" xfId="4" applyNumberFormat="1" applyFont="1" applyBorder="1" applyAlignment="1">
      <alignment horizontal="center"/>
    </xf>
    <xf numFmtId="38" fontId="4" fillId="0" borderId="85" xfId="4" applyNumberFormat="1" applyFont="1" applyBorder="1" applyAlignment="1">
      <alignment horizontal="center"/>
    </xf>
    <xf numFmtId="38" fontId="5" fillId="0" borderId="70" xfId="4" applyNumberFormat="1" applyFont="1" applyBorder="1" applyAlignment="1">
      <alignment horizontal="left"/>
    </xf>
    <xf numFmtId="38" fontId="5" fillId="0" borderId="71" xfId="4" applyNumberFormat="1" applyFont="1" applyBorder="1" applyAlignment="1">
      <alignment horizontal="center"/>
    </xf>
    <xf numFmtId="38" fontId="5" fillId="0" borderId="72" xfId="4" applyNumberFormat="1" applyFont="1" applyBorder="1" applyAlignment="1">
      <alignment horizontal="center"/>
    </xf>
    <xf numFmtId="38" fontId="5" fillId="0" borderId="76" xfId="4" applyNumberFormat="1" applyFont="1" applyBorder="1" applyAlignment="1">
      <alignment horizontal="center"/>
    </xf>
    <xf numFmtId="38" fontId="5" fillId="0" borderId="70" xfId="4" applyNumberFormat="1" applyFont="1" applyBorder="1" applyAlignment="1">
      <alignment horizontal="center"/>
    </xf>
    <xf numFmtId="38" fontId="4" fillId="0" borderId="87" xfId="4" applyNumberFormat="1" applyFont="1" applyBorder="1" applyAlignment="1">
      <alignment horizontal="center"/>
    </xf>
    <xf numFmtId="38" fontId="4" fillId="0" borderId="88" xfId="4" applyNumberFormat="1" applyFont="1" applyBorder="1" applyAlignment="1">
      <alignment horizontal="center"/>
    </xf>
    <xf numFmtId="38" fontId="4" fillId="0" borderId="89" xfId="4" applyNumberFormat="1" applyFont="1" applyBorder="1" applyAlignment="1">
      <alignment horizontal="center"/>
    </xf>
    <xf numFmtId="38" fontId="4" fillId="0" borderId="90" xfId="4" applyNumberFormat="1" applyFont="1" applyBorder="1" applyAlignment="1">
      <alignment horizontal="center"/>
    </xf>
    <xf numFmtId="38" fontId="4" fillId="0" borderId="91" xfId="4" applyNumberFormat="1" applyFont="1" applyBorder="1" applyAlignment="1">
      <alignment horizontal="center"/>
    </xf>
    <xf numFmtId="38" fontId="4" fillId="0" borderId="92" xfId="4" applyNumberFormat="1" applyFont="1" applyBorder="1" applyAlignment="1">
      <alignment horizontal="center"/>
    </xf>
    <xf numFmtId="38" fontId="4" fillId="0" borderId="86" xfId="4" applyNumberFormat="1" applyFont="1" applyBorder="1" applyAlignment="1">
      <alignment horizontal="center"/>
    </xf>
    <xf numFmtId="38" fontId="4" fillId="0" borderId="0" xfId="0" applyNumberFormat="1" applyFont="1" applyBorder="1"/>
    <xf numFmtId="38" fontId="5" fillId="0" borderId="95" xfId="3" applyNumberFormat="1" applyFont="1" applyBorder="1" applyAlignment="1">
      <alignment vertical="top"/>
    </xf>
    <xf numFmtId="38" fontId="4" fillId="0" borderId="96" xfId="4" applyNumberFormat="1" applyFont="1" applyBorder="1" applyAlignment="1">
      <alignment horizontal="center"/>
    </xf>
    <xf numFmtId="38" fontId="5" fillId="0" borderId="97" xfId="4" applyNumberFormat="1" applyFont="1" applyBorder="1" applyAlignment="1">
      <alignment horizontal="center"/>
    </xf>
    <xf numFmtId="38" fontId="5" fillId="0" borderId="98" xfId="4" applyNumberFormat="1" applyFont="1" applyBorder="1" applyAlignment="1">
      <alignment horizontal="center"/>
    </xf>
    <xf numFmtId="38" fontId="5" fillId="0" borderId="99" xfId="4" applyNumberFormat="1" applyFont="1" applyBorder="1" applyAlignment="1">
      <alignment horizontal="center"/>
    </xf>
    <xf numFmtId="38" fontId="4" fillId="0" borderId="100" xfId="4" applyNumberFormat="1" applyFont="1" applyBorder="1" applyAlignment="1">
      <alignment horizontal="center"/>
    </xf>
    <xf numFmtId="38" fontId="5" fillId="0" borderId="100" xfId="4" applyNumberFormat="1" applyFont="1" applyBorder="1" applyAlignment="1">
      <alignment horizontal="center"/>
    </xf>
    <xf numFmtId="38" fontId="4" fillId="0" borderId="94" xfId="4" applyNumberFormat="1" applyFont="1" applyBorder="1" applyAlignment="1">
      <alignment horizontal="center"/>
    </xf>
    <xf numFmtId="38" fontId="5" fillId="0" borderId="101" xfId="4" applyNumberFormat="1" applyFont="1" applyBorder="1" applyAlignment="1">
      <alignment horizontal="center"/>
    </xf>
    <xf numFmtId="38" fontId="5" fillId="0" borderId="14" xfId="3" applyNumberFormat="1" applyFont="1" applyBorder="1" applyAlignment="1">
      <alignment vertical="top"/>
    </xf>
    <xf numFmtId="38" fontId="4" fillId="0" borderId="102" xfId="4" applyNumberFormat="1" applyFont="1" applyBorder="1" applyAlignment="1">
      <alignment horizontal="center"/>
    </xf>
    <xf numFmtId="38" fontId="5" fillId="0" borderId="103" xfId="4" applyNumberFormat="1" applyFont="1" applyBorder="1" applyAlignment="1">
      <alignment horizontal="center"/>
    </xf>
    <xf numFmtId="38" fontId="5" fillId="0" borderId="104" xfId="4" applyNumberFormat="1" applyFont="1" applyBorder="1" applyAlignment="1">
      <alignment horizontal="center"/>
    </xf>
    <xf numFmtId="38" fontId="4" fillId="0" borderId="105" xfId="4" applyNumberFormat="1" applyFont="1" applyBorder="1" applyAlignment="1">
      <alignment horizontal="center"/>
    </xf>
    <xf numFmtId="38" fontId="5" fillId="0" borderId="106" xfId="4" applyNumberFormat="1" applyFont="1" applyBorder="1" applyAlignment="1">
      <alignment horizontal="center"/>
    </xf>
    <xf numFmtId="38" fontId="4" fillId="0" borderId="107" xfId="4" applyNumberFormat="1" applyFont="1" applyBorder="1" applyAlignment="1">
      <alignment horizontal="center"/>
    </xf>
    <xf numFmtId="38" fontId="5" fillId="0" borderId="108" xfId="4" applyNumberFormat="1" applyFont="1" applyBorder="1" applyAlignment="1">
      <alignment horizontal="center"/>
    </xf>
    <xf numFmtId="38" fontId="5" fillId="0" borderId="109" xfId="4" applyNumberFormat="1" applyFont="1" applyBorder="1" applyAlignment="1">
      <alignment horizontal="center"/>
    </xf>
    <xf numFmtId="38" fontId="4" fillId="0" borderId="110" xfId="4" applyNumberFormat="1" applyFont="1" applyBorder="1" applyAlignment="1">
      <alignment horizontal="center"/>
    </xf>
    <xf numFmtId="38" fontId="4" fillId="0" borderId="111" xfId="4" applyNumberFormat="1" applyFont="1" applyBorder="1" applyAlignment="1">
      <alignment horizontal="center"/>
    </xf>
    <xf numFmtId="38" fontId="4" fillId="0" borderId="112" xfId="4" applyNumberFormat="1" applyFont="1" applyBorder="1" applyAlignment="1">
      <alignment horizontal="center"/>
    </xf>
    <xf numFmtId="38" fontId="4" fillId="0" borderId="1" xfId="4" applyNumberFormat="1" applyFont="1" applyBorder="1" applyAlignment="1">
      <alignment horizontal="center"/>
    </xf>
    <xf numFmtId="38" fontId="4" fillId="0" borderId="113" xfId="4" applyNumberFormat="1" applyFont="1" applyBorder="1" applyAlignment="1">
      <alignment horizontal="center"/>
    </xf>
    <xf numFmtId="38" fontId="4" fillId="0" borderId="114" xfId="4" applyNumberFormat="1" applyFont="1" applyBorder="1" applyAlignment="1">
      <alignment horizontal="center"/>
    </xf>
    <xf numFmtId="38" fontId="4" fillId="0" borderId="116" xfId="4" applyNumberFormat="1" applyFont="1" applyBorder="1" applyAlignment="1">
      <alignment horizontal="center"/>
    </xf>
    <xf numFmtId="38" fontId="4" fillId="0" borderId="47" xfId="4" applyNumberFormat="1" applyFont="1" applyBorder="1" applyAlignment="1">
      <alignment horizontal="center"/>
    </xf>
    <xf numFmtId="38" fontId="4" fillId="0" borderId="56" xfId="4" applyNumberFormat="1" applyFont="1" applyBorder="1" applyAlignment="1">
      <alignment horizontal="center"/>
    </xf>
    <xf numFmtId="38" fontId="4" fillId="0" borderId="57" xfId="4" applyNumberFormat="1" applyFont="1" applyBorder="1" applyAlignment="1">
      <alignment horizontal="center"/>
    </xf>
    <xf numFmtId="38" fontId="4" fillId="0" borderId="117" xfId="4" applyNumberFormat="1" applyFont="1" applyBorder="1" applyAlignment="1">
      <alignment horizontal="center"/>
    </xf>
    <xf numFmtId="38" fontId="4" fillId="0" borderId="73" xfId="4" applyNumberFormat="1" applyFont="1" applyBorder="1" applyAlignment="1">
      <alignment horizontal="center"/>
    </xf>
    <xf numFmtId="38" fontId="4" fillId="0" borderId="74" xfId="4" applyNumberFormat="1" applyFont="1" applyBorder="1" applyAlignment="1">
      <alignment horizontal="center"/>
    </xf>
    <xf numFmtId="38" fontId="4" fillId="0" borderId="75" xfId="4" applyNumberFormat="1" applyFont="1" applyBorder="1" applyAlignment="1">
      <alignment horizontal="center"/>
    </xf>
    <xf numFmtId="38" fontId="0" fillId="0" borderId="0" xfId="0" applyNumberFormat="1"/>
    <xf numFmtId="38" fontId="4" fillId="0" borderId="0" xfId="4" applyNumberFormat="1" applyFont="1" applyAlignment="1">
      <alignment horizontal="center"/>
    </xf>
    <xf numFmtId="38" fontId="5" fillId="0" borderId="0" xfId="4" applyNumberFormat="1" applyFont="1" applyAlignment="1">
      <alignment horizontal="center"/>
    </xf>
    <xf numFmtId="38" fontId="5" fillId="0" borderId="0" xfId="4" applyNumberFormat="1" applyFont="1"/>
    <xf numFmtId="38" fontId="4" fillId="0" borderId="0" xfId="4" applyNumberFormat="1" applyFont="1"/>
    <xf numFmtId="38" fontId="4" fillId="0" borderId="0" xfId="4" applyNumberFormat="1" applyFont="1" applyBorder="1"/>
    <xf numFmtId="40" fontId="5" fillId="0" borderId="0" xfId="4" applyNumberFormat="1" applyFont="1"/>
    <xf numFmtId="40" fontId="4" fillId="0" borderId="0" xfId="4" applyNumberFormat="1" applyFont="1"/>
    <xf numFmtId="40" fontId="4" fillId="0" borderId="0" xfId="4" applyNumberFormat="1" applyFont="1" applyBorder="1"/>
    <xf numFmtId="38" fontId="5" fillId="0" borderId="0" xfId="0" applyNumberFormat="1" applyFont="1" applyAlignment="1">
      <alignment horizontal="left"/>
    </xf>
    <xf numFmtId="38" fontId="5" fillId="0" borderId="0" xfId="4" applyNumberFormat="1" applyFont="1" applyBorder="1" applyAlignment="1">
      <alignment horizontal="left"/>
    </xf>
    <xf numFmtId="0" fontId="6" fillId="0" borderId="68" xfId="0" applyFont="1" applyFill="1" applyBorder="1"/>
    <xf numFmtId="0" fontId="0" fillId="0" borderId="0" xfId="0" applyBorder="1"/>
    <xf numFmtId="38" fontId="5" fillId="0" borderId="65" xfId="4" applyNumberFormat="1" applyFont="1" applyFill="1" applyBorder="1" applyAlignment="1">
      <alignment horizontal="center"/>
    </xf>
    <xf numFmtId="38" fontId="5" fillId="0" borderId="17" xfId="4" applyNumberFormat="1" applyFont="1" applyFill="1" applyBorder="1" applyAlignment="1">
      <alignment horizontal="center"/>
    </xf>
    <xf numFmtId="38" fontId="4" fillId="0" borderId="1" xfId="4" applyNumberFormat="1" applyFont="1" applyFill="1" applyBorder="1" applyAlignment="1">
      <alignment horizontal="center"/>
    </xf>
    <xf numFmtId="38" fontId="8" fillId="0" borderId="0" xfId="4" applyNumberFormat="1" applyFont="1" applyAlignment="1">
      <alignment horizontal="left" wrapText="1"/>
    </xf>
    <xf numFmtId="38" fontId="5" fillId="0" borderId="10" xfId="4" applyNumberFormat="1" applyFont="1" applyFill="1" applyBorder="1" applyAlignment="1">
      <alignment horizontal="center"/>
    </xf>
    <xf numFmtId="38" fontId="4" fillId="0" borderId="33" xfId="4" applyNumberFormat="1" applyFont="1" applyFill="1" applyBorder="1" applyAlignment="1">
      <alignment horizontal="center"/>
    </xf>
    <xf numFmtId="38" fontId="4" fillId="0" borderId="10" xfId="4" applyNumberFormat="1" applyFont="1" applyFill="1" applyBorder="1" applyAlignment="1">
      <alignment horizontal="center"/>
    </xf>
    <xf numFmtId="38" fontId="5" fillId="0" borderId="48" xfId="4" applyNumberFormat="1" applyFont="1" applyFill="1" applyBorder="1" applyAlignment="1">
      <alignment horizontal="center"/>
    </xf>
    <xf numFmtId="38" fontId="5" fillId="0" borderId="57" xfId="4" applyNumberFormat="1" applyFont="1" applyFill="1" applyBorder="1" applyAlignment="1">
      <alignment horizontal="center"/>
    </xf>
    <xf numFmtId="38" fontId="4" fillId="0" borderId="64" xfId="4" applyNumberFormat="1" applyFont="1" applyFill="1" applyBorder="1" applyAlignment="1">
      <alignment horizontal="center"/>
    </xf>
    <xf numFmtId="38" fontId="5" fillId="0" borderId="74" xfId="4" applyNumberFormat="1" applyFont="1" applyFill="1" applyBorder="1" applyAlignment="1">
      <alignment horizontal="center"/>
    </xf>
    <xf numFmtId="38" fontId="5" fillId="0" borderId="64" xfId="4" applyNumberFormat="1" applyFont="1" applyFill="1" applyBorder="1" applyAlignment="1">
      <alignment horizontal="center"/>
    </xf>
    <xf numFmtId="38" fontId="5" fillId="0" borderId="27" xfId="4" applyNumberFormat="1" applyFont="1" applyFill="1" applyBorder="1" applyAlignment="1">
      <alignment horizontal="center"/>
    </xf>
    <xf numFmtId="38" fontId="4" fillId="0" borderId="90" xfId="4" applyNumberFormat="1" applyFont="1" applyFill="1" applyBorder="1" applyAlignment="1">
      <alignment horizontal="center"/>
    </xf>
    <xf numFmtId="38" fontId="5" fillId="0" borderId="98" xfId="4" applyNumberFormat="1" applyFont="1" applyFill="1" applyBorder="1" applyAlignment="1">
      <alignment horizontal="center"/>
    </xf>
    <xf numFmtId="38" fontId="4" fillId="0" borderId="111" xfId="4" applyNumberFormat="1" applyFont="1" applyFill="1" applyBorder="1" applyAlignment="1">
      <alignment horizontal="center"/>
    </xf>
    <xf numFmtId="38" fontId="5" fillId="0" borderId="18" xfId="4" applyNumberFormat="1" applyFont="1" applyFill="1" applyBorder="1" applyAlignment="1">
      <alignment horizontal="center"/>
    </xf>
    <xf numFmtId="38" fontId="4" fillId="0" borderId="74" xfId="4" applyNumberFormat="1" applyFont="1" applyFill="1" applyBorder="1" applyAlignment="1">
      <alignment horizontal="center"/>
    </xf>
    <xf numFmtId="38" fontId="8" fillId="0" borderId="0" xfId="4" applyNumberFormat="1" applyFont="1" applyFill="1" applyAlignment="1">
      <alignment horizontal="left" wrapText="1"/>
    </xf>
    <xf numFmtId="38" fontId="4" fillId="0" borderId="2" xfId="4" applyNumberFormat="1" applyFont="1" applyFill="1" applyBorder="1" applyAlignment="1">
      <alignment horizontal="center"/>
    </xf>
    <xf numFmtId="38" fontId="5" fillId="0" borderId="0" xfId="0" applyNumberFormat="1" applyFont="1" applyFill="1" applyAlignment="1"/>
    <xf numFmtId="38" fontId="5" fillId="0" borderId="3" xfId="4" applyNumberFormat="1" applyFont="1" applyFill="1" applyBorder="1" applyAlignment="1">
      <alignment horizontal="left"/>
    </xf>
    <xf numFmtId="38" fontId="4" fillId="0" borderId="4" xfId="4" applyNumberFormat="1" applyFont="1" applyFill="1" applyBorder="1" applyAlignment="1">
      <alignment horizontal="center"/>
    </xf>
    <xf numFmtId="38" fontId="5" fillId="0" borderId="12" xfId="4" applyNumberFormat="1" applyFont="1" applyFill="1" applyBorder="1" applyAlignment="1">
      <alignment horizontal="center"/>
    </xf>
    <xf numFmtId="38" fontId="5" fillId="0" borderId="0" xfId="0" applyNumberFormat="1" applyFont="1" applyFill="1"/>
    <xf numFmtId="38" fontId="5" fillId="0" borderId="13" xfId="4" applyNumberFormat="1" applyFont="1" applyFill="1" applyBorder="1" applyAlignment="1">
      <alignment horizontal="left"/>
    </xf>
    <xf numFmtId="38" fontId="4" fillId="0" borderId="14" xfId="4" applyNumberFormat="1" applyFont="1" applyFill="1" applyBorder="1" applyAlignment="1">
      <alignment horizontal="center"/>
    </xf>
    <xf numFmtId="38" fontId="5" fillId="0" borderId="21" xfId="4" applyNumberFormat="1" applyFont="1" applyFill="1" applyBorder="1" applyAlignment="1">
      <alignment horizontal="center"/>
    </xf>
    <xf numFmtId="38" fontId="5" fillId="0" borderId="22" xfId="4" applyNumberFormat="1" applyFont="1" applyFill="1" applyBorder="1" applyAlignment="1">
      <alignment horizontal="left"/>
    </xf>
    <xf numFmtId="38" fontId="4" fillId="0" borderId="23" xfId="4" applyNumberFormat="1" applyFont="1" applyFill="1" applyBorder="1" applyAlignment="1">
      <alignment horizontal="center"/>
    </xf>
    <xf numFmtId="38" fontId="5" fillId="0" borderId="29" xfId="4" applyNumberFormat="1" applyFont="1" applyFill="1" applyBorder="1" applyAlignment="1">
      <alignment horizontal="center"/>
    </xf>
    <xf numFmtId="38" fontId="4" fillId="0" borderId="30" xfId="4" applyNumberFormat="1" applyFont="1" applyFill="1" applyBorder="1" applyAlignment="1">
      <alignment horizontal="left"/>
    </xf>
    <xf numFmtId="38" fontId="4" fillId="0" borderId="31" xfId="4" applyNumberFormat="1" applyFont="1" applyFill="1" applyBorder="1" applyAlignment="1">
      <alignment horizontal="center"/>
    </xf>
    <xf numFmtId="38" fontId="4" fillId="0" borderId="35" xfId="4" applyNumberFormat="1" applyFont="1" applyFill="1" applyBorder="1" applyAlignment="1">
      <alignment horizontal="center"/>
    </xf>
    <xf numFmtId="38" fontId="4" fillId="0" borderId="0" xfId="0" applyNumberFormat="1" applyFont="1" applyFill="1"/>
    <xf numFmtId="38" fontId="4" fillId="0" borderId="36" xfId="4" applyNumberFormat="1" applyFont="1" applyFill="1" applyBorder="1" applyAlignment="1">
      <alignment horizontal="left"/>
    </xf>
    <xf numFmtId="38" fontId="4" fillId="0" borderId="37" xfId="4" applyNumberFormat="1" applyFont="1" applyFill="1" applyBorder="1" applyAlignment="1">
      <alignment horizontal="center"/>
    </xf>
    <xf numFmtId="38" fontId="4" fillId="0" borderId="43" xfId="4" applyNumberFormat="1" applyFont="1" applyFill="1" applyBorder="1" applyAlignment="1">
      <alignment horizontal="center"/>
    </xf>
    <xf numFmtId="38" fontId="4" fillId="0" borderId="45" xfId="4" applyNumberFormat="1" applyFont="1" applyFill="1" applyBorder="1" applyAlignment="1">
      <alignment horizontal="center"/>
    </xf>
    <xf numFmtId="38" fontId="5" fillId="0" borderId="0" xfId="4" applyNumberFormat="1" applyFont="1" applyFill="1"/>
    <xf numFmtId="38" fontId="5" fillId="0" borderId="52" xfId="4" applyNumberFormat="1" applyFont="1" applyFill="1" applyBorder="1" applyAlignment="1">
      <alignment horizontal="center"/>
    </xf>
    <xf numFmtId="38" fontId="5" fillId="0" borderId="53" xfId="4" applyNumberFormat="1" applyFont="1" applyFill="1" applyBorder="1" applyAlignment="1">
      <alignment horizontal="left"/>
    </xf>
    <xf numFmtId="38" fontId="4" fillId="0" borderId="54" xfId="4" applyNumberFormat="1" applyFont="1" applyFill="1" applyBorder="1" applyAlignment="1">
      <alignment horizontal="center"/>
    </xf>
    <xf numFmtId="38" fontId="5" fillId="0" borderId="61" xfId="4" applyNumberFormat="1" applyFont="1" applyFill="1" applyBorder="1" applyAlignment="1">
      <alignment horizontal="center"/>
    </xf>
    <xf numFmtId="38" fontId="4" fillId="0" borderId="0" xfId="4" applyNumberFormat="1" applyFont="1" applyFill="1" applyBorder="1" applyAlignment="1">
      <alignment horizontal="left"/>
    </xf>
    <xf numFmtId="38" fontId="4" fillId="0" borderId="0" xfId="4" applyNumberFormat="1" applyFont="1" applyFill="1" applyBorder="1" applyAlignment="1">
      <alignment horizontal="center"/>
    </xf>
    <xf numFmtId="38" fontId="4" fillId="0" borderId="68" xfId="4" applyNumberFormat="1" applyFont="1" applyFill="1" applyBorder="1" applyAlignment="1">
      <alignment horizontal="center"/>
    </xf>
    <xf numFmtId="38" fontId="5" fillId="0" borderId="69" xfId="4" applyNumberFormat="1" applyFont="1" applyFill="1" applyBorder="1" applyAlignment="1">
      <alignment horizontal="center"/>
    </xf>
    <xf numFmtId="38" fontId="5" fillId="0" borderId="0" xfId="0" applyNumberFormat="1" applyFont="1" applyFill="1" applyBorder="1"/>
    <xf numFmtId="38" fontId="4" fillId="0" borderId="70" xfId="4" applyNumberFormat="1" applyFont="1" applyFill="1" applyBorder="1" applyAlignment="1">
      <alignment horizontal="left"/>
    </xf>
    <xf numFmtId="38" fontId="4" fillId="0" borderId="71" xfId="4" applyNumberFormat="1" applyFont="1" applyFill="1" applyBorder="1" applyAlignment="1">
      <alignment horizontal="center"/>
    </xf>
    <xf numFmtId="38" fontId="5" fillId="0" borderId="78" xfId="4" applyNumberFormat="1" applyFont="1" applyFill="1" applyBorder="1" applyAlignment="1">
      <alignment horizontal="center"/>
    </xf>
    <xf numFmtId="38" fontId="5" fillId="0" borderId="0" xfId="4" applyNumberFormat="1" applyFont="1" applyFill="1" applyBorder="1" applyAlignment="1">
      <alignment horizontal="left"/>
    </xf>
    <xf numFmtId="38" fontId="5" fillId="0" borderId="0" xfId="4" applyNumberFormat="1" applyFont="1" applyFill="1" applyBorder="1" applyAlignment="1">
      <alignment horizontal="center"/>
    </xf>
    <xf numFmtId="38" fontId="5" fillId="0" borderId="68" xfId="4" applyNumberFormat="1" applyFont="1" applyFill="1" applyBorder="1" applyAlignment="1">
      <alignment horizontal="center"/>
    </xf>
    <xf numFmtId="38" fontId="4" fillId="0" borderId="85" xfId="4" applyNumberFormat="1" applyFont="1" applyFill="1" applyBorder="1" applyAlignment="1">
      <alignment horizontal="center"/>
    </xf>
    <xf numFmtId="38" fontId="5" fillId="0" borderId="70" xfId="4" applyNumberFormat="1" applyFont="1" applyFill="1" applyBorder="1" applyAlignment="1">
      <alignment horizontal="left"/>
    </xf>
    <xf numFmtId="38" fontId="5" fillId="0" borderId="71" xfId="4" applyNumberFormat="1" applyFont="1" applyFill="1" applyBorder="1" applyAlignment="1">
      <alignment horizontal="center"/>
    </xf>
    <xf numFmtId="38" fontId="4" fillId="0" borderId="86" xfId="4" applyNumberFormat="1" applyFont="1" applyFill="1" applyBorder="1" applyAlignment="1">
      <alignment horizontal="left"/>
    </xf>
    <xf numFmtId="38" fontId="4" fillId="0" borderId="87" xfId="4" applyNumberFormat="1" applyFont="1" applyFill="1" applyBorder="1" applyAlignment="1">
      <alignment horizontal="center"/>
    </xf>
    <xf numFmtId="38" fontId="4" fillId="0" borderId="0" xfId="0" applyNumberFormat="1" applyFont="1" applyFill="1" applyBorder="1"/>
    <xf numFmtId="38" fontId="5" fillId="0" borderId="94" xfId="3" applyNumberFormat="1" applyFont="1" applyFill="1" applyBorder="1" applyAlignment="1">
      <alignment horizontal="left" vertical="top" wrapText="1"/>
    </xf>
    <xf numFmtId="38" fontId="5" fillId="0" borderId="95" xfId="3" applyNumberFormat="1" applyFont="1" applyFill="1" applyBorder="1" applyAlignment="1">
      <alignment vertical="top"/>
    </xf>
    <xf numFmtId="38" fontId="5" fillId="0" borderId="13" xfId="3" applyNumberFormat="1" applyFont="1" applyFill="1" applyBorder="1" applyAlignment="1">
      <alignment horizontal="left" vertical="top" wrapText="1"/>
    </xf>
    <xf numFmtId="38" fontId="5" fillId="0" borderId="14" xfId="3" applyNumberFormat="1" applyFont="1" applyFill="1" applyBorder="1" applyAlignment="1">
      <alignment vertical="top"/>
    </xf>
    <xf numFmtId="38" fontId="5" fillId="0" borderId="109" xfId="4" applyNumberFormat="1" applyFont="1" applyFill="1" applyBorder="1" applyAlignment="1">
      <alignment horizontal="center"/>
    </xf>
    <xf numFmtId="38" fontId="4" fillId="0" borderId="116" xfId="4" applyNumberFormat="1" applyFont="1" applyFill="1" applyBorder="1" applyAlignment="1">
      <alignment horizontal="center"/>
    </xf>
    <xf numFmtId="38" fontId="5" fillId="0" borderId="44" xfId="3" applyNumberFormat="1" applyFont="1" applyFill="1" applyBorder="1" applyAlignment="1">
      <alignment horizontal="left" vertical="top" wrapText="1"/>
    </xf>
    <xf numFmtId="38" fontId="4" fillId="0" borderId="114" xfId="4" applyNumberFormat="1" applyFont="1" applyFill="1" applyBorder="1" applyAlignment="1">
      <alignment horizontal="left"/>
    </xf>
    <xf numFmtId="38" fontId="4" fillId="0" borderId="117" xfId="4" applyNumberFormat="1" applyFont="1" applyFill="1" applyBorder="1" applyAlignment="1">
      <alignment horizontal="center"/>
    </xf>
    <xf numFmtId="38" fontId="0" fillId="0" borderId="0" xfId="0" applyNumberFormat="1" applyFill="1"/>
    <xf numFmtId="38" fontId="5" fillId="0" borderId="0" xfId="0" applyNumberFormat="1" applyFont="1" applyFill="1" applyAlignment="1">
      <alignment horizontal="left"/>
    </xf>
    <xf numFmtId="38" fontId="4" fillId="0" borderId="18" xfId="4" applyNumberFormat="1" applyFont="1" applyBorder="1" applyAlignment="1">
      <alignment horizontal="center"/>
    </xf>
    <xf numFmtId="38" fontId="4" fillId="0" borderId="5" xfId="4" applyNumberFormat="1" applyFont="1" applyFill="1" applyBorder="1" applyAlignment="1">
      <alignment horizontal="center"/>
    </xf>
    <xf numFmtId="38" fontId="4" fillId="0" borderId="6" xfId="4" applyNumberFormat="1" applyFont="1" applyFill="1" applyBorder="1" applyAlignment="1">
      <alignment horizontal="center"/>
    </xf>
    <xf numFmtId="38" fontId="4" fillId="0" borderId="7" xfId="4" applyNumberFormat="1" applyFont="1" applyFill="1" applyBorder="1" applyAlignment="1">
      <alignment horizontal="center"/>
    </xf>
    <xf numFmtId="38" fontId="5" fillId="0" borderId="8" xfId="4" applyNumberFormat="1" applyFont="1" applyFill="1" applyBorder="1" applyAlignment="1">
      <alignment horizontal="center"/>
    </xf>
    <xf numFmtId="38" fontId="4" fillId="0" borderId="15" xfId="4" applyNumberFormat="1" applyFont="1" applyFill="1" applyBorder="1" applyAlignment="1">
      <alignment horizontal="center"/>
    </xf>
    <xf numFmtId="38" fontId="4" fillId="0" borderId="16" xfId="4" applyNumberFormat="1" applyFont="1" applyFill="1" applyBorder="1" applyAlignment="1">
      <alignment horizontal="center"/>
    </xf>
    <xf numFmtId="38" fontId="4" fillId="0" borderId="17" xfId="4" applyNumberFormat="1" applyFont="1" applyFill="1" applyBorder="1" applyAlignment="1">
      <alignment horizontal="center"/>
    </xf>
    <xf numFmtId="38" fontId="4" fillId="0" borderId="24" xfId="4" applyNumberFormat="1" applyFont="1" applyFill="1" applyBorder="1" applyAlignment="1">
      <alignment horizontal="center"/>
    </xf>
    <xf numFmtId="38" fontId="5" fillId="0" borderId="25" xfId="4" applyNumberFormat="1" applyFont="1" applyFill="1" applyBorder="1" applyAlignment="1">
      <alignment horizontal="center"/>
    </xf>
    <xf numFmtId="38" fontId="4" fillId="0" borderId="32" xfId="4" applyNumberFormat="1" applyFont="1" applyFill="1" applyBorder="1" applyAlignment="1">
      <alignment horizontal="center"/>
    </xf>
    <xf numFmtId="38" fontId="4" fillId="0" borderId="30" xfId="4" applyNumberFormat="1" applyFont="1" applyFill="1" applyBorder="1" applyAlignment="1">
      <alignment horizontal="center"/>
    </xf>
    <xf numFmtId="38" fontId="4" fillId="0" borderId="38" xfId="4" applyNumberFormat="1" applyFont="1" applyFill="1" applyBorder="1" applyAlignment="1">
      <alignment horizontal="center"/>
    </xf>
    <xf numFmtId="38" fontId="4" fillId="0" borderId="39" xfId="4" applyNumberFormat="1" applyFont="1" applyFill="1" applyBorder="1" applyAlignment="1">
      <alignment horizontal="center"/>
    </xf>
    <xf numFmtId="38" fontId="4" fillId="0" borderId="40" xfId="4" applyNumberFormat="1" applyFont="1" applyFill="1" applyBorder="1" applyAlignment="1">
      <alignment horizontal="center"/>
    </xf>
    <xf numFmtId="38" fontId="4" fillId="0" borderId="46" xfId="4" applyNumberFormat="1" applyFont="1" applyFill="1" applyBorder="1" applyAlignment="1">
      <alignment horizontal="center"/>
    </xf>
    <xf numFmtId="38" fontId="5" fillId="0" borderId="47" xfId="4" applyNumberFormat="1" applyFont="1" applyFill="1" applyBorder="1" applyAlignment="1">
      <alignment horizontal="center"/>
    </xf>
    <xf numFmtId="38" fontId="5" fillId="0" borderId="49" xfId="4" applyNumberFormat="1" applyFont="1" applyFill="1" applyBorder="1" applyAlignment="1">
      <alignment horizontal="center"/>
    </xf>
    <xf numFmtId="38" fontId="4" fillId="0" borderId="55" xfId="4" applyNumberFormat="1" applyFont="1" applyFill="1" applyBorder="1" applyAlignment="1">
      <alignment horizontal="center"/>
    </xf>
    <xf numFmtId="38" fontId="5" fillId="0" borderId="56" xfId="4" applyNumberFormat="1" applyFont="1" applyFill="1" applyBorder="1" applyAlignment="1">
      <alignment horizontal="center"/>
    </xf>
    <xf numFmtId="38" fontId="5" fillId="0" borderId="58" xfId="4" applyNumberFormat="1" applyFont="1" applyFill="1" applyBorder="1" applyAlignment="1">
      <alignment horizontal="center"/>
    </xf>
    <xf numFmtId="38" fontId="4" fillId="0" borderId="62" xfId="4" applyNumberFormat="1" applyFont="1" applyFill="1" applyBorder="1" applyAlignment="1">
      <alignment horizontal="center"/>
    </xf>
    <xf numFmtId="38" fontId="4" fillId="0" borderId="63" xfId="4" applyNumberFormat="1" applyFont="1" applyFill="1" applyBorder="1" applyAlignment="1">
      <alignment horizontal="center"/>
    </xf>
    <xf numFmtId="38" fontId="4" fillId="0" borderId="65" xfId="4" applyNumberFormat="1" applyFont="1" applyFill="1" applyBorder="1" applyAlignment="1">
      <alignment horizontal="center"/>
    </xf>
    <xf numFmtId="38" fontId="4" fillId="0" borderId="72" xfId="4" applyNumberFormat="1" applyFont="1" applyFill="1" applyBorder="1" applyAlignment="1">
      <alignment horizontal="center"/>
    </xf>
    <xf numFmtId="38" fontId="5" fillId="0" borderId="73" xfId="4" applyNumberFormat="1" applyFont="1" applyFill="1" applyBorder="1" applyAlignment="1">
      <alignment horizontal="center"/>
    </xf>
    <xf numFmtId="38" fontId="5" fillId="0" borderId="75" xfId="4" applyNumberFormat="1" applyFont="1" applyFill="1" applyBorder="1" applyAlignment="1">
      <alignment horizontal="center"/>
    </xf>
    <xf numFmtId="38" fontId="4" fillId="0" borderId="79" xfId="4" applyNumberFormat="1" applyFont="1" applyFill="1" applyBorder="1" applyAlignment="1">
      <alignment horizontal="center"/>
    </xf>
    <xf numFmtId="38" fontId="4" fillId="0" borderId="48" xfId="4" applyNumberFormat="1" applyFont="1" applyFill="1" applyBorder="1" applyAlignment="1">
      <alignment horizontal="center"/>
    </xf>
    <xf numFmtId="38" fontId="4" fillId="0" borderId="118" xfId="4" applyNumberFormat="1" applyFont="1" applyFill="1" applyBorder="1" applyAlignment="1">
      <alignment horizontal="center"/>
    </xf>
    <xf numFmtId="38" fontId="4" fillId="0" borderId="119" xfId="4" applyNumberFormat="1" applyFont="1" applyFill="1" applyBorder="1" applyAlignment="1">
      <alignment horizontal="center"/>
    </xf>
    <xf numFmtId="38" fontId="4" fillId="0" borderId="81" xfId="4" applyNumberFormat="1" applyFont="1" applyFill="1" applyBorder="1" applyAlignment="1">
      <alignment horizontal="center"/>
    </xf>
    <xf numFmtId="38" fontId="4" fillId="0" borderId="82" xfId="4" applyNumberFormat="1" applyFont="1" applyFill="1" applyBorder="1" applyAlignment="1">
      <alignment horizontal="center"/>
    </xf>
    <xf numFmtId="38" fontId="5" fillId="0" borderId="72" xfId="4" applyNumberFormat="1" applyFont="1" applyFill="1" applyBorder="1" applyAlignment="1">
      <alignment horizontal="center"/>
    </xf>
    <xf numFmtId="38" fontId="4" fillId="0" borderId="88" xfId="4" applyNumberFormat="1" applyFont="1" applyFill="1" applyBorder="1" applyAlignment="1">
      <alignment horizontal="center"/>
    </xf>
    <xf numFmtId="38" fontId="4" fillId="0" borderId="89" xfId="4" applyNumberFormat="1" applyFont="1" applyFill="1" applyBorder="1" applyAlignment="1">
      <alignment horizontal="center"/>
    </xf>
    <xf numFmtId="38" fontId="4" fillId="0" borderId="91" xfId="4" applyNumberFormat="1" applyFont="1" applyFill="1" applyBorder="1" applyAlignment="1">
      <alignment horizontal="center"/>
    </xf>
    <xf numFmtId="38" fontId="4" fillId="0" borderId="96" xfId="4" applyNumberFormat="1" applyFont="1" applyFill="1" applyBorder="1" applyAlignment="1">
      <alignment horizontal="center"/>
    </xf>
    <xf numFmtId="38" fontId="5" fillId="0" borderId="97" xfId="4" applyNumberFormat="1" applyFont="1" applyFill="1" applyBorder="1" applyAlignment="1">
      <alignment horizontal="center"/>
    </xf>
    <xf numFmtId="38" fontId="5" fillId="0" borderId="99" xfId="4" applyNumberFormat="1" applyFont="1" applyFill="1" applyBorder="1" applyAlignment="1">
      <alignment horizontal="center"/>
    </xf>
    <xf numFmtId="38" fontId="4" fillId="0" borderId="102" xfId="4" applyNumberFormat="1" applyFont="1" applyFill="1" applyBorder="1" applyAlignment="1">
      <alignment horizontal="center"/>
    </xf>
    <xf numFmtId="38" fontId="5" fillId="0" borderId="103" xfId="4" applyNumberFormat="1" applyFont="1" applyFill="1" applyBorder="1" applyAlignment="1">
      <alignment horizontal="center"/>
    </xf>
    <xf numFmtId="38" fontId="5" fillId="0" borderId="104" xfId="4" applyNumberFormat="1" applyFont="1" applyFill="1" applyBorder="1" applyAlignment="1">
      <alignment horizontal="center"/>
    </xf>
    <xf numFmtId="38" fontId="4" fillId="0" borderId="110" xfId="4" applyNumberFormat="1" applyFont="1" applyFill="1" applyBorder="1" applyAlignment="1">
      <alignment horizontal="center"/>
    </xf>
    <xf numFmtId="38" fontId="4" fillId="0" borderId="112" xfId="4" applyNumberFormat="1" applyFont="1" applyFill="1" applyBorder="1" applyAlignment="1">
      <alignment horizontal="center"/>
    </xf>
    <xf numFmtId="38" fontId="4" fillId="0" borderId="47" xfId="4" applyNumberFormat="1" applyFont="1" applyFill="1" applyBorder="1" applyAlignment="1">
      <alignment horizontal="center"/>
    </xf>
    <xf numFmtId="38" fontId="4" fillId="0" borderId="56" xfId="4" applyNumberFormat="1" applyFont="1" applyFill="1" applyBorder="1" applyAlignment="1">
      <alignment horizontal="center"/>
    </xf>
    <xf numFmtId="38" fontId="4" fillId="0" borderId="57" xfId="4" applyNumberFormat="1" applyFont="1" applyFill="1" applyBorder="1" applyAlignment="1">
      <alignment horizontal="center"/>
    </xf>
    <xf numFmtId="38" fontId="4" fillId="0" borderId="113" xfId="4" applyNumberFormat="1" applyFont="1" applyFill="1" applyBorder="1" applyAlignment="1">
      <alignment horizontal="center"/>
    </xf>
    <xf numFmtId="38" fontId="4" fillId="0" borderId="73" xfId="4" applyNumberFormat="1" applyFont="1" applyFill="1" applyBorder="1" applyAlignment="1">
      <alignment horizontal="center"/>
    </xf>
    <xf numFmtId="38" fontId="4" fillId="0" borderId="75" xfId="4" applyNumberFormat="1" applyFont="1" applyFill="1" applyBorder="1" applyAlignment="1">
      <alignment horizontal="center"/>
    </xf>
    <xf numFmtId="38" fontId="4" fillId="0" borderId="83" xfId="4" applyNumberFormat="1" applyFont="1" applyFill="1" applyBorder="1" applyAlignment="1">
      <alignment horizontal="center"/>
    </xf>
    <xf numFmtId="38" fontId="4" fillId="0" borderId="0" xfId="4" applyNumberFormat="1" applyFont="1" applyFill="1"/>
    <xf numFmtId="38" fontId="5" fillId="0" borderId="67" xfId="4" applyNumberFormat="1" applyFont="1" applyFill="1" applyBorder="1" applyAlignment="1">
      <alignment horizontal="center"/>
    </xf>
    <xf numFmtId="38" fontId="4" fillId="0" borderId="0" xfId="4" applyNumberFormat="1" applyFont="1" applyFill="1" applyAlignment="1">
      <alignment horizontal="center"/>
    </xf>
    <xf numFmtId="38" fontId="5" fillId="0" borderId="0" xfId="4" applyNumberFormat="1" applyFont="1" applyFill="1" applyAlignment="1">
      <alignment horizontal="center"/>
    </xf>
    <xf numFmtId="38" fontId="4" fillId="0" borderId="9" xfId="4" applyNumberFormat="1" applyFont="1" applyFill="1" applyBorder="1" applyAlignment="1">
      <alignment horizontal="center"/>
    </xf>
    <xf numFmtId="38" fontId="5" fillId="0" borderId="7" xfId="4" applyNumberFormat="1" applyFont="1" applyFill="1" applyBorder="1" applyAlignment="1">
      <alignment horizontal="center"/>
    </xf>
    <xf numFmtId="38" fontId="4" fillId="0" borderId="19" xfId="4" applyNumberFormat="1" applyFont="1" applyFill="1" applyBorder="1" applyAlignment="1">
      <alignment horizontal="center"/>
    </xf>
    <xf numFmtId="38" fontId="4" fillId="0" borderId="26" xfId="4" applyNumberFormat="1" applyFont="1" applyFill="1" applyBorder="1" applyAlignment="1">
      <alignment horizontal="center"/>
    </xf>
    <xf numFmtId="38" fontId="5" fillId="0" borderId="24" xfId="4" applyNumberFormat="1" applyFont="1" applyFill="1" applyBorder="1" applyAlignment="1">
      <alignment horizontal="center"/>
    </xf>
    <xf numFmtId="38" fontId="4" fillId="0" borderId="34" xfId="4" applyNumberFormat="1" applyFont="1" applyFill="1" applyBorder="1" applyAlignment="1">
      <alignment horizontal="center"/>
    </xf>
    <xf numFmtId="38" fontId="4" fillId="0" borderId="41" xfId="4" applyNumberFormat="1" applyFont="1" applyFill="1" applyBorder="1" applyAlignment="1">
      <alignment horizontal="center"/>
    </xf>
    <xf numFmtId="38" fontId="4" fillId="0" borderId="50" xfId="4" applyNumberFormat="1" applyFont="1" applyFill="1" applyBorder="1" applyAlignment="1">
      <alignment horizontal="center"/>
    </xf>
    <xf numFmtId="38" fontId="4" fillId="0" borderId="59" xfId="4" applyNumberFormat="1" applyFont="1" applyFill="1" applyBorder="1" applyAlignment="1">
      <alignment horizontal="center"/>
    </xf>
    <xf numFmtId="38" fontId="4" fillId="0" borderId="66" xfId="4" applyNumberFormat="1" applyFont="1" applyFill="1" applyBorder="1" applyAlignment="1">
      <alignment horizontal="center"/>
    </xf>
    <xf numFmtId="38" fontId="4" fillId="0" borderId="76" xfId="4" applyNumberFormat="1" applyFont="1" applyFill="1" applyBorder="1" applyAlignment="1">
      <alignment horizontal="center"/>
    </xf>
    <xf numFmtId="38" fontId="5" fillId="0" borderId="44" xfId="4" applyNumberFormat="1" applyFont="1" applyFill="1" applyBorder="1" applyAlignment="1">
      <alignment horizontal="center"/>
    </xf>
    <xf numFmtId="38" fontId="5" fillId="0" borderId="22" xfId="4" applyNumberFormat="1" applyFont="1" applyFill="1" applyBorder="1" applyAlignment="1">
      <alignment horizontal="center"/>
    </xf>
    <xf numFmtId="38" fontId="5" fillId="0" borderId="76" xfId="4" applyNumberFormat="1" applyFont="1" applyFill="1" applyBorder="1" applyAlignment="1">
      <alignment horizontal="center"/>
    </xf>
    <xf numFmtId="38" fontId="4" fillId="0" borderId="92" xfId="4" applyNumberFormat="1" applyFont="1" applyFill="1" applyBorder="1" applyAlignment="1">
      <alignment horizontal="center"/>
    </xf>
    <xf numFmtId="38" fontId="4" fillId="0" borderId="100" xfId="4" applyNumberFormat="1" applyFont="1" applyFill="1" applyBorder="1" applyAlignment="1">
      <alignment horizontal="center"/>
    </xf>
    <xf numFmtId="38" fontId="4" fillId="0" borderId="105" xfId="4" applyNumberFormat="1" applyFont="1" applyFill="1" applyBorder="1" applyAlignment="1">
      <alignment horizontal="center"/>
    </xf>
    <xf numFmtId="38" fontId="5" fillId="0" borderId="106" xfId="4" applyNumberFormat="1" applyFont="1" applyFill="1" applyBorder="1" applyAlignment="1">
      <alignment horizontal="center"/>
    </xf>
    <xf numFmtId="38" fontId="4" fillId="0" borderId="3" xfId="4" applyNumberFormat="1" applyFont="1" applyFill="1" applyBorder="1" applyAlignment="1">
      <alignment horizontal="center"/>
    </xf>
    <xf numFmtId="38" fontId="5" fillId="0" borderId="11" xfId="4" applyNumberFormat="1" applyFont="1" applyFill="1" applyBorder="1" applyAlignment="1">
      <alignment horizontal="center"/>
    </xf>
    <xf numFmtId="38" fontId="4" fillId="0" borderId="13" xfId="4" applyNumberFormat="1" applyFont="1" applyFill="1" applyBorder="1" applyAlignment="1">
      <alignment horizontal="center"/>
    </xf>
    <xf numFmtId="38" fontId="5" fillId="0" borderId="20" xfId="4" applyNumberFormat="1" applyFont="1" applyFill="1" applyBorder="1" applyAlignment="1">
      <alignment horizontal="center"/>
    </xf>
    <xf numFmtId="38" fontId="4" fillId="0" borderId="22" xfId="4" applyNumberFormat="1" applyFont="1" applyFill="1" applyBorder="1" applyAlignment="1">
      <alignment horizontal="center"/>
    </xf>
    <xf numFmtId="38" fontId="5" fillId="0" borderId="28" xfId="4" applyNumberFormat="1" applyFont="1" applyFill="1" applyBorder="1" applyAlignment="1">
      <alignment horizontal="center"/>
    </xf>
    <xf numFmtId="38" fontId="4" fillId="0" borderId="36" xfId="4" applyNumberFormat="1" applyFont="1" applyFill="1" applyBorder="1" applyAlignment="1">
      <alignment horizontal="center"/>
    </xf>
    <xf numFmtId="38" fontId="4" fillId="0" borderId="42" xfId="4" applyNumberFormat="1" applyFont="1" applyFill="1" applyBorder="1" applyAlignment="1">
      <alignment horizontal="center"/>
    </xf>
    <xf numFmtId="38" fontId="4" fillId="0" borderId="44" xfId="4" applyNumberFormat="1" applyFont="1" applyFill="1" applyBorder="1" applyAlignment="1">
      <alignment horizontal="center"/>
    </xf>
    <xf numFmtId="38" fontId="5" fillId="0" borderId="51" xfId="4" applyNumberFormat="1" applyFont="1" applyFill="1" applyBorder="1" applyAlignment="1">
      <alignment horizontal="center"/>
    </xf>
    <xf numFmtId="38" fontId="4" fillId="0" borderId="53" xfId="4" applyNumberFormat="1" applyFont="1" applyFill="1" applyBorder="1" applyAlignment="1">
      <alignment horizontal="center"/>
    </xf>
    <xf numFmtId="38" fontId="5" fillId="0" borderId="60" xfId="4" applyNumberFormat="1" applyFont="1" applyFill="1" applyBorder="1" applyAlignment="1">
      <alignment horizontal="center"/>
    </xf>
    <xf numFmtId="38" fontId="4" fillId="0" borderId="67" xfId="4" applyNumberFormat="1" applyFont="1" applyFill="1" applyBorder="1" applyAlignment="1">
      <alignment horizontal="center"/>
    </xf>
    <xf numFmtId="38" fontId="4" fillId="0" borderId="70" xfId="4" applyNumberFormat="1" applyFont="1" applyFill="1" applyBorder="1" applyAlignment="1">
      <alignment horizontal="center"/>
    </xf>
    <xf numFmtId="38" fontId="5" fillId="0" borderId="77" xfId="4" applyNumberFormat="1" applyFont="1" applyFill="1" applyBorder="1" applyAlignment="1">
      <alignment horizontal="center"/>
    </xf>
    <xf numFmtId="38" fontId="5" fillId="0" borderId="111" xfId="4" applyNumberFormat="1" applyFont="1" applyFill="1" applyBorder="1" applyAlignment="1">
      <alignment horizontal="center"/>
    </xf>
    <xf numFmtId="38" fontId="4" fillId="0" borderId="84" xfId="4" applyNumberFormat="1" applyFont="1" applyFill="1" applyBorder="1" applyAlignment="1">
      <alignment horizontal="center"/>
    </xf>
    <xf numFmtId="38" fontId="5" fillId="0" borderId="70" xfId="4" applyNumberFormat="1" applyFont="1" applyFill="1" applyBorder="1" applyAlignment="1">
      <alignment horizontal="center"/>
    </xf>
    <xf numFmtId="38" fontId="4" fillId="0" borderId="86" xfId="4" applyNumberFormat="1" applyFont="1" applyFill="1" applyBorder="1" applyAlignment="1">
      <alignment horizontal="center"/>
    </xf>
    <xf numFmtId="38" fontId="4" fillId="0" borderId="93" xfId="4" applyNumberFormat="1" applyFont="1" applyFill="1" applyBorder="1" applyAlignment="1">
      <alignment horizontal="center"/>
    </xf>
    <xf numFmtId="38" fontId="4" fillId="0" borderId="94" xfId="4" applyNumberFormat="1" applyFont="1" applyFill="1" applyBorder="1" applyAlignment="1">
      <alignment horizontal="center"/>
    </xf>
    <xf numFmtId="38" fontId="5" fillId="0" borderId="101" xfId="4" applyNumberFormat="1" applyFont="1" applyFill="1" applyBorder="1" applyAlignment="1">
      <alignment horizontal="center"/>
    </xf>
    <xf numFmtId="38" fontId="4" fillId="0" borderId="107" xfId="4" applyNumberFormat="1" applyFont="1" applyFill="1" applyBorder="1" applyAlignment="1">
      <alignment horizontal="center"/>
    </xf>
    <xf numFmtId="38" fontId="5" fillId="0" borderId="108" xfId="4" applyNumberFormat="1" applyFont="1" applyFill="1" applyBorder="1" applyAlignment="1">
      <alignment horizontal="center"/>
    </xf>
    <xf numFmtId="38" fontId="4" fillId="0" borderId="114" xfId="4" applyNumberFormat="1" applyFont="1" applyFill="1" applyBorder="1" applyAlignment="1">
      <alignment horizontal="center"/>
    </xf>
    <xf numFmtId="38" fontId="4" fillId="0" borderId="115" xfId="4" applyNumberFormat="1" applyFont="1" applyFill="1" applyBorder="1" applyAlignment="1">
      <alignment horizontal="center"/>
    </xf>
    <xf numFmtId="38" fontId="4" fillId="0" borderId="77" xfId="4" applyNumberFormat="1" applyFont="1" applyFill="1" applyBorder="1" applyAlignment="1">
      <alignment horizontal="center"/>
    </xf>
    <xf numFmtId="40" fontId="4" fillId="0" borderId="0" xfId="4" applyNumberFormat="1" applyFont="1" applyFill="1"/>
    <xf numFmtId="40" fontId="5" fillId="0" borderId="0" xfId="4" applyNumberFormat="1" applyFont="1" applyFill="1"/>
    <xf numFmtId="38" fontId="5" fillId="0" borderId="100" xfId="4" applyNumberFormat="1" applyFont="1" applyFill="1" applyBorder="1" applyAlignment="1">
      <alignment horizontal="center"/>
    </xf>
    <xf numFmtId="38" fontId="4" fillId="0" borderId="0" xfId="4" applyNumberFormat="1" applyFont="1" applyFill="1" applyBorder="1"/>
    <xf numFmtId="38" fontId="5" fillId="0" borderId="9" xfId="4" applyNumberFormat="1" applyFont="1" applyFill="1" applyBorder="1" applyAlignment="1">
      <alignment horizontal="center"/>
    </xf>
    <xf numFmtId="38" fontId="5" fillId="0" borderId="19" xfId="4" applyNumberFormat="1" applyFont="1" applyFill="1" applyBorder="1" applyAlignment="1">
      <alignment horizontal="center"/>
    </xf>
    <xf numFmtId="38" fontId="5" fillId="0" borderId="26" xfId="4" applyNumberFormat="1" applyFont="1" applyFill="1" applyBorder="1" applyAlignment="1">
      <alignment horizontal="center"/>
    </xf>
    <xf numFmtId="38" fontId="5" fillId="0" borderId="50" xfId="4" applyNumberFormat="1" applyFont="1" applyFill="1" applyBorder="1" applyAlignment="1">
      <alignment horizontal="center"/>
    </xf>
    <xf numFmtId="38" fontId="5" fillId="0" borderId="59" xfId="4" applyNumberFormat="1" applyFont="1" applyFill="1" applyBorder="1" applyAlignment="1">
      <alignment horizontal="center"/>
    </xf>
    <xf numFmtId="40" fontId="4" fillId="0" borderId="0" xfId="4" applyNumberFormat="1" applyFont="1" applyFill="1" applyBorder="1"/>
    <xf numFmtId="38" fontId="5" fillId="3" borderId="0" xfId="4" applyNumberFormat="1" applyFont="1" applyFill="1" applyBorder="1" applyAlignment="1">
      <alignment horizontal="left"/>
    </xf>
    <xf numFmtId="38" fontId="4" fillId="3" borderId="0" xfId="4" applyNumberFormat="1" applyFont="1" applyFill="1" applyBorder="1" applyAlignment="1">
      <alignment horizontal="center"/>
    </xf>
    <xf numFmtId="38" fontId="5" fillId="0" borderId="63" xfId="4" applyNumberFormat="1" applyFont="1" applyFill="1" applyBorder="1" applyAlignment="1">
      <alignment horizontal="center"/>
    </xf>
    <xf numFmtId="0" fontId="0" fillId="0" borderId="0" xfId="0" applyFill="1"/>
    <xf numFmtId="38" fontId="4" fillId="0" borderId="122" xfId="4" applyNumberFormat="1" applyFont="1" applyBorder="1" applyAlignment="1">
      <alignment horizontal="center"/>
    </xf>
    <xf numFmtId="38" fontId="4" fillId="0" borderId="122" xfId="4" applyNumberFormat="1" applyFont="1" applyFill="1" applyBorder="1" applyAlignment="1">
      <alignment horizontal="center"/>
    </xf>
    <xf numFmtId="38" fontId="4" fillId="0" borderId="123" xfId="4" applyNumberFormat="1" applyFont="1" applyBorder="1" applyAlignment="1">
      <alignment horizontal="left"/>
    </xf>
    <xf numFmtId="38" fontId="4" fillId="0" borderId="124" xfId="4" applyNumberFormat="1" applyFont="1" applyBorder="1" applyAlignment="1">
      <alignment horizontal="center"/>
    </xf>
    <xf numFmtId="38" fontId="4" fillId="0" borderId="123" xfId="4" applyNumberFormat="1" applyFont="1" applyBorder="1" applyAlignment="1">
      <alignment horizontal="center"/>
    </xf>
    <xf numFmtId="38" fontId="4" fillId="0" borderId="125" xfId="4" applyNumberFormat="1" applyFont="1" applyBorder="1" applyAlignment="1">
      <alignment horizontal="center"/>
    </xf>
    <xf numFmtId="38" fontId="4" fillId="0" borderId="126" xfId="4" applyNumberFormat="1" applyFont="1" applyBorder="1" applyAlignment="1">
      <alignment horizontal="center"/>
    </xf>
    <xf numFmtId="38" fontId="4" fillId="0" borderId="127" xfId="4" applyNumberFormat="1" applyFont="1" applyBorder="1" applyAlignment="1">
      <alignment horizontal="center"/>
    </xf>
    <xf numFmtId="38" fontId="4" fillId="0" borderId="128" xfId="4" applyNumberFormat="1" applyFont="1" applyBorder="1" applyAlignment="1">
      <alignment horizontal="center"/>
    </xf>
    <xf numFmtId="38" fontId="4" fillId="0" borderId="129" xfId="4" applyNumberFormat="1" applyFont="1" applyBorder="1" applyAlignment="1">
      <alignment horizontal="center"/>
    </xf>
    <xf numFmtId="38" fontId="4" fillId="0" borderId="123" xfId="4" applyNumberFormat="1" applyFont="1" applyFill="1" applyBorder="1" applyAlignment="1">
      <alignment horizontal="left"/>
    </xf>
    <xf numFmtId="38" fontId="4" fillId="0" borderId="124" xfId="4" applyNumberFormat="1" applyFont="1" applyFill="1" applyBorder="1" applyAlignment="1">
      <alignment horizontal="center"/>
    </xf>
    <xf numFmtId="38" fontId="4" fillId="0" borderId="126" xfId="4" applyNumberFormat="1" applyFont="1" applyFill="1" applyBorder="1" applyAlignment="1">
      <alignment horizontal="center"/>
    </xf>
    <xf numFmtId="38" fontId="4" fillId="0" borderId="123" xfId="4" applyNumberFormat="1" applyFont="1" applyFill="1" applyBorder="1" applyAlignment="1">
      <alignment horizontal="center"/>
    </xf>
    <xf numFmtId="38" fontId="4" fillId="0" borderId="127" xfId="4" applyNumberFormat="1" applyFont="1" applyFill="1" applyBorder="1" applyAlignment="1">
      <alignment horizontal="center"/>
    </xf>
    <xf numFmtId="38" fontId="4" fillId="0" borderId="128" xfId="4" applyNumberFormat="1" applyFont="1" applyFill="1" applyBorder="1" applyAlignment="1">
      <alignment horizontal="center"/>
    </xf>
    <xf numFmtId="38" fontId="4" fillId="0" borderId="129" xfId="4" applyNumberFormat="1" applyFont="1" applyFill="1" applyBorder="1" applyAlignment="1">
      <alignment horizontal="center"/>
    </xf>
    <xf numFmtId="38" fontId="4" fillId="0" borderId="125" xfId="4" applyNumberFormat="1" applyFont="1" applyFill="1" applyBorder="1" applyAlignment="1">
      <alignment horizontal="center"/>
    </xf>
    <xf numFmtId="38" fontId="9" fillId="0" borderId="130" xfId="4" applyNumberFormat="1" applyFont="1" applyFill="1" applyBorder="1" applyAlignment="1">
      <alignment horizontal="center"/>
    </xf>
    <xf numFmtId="38" fontId="9" fillId="0" borderId="27" xfId="4" applyNumberFormat="1" applyFont="1" applyFill="1" applyBorder="1" applyAlignment="1">
      <alignment horizontal="center"/>
    </xf>
    <xf numFmtId="38" fontId="4" fillId="0" borderId="131" xfId="4" applyNumberFormat="1" applyFont="1" applyBorder="1" applyAlignment="1">
      <alignment horizontal="center"/>
    </xf>
    <xf numFmtId="38" fontId="4" fillId="0" borderId="131" xfId="4" applyNumberFormat="1" applyFont="1" applyFill="1" applyBorder="1" applyAlignment="1">
      <alignment horizontal="center"/>
    </xf>
    <xf numFmtId="38" fontId="5" fillId="0" borderId="66" xfId="4" applyNumberFormat="1" applyFont="1" applyBorder="1" applyAlignment="1">
      <alignment horizontal="center"/>
    </xf>
    <xf numFmtId="38" fontId="5" fillId="0" borderId="66" xfId="4" applyNumberFormat="1" applyFont="1" applyFill="1" applyBorder="1" applyAlignment="1">
      <alignment horizontal="center"/>
    </xf>
    <xf numFmtId="164" fontId="4" fillId="0" borderId="0" xfId="4" applyNumberFormat="1" applyFont="1" applyBorder="1" applyAlignment="1">
      <alignment horizontal="left"/>
    </xf>
    <xf numFmtId="38" fontId="4" fillId="0" borderId="18" xfId="4" applyNumberFormat="1" applyFont="1" applyFill="1" applyBorder="1" applyAlignment="1">
      <alignment horizontal="center"/>
    </xf>
    <xf numFmtId="38" fontId="5" fillId="0" borderId="129" xfId="4" applyNumberFormat="1" applyFont="1" applyFill="1" applyBorder="1" applyAlignment="1">
      <alignment horizontal="center"/>
    </xf>
    <xf numFmtId="38" fontId="4" fillId="0" borderId="132" xfId="4" applyNumberFormat="1" applyFont="1" applyFill="1" applyBorder="1" applyAlignment="1">
      <alignment horizontal="center" textRotation="90" wrapText="1"/>
    </xf>
    <xf numFmtId="38" fontId="4" fillId="0" borderId="133" xfId="4" applyNumberFormat="1" applyFont="1" applyFill="1" applyBorder="1" applyAlignment="1">
      <alignment horizontal="center" textRotation="90" wrapText="1"/>
    </xf>
    <xf numFmtId="38" fontId="4" fillId="0" borderId="134" xfId="4" applyNumberFormat="1" applyFont="1" applyFill="1" applyBorder="1" applyAlignment="1">
      <alignment horizontal="center" textRotation="90" wrapText="1"/>
    </xf>
    <xf numFmtId="38" fontId="4" fillId="0" borderId="135" xfId="4" applyNumberFormat="1" applyFont="1" applyFill="1" applyBorder="1" applyAlignment="1">
      <alignment horizontal="center" textRotation="90" wrapText="1"/>
    </xf>
    <xf numFmtId="38" fontId="4" fillId="0" borderId="136" xfId="4" applyNumberFormat="1" applyFont="1" applyFill="1" applyBorder="1" applyAlignment="1">
      <alignment horizontal="center" textRotation="90" wrapText="1"/>
    </xf>
    <xf numFmtId="38" fontId="4" fillId="0" borderId="137" xfId="4" applyNumberFormat="1" applyFont="1" applyFill="1" applyBorder="1" applyAlignment="1">
      <alignment horizontal="center" textRotation="90" wrapText="1"/>
    </xf>
    <xf numFmtId="38" fontId="4" fillId="0" borderId="138" xfId="4" applyNumberFormat="1" applyFont="1" applyFill="1" applyBorder="1" applyAlignment="1">
      <alignment horizontal="center" textRotation="90" wrapText="1"/>
    </xf>
    <xf numFmtId="38" fontId="4" fillId="0" borderId="137" xfId="4" applyNumberFormat="1" applyFont="1" applyBorder="1" applyAlignment="1">
      <alignment horizontal="center" textRotation="90" wrapText="1"/>
    </xf>
    <xf numFmtId="38" fontId="4" fillId="0" borderId="139" xfId="4" applyNumberFormat="1" applyFont="1" applyBorder="1" applyAlignment="1">
      <alignment horizontal="center" textRotation="90" wrapText="1"/>
    </xf>
    <xf numFmtId="38" fontId="4" fillId="0" borderId="132" xfId="4" applyNumberFormat="1" applyFont="1" applyBorder="1" applyAlignment="1">
      <alignment horizontal="center" textRotation="90" wrapText="1"/>
    </xf>
    <xf numFmtId="38" fontId="4" fillId="0" borderId="133" xfId="4" applyNumberFormat="1" applyFont="1" applyBorder="1" applyAlignment="1">
      <alignment horizontal="center" textRotation="90" wrapText="1"/>
    </xf>
    <xf numFmtId="38" fontId="4" fillId="0" borderId="134" xfId="4" applyNumberFormat="1" applyFont="1" applyBorder="1" applyAlignment="1">
      <alignment horizontal="center" textRotation="90" wrapText="1"/>
    </xf>
    <xf numFmtId="38" fontId="4" fillId="0" borderId="135" xfId="4" applyNumberFormat="1" applyFont="1" applyBorder="1" applyAlignment="1">
      <alignment horizontal="center" textRotation="90" wrapText="1"/>
    </xf>
    <xf numFmtId="38" fontId="4" fillId="0" borderId="136" xfId="4" applyNumberFormat="1" applyFont="1" applyBorder="1" applyAlignment="1">
      <alignment horizontal="center" textRotation="90" wrapText="1"/>
    </xf>
    <xf numFmtId="38" fontId="4" fillId="0" borderId="138" xfId="4" applyNumberFormat="1" applyFont="1" applyBorder="1" applyAlignment="1">
      <alignment horizontal="center" textRotation="90" wrapText="1"/>
    </xf>
    <xf numFmtId="38" fontId="4" fillId="0" borderId="139" xfId="4" applyNumberFormat="1" applyFont="1" applyFill="1" applyBorder="1" applyAlignment="1">
      <alignment horizontal="center" textRotation="90" wrapText="1"/>
    </xf>
    <xf numFmtId="166" fontId="4" fillId="0" borderId="0" xfId="5" applyNumberFormat="1" applyFont="1" applyFill="1" applyBorder="1" applyAlignment="1">
      <alignment horizontal="center"/>
    </xf>
    <xf numFmtId="38" fontId="5" fillId="0" borderId="14" xfId="3" applyNumberFormat="1" applyFont="1" applyBorder="1" applyAlignment="1">
      <alignment horizontal="left" vertical="top"/>
    </xf>
    <xf numFmtId="38" fontId="5" fillId="0" borderId="130" xfId="4" applyNumberFormat="1" applyFont="1" applyFill="1" applyBorder="1" applyAlignment="1">
      <alignment horizontal="center"/>
    </xf>
    <xf numFmtId="165" fontId="0" fillId="0" borderId="0" xfId="0" applyNumberFormat="1" applyFill="1"/>
    <xf numFmtId="164" fontId="4" fillId="0" borderId="0" xfId="4" applyNumberFormat="1" applyFont="1" applyFill="1" applyBorder="1" applyAlignment="1">
      <alignment horizontal="left"/>
    </xf>
    <xf numFmtId="38" fontId="4" fillId="0" borderId="140" xfId="4" applyNumberFormat="1" applyFont="1" applyFill="1" applyBorder="1" applyAlignment="1">
      <alignment horizontal="center" textRotation="90" wrapText="1"/>
    </xf>
    <xf numFmtId="38" fontId="4" fillId="0" borderId="140" xfId="4" applyNumberFormat="1" applyFont="1" applyBorder="1" applyAlignment="1">
      <alignment horizontal="center" textRotation="90" wrapText="1"/>
    </xf>
    <xf numFmtId="38" fontId="4" fillId="0" borderId="141" xfId="4" applyNumberFormat="1" applyFont="1" applyFill="1" applyBorder="1" applyAlignment="1">
      <alignment horizontal="center"/>
    </xf>
    <xf numFmtId="38" fontId="5" fillId="0" borderId="3" xfId="4" applyNumberFormat="1" applyFont="1" applyBorder="1" applyAlignment="1">
      <alignment horizontal="center"/>
    </xf>
    <xf numFmtId="38" fontId="5" fillId="0" borderId="13" xfId="4" applyNumberFormat="1" applyFont="1" applyBorder="1" applyAlignment="1">
      <alignment horizontal="center"/>
    </xf>
    <xf numFmtId="38" fontId="5" fillId="0" borderId="53" xfId="4" applyNumberFormat="1" applyFont="1" applyBorder="1" applyAlignment="1">
      <alignment horizontal="center"/>
    </xf>
    <xf numFmtId="38" fontId="5" fillId="0" borderId="3" xfId="4" applyNumberFormat="1" applyFont="1" applyFill="1" applyBorder="1" applyAlignment="1">
      <alignment horizontal="center"/>
    </xf>
    <xf numFmtId="38" fontId="5" fillId="0" borderId="13" xfId="4" applyNumberFormat="1" applyFont="1" applyFill="1" applyBorder="1" applyAlignment="1">
      <alignment horizontal="center"/>
    </xf>
    <xf numFmtId="38" fontId="5" fillId="0" borderId="53" xfId="4" applyNumberFormat="1" applyFont="1" applyFill="1" applyBorder="1" applyAlignment="1">
      <alignment horizontal="center"/>
    </xf>
    <xf numFmtId="38" fontId="5" fillId="0" borderId="142" xfId="4" applyNumberFormat="1" applyFont="1" applyFill="1" applyBorder="1" applyAlignment="1">
      <alignment horizontal="center"/>
    </xf>
    <xf numFmtId="38" fontId="5" fillId="0" borderId="143" xfId="4" applyNumberFormat="1" applyFont="1" applyFill="1" applyBorder="1" applyAlignment="1">
      <alignment horizontal="center"/>
    </xf>
    <xf numFmtId="38" fontId="5" fillId="0" borderId="144" xfId="4" applyNumberFormat="1" applyFont="1" applyFill="1" applyBorder="1" applyAlignment="1">
      <alignment horizontal="center"/>
    </xf>
    <xf numFmtId="38" fontId="4" fillId="0" borderId="145" xfId="4" applyNumberFormat="1" applyFont="1" applyFill="1" applyBorder="1" applyAlignment="1">
      <alignment horizontal="center"/>
    </xf>
    <xf numFmtId="38" fontId="4" fillId="0" borderId="146" xfId="4" applyNumberFormat="1" applyFont="1" applyFill="1" applyBorder="1" applyAlignment="1">
      <alignment horizontal="center"/>
    </xf>
    <xf numFmtId="38" fontId="5" fillId="0" borderId="147" xfId="4" applyNumberFormat="1" applyFont="1" applyFill="1" applyBorder="1" applyAlignment="1">
      <alignment horizontal="center"/>
    </xf>
    <xf numFmtId="38" fontId="5" fillId="0" borderId="148" xfId="4" applyNumberFormat="1" applyFont="1" applyFill="1" applyBorder="1" applyAlignment="1">
      <alignment horizontal="center"/>
    </xf>
    <xf numFmtId="38" fontId="4" fillId="0" borderId="149" xfId="4" applyNumberFormat="1" applyFont="1" applyFill="1" applyBorder="1" applyAlignment="1">
      <alignment horizontal="center"/>
    </xf>
    <xf numFmtId="38" fontId="5" fillId="0" borderId="150" xfId="4" applyNumberFormat="1" applyFont="1" applyFill="1" applyBorder="1" applyAlignment="1">
      <alignment horizontal="center"/>
    </xf>
    <xf numFmtId="38" fontId="5" fillId="0" borderId="142" xfId="4" applyNumberFormat="1" applyFont="1" applyBorder="1" applyAlignment="1">
      <alignment horizontal="center"/>
    </xf>
    <xf numFmtId="38" fontId="5" fillId="0" borderId="143" xfId="4" applyNumberFormat="1" applyFont="1" applyBorder="1" applyAlignment="1">
      <alignment horizontal="center"/>
    </xf>
    <xf numFmtId="38" fontId="5" fillId="0" borderId="144" xfId="4" applyNumberFormat="1" applyFont="1" applyBorder="1" applyAlignment="1">
      <alignment horizontal="center"/>
    </xf>
    <xf numFmtId="38" fontId="4" fillId="0" borderId="145" xfId="4" applyNumberFormat="1" applyFont="1" applyBorder="1" applyAlignment="1">
      <alignment horizontal="center"/>
    </xf>
    <xf numFmtId="38" fontId="4" fillId="0" borderId="146" xfId="4" applyNumberFormat="1" applyFont="1" applyBorder="1" applyAlignment="1">
      <alignment horizontal="center"/>
    </xf>
    <xf numFmtId="38" fontId="5" fillId="0" borderId="147" xfId="4" applyNumberFormat="1" applyFont="1" applyBorder="1" applyAlignment="1">
      <alignment horizontal="center"/>
    </xf>
    <xf numFmtId="38" fontId="5" fillId="0" borderId="148" xfId="4" applyNumberFormat="1" applyFont="1" applyBorder="1" applyAlignment="1">
      <alignment horizontal="center"/>
    </xf>
    <xf numFmtId="38" fontId="4" fillId="0" borderId="149" xfId="4" applyNumberFormat="1" applyFont="1" applyBorder="1" applyAlignment="1">
      <alignment horizontal="center"/>
    </xf>
    <xf numFmtId="38" fontId="5" fillId="0" borderId="94" xfId="4" applyNumberFormat="1" applyFont="1" applyBorder="1" applyAlignment="1">
      <alignment horizontal="center"/>
    </xf>
    <xf numFmtId="38" fontId="5" fillId="0" borderId="107" xfId="4" applyNumberFormat="1" applyFont="1" applyBorder="1" applyAlignment="1">
      <alignment horizontal="center"/>
    </xf>
    <xf numFmtId="38" fontId="5" fillId="0" borderId="94" xfId="4" applyNumberFormat="1" applyFont="1" applyFill="1" applyBorder="1" applyAlignment="1">
      <alignment horizontal="center"/>
    </xf>
    <xf numFmtId="38" fontId="5" fillId="0" borderId="107" xfId="4" applyNumberFormat="1" applyFont="1" applyFill="1" applyBorder="1" applyAlignment="1">
      <alignment horizontal="center"/>
    </xf>
    <xf numFmtId="38" fontId="5" fillId="0" borderId="149" xfId="4" applyNumberFormat="1" applyFont="1" applyFill="1" applyBorder="1" applyAlignment="1">
      <alignment horizontal="center"/>
    </xf>
    <xf numFmtId="38" fontId="4" fillId="0" borderId="151" xfId="4" applyNumberFormat="1" applyFont="1" applyFill="1" applyBorder="1" applyAlignment="1">
      <alignment horizontal="center"/>
    </xf>
    <xf numFmtId="38" fontId="5" fillId="0" borderId="152" xfId="4" applyNumberFormat="1" applyFont="1" applyFill="1" applyBorder="1" applyAlignment="1">
      <alignment horizontal="center"/>
    </xf>
    <xf numFmtId="38" fontId="4" fillId="0" borderId="153" xfId="4" applyNumberFormat="1" applyFont="1" applyFill="1" applyBorder="1" applyAlignment="1">
      <alignment horizontal="center"/>
    </xf>
    <xf numFmtId="38" fontId="5" fillId="0" borderId="154" xfId="4" applyNumberFormat="1" applyFont="1" applyFill="1" applyBorder="1" applyAlignment="1">
      <alignment horizontal="center"/>
    </xf>
    <xf numFmtId="38" fontId="5" fillId="0" borderId="155" xfId="4" applyNumberFormat="1" applyFont="1" applyFill="1" applyBorder="1" applyAlignment="1">
      <alignment horizontal="center"/>
    </xf>
    <xf numFmtId="38" fontId="4" fillId="0" borderId="150" xfId="4" applyNumberFormat="1" applyFont="1" applyFill="1" applyBorder="1" applyAlignment="1">
      <alignment horizontal="center"/>
    </xf>
    <xf numFmtId="38" fontId="5" fillId="0" borderId="149" xfId="4" applyNumberFormat="1" applyFont="1" applyBorder="1" applyAlignment="1">
      <alignment horizontal="center"/>
    </xf>
    <xf numFmtId="38" fontId="4" fillId="0" borderId="151" xfId="4" applyNumberFormat="1" applyFont="1" applyBorder="1" applyAlignment="1">
      <alignment horizontal="center"/>
    </xf>
    <xf numFmtId="38" fontId="5" fillId="0" borderId="152" xfId="4" applyNumberFormat="1" applyFont="1" applyBorder="1" applyAlignment="1">
      <alignment horizontal="center"/>
    </xf>
    <xf numFmtId="38" fontId="5" fillId="0" borderId="154" xfId="4" applyNumberFormat="1" applyFont="1" applyBorder="1" applyAlignment="1">
      <alignment horizontal="center"/>
    </xf>
    <xf numFmtId="38" fontId="5" fillId="0" borderId="156" xfId="4" applyNumberFormat="1" applyFont="1" applyBorder="1" applyAlignment="1">
      <alignment horizontal="center"/>
    </xf>
    <xf numFmtId="38" fontId="5" fillId="0" borderId="156" xfId="4" applyNumberFormat="1" applyFont="1" applyFill="1" applyBorder="1" applyAlignment="1">
      <alignment horizontal="center"/>
    </xf>
    <xf numFmtId="38" fontId="4" fillId="0" borderId="152" xfId="4" applyNumberFormat="1" applyFont="1" applyFill="1" applyBorder="1" applyAlignment="1">
      <alignment horizontal="center"/>
    </xf>
    <xf numFmtId="164" fontId="4" fillId="5" borderId="0" xfId="4" applyNumberFormat="1" applyFont="1" applyFill="1" applyBorder="1" applyAlignment="1">
      <alignment horizontal="left"/>
    </xf>
    <xf numFmtId="1" fontId="5" fillId="0" borderId="19" xfId="4" applyNumberFormat="1" applyFont="1" applyFill="1" applyBorder="1" applyAlignment="1">
      <alignment horizontal="center"/>
    </xf>
    <xf numFmtId="38" fontId="5" fillId="0" borderId="105" xfId="4" applyNumberFormat="1" applyFont="1" applyFill="1" applyBorder="1" applyAlignment="1">
      <alignment horizontal="center"/>
    </xf>
    <xf numFmtId="38" fontId="5" fillId="2" borderId="0" xfId="0" applyNumberFormat="1" applyFont="1" applyFill="1" applyAlignment="1">
      <alignment horizontal="left"/>
    </xf>
    <xf numFmtId="164" fontId="5" fillId="3" borderId="0" xfId="4" applyNumberFormat="1" applyFont="1" applyFill="1" applyBorder="1" applyAlignment="1">
      <alignment horizontal="left"/>
    </xf>
    <xf numFmtId="164" fontId="5" fillId="6" borderId="0" xfId="4" applyNumberFormat="1" applyFont="1" applyFill="1" applyBorder="1" applyAlignment="1">
      <alignment horizontal="left"/>
    </xf>
    <xf numFmtId="38" fontId="4" fillId="0" borderId="2" xfId="4" applyNumberFormat="1" applyFont="1" applyBorder="1" applyAlignment="1">
      <alignment horizontal="center" wrapText="1"/>
    </xf>
    <xf numFmtId="38" fontId="5" fillId="0" borderId="2" xfId="3" applyNumberFormat="1" applyFont="1" applyBorder="1" applyAlignment="1">
      <alignment vertical="top"/>
    </xf>
    <xf numFmtId="38" fontId="5" fillId="0" borderId="2" xfId="3" applyNumberFormat="1" applyFont="1" applyFill="1" applyBorder="1" applyAlignment="1">
      <alignment vertical="top"/>
    </xf>
    <xf numFmtId="38" fontId="4" fillId="0" borderId="53" xfId="3" applyNumberFormat="1" applyFont="1" applyFill="1" applyBorder="1" applyAlignment="1">
      <alignment horizontal="left" vertical="top" wrapText="1"/>
    </xf>
    <xf numFmtId="164" fontId="5" fillId="4" borderId="0" xfId="4" applyNumberFormat="1" applyFont="1" applyFill="1" applyBorder="1" applyAlignment="1">
      <alignment horizontal="left"/>
    </xf>
    <xf numFmtId="38" fontId="4" fillId="0" borderId="61" xfId="4" applyNumberFormat="1" applyFont="1" applyBorder="1" applyAlignment="1">
      <alignment horizontal="center"/>
    </xf>
    <xf numFmtId="38" fontId="4" fillId="0" borderId="61" xfId="4" applyNumberFormat="1" applyFont="1" applyFill="1" applyBorder="1" applyAlignment="1">
      <alignment horizontal="center"/>
    </xf>
    <xf numFmtId="164" fontId="5" fillId="5" borderId="0" xfId="4" applyNumberFormat="1" applyFont="1" applyFill="1" applyBorder="1" applyAlignment="1">
      <alignment horizontal="left"/>
    </xf>
    <xf numFmtId="38" fontId="0" fillId="5" borderId="0" xfId="0" applyNumberFormat="1" applyFill="1"/>
    <xf numFmtId="38" fontId="4" fillId="5" borderId="0" xfId="4" applyNumberFormat="1" applyFont="1" applyFill="1"/>
    <xf numFmtId="38" fontId="4" fillId="7" borderId="19" xfId="4" applyNumberFormat="1" applyFont="1" applyFill="1" applyBorder="1" applyAlignment="1">
      <alignment horizontal="center"/>
    </xf>
    <xf numFmtId="38" fontId="5" fillId="7" borderId="17" xfId="4" applyNumberFormat="1" applyFont="1" applyFill="1" applyBorder="1" applyAlignment="1">
      <alignment horizontal="center"/>
    </xf>
    <xf numFmtId="38" fontId="4" fillId="7" borderId="10" xfId="4" applyNumberFormat="1" applyFont="1" applyFill="1" applyBorder="1" applyAlignment="1">
      <alignment horizontal="center"/>
    </xf>
    <xf numFmtId="38" fontId="4" fillId="7" borderId="39" xfId="4" applyNumberFormat="1" applyFont="1" applyFill="1" applyBorder="1" applyAlignment="1">
      <alignment horizontal="center"/>
    </xf>
    <xf numFmtId="38" fontId="5" fillId="7" borderId="48" xfId="4" applyNumberFormat="1" applyFont="1" applyFill="1" applyBorder="1" applyAlignment="1">
      <alignment horizontal="center"/>
    </xf>
    <xf numFmtId="38" fontId="4" fillId="7" borderId="50" xfId="4" applyNumberFormat="1" applyFont="1" applyFill="1" applyBorder="1" applyAlignment="1">
      <alignment horizontal="center"/>
    </xf>
    <xf numFmtId="38" fontId="5" fillId="7" borderId="98" xfId="4" applyNumberFormat="1" applyFont="1" applyFill="1" applyBorder="1" applyAlignment="1">
      <alignment horizontal="center"/>
    </xf>
    <xf numFmtId="38" fontId="5" fillId="7" borderId="57" xfId="4" applyNumberFormat="1" applyFont="1" applyFill="1" applyBorder="1" applyAlignment="1">
      <alignment horizontal="center"/>
    </xf>
    <xf numFmtId="38" fontId="4" fillId="7" borderId="59" xfId="4" applyNumberFormat="1" applyFont="1" applyFill="1" applyBorder="1" applyAlignment="1">
      <alignment horizontal="center"/>
    </xf>
    <xf numFmtId="38" fontId="4" fillId="7" borderId="111" xfId="4" applyNumberFormat="1" applyFont="1" applyFill="1" applyBorder="1" applyAlignment="1">
      <alignment horizontal="center"/>
    </xf>
    <xf numFmtId="38" fontId="5" fillId="7" borderId="64" xfId="4" applyNumberFormat="1" applyFont="1" applyFill="1" applyBorder="1" applyAlignment="1">
      <alignment horizontal="center"/>
    </xf>
    <xf numFmtId="38" fontId="4" fillId="7" borderId="33" xfId="4" applyNumberFormat="1" applyFont="1" applyFill="1" applyBorder="1" applyAlignment="1">
      <alignment horizontal="center"/>
    </xf>
    <xf numFmtId="38" fontId="5" fillId="7" borderId="103" xfId="4" applyNumberFormat="1" applyFont="1" applyFill="1" applyBorder="1" applyAlignment="1">
      <alignment horizontal="center"/>
    </xf>
    <xf numFmtId="38" fontId="4" fillId="7" borderId="113" xfId="4" applyNumberFormat="1" applyFont="1" applyFill="1" applyBorder="1" applyAlignment="1">
      <alignment horizontal="center"/>
    </xf>
    <xf numFmtId="38" fontId="4" fillId="7" borderId="74" xfId="4" applyNumberFormat="1" applyFont="1" applyFill="1" applyBorder="1" applyAlignment="1">
      <alignment horizontal="center"/>
    </xf>
    <xf numFmtId="164" fontId="5" fillId="8" borderId="0" xfId="4" applyNumberFormat="1" applyFont="1" applyFill="1" applyBorder="1" applyAlignment="1">
      <alignment horizontal="left"/>
    </xf>
    <xf numFmtId="38" fontId="4" fillId="7" borderId="15" xfId="4" applyNumberFormat="1" applyFont="1" applyFill="1" applyBorder="1" applyAlignment="1">
      <alignment horizontal="center"/>
    </xf>
    <xf numFmtId="38" fontId="5" fillId="7" borderId="18" xfId="4" applyNumberFormat="1" applyFont="1" applyFill="1" applyBorder="1" applyAlignment="1">
      <alignment horizontal="center"/>
    </xf>
    <xf numFmtId="38" fontId="5" fillId="7" borderId="16" xfId="4" applyNumberFormat="1" applyFont="1" applyFill="1" applyBorder="1" applyAlignment="1">
      <alignment horizontal="center"/>
    </xf>
    <xf numFmtId="38" fontId="4" fillId="7" borderId="13" xfId="4" applyNumberFormat="1" applyFont="1" applyFill="1" applyBorder="1" applyAlignment="1">
      <alignment horizontal="center"/>
    </xf>
    <xf numFmtId="38" fontId="5" fillId="7" borderId="21" xfId="4" applyNumberFormat="1" applyFont="1" applyFill="1" applyBorder="1" applyAlignment="1">
      <alignment horizontal="center"/>
    </xf>
    <xf numFmtId="38" fontId="4" fillId="7" borderId="102" xfId="4" applyNumberFormat="1" applyFont="1" applyFill="1" applyBorder="1" applyAlignment="1">
      <alignment horizontal="center"/>
    </xf>
    <xf numFmtId="38" fontId="4" fillId="7" borderId="105" xfId="4" applyNumberFormat="1" applyFont="1" applyFill="1" applyBorder="1" applyAlignment="1">
      <alignment horizontal="center"/>
    </xf>
    <xf numFmtId="38" fontId="4" fillId="7" borderId="107" xfId="4" applyNumberFormat="1" applyFont="1" applyFill="1" applyBorder="1" applyAlignment="1">
      <alignment horizontal="center"/>
    </xf>
    <xf numFmtId="38" fontId="5" fillId="7" borderId="109" xfId="4" applyNumberFormat="1" applyFont="1" applyFill="1" applyBorder="1" applyAlignment="1">
      <alignment horizontal="center"/>
    </xf>
    <xf numFmtId="38" fontId="4" fillId="7" borderId="46" xfId="4" applyNumberFormat="1" applyFont="1" applyFill="1" applyBorder="1" applyAlignment="1">
      <alignment horizontal="center"/>
    </xf>
    <xf numFmtId="38" fontId="4" fillId="7" borderId="47" xfId="4" applyNumberFormat="1" applyFont="1" applyFill="1" applyBorder="1" applyAlignment="1">
      <alignment horizontal="center"/>
    </xf>
    <xf numFmtId="38" fontId="4" fillId="7" borderId="48" xfId="4" applyNumberFormat="1" applyFont="1" applyFill="1" applyBorder="1" applyAlignment="1">
      <alignment horizontal="center"/>
    </xf>
    <xf numFmtId="38" fontId="5" fillId="7" borderId="49" xfId="4" applyNumberFormat="1" applyFont="1" applyFill="1" applyBorder="1" applyAlignment="1">
      <alignment horizontal="center"/>
    </xf>
    <xf numFmtId="38" fontId="5" fillId="7" borderId="47" xfId="4" applyNumberFormat="1" applyFont="1" applyFill="1" applyBorder="1" applyAlignment="1">
      <alignment horizontal="center"/>
    </xf>
    <xf numFmtId="38" fontId="4" fillId="7" borderId="44" xfId="4" applyNumberFormat="1" applyFont="1" applyFill="1" applyBorder="1" applyAlignment="1">
      <alignment horizontal="center"/>
    </xf>
    <xf numFmtId="38" fontId="5" fillId="7" borderId="69" xfId="4" applyNumberFormat="1" applyFont="1" applyFill="1" applyBorder="1" applyAlignment="1">
      <alignment horizontal="center"/>
    </xf>
    <xf numFmtId="38" fontId="4" fillId="7" borderId="16" xfId="4" applyNumberFormat="1" applyFont="1" applyFill="1" applyBorder="1" applyAlignment="1">
      <alignment horizontal="center"/>
    </xf>
    <xf numFmtId="38" fontId="4" fillId="7" borderId="17" xfId="4" applyNumberFormat="1" applyFont="1" applyFill="1" applyBorder="1" applyAlignment="1">
      <alignment horizontal="center"/>
    </xf>
    <xf numFmtId="38" fontId="4" fillId="7" borderId="55" xfId="4" applyNumberFormat="1" applyFont="1" applyFill="1" applyBorder="1" applyAlignment="1">
      <alignment horizontal="center"/>
    </xf>
    <xf numFmtId="38" fontId="4" fillId="7" borderId="56" xfId="4" applyNumberFormat="1" applyFont="1" applyFill="1" applyBorder="1" applyAlignment="1">
      <alignment horizontal="center"/>
    </xf>
    <xf numFmtId="38" fontId="4" fillId="7" borderId="57" xfId="4" applyNumberFormat="1" applyFont="1" applyFill="1" applyBorder="1" applyAlignment="1">
      <alignment horizontal="center"/>
    </xf>
    <xf numFmtId="38" fontId="5" fillId="7" borderId="58" xfId="4" applyNumberFormat="1" applyFont="1" applyFill="1" applyBorder="1" applyAlignment="1">
      <alignment horizontal="center"/>
    </xf>
    <xf numFmtId="38" fontId="5" fillId="7" borderId="56" xfId="4" applyNumberFormat="1" applyFont="1" applyFill="1" applyBorder="1" applyAlignment="1">
      <alignment horizontal="center"/>
    </xf>
    <xf numFmtId="38" fontId="4" fillId="7" borderId="53" xfId="4" applyNumberFormat="1" applyFont="1" applyFill="1" applyBorder="1" applyAlignment="1">
      <alignment horizontal="center"/>
    </xf>
    <xf numFmtId="38" fontId="4" fillId="7" borderId="18" xfId="4" applyNumberFormat="1" applyFont="1" applyFill="1" applyBorder="1" applyAlignment="1">
      <alignment horizontal="center"/>
    </xf>
    <xf numFmtId="38" fontId="4" fillId="0" borderId="95" xfId="4" applyNumberFormat="1" applyFont="1" applyFill="1" applyBorder="1" applyAlignment="1">
      <alignment horizontal="center"/>
    </xf>
    <xf numFmtId="38" fontId="4" fillId="0" borderId="95" xfId="4" applyNumberFormat="1" applyFont="1" applyBorder="1" applyAlignment="1">
      <alignment horizontal="center"/>
    </xf>
    <xf numFmtId="38" fontId="4" fillId="0" borderId="97" xfId="4" applyNumberFormat="1" applyFont="1" applyBorder="1" applyAlignment="1">
      <alignment horizontal="center"/>
    </xf>
    <xf numFmtId="38" fontId="4" fillId="0" borderId="98" xfId="4" applyNumberFormat="1" applyFont="1" applyBorder="1" applyAlignment="1">
      <alignment horizontal="center"/>
    </xf>
    <xf numFmtId="38" fontId="4" fillId="0" borderId="97" xfId="4" applyNumberFormat="1" applyFont="1" applyFill="1" applyBorder="1" applyAlignment="1">
      <alignment horizontal="center"/>
    </xf>
    <xf numFmtId="38" fontId="4" fillId="0" borderId="98" xfId="4" applyNumberFormat="1" applyFont="1" applyFill="1" applyBorder="1" applyAlignment="1">
      <alignment horizontal="center"/>
    </xf>
    <xf numFmtId="9" fontId="0" fillId="0" borderId="0" xfId="5" applyNumberFormat="1" applyFont="1" applyFill="1"/>
    <xf numFmtId="9" fontId="5" fillId="0" borderId="0" xfId="5" applyFont="1" applyFill="1"/>
    <xf numFmtId="43" fontId="5" fillId="0" borderId="0" xfId="2" applyFont="1" applyFill="1"/>
    <xf numFmtId="38" fontId="11" fillId="9" borderId="0" xfId="0" applyNumberFormat="1" applyFont="1" applyFill="1" applyAlignment="1"/>
    <xf numFmtId="38" fontId="12" fillId="0" borderId="59" xfId="4" applyNumberFormat="1" applyFont="1" applyFill="1" applyBorder="1" applyAlignment="1">
      <alignment horizontal="center"/>
    </xf>
    <xf numFmtId="38" fontId="12" fillId="0" borderId="59" xfId="4" applyNumberFormat="1" applyFont="1" applyBorder="1" applyAlignment="1">
      <alignment horizontal="center"/>
    </xf>
    <xf numFmtId="38" fontId="12" fillId="0" borderId="100" xfId="4" applyNumberFormat="1" applyFont="1" applyFill="1" applyBorder="1" applyAlignment="1">
      <alignment horizontal="center"/>
    </xf>
    <xf numFmtId="38" fontId="12" fillId="0" borderId="100" xfId="4" applyNumberFormat="1" applyFont="1" applyBorder="1" applyAlignment="1">
      <alignment horizontal="center"/>
    </xf>
    <xf numFmtId="38" fontId="5" fillId="7" borderId="0" xfId="0" applyNumberFormat="1" applyFont="1" applyFill="1" applyAlignment="1">
      <alignment horizontal="left"/>
    </xf>
    <xf numFmtId="38" fontId="5" fillId="7" borderId="7" xfId="4" applyNumberFormat="1" applyFont="1" applyFill="1" applyBorder="1" applyAlignment="1">
      <alignment horizontal="center"/>
    </xf>
    <xf numFmtId="38" fontId="5" fillId="7" borderId="24" xfId="4" applyNumberFormat="1" applyFont="1" applyFill="1" applyBorder="1" applyAlignment="1">
      <alignment horizontal="center"/>
    </xf>
    <xf numFmtId="38" fontId="4" fillId="7" borderId="127" xfId="4" applyNumberFormat="1" applyFont="1" applyFill="1" applyBorder="1" applyAlignment="1">
      <alignment horizontal="center"/>
    </xf>
    <xf numFmtId="38" fontId="4" fillId="7" borderId="64" xfId="4" applyNumberFormat="1" applyFont="1" applyFill="1" applyBorder="1" applyAlignment="1">
      <alignment horizontal="center"/>
    </xf>
    <xf numFmtId="38" fontId="5" fillId="7" borderId="74" xfId="4" applyNumberFormat="1" applyFont="1" applyFill="1" applyBorder="1" applyAlignment="1">
      <alignment horizontal="center"/>
    </xf>
    <xf numFmtId="1" fontId="5" fillId="0" borderId="98" xfId="4" applyNumberFormat="1" applyFont="1" applyFill="1" applyBorder="1" applyAlignment="1">
      <alignment horizontal="center"/>
    </xf>
    <xf numFmtId="1" fontId="4" fillId="0" borderId="15" xfId="4" applyNumberFormat="1" applyFont="1" applyFill="1" applyBorder="1" applyAlignment="1">
      <alignment horizontal="center"/>
    </xf>
    <xf numFmtId="1" fontId="4" fillId="0" borderId="15" xfId="4" applyNumberFormat="1" applyFont="1" applyBorder="1" applyAlignment="1">
      <alignment horizontal="center"/>
    </xf>
    <xf numFmtId="38" fontId="4" fillId="0" borderId="158" xfId="4" applyNumberFormat="1" applyFont="1" applyFill="1" applyBorder="1" applyAlignment="1">
      <alignment horizontal="center"/>
    </xf>
    <xf numFmtId="38" fontId="4" fillId="0" borderId="159" xfId="4" applyNumberFormat="1" applyFont="1" applyFill="1" applyBorder="1" applyAlignment="1">
      <alignment horizontal="center"/>
    </xf>
    <xf numFmtId="38" fontId="4" fillId="0" borderId="160" xfId="4" applyNumberFormat="1" applyFont="1" applyFill="1" applyBorder="1" applyAlignment="1">
      <alignment horizontal="center"/>
    </xf>
    <xf numFmtId="38" fontId="4" fillId="0" borderId="157" xfId="4" applyNumberFormat="1" applyFont="1" applyFill="1" applyBorder="1" applyAlignment="1">
      <alignment horizontal="center"/>
    </xf>
    <xf numFmtId="38" fontId="4" fillId="0" borderId="161" xfId="4" applyNumberFormat="1" applyFont="1" applyFill="1" applyBorder="1" applyAlignment="1">
      <alignment horizontal="center"/>
    </xf>
    <xf numFmtId="38" fontId="4" fillId="0" borderId="120" xfId="4" applyNumberFormat="1" applyFont="1" applyFill="1" applyBorder="1" applyAlignment="1">
      <alignment horizontal="center"/>
    </xf>
    <xf numFmtId="38" fontId="4" fillId="0" borderId="121" xfId="4" applyNumberFormat="1" applyFont="1" applyFill="1" applyBorder="1" applyAlignment="1">
      <alignment horizontal="center"/>
    </xf>
    <xf numFmtId="38" fontId="4" fillId="0" borderId="156" xfId="4" applyNumberFormat="1" applyFont="1" applyFill="1" applyBorder="1" applyAlignment="1">
      <alignment horizontal="center"/>
    </xf>
    <xf numFmtId="38" fontId="4" fillId="0" borderId="162" xfId="4" applyNumberFormat="1" applyFont="1" applyFill="1" applyBorder="1" applyAlignment="1">
      <alignment horizontal="center"/>
    </xf>
    <xf numFmtId="38" fontId="4" fillId="0" borderId="158" xfId="4" applyNumberFormat="1" applyFont="1" applyBorder="1" applyAlignment="1">
      <alignment horizontal="center"/>
    </xf>
    <xf numFmtId="38" fontId="4" fillId="0" borderId="159" xfId="4" applyNumberFormat="1" applyFont="1" applyBorder="1" applyAlignment="1">
      <alignment horizontal="center"/>
    </xf>
    <xf numFmtId="38" fontId="4" fillId="0" borderId="160" xfId="4" applyNumberFormat="1" applyFont="1" applyBorder="1" applyAlignment="1">
      <alignment horizontal="center"/>
    </xf>
    <xf numFmtId="38" fontId="4" fillId="0" borderId="157" xfId="4" applyNumberFormat="1" applyFont="1" applyBorder="1" applyAlignment="1">
      <alignment horizontal="center"/>
    </xf>
    <xf numFmtId="38" fontId="4" fillId="0" borderId="161" xfId="4" applyNumberFormat="1" applyFont="1" applyBorder="1" applyAlignment="1">
      <alignment horizontal="center"/>
    </xf>
    <xf numFmtId="38" fontId="4" fillId="0" borderId="120" xfId="4" applyNumberFormat="1" applyFont="1" applyBorder="1" applyAlignment="1">
      <alignment horizontal="center"/>
    </xf>
    <xf numFmtId="38" fontId="4" fillId="0" borderId="121" xfId="4" applyNumberFormat="1" applyFont="1" applyBorder="1" applyAlignment="1">
      <alignment horizontal="center"/>
    </xf>
    <xf numFmtId="38" fontId="4" fillId="0" borderId="156" xfId="4" applyNumberFormat="1" applyFont="1" applyBorder="1" applyAlignment="1">
      <alignment horizontal="center"/>
    </xf>
    <xf numFmtId="38" fontId="4" fillId="0" borderId="162" xfId="4" applyNumberFormat="1" applyFont="1" applyBorder="1" applyAlignment="1">
      <alignment horizontal="center"/>
    </xf>
    <xf numFmtId="38" fontId="4" fillId="7" borderId="159" xfId="4" applyNumberFormat="1" applyFont="1" applyFill="1" applyBorder="1" applyAlignment="1">
      <alignment horizontal="center"/>
    </xf>
    <xf numFmtId="1" fontId="5" fillId="0" borderId="17" xfId="4" applyNumberFormat="1" applyFont="1" applyFill="1" applyBorder="1" applyAlignment="1">
      <alignment horizontal="center"/>
    </xf>
    <xf numFmtId="1" fontId="4" fillId="0" borderId="55" xfId="4" applyNumberFormat="1" applyFont="1" applyFill="1" applyBorder="1" applyAlignment="1">
      <alignment horizontal="center"/>
    </xf>
    <xf numFmtId="38" fontId="5" fillId="0" borderId="80" xfId="4" applyNumberFormat="1" applyFont="1" applyFill="1" applyBorder="1" applyAlignment="1">
      <alignment horizontal="center"/>
    </xf>
    <xf numFmtId="38" fontId="5" fillId="0" borderId="163" xfId="4" applyNumberFormat="1" applyFont="1" applyFill="1" applyBorder="1" applyAlignment="1">
      <alignment horizontal="center"/>
    </xf>
    <xf numFmtId="38" fontId="5" fillId="0" borderId="164" xfId="4" applyNumberFormat="1" applyFont="1" applyFill="1" applyBorder="1" applyAlignment="1">
      <alignment horizontal="center"/>
    </xf>
    <xf numFmtId="38" fontId="5" fillId="7" borderId="80" xfId="4" applyNumberFormat="1" applyFont="1" applyFill="1" applyBorder="1" applyAlignment="1">
      <alignment horizontal="center"/>
    </xf>
    <xf numFmtId="38" fontId="5" fillId="7" borderId="147" xfId="4" applyNumberFormat="1" applyFont="1" applyFill="1" applyBorder="1" applyAlignment="1">
      <alignment horizontal="center"/>
    </xf>
    <xf numFmtId="38" fontId="5" fillId="7" borderId="163" xfId="4" applyNumberFormat="1" applyFont="1" applyFill="1" applyBorder="1" applyAlignment="1">
      <alignment horizontal="center"/>
    </xf>
    <xf numFmtId="38" fontId="5" fillId="7" borderId="143" xfId="4" applyNumberFormat="1" applyFont="1" applyFill="1" applyBorder="1" applyAlignment="1">
      <alignment horizontal="center"/>
    </xf>
    <xf numFmtId="38" fontId="5" fillId="7" borderId="164" xfId="4" applyNumberFormat="1" applyFont="1" applyFill="1" applyBorder="1" applyAlignment="1">
      <alignment horizontal="center"/>
    </xf>
    <xf numFmtId="38" fontId="5" fillId="7" borderId="148" xfId="4" applyNumberFormat="1" applyFont="1" applyFill="1" applyBorder="1" applyAlignment="1">
      <alignment horizontal="center"/>
    </xf>
    <xf numFmtId="38" fontId="4" fillId="0" borderId="49" xfId="4" applyNumberFormat="1" applyFont="1" applyFill="1" applyBorder="1" applyAlignment="1">
      <alignment horizontal="center"/>
    </xf>
    <xf numFmtId="38" fontId="4" fillId="0" borderId="51" xfId="4" applyNumberFormat="1" applyFont="1" applyFill="1" applyBorder="1" applyAlignment="1">
      <alignment horizontal="center"/>
    </xf>
    <xf numFmtId="38" fontId="4" fillId="0" borderId="20" xfId="4" applyNumberFormat="1" applyFont="1" applyFill="1" applyBorder="1" applyAlignment="1">
      <alignment horizontal="center"/>
    </xf>
    <xf numFmtId="38" fontId="4" fillId="7" borderId="49" xfId="4" applyNumberFormat="1" applyFont="1" applyFill="1" applyBorder="1" applyAlignment="1">
      <alignment horizontal="center"/>
    </xf>
    <xf numFmtId="38" fontId="4" fillId="0" borderId="58" xfId="4" applyNumberFormat="1" applyFont="1" applyFill="1" applyBorder="1" applyAlignment="1">
      <alignment horizontal="center"/>
    </xf>
    <xf numFmtId="38" fontId="4" fillId="0" borderId="60" xfId="4" applyNumberFormat="1" applyFont="1" applyFill="1" applyBorder="1" applyAlignment="1">
      <alignment horizontal="center"/>
    </xf>
    <xf numFmtId="38" fontId="4" fillId="7" borderId="58" xfId="4" applyNumberFormat="1" applyFont="1" applyFill="1" applyBorder="1" applyAlignment="1">
      <alignment horizontal="center"/>
    </xf>
    <xf numFmtId="38" fontId="13" fillId="0" borderId="69" xfId="4" applyNumberFormat="1" applyFont="1" applyFill="1" applyBorder="1" applyAlignment="1">
      <alignment horizontal="center"/>
    </xf>
    <xf numFmtId="38" fontId="13" fillId="0" borderId="21" xfId="4" applyNumberFormat="1" applyFont="1" applyFill="1" applyBorder="1" applyAlignment="1">
      <alignment horizontal="center"/>
    </xf>
    <xf numFmtId="38" fontId="13" fillId="0" borderId="61" xfId="4" applyNumberFormat="1" applyFont="1" applyFill="1" applyBorder="1" applyAlignment="1">
      <alignment horizontal="center"/>
    </xf>
    <xf numFmtId="38" fontId="13" fillId="7" borderId="69" xfId="4" applyNumberFormat="1" applyFont="1" applyFill="1" applyBorder="1" applyAlignment="1">
      <alignment horizontal="center"/>
    </xf>
    <xf numFmtId="38" fontId="13" fillId="7" borderId="21" xfId="4" applyNumberFormat="1" applyFont="1" applyFill="1" applyBorder="1" applyAlignment="1">
      <alignment horizontal="center"/>
    </xf>
    <xf numFmtId="38" fontId="13" fillId="7" borderId="61" xfId="4" applyNumberFormat="1" applyFont="1" applyFill="1" applyBorder="1" applyAlignment="1">
      <alignment horizontal="center"/>
    </xf>
    <xf numFmtId="38" fontId="14" fillId="0" borderId="61" xfId="4" applyNumberFormat="1" applyFont="1" applyFill="1" applyBorder="1" applyAlignment="1">
      <alignment horizontal="center"/>
    </xf>
    <xf numFmtId="38" fontId="14" fillId="0" borderId="61" xfId="4" applyNumberFormat="1" applyFont="1" applyBorder="1" applyAlignment="1">
      <alignment horizontal="center"/>
    </xf>
    <xf numFmtId="43" fontId="4" fillId="0" borderId="74" xfId="2" applyFont="1" applyFill="1" applyBorder="1" applyAlignment="1">
      <alignment horizontal="center"/>
    </xf>
    <xf numFmtId="38" fontId="13" fillId="0" borderId="48" xfId="4" applyNumberFormat="1" applyFont="1" applyFill="1" applyBorder="1" applyAlignment="1">
      <alignment horizontal="center"/>
    </xf>
    <xf numFmtId="38" fontId="13" fillId="0" borderId="17" xfId="4" applyNumberFormat="1" applyFont="1" applyFill="1" applyBorder="1" applyAlignment="1">
      <alignment horizontal="center"/>
    </xf>
    <xf numFmtId="38" fontId="13" fillId="0" borderId="57" xfId="4" applyNumberFormat="1" applyFont="1" applyFill="1" applyBorder="1" applyAlignment="1">
      <alignment horizontal="center"/>
    </xf>
    <xf numFmtId="38" fontId="4" fillId="0" borderId="165" xfId="4" applyNumberFormat="1" applyFont="1" applyFill="1" applyBorder="1" applyAlignment="1">
      <alignment horizontal="center"/>
    </xf>
    <xf numFmtId="38" fontId="4" fillId="0" borderId="166" xfId="4" applyNumberFormat="1" applyFont="1" applyFill="1" applyBorder="1" applyAlignment="1">
      <alignment horizontal="center"/>
    </xf>
    <xf numFmtId="38" fontId="4" fillId="0" borderId="167" xfId="4" applyNumberFormat="1" applyFont="1" applyFill="1" applyBorder="1" applyAlignment="1">
      <alignment horizontal="center"/>
    </xf>
    <xf numFmtId="38" fontId="5" fillId="0" borderId="167" xfId="4" applyNumberFormat="1" applyFont="1" applyFill="1" applyBorder="1" applyAlignment="1">
      <alignment horizontal="center"/>
    </xf>
    <xf numFmtId="38" fontId="5" fillId="0" borderId="79" xfId="4" applyNumberFormat="1" applyFont="1" applyFill="1" applyBorder="1" applyAlignment="1">
      <alignment horizontal="center"/>
    </xf>
    <xf numFmtId="38" fontId="5" fillId="0" borderId="166" xfId="4" applyNumberFormat="1" applyFont="1" applyFill="1" applyBorder="1" applyAlignment="1">
      <alignment horizontal="center"/>
    </xf>
    <xf numFmtId="38" fontId="5" fillId="0" borderId="168" xfId="4" applyNumberFormat="1" applyFont="1" applyFill="1" applyBorder="1" applyAlignment="1">
      <alignment horizontal="center"/>
    </xf>
    <xf numFmtId="38" fontId="5" fillId="10" borderId="44" xfId="4" applyNumberFormat="1" applyFont="1" applyFill="1" applyBorder="1" applyAlignment="1">
      <alignment horizontal="center"/>
    </xf>
    <xf numFmtId="38" fontId="5" fillId="10" borderId="13" xfId="4" applyNumberFormat="1" applyFont="1" applyFill="1" applyBorder="1" applyAlignment="1">
      <alignment horizontal="center"/>
    </xf>
    <xf numFmtId="38" fontId="5" fillId="10" borderId="94" xfId="4" applyNumberFormat="1" applyFont="1" applyFill="1" applyBorder="1" applyAlignment="1">
      <alignment horizontal="center"/>
    </xf>
    <xf numFmtId="38" fontId="5" fillId="10" borderId="50" xfId="4" applyNumberFormat="1" applyFont="1" applyFill="1" applyBorder="1" applyAlignment="1">
      <alignment horizontal="center"/>
    </xf>
    <xf numFmtId="38" fontId="5" fillId="10" borderId="19" xfId="4" applyNumberFormat="1" applyFont="1" applyFill="1" applyBorder="1" applyAlignment="1">
      <alignment horizontal="center"/>
    </xf>
    <xf numFmtId="38" fontId="5" fillId="10" borderId="100" xfId="4" applyNumberFormat="1" applyFont="1" applyFill="1" applyBorder="1" applyAlignment="1">
      <alignment horizontal="center"/>
    </xf>
    <xf numFmtId="38" fontId="4" fillId="10" borderId="111" xfId="4" applyNumberFormat="1" applyFont="1" applyFill="1" applyBorder="1" applyAlignment="1">
      <alignment horizontal="center"/>
    </xf>
    <xf numFmtId="38" fontId="4" fillId="10" borderId="115" xfId="4" applyNumberFormat="1" applyFont="1" applyFill="1" applyBorder="1" applyAlignment="1">
      <alignment horizontal="center"/>
    </xf>
    <xf numFmtId="38" fontId="13" fillId="10" borderId="20" xfId="4" applyNumberFormat="1" applyFont="1" applyFill="1" applyBorder="1" applyAlignment="1">
      <alignment horizontal="center"/>
    </xf>
    <xf numFmtId="38" fontId="13" fillId="10" borderId="108" xfId="4" applyNumberFormat="1" applyFont="1" applyFill="1" applyBorder="1" applyAlignment="1">
      <alignment horizontal="center"/>
    </xf>
    <xf numFmtId="38" fontId="13" fillId="10" borderId="51" xfId="4" applyNumberFormat="1" applyFont="1" applyFill="1" applyBorder="1" applyAlignment="1">
      <alignment horizontal="center"/>
    </xf>
    <xf numFmtId="38" fontId="13" fillId="10" borderId="101" xfId="4" applyNumberFormat="1" applyFont="1" applyFill="1" applyBorder="1" applyAlignment="1">
      <alignment horizontal="center"/>
    </xf>
    <xf numFmtId="38" fontId="13" fillId="10" borderId="60" xfId="4" applyNumberFormat="1" applyFont="1" applyFill="1" applyBorder="1" applyAlignment="1">
      <alignment horizontal="center"/>
    </xf>
    <xf numFmtId="38" fontId="4" fillId="10" borderId="114" xfId="4" applyNumberFormat="1" applyFont="1" applyFill="1" applyBorder="1" applyAlignment="1">
      <alignment horizontal="center"/>
    </xf>
    <xf numFmtId="38" fontId="13" fillId="10" borderId="13" xfId="4" applyNumberFormat="1" applyFont="1" applyFill="1" applyBorder="1" applyAlignment="1">
      <alignment horizontal="center"/>
    </xf>
    <xf numFmtId="38" fontId="13" fillId="10" borderId="107" xfId="4" applyNumberFormat="1" applyFont="1" applyFill="1" applyBorder="1" applyAlignment="1">
      <alignment horizontal="center"/>
    </xf>
    <xf numFmtId="38" fontId="13" fillId="10" borderId="44" xfId="4" applyNumberFormat="1" applyFont="1" applyFill="1" applyBorder="1" applyAlignment="1">
      <alignment horizontal="center"/>
    </xf>
    <xf numFmtId="38" fontId="13" fillId="10" borderId="94" xfId="4" applyNumberFormat="1" applyFont="1" applyFill="1" applyBorder="1" applyAlignment="1">
      <alignment horizontal="center"/>
    </xf>
    <xf numFmtId="38" fontId="13" fillId="10" borderId="53" xfId="4" applyNumberFormat="1" applyFont="1" applyFill="1" applyBorder="1" applyAlignment="1">
      <alignment horizontal="center"/>
    </xf>
    <xf numFmtId="38" fontId="4" fillId="10" borderId="74" xfId="4" applyNumberFormat="1" applyFont="1" applyFill="1" applyBorder="1" applyAlignment="1">
      <alignment horizontal="center"/>
    </xf>
    <xf numFmtId="38" fontId="4" fillId="10" borderId="1" xfId="4" applyNumberFormat="1" applyFont="1" applyFill="1" applyBorder="1" applyAlignment="1">
      <alignment horizontal="center"/>
    </xf>
    <xf numFmtId="38" fontId="13" fillId="10" borderId="19" xfId="4" applyNumberFormat="1" applyFont="1" applyFill="1" applyBorder="1" applyAlignment="1">
      <alignment horizontal="center"/>
    </xf>
    <xf numFmtId="38" fontId="13" fillId="10" borderId="105" xfId="4" applyNumberFormat="1" applyFont="1" applyFill="1" applyBorder="1" applyAlignment="1">
      <alignment horizontal="center"/>
    </xf>
    <xf numFmtId="38" fontId="13" fillId="10" borderId="50" xfId="4" applyNumberFormat="1" applyFont="1" applyFill="1" applyBorder="1" applyAlignment="1">
      <alignment horizontal="center"/>
    </xf>
    <xf numFmtId="38" fontId="13" fillId="10" borderId="100" xfId="4" applyNumberFormat="1" applyFont="1" applyFill="1" applyBorder="1" applyAlignment="1">
      <alignment horizontal="center"/>
    </xf>
    <xf numFmtId="38" fontId="13" fillId="10" borderId="59" xfId="4" applyNumberFormat="1" applyFont="1" applyFill="1" applyBorder="1" applyAlignment="1">
      <alignment horizontal="center"/>
    </xf>
    <xf numFmtId="38" fontId="4" fillId="10" borderId="90" xfId="4" applyNumberFormat="1" applyFont="1" applyFill="1" applyBorder="1" applyAlignment="1">
      <alignment horizontal="center"/>
    </xf>
    <xf numFmtId="38" fontId="4" fillId="10" borderId="92" xfId="4" applyNumberFormat="1" applyFont="1" applyFill="1" applyBorder="1" applyAlignment="1">
      <alignment horizontal="center"/>
    </xf>
    <xf numFmtId="38" fontId="13" fillId="0" borderId="13" xfId="4" applyNumberFormat="1" applyFont="1" applyFill="1" applyBorder="1" applyAlignment="1">
      <alignment horizontal="center"/>
    </xf>
    <xf numFmtId="38" fontId="13" fillId="0" borderId="107" xfId="4" applyNumberFormat="1" applyFont="1" applyFill="1" applyBorder="1" applyAlignment="1">
      <alignment horizontal="center"/>
    </xf>
    <xf numFmtId="38" fontId="13" fillId="0" borderId="44" xfId="4" applyNumberFormat="1" applyFont="1" applyFill="1" applyBorder="1" applyAlignment="1">
      <alignment horizontal="center"/>
    </xf>
    <xf numFmtId="38" fontId="13" fillId="0" borderId="94" xfId="4" applyNumberFormat="1" applyFont="1" applyFill="1" applyBorder="1" applyAlignment="1">
      <alignment horizontal="center"/>
    </xf>
    <xf numFmtId="38" fontId="13" fillId="0" borderId="53" xfId="4" applyNumberFormat="1" applyFont="1" applyFill="1" applyBorder="1" applyAlignment="1">
      <alignment horizontal="center"/>
    </xf>
    <xf numFmtId="38" fontId="13" fillId="0" borderId="49" xfId="4" applyNumberFormat="1" applyFont="1" applyFill="1" applyBorder="1" applyAlignment="1">
      <alignment horizontal="center"/>
    </xf>
    <xf numFmtId="38" fontId="13" fillId="0" borderId="18" xfId="4" applyNumberFormat="1" applyFont="1" applyFill="1" applyBorder="1" applyAlignment="1">
      <alignment horizontal="center"/>
    </xf>
    <xf numFmtId="38" fontId="13" fillId="0" borderId="58" xfId="4" applyNumberFormat="1" applyFont="1" applyFill="1" applyBorder="1" applyAlignment="1">
      <alignment horizontal="center"/>
    </xf>
    <xf numFmtId="38" fontId="13" fillId="7" borderId="14" xfId="4" applyNumberFormat="1" applyFont="1" applyFill="1" applyBorder="1" applyAlignment="1">
      <alignment horizontal="left" vertical="top"/>
    </xf>
    <xf numFmtId="38" fontId="13" fillId="7" borderId="54" xfId="4" applyNumberFormat="1" applyFont="1" applyFill="1" applyBorder="1" applyAlignment="1">
      <alignment horizontal="left" vertical="top"/>
    </xf>
    <xf numFmtId="38" fontId="13" fillId="7" borderId="45" xfId="4" applyNumberFormat="1" applyFont="1" applyFill="1" applyBorder="1" applyAlignment="1">
      <alignment horizontal="left" vertical="top"/>
    </xf>
    <xf numFmtId="38" fontId="13" fillId="7" borderId="95" xfId="4" applyNumberFormat="1" applyFont="1" applyFill="1" applyBorder="1" applyAlignment="1">
      <alignment horizontal="left" vertical="top"/>
    </xf>
    <xf numFmtId="38" fontId="5" fillId="0" borderId="39" xfId="4" applyNumberFormat="1" applyFont="1" applyFill="1" applyBorder="1" applyAlignment="1">
      <alignment horizontal="center"/>
    </xf>
    <xf numFmtId="38" fontId="13" fillId="0" borderId="80" xfId="4" applyNumberFormat="1" applyFont="1" applyFill="1" applyBorder="1" applyAlignment="1">
      <alignment horizontal="center"/>
    </xf>
    <xf numFmtId="38" fontId="5" fillId="0" borderId="53" xfId="3" applyNumberFormat="1" applyFont="1" applyFill="1" applyBorder="1" applyAlignment="1">
      <alignment horizontal="left" vertical="top" wrapText="1"/>
    </xf>
    <xf numFmtId="38" fontId="5" fillId="0" borderId="54" xfId="3" applyNumberFormat="1" applyFont="1" applyFill="1" applyBorder="1" applyAlignment="1">
      <alignment vertical="top"/>
    </xf>
    <xf numFmtId="1" fontId="5" fillId="0" borderId="57" xfId="4" applyNumberFormat="1" applyFont="1" applyFill="1" applyBorder="1" applyAlignment="1">
      <alignment horizontal="center"/>
    </xf>
    <xf numFmtId="38" fontId="13" fillId="0" borderId="13" xfId="4" applyNumberFormat="1" applyFont="1" applyFill="1" applyBorder="1" applyAlignment="1">
      <alignment horizontal="left"/>
    </xf>
    <xf numFmtId="38" fontId="13" fillId="0" borderId="14" xfId="4" applyNumberFormat="1" applyFont="1" applyFill="1" applyBorder="1" applyAlignment="1">
      <alignment horizontal="left" vertical="top"/>
    </xf>
    <xf numFmtId="38" fontId="13" fillId="0" borderId="53" xfId="4" applyNumberFormat="1" applyFont="1" applyFill="1" applyBorder="1" applyAlignment="1">
      <alignment horizontal="left"/>
    </xf>
    <xf numFmtId="38" fontId="13" fillId="0" borderId="54" xfId="4" applyNumberFormat="1" applyFont="1" applyFill="1" applyBorder="1" applyAlignment="1">
      <alignment horizontal="left" vertical="top"/>
    </xf>
    <xf numFmtId="38" fontId="13" fillId="0" borderId="44" xfId="4" applyNumberFormat="1" applyFont="1" applyFill="1" applyBorder="1" applyAlignment="1">
      <alignment horizontal="left"/>
    </xf>
    <xf numFmtId="38" fontId="13" fillId="0" borderId="45" xfId="4" applyNumberFormat="1" applyFont="1" applyFill="1" applyBorder="1" applyAlignment="1">
      <alignment horizontal="left" vertical="top"/>
    </xf>
    <xf numFmtId="38" fontId="13" fillId="0" borderId="94" xfId="4" applyNumberFormat="1" applyFont="1" applyFill="1" applyBorder="1" applyAlignment="1">
      <alignment horizontal="left"/>
    </xf>
    <xf numFmtId="38" fontId="13" fillId="0" borderId="95" xfId="4" applyNumberFormat="1" applyFont="1" applyFill="1" applyBorder="1" applyAlignment="1">
      <alignment horizontal="left" vertical="top"/>
    </xf>
    <xf numFmtId="38" fontId="13" fillId="0" borderId="19" xfId="4" applyNumberFormat="1" applyFont="1" applyFill="1" applyBorder="1" applyAlignment="1">
      <alignment horizontal="center"/>
    </xf>
    <xf numFmtId="38" fontId="13" fillId="0" borderId="105" xfId="4" applyNumberFormat="1" applyFont="1" applyFill="1" applyBorder="1" applyAlignment="1">
      <alignment horizontal="center"/>
    </xf>
    <xf numFmtId="38" fontId="13" fillId="0" borderId="50" xfId="4" applyNumberFormat="1" applyFont="1" applyFill="1" applyBorder="1" applyAlignment="1">
      <alignment horizontal="center"/>
    </xf>
    <xf numFmtId="38" fontId="13" fillId="0" borderId="100" xfId="4" applyNumberFormat="1" applyFont="1" applyFill="1" applyBorder="1" applyAlignment="1">
      <alignment horizontal="center"/>
    </xf>
    <xf numFmtId="38" fontId="13" fillId="0" borderId="59" xfId="4" applyNumberFormat="1" applyFont="1" applyFill="1" applyBorder="1" applyAlignment="1">
      <alignment horizontal="center"/>
    </xf>
    <xf numFmtId="38" fontId="4" fillId="0" borderId="147" xfId="4" applyNumberFormat="1" applyFont="1" applyFill="1" applyBorder="1" applyAlignment="1">
      <alignment horizontal="center"/>
    </xf>
    <xf numFmtId="38" fontId="4" fillId="0" borderId="143" xfId="4" applyNumberFormat="1" applyFont="1" applyFill="1" applyBorder="1" applyAlignment="1">
      <alignment horizontal="center"/>
    </xf>
    <xf numFmtId="38" fontId="4" fillId="0" borderId="103" xfId="4" applyNumberFormat="1" applyFont="1" applyFill="1" applyBorder="1" applyAlignment="1">
      <alignment horizontal="center"/>
    </xf>
    <xf numFmtId="38" fontId="4" fillId="0" borderId="148" xfId="4" applyNumberFormat="1" applyFont="1" applyFill="1" applyBorder="1" applyAlignment="1">
      <alignment horizontal="center"/>
    </xf>
    <xf numFmtId="38" fontId="14" fillId="0" borderId="57" xfId="4" applyNumberFormat="1" applyFont="1" applyFill="1" applyBorder="1" applyAlignment="1">
      <alignment horizontal="center"/>
    </xf>
    <xf numFmtId="38" fontId="13" fillId="0" borderId="20" xfId="4" applyNumberFormat="1" applyFont="1" applyFill="1" applyBorder="1" applyAlignment="1">
      <alignment horizontal="center"/>
    </xf>
    <xf numFmtId="38" fontId="13" fillId="0" borderId="108" xfId="4" applyNumberFormat="1" applyFont="1" applyFill="1" applyBorder="1" applyAlignment="1">
      <alignment horizontal="center"/>
    </xf>
    <xf numFmtId="38" fontId="13" fillId="0" borderId="51" xfId="4" applyNumberFormat="1" applyFont="1" applyFill="1" applyBorder="1" applyAlignment="1">
      <alignment horizontal="center"/>
    </xf>
    <xf numFmtId="38" fontId="13" fillId="0" borderId="101" xfId="4" applyNumberFormat="1" applyFont="1" applyFill="1" applyBorder="1" applyAlignment="1">
      <alignment horizontal="center"/>
    </xf>
    <xf numFmtId="38" fontId="13" fillId="0" borderId="60" xfId="4" applyNumberFormat="1" applyFont="1" applyFill="1" applyBorder="1" applyAlignment="1">
      <alignment horizontal="center"/>
    </xf>
    <xf numFmtId="38" fontId="4" fillId="0" borderId="0" xfId="4" applyNumberFormat="1" applyFont="1" applyAlignment="1">
      <alignment horizontal="left"/>
    </xf>
    <xf numFmtId="38" fontId="5" fillId="0" borderId="0" xfId="4" applyNumberFormat="1" applyFont="1" applyAlignment="1">
      <alignment horizontal="left"/>
    </xf>
    <xf numFmtId="43" fontId="5" fillId="0" borderId="17" xfId="2" applyFont="1" applyFill="1" applyBorder="1" applyAlignment="1">
      <alignment horizontal="center"/>
    </xf>
    <xf numFmtId="38" fontId="4" fillId="11" borderId="38" xfId="4" applyNumberFormat="1" applyFont="1" applyFill="1" applyBorder="1" applyAlignment="1">
      <alignment horizontal="center"/>
    </xf>
    <xf numFmtId="38" fontId="4" fillId="11" borderId="39" xfId="4" applyNumberFormat="1" applyFont="1" applyFill="1" applyBorder="1" applyAlignment="1">
      <alignment horizontal="center"/>
    </xf>
    <xf numFmtId="38" fontId="4" fillId="11" borderId="10" xfId="4" applyNumberFormat="1" applyFont="1" applyFill="1" applyBorder="1" applyAlignment="1">
      <alignment horizontal="center"/>
    </xf>
    <xf numFmtId="38" fontId="4" fillId="11" borderId="40" xfId="4" applyNumberFormat="1" applyFont="1" applyFill="1" applyBorder="1" applyAlignment="1">
      <alignment horizontal="center"/>
    </xf>
    <xf numFmtId="38" fontId="4" fillId="11" borderId="41" xfId="4" applyNumberFormat="1" applyFont="1" applyFill="1" applyBorder="1" applyAlignment="1">
      <alignment horizontal="center"/>
    </xf>
    <xf numFmtId="38" fontId="4" fillId="11" borderId="34" xfId="4" applyNumberFormat="1" applyFont="1" applyFill="1" applyBorder="1" applyAlignment="1">
      <alignment horizontal="center"/>
    </xf>
    <xf numFmtId="38" fontId="4" fillId="11" borderId="36" xfId="4" applyNumberFormat="1" applyFont="1" applyFill="1" applyBorder="1" applyAlignment="1">
      <alignment horizontal="center"/>
    </xf>
    <xf numFmtId="38" fontId="4" fillId="11" borderId="42" xfId="4" applyNumberFormat="1" applyFont="1" applyFill="1" applyBorder="1" applyAlignment="1">
      <alignment horizontal="center"/>
    </xf>
    <xf numFmtId="38" fontId="4" fillId="11" borderId="35" xfId="4" applyNumberFormat="1" applyFont="1" applyFill="1" applyBorder="1" applyAlignment="1">
      <alignment horizontal="center"/>
    </xf>
    <xf numFmtId="38" fontId="4" fillId="11" borderId="88" xfId="4" applyNumberFormat="1" applyFont="1" applyFill="1" applyBorder="1" applyAlignment="1">
      <alignment horizontal="center"/>
    </xf>
    <xf numFmtId="38" fontId="4" fillId="11" borderId="90" xfId="4" applyNumberFormat="1" applyFont="1" applyFill="1" applyBorder="1" applyAlignment="1">
      <alignment horizontal="center"/>
    </xf>
    <xf numFmtId="38" fontId="4" fillId="11" borderId="91" xfId="4" applyNumberFormat="1" applyFont="1" applyFill="1" applyBorder="1" applyAlignment="1">
      <alignment horizontal="center"/>
    </xf>
    <xf numFmtId="38" fontId="4" fillId="11" borderId="92" xfId="4" applyNumberFormat="1" applyFont="1" applyFill="1" applyBorder="1" applyAlignment="1">
      <alignment horizontal="center"/>
    </xf>
    <xf numFmtId="38" fontId="4" fillId="11" borderId="89" xfId="4" applyNumberFormat="1" applyFont="1" applyFill="1" applyBorder="1" applyAlignment="1">
      <alignment horizontal="center"/>
    </xf>
    <xf numFmtId="38" fontId="4" fillId="11" borderId="86" xfId="4" applyNumberFormat="1" applyFont="1" applyFill="1" applyBorder="1" applyAlignment="1">
      <alignment horizontal="center"/>
    </xf>
    <xf numFmtId="38" fontId="4" fillId="11" borderId="93" xfId="4" applyNumberFormat="1" applyFont="1" applyFill="1" applyBorder="1" applyAlignment="1">
      <alignment horizontal="center"/>
    </xf>
    <xf numFmtId="38" fontId="4" fillId="11" borderId="153" xfId="4" applyNumberFormat="1" applyFont="1" applyFill="1" applyBorder="1" applyAlignment="1">
      <alignment horizontal="center"/>
    </xf>
    <xf numFmtId="38" fontId="4" fillId="11" borderId="43" xfId="4" applyNumberFormat="1" applyFont="1" applyFill="1" applyBorder="1" applyAlignment="1">
      <alignment horizontal="center"/>
    </xf>
    <xf numFmtId="38" fontId="4" fillId="11" borderId="96" xfId="4" applyNumberFormat="1" applyFont="1" applyFill="1" applyBorder="1" applyAlignment="1">
      <alignment horizontal="center"/>
    </xf>
    <xf numFmtId="38" fontId="5" fillId="11" borderId="51" xfId="4" applyNumberFormat="1" applyFont="1" applyFill="1" applyBorder="1" applyAlignment="1">
      <alignment horizontal="center"/>
    </xf>
    <xf numFmtId="38" fontId="5" fillId="11" borderId="94" xfId="4" applyNumberFormat="1" applyFont="1" applyFill="1" applyBorder="1" applyAlignment="1">
      <alignment horizontal="center"/>
    </xf>
    <xf numFmtId="38" fontId="5" fillId="11" borderId="168" xfId="4" applyNumberFormat="1" applyFont="1" applyFill="1" applyBorder="1" applyAlignment="1">
      <alignment horizontal="center"/>
    </xf>
    <xf numFmtId="38" fontId="4" fillId="11" borderId="100" xfId="4" applyNumberFormat="1" applyFont="1" applyFill="1" applyBorder="1" applyAlignment="1">
      <alignment horizontal="center"/>
    </xf>
    <xf numFmtId="38" fontId="5" fillId="11" borderId="97" xfId="4" applyNumberFormat="1" applyFont="1" applyFill="1" applyBorder="1" applyAlignment="1">
      <alignment horizontal="center"/>
    </xf>
    <xf numFmtId="38" fontId="5" fillId="11" borderId="98" xfId="4" applyNumberFormat="1" applyFont="1" applyFill="1" applyBorder="1" applyAlignment="1">
      <alignment horizontal="center"/>
    </xf>
    <xf numFmtId="38" fontId="5" fillId="11" borderId="99" xfId="4" applyNumberFormat="1" applyFont="1" applyFill="1" applyBorder="1" applyAlignment="1">
      <alignment horizontal="center"/>
    </xf>
    <xf numFmtId="38" fontId="5" fillId="11" borderId="44" xfId="4" applyNumberFormat="1" applyFont="1" applyFill="1" applyBorder="1" applyAlignment="1">
      <alignment horizontal="center"/>
    </xf>
    <xf numFmtId="38" fontId="5" fillId="11" borderId="50" xfId="4" applyNumberFormat="1" applyFont="1" applyFill="1" applyBorder="1" applyAlignment="1">
      <alignment horizontal="center"/>
    </xf>
    <xf numFmtId="38" fontId="4" fillId="11" borderId="94" xfId="4" applyNumberFormat="1" applyFont="1" applyFill="1" applyBorder="1" applyAlignment="1">
      <alignment horizontal="center"/>
    </xf>
    <xf numFmtId="38" fontId="5" fillId="11" borderId="101" xfId="4" applyNumberFormat="1" applyFont="1" applyFill="1" applyBorder="1" applyAlignment="1">
      <alignment horizontal="center"/>
    </xf>
    <xf numFmtId="38" fontId="5" fillId="11" borderId="47" xfId="4" applyNumberFormat="1" applyFont="1" applyFill="1" applyBorder="1" applyAlignment="1">
      <alignment horizontal="center"/>
    </xf>
    <xf numFmtId="38" fontId="5" fillId="11" borderId="49" xfId="4" applyNumberFormat="1" applyFont="1" applyFill="1" applyBorder="1" applyAlignment="1">
      <alignment horizontal="center"/>
    </xf>
    <xf numFmtId="38" fontId="5" fillId="11" borderId="52" xfId="4" applyNumberFormat="1" applyFont="1" applyFill="1" applyBorder="1" applyAlignment="1">
      <alignment horizontal="center"/>
    </xf>
    <xf numFmtId="38" fontId="4" fillId="11" borderId="15" xfId="4" applyNumberFormat="1" applyFont="1" applyFill="1" applyBorder="1" applyAlignment="1">
      <alignment horizontal="center"/>
    </xf>
    <xf numFmtId="38" fontId="5" fillId="11" borderId="20" xfId="4" applyNumberFormat="1" applyFont="1" applyFill="1" applyBorder="1" applyAlignment="1">
      <alignment horizontal="center"/>
    </xf>
    <xf numFmtId="38" fontId="5" fillId="11" borderId="13" xfId="4" applyNumberFormat="1" applyFont="1" applyFill="1" applyBorder="1" applyAlignment="1">
      <alignment horizontal="center"/>
    </xf>
    <xf numFmtId="38" fontId="5" fillId="11" borderId="166" xfId="4" applyNumberFormat="1" applyFont="1" applyFill="1" applyBorder="1" applyAlignment="1">
      <alignment horizontal="center"/>
    </xf>
    <xf numFmtId="38" fontId="4" fillId="11" borderId="19" xfId="4" applyNumberFormat="1" applyFont="1" applyFill="1" applyBorder="1" applyAlignment="1">
      <alignment horizontal="center"/>
    </xf>
    <xf numFmtId="38" fontId="5" fillId="11" borderId="16" xfId="4" applyNumberFormat="1" applyFont="1" applyFill="1" applyBorder="1" applyAlignment="1">
      <alignment horizontal="center"/>
    </xf>
    <xf numFmtId="38" fontId="5" fillId="11" borderId="17" xfId="4" applyNumberFormat="1" applyFont="1" applyFill="1" applyBorder="1" applyAlignment="1">
      <alignment horizontal="center"/>
    </xf>
    <xf numFmtId="38" fontId="5" fillId="11" borderId="18" xfId="4" applyNumberFormat="1" applyFont="1" applyFill="1" applyBorder="1" applyAlignment="1">
      <alignment horizontal="center"/>
    </xf>
    <xf numFmtId="38" fontId="5" fillId="11" borderId="19" xfId="4" applyNumberFormat="1" applyFont="1" applyFill="1" applyBorder="1" applyAlignment="1">
      <alignment horizontal="center"/>
    </xf>
    <xf numFmtId="38" fontId="4" fillId="11" borderId="13" xfId="4" applyNumberFormat="1" applyFont="1" applyFill="1" applyBorder="1" applyAlignment="1">
      <alignment horizontal="center"/>
    </xf>
    <xf numFmtId="38" fontId="5" fillId="11" borderId="21" xfId="4" applyNumberFormat="1" applyFont="1" applyFill="1" applyBorder="1" applyAlignment="1">
      <alignment horizontal="center"/>
    </xf>
    <xf numFmtId="38" fontId="5" fillId="11" borderId="100" xfId="4" applyNumberFormat="1" applyFont="1" applyFill="1" applyBorder="1" applyAlignment="1">
      <alignment horizontal="center"/>
    </xf>
    <xf numFmtId="38" fontId="5" fillId="11" borderId="63" xfId="4" applyNumberFormat="1" applyFont="1" applyFill="1" applyBorder="1" applyAlignment="1">
      <alignment horizontal="center"/>
    </xf>
    <xf numFmtId="38" fontId="5" fillId="11" borderId="65" xfId="4" applyNumberFormat="1" applyFont="1" applyFill="1" applyBorder="1" applyAlignment="1">
      <alignment horizontal="center"/>
    </xf>
    <xf numFmtId="38" fontId="5" fillId="11" borderId="66" xfId="4" applyNumberFormat="1" applyFont="1" applyFill="1" applyBorder="1" applyAlignment="1">
      <alignment horizontal="center"/>
    </xf>
    <xf numFmtId="38" fontId="4" fillId="11" borderId="55" xfId="4" applyNumberFormat="1" applyFont="1" applyFill="1" applyBorder="1" applyAlignment="1">
      <alignment horizontal="center"/>
    </xf>
    <xf numFmtId="38" fontId="5" fillId="11" borderId="60" xfId="4" applyNumberFormat="1" applyFont="1" applyFill="1" applyBorder="1" applyAlignment="1">
      <alignment horizontal="center"/>
    </xf>
    <xf numFmtId="38" fontId="5" fillId="11" borderId="53" xfId="4" applyNumberFormat="1" applyFont="1" applyFill="1" applyBorder="1" applyAlignment="1">
      <alignment horizontal="center"/>
    </xf>
    <xf numFmtId="38" fontId="5" fillId="11" borderId="167" xfId="4" applyNumberFormat="1" applyFont="1" applyFill="1" applyBorder="1" applyAlignment="1">
      <alignment horizontal="center"/>
    </xf>
    <xf numFmtId="38" fontId="4" fillId="11" borderId="59" xfId="4" applyNumberFormat="1" applyFont="1" applyFill="1" applyBorder="1" applyAlignment="1">
      <alignment horizontal="center"/>
    </xf>
    <xf numFmtId="38" fontId="5" fillId="11" borderId="56" xfId="4" applyNumberFormat="1" applyFont="1" applyFill="1" applyBorder="1" applyAlignment="1">
      <alignment horizontal="center"/>
    </xf>
    <xf numFmtId="38" fontId="5" fillId="11" borderId="57" xfId="4" applyNumberFormat="1" applyFont="1" applyFill="1" applyBorder="1" applyAlignment="1">
      <alignment horizontal="center"/>
    </xf>
    <xf numFmtId="38" fontId="5" fillId="11" borderId="58" xfId="4" applyNumberFormat="1" applyFont="1" applyFill="1" applyBorder="1" applyAlignment="1">
      <alignment horizontal="center"/>
    </xf>
    <xf numFmtId="38" fontId="5" fillId="11" borderId="59" xfId="4" applyNumberFormat="1" applyFont="1" applyFill="1" applyBorder="1" applyAlignment="1">
      <alignment horizontal="center"/>
    </xf>
    <xf numFmtId="38" fontId="4" fillId="11" borderId="53" xfId="4" applyNumberFormat="1" applyFont="1" applyFill="1" applyBorder="1" applyAlignment="1">
      <alignment horizontal="center"/>
    </xf>
    <xf numFmtId="38" fontId="5" fillId="11" borderId="61" xfId="4" applyNumberFormat="1" applyFont="1" applyFill="1" applyBorder="1" applyAlignment="1">
      <alignment horizontal="center"/>
    </xf>
    <xf numFmtId="38" fontId="4" fillId="11" borderId="158" xfId="4" applyNumberFormat="1" applyFont="1" applyFill="1" applyBorder="1" applyAlignment="1">
      <alignment horizontal="center"/>
    </xf>
    <xf numFmtId="38" fontId="4" fillId="11" borderId="159" xfId="4" applyNumberFormat="1" applyFont="1" applyFill="1" applyBorder="1" applyAlignment="1">
      <alignment horizontal="center"/>
    </xf>
    <xf numFmtId="38" fontId="4" fillId="11" borderId="160" xfId="4" applyNumberFormat="1" applyFont="1" applyFill="1" applyBorder="1" applyAlignment="1">
      <alignment horizontal="center"/>
    </xf>
    <xf numFmtId="38" fontId="4" fillId="11" borderId="157" xfId="4" applyNumberFormat="1" applyFont="1" applyFill="1" applyBorder="1" applyAlignment="1">
      <alignment horizontal="center"/>
    </xf>
    <xf numFmtId="38" fontId="4" fillId="11" borderId="161" xfId="4" applyNumberFormat="1" applyFont="1" applyFill="1" applyBorder="1" applyAlignment="1">
      <alignment horizontal="center"/>
    </xf>
    <xf numFmtId="38" fontId="4" fillId="11" borderId="120" xfId="4" applyNumberFormat="1" applyFont="1" applyFill="1" applyBorder="1" applyAlignment="1">
      <alignment horizontal="center"/>
    </xf>
    <xf numFmtId="38" fontId="4" fillId="11" borderId="121" xfId="4" applyNumberFormat="1" applyFont="1" applyFill="1" applyBorder="1" applyAlignment="1">
      <alignment horizontal="center"/>
    </xf>
    <xf numFmtId="38" fontId="4" fillId="11" borderId="162" xfId="4" applyNumberFormat="1" applyFont="1" applyFill="1" applyBorder="1" applyAlignment="1">
      <alignment horizontal="center"/>
    </xf>
    <xf numFmtId="38" fontId="4" fillId="11" borderId="46" xfId="4" applyNumberFormat="1" applyFont="1" applyFill="1" applyBorder="1" applyAlignment="1">
      <alignment horizontal="center"/>
    </xf>
    <xf numFmtId="38" fontId="4" fillId="11" borderId="47" xfId="4" applyNumberFormat="1" applyFont="1" applyFill="1" applyBorder="1" applyAlignment="1">
      <alignment horizontal="center"/>
    </xf>
    <xf numFmtId="38" fontId="4" fillId="11" borderId="48" xfId="4" applyNumberFormat="1" applyFont="1" applyFill="1" applyBorder="1" applyAlignment="1">
      <alignment horizontal="center"/>
    </xf>
    <xf numFmtId="38" fontId="4" fillId="11" borderId="50" xfId="4" applyNumberFormat="1" applyFont="1" applyFill="1" applyBorder="1" applyAlignment="1">
      <alignment horizontal="center"/>
    </xf>
    <xf numFmtId="38" fontId="5" fillId="11" borderId="48" xfId="4" applyNumberFormat="1" applyFont="1" applyFill="1" applyBorder="1" applyAlignment="1">
      <alignment horizontal="center"/>
    </xf>
    <xf numFmtId="38" fontId="4" fillId="11" borderId="44" xfId="4" applyNumberFormat="1" applyFont="1" applyFill="1" applyBorder="1" applyAlignment="1">
      <alignment horizontal="center"/>
    </xf>
    <xf numFmtId="38" fontId="5" fillId="11" borderId="69" xfId="4" applyNumberFormat="1" applyFont="1" applyFill="1" applyBorder="1" applyAlignment="1">
      <alignment horizontal="center"/>
    </xf>
    <xf numFmtId="38" fontId="4" fillId="11" borderId="97" xfId="4" applyNumberFormat="1" applyFont="1" applyFill="1" applyBorder="1" applyAlignment="1">
      <alignment horizontal="center"/>
    </xf>
    <xf numFmtId="38" fontId="4" fillId="11" borderId="98" xfId="4" applyNumberFormat="1" applyFont="1" applyFill="1" applyBorder="1" applyAlignment="1">
      <alignment horizontal="center"/>
    </xf>
    <xf numFmtId="38" fontId="12" fillId="11" borderId="100" xfId="4" applyNumberFormat="1" applyFont="1" applyFill="1" applyBorder="1" applyAlignment="1">
      <alignment horizontal="center"/>
    </xf>
    <xf numFmtId="38" fontId="4" fillId="11" borderId="16" xfId="4" applyNumberFormat="1" applyFont="1" applyFill="1" applyBorder="1" applyAlignment="1">
      <alignment horizontal="center"/>
    </xf>
    <xf numFmtId="38" fontId="4" fillId="11" borderId="17" xfId="4" applyNumberFormat="1" applyFont="1" applyFill="1" applyBorder="1" applyAlignment="1">
      <alignment horizontal="center"/>
    </xf>
    <xf numFmtId="38" fontId="5" fillId="11" borderId="103" xfId="4" applyNumberFormat="1" applyFont="1" applyFill="1" applyBorder="1" applyAlignment="1">
      <alignment horizontal="center"/>
    </xf>
    <xf numFmtId="38" fontId="4" fillId="11" borderId="102" xfId="4" applyNumberFormat="1" applyFont="1" applyFill="1" applyBorder="1" applyAlignment="1">
      <alignment horizontal="center"/>
    </xf>
    <xf numFmtId="38" fontId="5" fillId="11" borderId="104" xfId="4" applyNumberFormat="1" applyFont="1" applyFill="1" applyBorder="1" applyAlignment="1">
      <alignment horizontal="center"/>
    </xf>
    <xf numFmtId="38" fontId="4" fillId="11" borderId="105" xfId="4" applyNumberFormat="1" applyFont="1" applyFill="1" applyBorder="1" applyAlignment="1">
      <alignment horizontal="center"/>
    </xf>
    <xf numFmtId="38" fontId="5" fillId="11" borderId="106" xfId="4" applyNumberFormat="1" applyFont="1" applyFill="1" applyBorder="1" applyAlignment="1">
      <alignment horizontal="center"/>
    </xf>
    <xf numFmtId="38" fontId="4" fillId="11" borderId="107" xfId="4" applyNumberFormat="1" applyFont="1" applyFill="1" applyBorder="1" applyAlignment="1">
      <alignment horizontal="center"/>
    </xf>
    <xf numFmtId="38" fontId="5" fillId="11" borderId="108" xfId="4" applyNumberFormat="1" applyFont="1" applyFill="1" applyBorder="1" applyAlignment="1">
      <alignment horizontal="center"/>
    </xf>
    <xf numFmtId="38" fontId="5" fillId="11" borderId="109" xfId="4" applyNumberFormat="1" applyFont="1" applyFill="1" applyBorder="1" applyAlignment="1">
      <alignment horizontal="center"/>
    </xf>
    <xf numFmtId="38" fontId="4" fillId="11" borderId="56" xfId="4" applyNumberFormat="1" applyFont="1" applyFill="1" applyBorder="1" applyAlignment="1">
      <alignment horizontal="center"/>
    </xf>
    <xf numFmtId="38" fontId="4" fillId="11" borderId="57" xfId="4" applyNumberFormat="1" applyFont="1" applyFill="1" applyBorder="1" applyAlignment="1">
      <alignment horizontal="center"/>
    </xf>
    <xf numFmtId="38" fontId="12" fillId="11" borderId="59" xfId="4" applyNumberFormat="1" applyFont="1" applyFill="1" applyBorder="1" applyAlignment="1">
      <alignment horizontal="center"/>
    </xf>
    <xf numFmtId="38" fontId="4" fillId="11" borderId="110" xfId="4" applyNumberFormat="1" applyFont="1" applyFill="1" applyBorder="1" applyAlignment="1">
      <alignment horizontal="center"/>
    </xf>
    <xf numFmtId="38" fontId="4" fillId="11" borderId="113" xfId="4" applyNumberFormat="1" applyFont="1" applyFill="1" applyBorder="1" applyAlignment="1">
      <alignment horizontal="center"/>
    </xf>
    <xf numFmtId="38" fontId="4" fillId="11" borderId="18" xfId="4" applyNumberFormat="1" applyFont="1" applyFill="1" applyBorder="1" applyAlignment="1">
      <alignment horizontal="center"/>
    </xf>
    <xf numFmtId="38" fontId="4" fillId="11" borderId="112" xfId="4" applyNumberFormat="1" applyFont="1" applyFill="1" applyBorder="1" applyAlignment="1">
      <alignment horizontal="center"/>
    </xf>
    <xf numFmtId="38" fontId="4" fillId="11" borderId="1" xfId="4" applyNumberFormat="1" applyFont="1" applyFill="1" applyBorder="1" applyAlignment="1">
      <alignment horizontal="center"/>
    </xf>
    <xf numFmtId="38" fontId="4" fillId="11" borderId="111" xfId="4" applyNumberFormat="1" applyFont="1" applyFill="1" applyBorder="1" applyAlignment="1">
      <alignment horizontal="center"/>
    </xf>
    <xf numFmtId="38" fontId="4" fillId="11" borderId="114" xfId="4" applyNumberFormat="1" applyFont="1" applyFill="1" applyBorder="1" applyAlignment="1">
      <alignment horizontal="center"/>
    </xf>
    <xf numFmtId="38" fontId="4" fillId="11" borderId="115" xfId="4" applyNumberFormat="1" applyFont="1" applyFill="1" applyBorder="1" applyAlignment="1">
      <alignment horizontal="center"/>
    </xf>
    <xf numFmtId="38" fontId="4" fillId="11" borderId="68" xfId="4" applyNumberFormat="1" applyFont="1" applyFill="1" applyBorder="1" applyAlignment="1">
      <alignment horizontal="center"/>
    </xf>
    <xf numFmtId="38" fontId="4" fillId="11" borderId="116" xfId="4" applyNumberFormat="1" applyFont="1" applyFill="1" applyBorder="1" applyAlignment="1">
      <alignment horizontal="center"/>
    </xf>
    <xf numFmtId="38" fontId="4" fillId="11" borderId="165" xfId="4" applyNumberFormat="1" applyFont="1" applyFill="1" applyBorder="1" applyAlignment="1">
      <alignment horizontal="center"/>
    </xf>
    <xf numFmtId="38" fontId="13" fillId="11" borderId="20" xfId="4" applyNumberFormat="1" applyFont="1" applyFill="1" applyBorder="1" applyAlignment="1">
      <alignment horizontal="center"/>
    </xf>
    <xf numFmtId="38" fontId="4" fillId="11" borderId="79" xfId="4" applyNumberFormat="1" applyFont="1" applyFill="1" applyBorder="1" applyAlignment="1">
      <alignment horizontal="center"/>
    </xf>
    <xf numFmtId="38" fontId="4" fillId="11" borderId="49" xfId="4" applyNumberFormat="1" applyFont="1" applyFill="1" applyBorder="1" applyAlignment="1">
      <alignment horizontal="center"/>
    </xf>
    <xf numFmtId="38" fontId="13" fillId="11" borderId="13" xfId="4" applyNumberFormat="1" applyFont="1" applyFill="1" applyBorder="1" applyAlignment="1">
      <alignment horizontal="center"/>
    </xf>
    <xf numFmtId="38" fontId="13" fillId="11" borderId="19" xfId="4" applyNumberFormat="1" applyFont="1" applyFill="1" applyBorder="1" applyAlignment="1">
      <alignment horizontal="center"/>
    </xf>
    <xf numFmtId="38" fontId="4" fillId="11" borderId="51" xfId="4" applyNumberFormat="1" applyFont="1" applyFill="1" applyBorder="1" applyAlignment="1">
      <alignment horizontal="center"/>
    </xf>
    <xf numFmtId="38" fontId="13" fillId="11" borderId="48" xfId="4" applyNumberFormat="1" applyFont="1" applyFill="1" applyBorder="1" applyAlignment="1">
      <alignment horizontal="center"/>
    </xf>
    <xf numFmtId="38" fontId="13" fillId="11" borderId="49" xfId="4" applyNumberFormat="1" applyFont="1" applyFill="1" applyBorder="1" applyAlignment="1">
      <alignment horizontal="center"/>
    </xf>
    <xf numFmtId="38" fontId="13" fillId="11" borderId="69" xfId="4" applyNumberFormat="1" applyFont="1" applyFill="1" applyBorder="1" applyAlignment="1">
      <alignment horizontal="center"/>
    </xf>
    <xf numFmtId="38" fontId="4" fillId="11" borderId="166" xfId="4" applyNumberFormat="1" applyFont="1" applyFill="1" applyBorder="1" applyAlignment="1">
      <alignment horizontal="center"/>
    </xf>
    <xf numFmtId="38" fontId="4" fillId="11" borderId="20" xfId="4" applyNumberFormat="1" applyFont="1" applyFill="1" applyBorder="1" applyAlignment="1">
      <alignment horizontal="center"/>
    </xf>
    <xf numFmtId="38" fontId="13" fillId="11" borderId="17" xfId="4" applyNumberFormat="1" applyFont="1" applyFill="1" applyBorder="1" applyAlignment="1">
      <alignment horizontal="center"/>
    </xf>
    <xf numFmtId="38" fontId="13" fillId="11" borderId="18" xfId="4" applyNumberFormat="1" applyFont="1" applyFill="1" applyBorder="1" applyAlignment="1">
      <alignment horizontal="center"/>
    </xf>
    <xf numFmtId="38" fontId="13" fillId="11" borderId="21" xfId="4" applyNumberFormat="1" applyFont="1" applyFill="1" applyBorder="1" applyAlignment="1">
      <alignment horizontal="center"/>
    </xf>
    <xf numFmtId="38" fontId="13" fillId="11" borderId="108" xfId="4" applyNumberFormat="1" applyFont="1" applyFill="1" applyBorder="1" applyAlignment="1">
      <alignment horizontal="center"/>
    </xf>
    <xf numFmtId="38" fontId="13" fillId="11" borderId="107" xfId="4" applyNumberFormat="1" applyFont="1" applyFill="1" applyBorder="1" applyAlignment="1">
      <alignment horizontal="center"/>
    </xf>
    <xf numFmtId="38" fontId="13" fillId="11" borderId="105" xfId="4" applyNumberFormat="1" applyFont="1" applyFill="1" applyBorder="1" applyAlignment="1">
      <alignment horizontal="center"/>
    </xf>
    <xf numFmtId="38" fontId="4" fillId="11" borderId="167" xfId="4" applyNumberFormat="1" applyFont="1" applyFill="1" applyBorder="1" applyAlignment="1">
      <alignment horizontal="center"/>
    </xf>
    <xf numFmtId="38" fontId="4" fillId="11" borderId="58" xfId="4" applyNumberFormat="1" applyFont="1" applyFill="1" applyBorder="1" applyAlignment="1">
      <alignment horizontal="center"/>
    </xf>
    <xf numFmtId="38" fontId="4" fillId="11" borderId="60" xfId="4" applyNumberFormat="1" applyFont="1" applyFill="1" applyBorder="1" applyAlignment="1">
      <alignment horizontal="center"/>
    </xf>
    <xf numFmtId="38" fontId="13" fillId="11" borderId="57" xfId="4" applyNumberFormat="1" applyFont="1" applyFill="1" applyBorder="1" applyAlignment="1">
      <alignment horizontal="center"/>
    </xf>
    <xf numFmtId="38" fontId="13" fillId="11" borderId="58" xfId="4" applyNumberFormat="1" applyFont="1" applyFill="1" applyBorder="1" applyAlignment="1">
      <alignment horizontal="center"/>
    </xf>
    <xf numFmtId="38" fontId="13" fillId="11" borderId="61" xfId="4" applyNumberFormat="1" applyFont="1" applyFill="1" applyBorder="1" applyAlignment="1">
      <alignment horizontal="center"/>
    </xf>
    <xf numFmtId="38" fontId="14" fillId="11" borderId="61" xfId="4" applyNumberFormat="1" applyFont="1" applyFill="1" applyBorder="1" applyAlignment="1">
      <alignment horizontal="center"/>
    </xf>
    <xf numFmtId="38" fontId="13" fillId="11" borderId="51" xfId="4" applyNumberFormat="1" applyFont="1" applyFill="1" applyBorder="1" applyAlignment="1">
      <alignment horizontal="center"/>
    </xf>
    <xf numFmtId="38" fontId="5" fillId="11" borderId="79" xfId="4" applyNumberFormat="1" applyFont="1" applyFill="1" applyBorder="1" applyAlignment="1">
      <alignment horizontal="center"/>
    </xf>
    <xf numFmtId="38" fontId="5" fillId="11" borderId="80" xfId="4" applyNumberFormat="1" applyFont="1" applyFill="1" applyBorder="1" applyAlignment="1">
      <alignment horizontal="center"/>
    </xf>
    <xf numFmtId="38" fontId="5" fillId="11" borderId="147" xfId="4" applyNumberFormat="1" applyFont="1" applyFill="1" applyBorder="1" applyAlignment="1">
      <alignment horizontal="center"/>
    </xf>
    <xf numFmtId="38" fontId="13" fillId="11" borderId="44" xfId="4" applyNumberFormat="1" applyFont="1" applyFill="1" applyBorder="1" applyAlignment="1">
      <alignment horizontal="center"/>
    </xf>
    <xf numFmtId="38" fontId="13" fillId="11" borderId="50" xfId="4" applyNumberFormat="1" applyFont="1" applyFill="1" applyBorder="1" applyAlignment="1">
      <alignment horizontal="center"/>
    </xf>
    <xf numFmtId="38" fontId="13" fillId="11" borderId="101" xfId="4" applyNumberFormat="1" applyFont="1" applyFill="1" applyBorder="1" applyAlignment="1">
      <alignment horizontal="center"/>
    </xf>
    <xf numFmtId="38" fontId="5" fillId="11" borderId="163" xfId="4" applyNumberFormat="1" applyFont="1" applyFill="1" applyBorder="1" applyAlignment="1">
      <alignment horizontal="center"/>
    </xf>
    <xf numFmtId="38" fontId="5" fillId="11" borderId="143" xfId="4" applyNumberFormat="1" applyFont="1" applyFill="1" applyBorder="1" applyAlignment="1">
      <alignment horizontal="center"/>
    </xf>
    <xf numFmtId="38" fontId="13" fillId="11" borderId="94" xfId="4" applyNumberFormat="1" applyFont="1" applyFill="1" applyBorder="1" applyAlignment="1">
      <alignment horizontal="center"/>
    </xf>
    <xf numFmtId="38" fontId="13" fillId="11" borderId="100" xfId="4" applyNumberFormat="1" applyFont="1" applyFill="1" applyBorder="1" applyAlignment="1">
      <alignment horizontal="center"/>
    </xf>
    <xf numFmtId="38" fontId="13" fillId="11" borderId="60" xfId="4" applyNumberFormat="1" applyFont="1" applyFill="1" applyBorder="1" applyAlignment="1">
      <alignment horizontal="center"/>
    </xf>
    <xf numFmtId="38" fontId="5" fillId="11" borderId="164" xfId="4" applyNumberFormat="1" applyFont="1" applyFill="1" applyBorder="1" applyAlignment="1">
      <alignment horizontal="center"/>
    </xf>
    <xf numFmtId="38" fontId="5" fillId="11" borderId="148" xfId="4" applyNumberFormat="1" applyFont="1" applyFill="1" applyBorder="1" applyAlignment="1">
      <alignment horizontal="center"/>
    </xf>
    <xf numFmtId="38" fontId="13" fillId="11" borderId="53" xfId="4" applyNumberFormat="1" applyFont="1" applyFill="1" applyBorder="1" applyAlignment="1">
      <alignment horizontal="center"/>
    </xf>
    <xf numFmtId="38" fontId="13" fillId="11" borderId="59" xfId="4" applyNumberFormat="1" applyFont="1" applyFill="1" applyBorder="1" applyAlignment="1">
      <alignment horizontal="center"/>
    </xf>
    <xf numFmtId="38" fontId="4" fillId="11" borderId="72" xfId="4" applyNumberFormat="1" applyFont="1" applyFill="1" applyBorder="1" applyAlignment="1">
      <alignment horizontal="center"/>
    </xf>
    <xf numFmtId="38" fontId="4" fillId="11" borderId="73" xfId="4" applyNumberFormat="1" applyFont="1" applyFill="1" applyBorder="1" applyAlignment="1">
      <alignment horizontal="center"/>
    </xf>
    <xf numFmtId="38" fontId="4" fillId="11" borderId="74" xfId="4" applyNumberFormat="1" applyFont="1" applyFill="1" applyBorder="1" applyAlignment="1">
      <alignment horizontal="center"/>
    </xf>
    <xf numFmtId="38" fontId="4" fillId="11" borderId="75" xfId="4" applyNumberFormat="1" applyFont="1" applyFill="1" applyBorder="1" applyAlignment="1">
      <alignment horizontal="center"/>
    </xf>
    <xf numFmtId="38" fontId="4" fillId="11" borderId="76" xfId="4" applyNumberFormat="1" applyFont="1" applyFill="1" applyBorder="1" applyAlignment="1">
      <alignment horizontal="center"/>
    </xf>
    <xf numFmtId="43" fontId="4" fillId="11" borderId="74" xfId="2" applyFont="1" applyFill="1" applyBorder="1" applyAlignment="1">
      <alignment horizontal="center"/>
    </xf>
    <xf numFmtId="38" fontId="4" fillId="11" borderId="70" xfId="4" applyNumberFormat="1" applyFont="1" applyFill="1" applyBorder="1" applyAlignment="1">
      <alignment horizontal="center"/>
    </xf>
    <xf numFmtId="38" fontId="4" fillId="11" borderId="77" xfId="4" applyNumberFormat="1" applyFont="1" applyFill="1" applyBorder="1" applyAlignment="1">
      <alignment horizontal="center"/>
    </xf>
    <xf numFmtId="38" fontId="4" fillId="11" borderId="61" xfId="4" applyNumberFormat="1" applyFont="1" applyFill="1" applyBorder="1" applyAlignment="1">
      <alignment horizontal="center"/>
    </xf>
    <xf numFmtId="38" fontId="4" fillId="11" borderId="32" xfId="4" applyNumberFormat="1" applyFont="1" applyFill="1" applyBorder="1" applyAlignment="1">
      <alignment horizontal="center"/>
    </xf>
    <xf numFmtId="38" fontId="4" fillId="11" borderId="82" xfId="4" applyNumberFormat="1" applyFont="1" applyFill="1" applyBorder="1" applyAlignment="1">
      <alignment horizontal="center"/>
    </xf>
    <xf numFmtId="38" fontId="4" fillId="11" borderId="33" xfId="4" applyNumberFormat="1" applyFont="1" applyFill="1" applyBorder="1" applyAlignment="1">
      <alignment horizontal="center"/>
    </xf>
    <xf numFmtId="38" fontId="4" fillId="11" borderId="83" xfId="4" applyNumberFormat="1" applyFont="1" applyFill="1" applyBorder="1" applyAlignment="1">
      <alignment horizontal="center"/>
    </xf>
    <xf numFmtId="38" fontId="4" fillId="11" borderId="30" xfId="4" applyNumberFormat="1" applyFont="1" applyFill="1" applyBorder="1" applyAlignment="1">
      <alignment horizontal="center"/>
    </xf>
    <xf numFmtId="38" fontId="4" fillId="11" borderId="84" xfId="4" applyNumberFormat="1" applyFont="1" applyFill="1" applyBorder="1" applyAlignment="1">
      <alignment horizontal="center"/>
    </xf>
    <xf numFmtId="164" fontId="5" fillId="8" borderId="0" xfId="4" applyNumberFormat="1" applyFont="1" applyFill="1" applyAlignment="1">
      <alignment horizontal="left"/>
    </xf>
    <xf numFmtId="164" fontId="5" fillId="6" borderId="0" xfId="4" applyNumberFormat="1" applyFont="1" applyFill="1" applyAlignment="1">
      <alignment horizontal="left"/>
    </xf>
    <xf numFmtId="164" fontId="5" fillId="5" borderId="0" xfId="4" applyNumberFormat="1" applyFont="1" applyFill="1" applyAlignment="1">
      <alignment horizontal="left"/>
    </xf>
    <xf numFmtId="164" fontId="5" fillId="10" borderId="0" xfId="4" applyNumberFormat="1" applyFont="1" applyFill="1" applyAlignment="1">
      <alignment horizontal="left"/>
    </xf>
  </cellXfs>
  <cellStyles count="6">
    <cellStyle name="2x indented GHG Textfiels" xfId="1" xr:uid="{00000000-0005-0000-0000-000000000000}"/>
    <cellStyle name="Comma" xfId="2" builtinId="3"/>
    <cellStyle name="Normal" xfId="0" builtinId="0"/>
    <cellStyle name="Normal_1990 and 1998 CIP - Prices Quantity and CO2(MH)" xfId="3" xr:uid="{00000000-0005-0000-0000-000003000000}"/>
    <cellStyle name="Normal_2000balx" xfId="4" xr:uid="{00000000-0005-0000-0000-000004000000}"/>
    <cellStyle name="Percent" xfId="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CC00"/>
      <rgbColor rgb="00008080"/>
      <rgbColor rgb="00FF6600"/>
      <rgbColor rgb="00FF9900"/>
      <rgbColor rgb="00FF0000"/>
      <rgbColor rgb="00993366"/>
      <rgbColor rgb="000066CC"/>
      <rgbColor rgb="00800080"/>
      <rgbColor rgb="0099CC00"/>
      <rgbColor rgb="00006666"/>
      <rgbColor rgb="00FF6600"/>
      <rgbColor rgb="00FF9900"/>
      <rgbColor rgb="00FF0000"/>
      <rgbColor rgb="00993366"/>
      <rgbColor rgb="000066CC"/>
      <rgbColor rgb="0080008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F"/>
      <color rgb="FF10357F"/>
      <color rgb="FFFFFF99"/>
      <color rgb="FFC0C0C0"/>
      <color rgb="FFCCFFCC"/>
      <color rgb="FF92CDDC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B6F68-9F5F-4B74-B640-EAEB80BB83BC}">
  <dimension ref="A1:AS80"/>
  <sheetViews>
    <sheetView tabSelected="1" zoomScale="80" zoomScaleNormal="80" zoomScaleSheetLayoutView="70" workbookViewId="0">
      <pane xSplit="2" ySplit="1" topLeftCell="C2" activePane="bottomRight" state="frozen"/>
      <selection activeCell="J89" sqref="J89"/>
      <selection pane="topRight" activeCell="J89" sqref="J89"/>
      <selection pane="bottomLeft" activeCell="J89" sqref="J89"/>
      <selection pane="bottomRight" activeCell="A74" sqref="A74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5" width="7" style="213" customWidth="1"/>
    <col min="36" max="36" width="7.42578125" style="213" bestFit="1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246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39</v>
      </c>
    </row>
    <row r="2" spans="1:45" s="198" customFormat="1" ht="12.75" customHeight="1" x14ac:dyDescent="0.2">
      <c r="A2" s="195" t="s">
        <v>66</v>
      </c>
      <c r="B2" s="196"/>
      <c r="C2" s="247">
        <v>0</v>
      </c>
      <c r="D2" s="248">
        <v>0</v>
      </c>
      <c r="E2" s="249"/>
      <c r="F2" s="250"/>
      <c r="G2" s="250"/>
      <c r="H2" s="302">
        <v>127.70399999999999</v>
      </c>
      <c r="I2" s="12">
        <v>0</v>
      </c>
      <c r="J2" s="303">
        <v>127.70399999999999</v>
      </c>
      <c r="K2" s="303"/>
      <c r="L2" s="302"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934.81029886280817</v>
      </c>
      <c r="AB2" s="320">
        <v>1736.9511236044045</v>
      </c>
      <c r="AC2" s="321">
        <v>81.012744399058235</v>
      </c>
      <c r="AD2" s="303">
        <v>1003.2053509453261</v>
      </c>
      <c r="AE2" s="303">
        <v>187.23236335967925</v>
      </c>
      <c r="AF2" s="303">
        <v>157.11668748786283</v>
      </c>
      <c r="AG2" s="303">
        <v>24.492449083832462</v>
      </c>
      <c r="AH2" s="303">
        <v>22.892724629954632</v>
      </c>
      <c r="AI2" s="303">
        <v>90.746107343135989</v>
      </c>
      <c r="AJ2" s="303">
        <v>4.9110335291519993</v>
      </c>
      <c r="AK2" s="12">
        <v>55.359840460347613</v>
      </c>
      <c r="AL2" s="12">
        <v>14.100680542736976</v>
      </c>
      <c r="AM2" s="250">
        <v>95.881141823318131</v>
      </c>
      <c r="AN2" s="351">
        <v>165.53907226334695</v>
      </c>
      <c r="AO2" s="351"/>
      <c r="AP2" s="320"/>
      <c r="AQ2" s="197">
        <v>2965.0044947305596</v>
      </c>
      <c r="AS2" s="518"/>
    </row>
    <row r="3" spans="1:45" s="198" customFormat="1" ht="12.75" customHeight="1" x14ac:dyDescent="0.2">
      <c r="A3" s="199" t="s">
        <v>1</v>
      </c>
      <c r="B3" s="200"/>
      <c r="C3" s="251">
        <v>442.64457021169977</v>
      </c>
      <c r="D3" s="252">
        <v>350.83139146626007</v>
      </c>
      <c r="E3" s="386">
        <v>81.943676124985814</v>
      </c>
      <c r="F3" s="190"/>
      <c r="G3" s="190">
        <v>9.8695026204538649</v>
      </c>
      <c r="H3" s="304">
        <v>0</v>
      </c>
      <c r="I3" s="28"/>
      <c r="J3" s="175"/>
      <c r="K3" s="175"/>
      <c r="L3" s="304">
        <v>8567.6958074541344</v>
      </c>
      <c r="M3" s="28">
        <v>2915.4608779577998</v>
      </c>
      <c r="N3" s="28">
        <v>0</v>
      </c>
      <c r="O3" s="175">
        <v>0</v>
      </c>
      <c r="P3" s="175">
        <v>262.45480702222216</v>
      </c>
      <c r="Q3" s="175">
        <v>282.82766887648</v>
      </c>
      <c r="R3" s="175">
        <v>1437.4366418671198</v>
      </c>
      <c r="S3" s="175">
        <v>55.4649590414218</v>
      </c>
      <c r="T3" s="175">
        <v>190.55544631587472</v>
      </c>
      <c r="U3" s="175">
        <v>3005.0274096284024</v>
      </c>
      <c r="V3" s="175">
        <v>170.02868292061319</v>
      </c>
      <c r="W3" s="190">
        <v>0</v>
      </c>
      <c r="X3" s="190">
        <v>191.02284482599998</v>
      </c>
      <c r="Y3" s="190">
        <v>0.65859464619999997</v>
      </c>
      <c r="Z3" s="175">
        <v>56.757874352000002</v>
      </c>
      <c r="AA3" s="304">
        <v>3212.5978234217337</v>
      </c>
      <c r="AB3" s="322">
        <v>260.72210007096805</v>
      </c>
      <c r="AC3" s="323"/>
      <c r="AD3" s="175"/>
      <c r="AE3" s="175">
        <v>36.279668956139744</v>
      </c>
      <c r="AF3" s="175"/>
      <c r="AG3" s="175"/>
      <c r="AH3" s="175"/>
      <c r="AI3" s="175">
        <v>199.68229509609233</v>
      </c>
      <c r="AJ3" s="175">
        <v>24.760136018736002</v>
      </c>
      <c r="AK3" s="28"/>
      <c r="AL3" s="28"/>
      <c r="AM3" s="190"/>
      <c r="AN3" s="352"/>
      <c r="AO3" s="352">
        <v>320.02106719999995</v>
      </c>
      <c r="AP3" s="322"/>
      <c r="AQ3" s="201">
        <v>12803.681368358535</v>
      </c>
      <c r="AS3" s="518"/>
    </row>
    <row r="4" spans="1:45" s="198" customFormat="1" ht="12.75" customHeight="1" x14ac:dyDescent="0.2">
      <c r="A4" s="199" t="s">
        <v>2</v>
      </c>
      <c r="B4" s="200"/>
      <c r="C4" s="251">
        <v>33.953304234714679</v>
      </c>
      <c r="D4" s="252">
        <v>0</v>
      </c>
      <c r="E4" s="253">
        <v>33.068694321052234</v>
      </c>
      <c r="F4" s="190"/>
      <c r="G4" s="190">
        <v>0.88460991366244746</v>
      </c>
      <c r="H4" s="304">
        <v>0.3246304000000001</v>
      </c>
      <c r="I4" s="28"/>
      <c r="J4" s="175"/>
      <c r="K4" s="175">
        <v>0.3246304000000001</v>
      </c>
      <c r="L4" s="304">
        <v>1368.0154087948847</v>
      </c>
      <c r="M4" s="28">
        <v>152.70771003139998</v>
      </c>
      <c r="N4" s="28">
        <v>0</v>
      </c>
      <c r="O4" s="175"/>
      <c r="P4" s="175">
        <v>157.31811273333332</v>
      </c>
      <c r="Q4" s="175">
        <v>57.69951824000001</v>
      </c>
      <c r="R4" s="175">
        <v>0</v>
      </c>
      <c r="S4" s="175">
        <v>792.66994584625593</v>
      </c>
      <c r="T4" s="175">
        <v>16.295812441305486</v>
      </c>
      <c r="U4" s="175">
        <v>140.16280624919696</v>
      </c>
      <c r="V4" s="175">
        <v>1.6598167125273608</v>
      </c>
      <c r="W4" s="190">
        <v>22.378060392265191</v>
      </c>
      <c r="X4" s="190">
        <v>15.503653101399998</v>
      </c>
      <c r="Y4" s="190">
        <v>4.90083402E-2</v>
      </c>
      <c r="Z4" s="175">
        <v>11.570964707</v>
      </c>
      <c r="AA4" s="304">
        <v>0</v>
      </c>
      <c r="AB4" s="322">
        <v>16.444774484688001</v>
      </c>
      <c r="AC4" s="323"/>
      <c r="AD4" s="175"/>
      <c r="AE4" s="175">
        <v>0.45227263319999994</v>
      </c>
      <c r="AF4" s="175"/>
      <c r="AG4" s="175"/>
      <c r="AH4" s="175"/>
      <c r="AI4" s="175">
        <v>15.992501851487999</v>
      </c>
      <c r="AJ4" s="175">
        <v>0</v>
      </c>
      <c r="AK4" s="28"/>
      <c r="AL4" s="28"/>
      <c r="AM4" s="190"/>
      <c r="AN4" s="352"/>
      <c r="AO4" s="352">
        <v>38.392377999999994</v>
      </c>
      <c r="AP4" s="322"/>
      <c r="AQ4" s="201">
        <v>1457.1304959142874</v>
      </c>
      <c r="AS4" s="518"/>
    </row>
    <row r="5" spans="1:45" s="198" customFormat="1" ht="12.75" customHeight="1" x14ac:dyDescent="0.2">
      <c r="A5" s="199" t="s">
        <v>3</v>
      </c>
      <c r="B5" s="200"/>
      <c r="C5" s="251">
        <v>0</v>
      </c>
      <c r="D5" s="252"/>
      <c r="E5" s="253"/>
      <c r="F5" s="190"/>
      <c r="G5" s="190"/>
      <c r="H5" s="304">
        <v>0</v>
      </c>
      <c r="I5" s="28"/>
      <c r="J5" s="175"/>
      <c r="K5" s="175"/>
      <c r="L5" s="304">
        <v>128.26445892476755</v>
      </c>
      <c r="M5" s="28"/>
      <c r="N5" s="28"/>
      <c r="O5" s="175"/>
      <c r="P5" s="175"/>
      <c r="Q5" s="175"/>
      <c r="R5" s="175"/>
      <c r="S5" s="175">
        <v>0</v>
      </c>
      <c r="T5" s="175"/>
      <c r="U5" s="175">
        <v>128.26445892476755</v>
      </c>
      <c r="V5" s="175"/>
      <c r="W5" s="190"/>
      <c r="X5" s="190"/>
      <c r="Y5" s="190"/>
      <c r="Z5" s="175"/>
      <c r="AA5" s="304"/>
      <c r="AB5" s="322"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v>128.26445892476755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v>60.189623241317271</v>
      </c>
      <c r="D6" s="254">
        <v>39.018645882890688</v>
      </c>
      <c r="E6" s="190">
        <v>18.945787750154587</v>
      </c>
      <c r="F6" s="255"/>
      <c r="G6" s="255">
        <v>2.2251896082719997</v>
      </c>
      <c r="H6" s="305">
        <v>52.844594416164746</v>
      </c>
      <c r="I6" s="306">
        <v>51.706587221164746</v>
      </c>
      <c r="J6" s="306">
        <v>0</v>
      </c>
      <c r="K6" s="306">
        <v>1.1380071950000001</v>
      </c>
      <c r="L6" s="305">
        <v>36.30194820498162</v>
      </c>
      <c r="M6" s="28">
        <v>77.545823651999996</v>
      </c>
      <c r="N6" s="28">
        <v>-6.1601137031999986</v>
      </c>
      <c r="O6" s="175"/>
      <c r="P6" s="175">
        <v>2.2256433111111154</v>
      </c>
      <c r="Q6" s="175">
        <v>-12.311900240640005</v>
      </c>
      <c r="R6" s="175">
        <v>-17.223818605200041</v>
      </c>
      <c r="S6" s="175">
        <v>34.448835163791472</v>
      </c>
      <c r="T6" s="175">
        <v>2.0330109057963432</v>
      </c>
      <c r="U6" s="175">
        <v>-10.179566249873158</v>
      </c>
      <c r="V6" s="175">
        <v>-33.413487631014043</v>
      </c>
      <c r="W6" s="255">
        <v>-0.66247839779005691</v>
      </c>
      <c r="X6" s="255">
        <v>0</v>
      </c>
      <c r="Y6" s="255">
        <v>0</v>
      </c>
      <c r="Z6" s="306">
        <v>0</v>
      </c>
      <c r="AA6" s="305">
        <v>0</v>
      </c>
      <c r="AB6" s="324">
        <v>-5.143065090792863</v>
      </c>
      <c r="AC6" s="325"/>
      <c r="AD6" s="186"/>
      <c r="AE6" s="186">
        <v>-1.000693982808863</v>
      </c>
      <c r="AF6" s="186"/>
      <c r="AG6" s="186"/>
      <c r="AH6" s="186"/>
      <c r="AI6" s="186">
        <v>-5.9082198800640002</v>
      </c>
      <c r="AJ6" s="186">
        <v>1.76584877208</v>
      </c>
      <c r="AK6" s="306"/>
      <c r="AL6" s="306"/>
      <c r="AM6" s="255"/>
      <c r="AN6" s="353"/>
      <c r="AO6" s="353"/>
      <c r="AP6" s="324"/>
      <c r="AQ6" s="204">
        <v>144.19310077167077</v>
      </c>
      <c r="AS6" s="518"/>
    </row>
    <row r="7" spans="1:45" s="208" customFormat="1" ht="12.75" customHeight="1" x14ac:dyDescent="0.2">
      <c r="A7" s="209" t="s">
        <v>67</v>
      </c>
      <c r="B7" s="210"/>
      <c r="C7" s="258">
        <v>468.8808892183024</v>
      </c>
      <c r="D7" s="326">
        <v>389.85003734915074</v>
      </c>
      <c r="E7" s="180">
        <v>67.820769554088173</v>
      </c>
      <c r="F7" s="180">
        <v>0</v>
      </c>
      <c r="G7" s="180">
        <v>11.210082315063417</v>
      </c>
      <c r="H7" s="308">
        <v>180.22396401616473</v>
      </c>
      <c r="I7" s="326">
        <v>51.706587221164746</v>
      </c>
      <c r="J7" s="180">
        <v>127.70399999999999</v>
      </c>
      <c r="K7" s="180">
        <v>0.81337679500000004</v>
      </c>
      <c r="L7" s="308">
        <v>7107.7178879394633</v>
      </c>
      <c r="M7" s="326">
        <v>2840.2989915783996</v>
      </c>
      <c r="N7" s="326">
        <v>-6.1601137031999986</v>
      </c>
      <c r="O7" s="180">
        <v>0</v>
      </c>
      <c r="P7" s="180">
        <v>107.36233759999995</v>
      </c>
      <c r="Q7" s="180">
        <v>212.81625039584</v>
      </c>
      <c r="R7" s="180">
        <v>1420.2128232619198</v>
      </c>
      <c r="S7" s="180">
        <v>-702.75615164104261</v>
      </c>
      <c r="T7" s="180">
        <v>176.29264478036558</v>
      </c>
      <c r="U7" s="180">
        <v>2726.4205782045651</v>
      </c>
      <c r="V7" s="180">
        <v>134.95537857707177</v>
      </c>
      <c r="W7" s="180">
        <v>-23.040538790055248</v>
      </c>
      <c r="X7" s="180">
        <v>175.51919172459998</v>
      </c>
      <c r="Y7" s="180">
        <v>0.60958630599999997</v>
      </c>
      <c r="Z7" s="180">
        <v>45.186909645</v>
      </c>
      <c r="AA7" s="308">
        <v>4147.4081222845416</v>
      </c>
      <c r="AB7" s="308">
        <v>1976.0853840998918</v>
      </c>
      <c r="AC7" s="326">
        <v>81.012744399058235</v>
      </c>
      <c r="AD7" s="180">
        <v>1003.2053509453261</v>
      </c>
      <c r="AE7" s="180">
        <v>222.05906569981013</v>
      </c>
      <c r="AF7" s="180">
        <v>157.11668748786283</v>
      </c>
      <c r="AG7" s="180">
        <v>24.492449083832462</v>
      </c>
      <c r="AH7" s="180">
        <v>22.892724629954632</v>
      </c>
      <c r="AI7" s="180">
        <v>268.52768070767632</v>
      </c>
      <c r="AJ7" s="180">
        <v>31.437018319968004</v>
      </c>
      <c r="AK7" s="259">
        <v>55.359840460347613</v>
      </c>
      <c r="AL7" s="259">
        <v>14.100680542736976</v>
      </c>
      <c r="AM7" s="326">
        <v>95.881141823318131</v>
      </c>
      <c r="AN7" s="308">
        <v>165.53907226334695</v>
      </c>
      <c r="AO7" s="308">
        <v>281.62868919999994</v>
      </c>
      <c r="AP7" s="362">
        <v>0</v>
      </c>
      <c r="AQ7" s="229">
        <v>14327.484009021711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v>468.8808892183024</v>
      </c>
      <c r="D8" s="374">
        <v>389.85003734915074</v>
      </c>
      <c r="E8" s="375">
        <v>67.820769554088173</v>
      </c>
      <c r="F8" s="376">
        <v>0</v>
      </c>
      <c r="G8" s="376">
        <v>11.210082315063417</v>
      </c>
      <c r="H8" s="377">
        <v>180.22396401616473</v>
      </c>
      <c r="I8" s="374">
        <v>51.706587221164746</v>
      </c>
      <c r="J8" s="375">
        <v>127.70399999999999</v>
      </c>
      <c r="K8" s="375">
        <v>0.81337679500000004</v>
      </c>
      <c r="L8" s="377">
        <v>6886.4022002638631</v>
      </c>
      <c r="M8" s="374">
        <v>2840.2989915783996</v>
      </c>
      <c r="N8" s="374">
        <v>-6.1601137031999986</v>
      </c>
      <c r="O8" s="375">
        <v>0</v>
      </c>
      <c r="P8" s="375">
        <v>107.36233759999995</v>
      </c>
      <c r="Q8" s="375">
        <v>212.81625039584</v>
      </c>
      <c r="R8" s="375">
        <v>1420.2128232619198</v>
      </c>
      <c r="S8" s="375">
        <v>-702.75615164104261</v>
      </c>
      <c r="T8" s="375">
        <v>176.29264478036558</v>
      </c>
      <c r="U8" s="375">
        <v>2726.4205782045651</v>
      </c>
      <c r="V8" s="375">
        <v>134.95537857707177</v>
      </c>
      <c r="W8" s="376">
        <v>-23.040538790055248</v>
      </c>
      <c r="X8" s="376">
        <v>0</v>
      </c>
      <c r="Y8" s="376">
        <v>0</v>
      </c>
      <c r="Z8" s="375">
        <v>0</v>
      </c>
      <c r="AA8" s="377">
        <v>4147.4081222845416</v>
      </c>
      <c r="AB8" s="387">
        <v>1976.0853840998918</v>
      </c>
      <c r="AC8" s="374">
        <v>81.012744399058235</v>
      </c>
      <c r="AD8" s="375">
        <v>1003.2053509453261</v>
      </c>
      <c r="AE8" s="375">
        <v>222.05906569981013</v>
      </c>
      <c r="AF8" s="375">
        <v>157.11668748786283</v>
      </c>
      <c r="AG8" s="375">
        <v>24.492449083832462</v>
      </c>
      <c r="AH8" s="375">
        <v>22.892724629954632</v>
      </c>
      <c r="AI8" s="375">
        <v>268.52768070767632</v>
      </c>
      <c r="AJ8" s="375">
        <v>31.437018319968004</v>
      </c>
      <c r="AK8" s="411">
        <v>55.359840460347613</v>
      </c>
      <c r="AL8" s="411">
        <v>14.100680542736976</v>
      </c>
      <c r="AM8" s="374">
        <v>95.881141823318131</v>
      </c>
      <c r="AN8" s="377">
        <v>165.53907226334695</v>
      </c>
      <c r="AO8" s="377">
        <v>281.62868919999994</v>
      </c>
      <c r="AP8" s="374">
        <v>0</v>
      </c>
      <c r="AQ8" s="378">
        <v>14106.168321346111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v>314.62604898193189</v>
      </c>
      <c r="D9" s="259">
        <v>314.62604898193189</v>
      </c>
      <c r="E9" s="180">
        <v>0</v>
      </c>
      <c r="F9" s="260">
        <v>0</v>
      </c>
      <c r="G9" s="260">
        <v>0</v>
      </c>
      <c r="H9" s="308">
        <v>48.135124673875751</v>
      </c>
      <c r="I9" s="259">
        <v>48.135124673875751</v>
      </c>
      <c r="J9" s="180">
        <v>0</v>
      </c>
      <c r="K9" s="180">
        <v>0</v>
      </c>
      <c r="L9" s="308">
        <v>2944.9575018375926</v>
      </c>
      <c r="M9" s="180">
        <v>2840.2989915783996</v>
      </c>
      <c r="N9" s="180">
        <v>48.53075694288087</v>
      </c>
      <c r="O9" s="180">
        <v>0</v>
      </c>
      <c r="P9" s="180">
        <v>0</v>
      </c>
      <c r="Q9" s="180">
        <v>0</v>
      </c>
      <c r="R9" s="180">
        <v>0</v>
      </c>
      <c r="S9" s="180">
        <v>46.560516977502758</v>
      </c>
      <c r="T9" s="180">
        <v>0.64622783482559998</v>
      </c>
      <c r="U9" s="180">
        <v>8.9210085039835221</v>
      </c>
      <c r="V9" s="180">
        <v>0</v>
      </c>
      <c r="W9" s="260">
        <v>0</v>
      </c>
      <c r="X9" s="260">
        <v>0</v>
      </c>
      <c r="Y9" s="260">
        <v>0</v>
      </c>
      <c r="Z9" s="180">
        <v>0</v>
      </c>
      <c r="AA9" s="308">
        <v>2444.3483992942283</v>
      </c>
      <c r="AB9" s="326">
        <v>213.36243486051504</v>
      </c>
      <c r="AC9" s="327">
        <v>0</v>
      </c>
      <c r="AD9" s="180">
        <v>0</v>
      </c>
      <c r="AE9" s="180">
        <v>79.807379489182779</v>
      </c>
      <c r="AF9" s="180">
        <v>98.558155409449085</v>
      </c>
      <c r="AG9" s="180">
        <v>24.492449083832462</v>
      </c>
      <c r="AH9" s="180">
        <v>10.50445087805069</v>
      </c>
      <c r="AI9" s="180">
        <v>0</v>
      </c>
      <c r="AJ9" s="180">
        <v>0</v>
      </c>
      <c r="AK9" s="259">
        <v>0</v>
      </c>
      <c r="AL9" s="259">
        <v>0</v>
      </c>
      <c r="AM9" s="260">
        <v>0</v>
      </c>
      <c r="AN9" s="308">
        <v>90.733439812145519</v>
      </c>
      <c r="AO9" s="308">
        <v>44.288709999999995</v>
      </c>
      <c r="AP9" s="326">
        <v>0</v>
      </c>
      <c r="AQ9" s="211">
        <v>6100.4516594602892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v>314.62604898193189</v>
      </c>
      <c r="D10" s="262">
        <v>314.62604898193189</v>
      </c>
      <c r="E10" s="181"/>
      <c r="F10" s="263"/>
      <c r="G10" s="263"/>
      <c r="H10" s="309">
        <v>33.712388670106044</v>
      </c>
      <c r="I10" s="262">
        <v>33.712388670106044</v>
      </c>
      <c r="J10" s="181">
        <v>0</v>
      </c>
      <c r="K10" s="181"/>
      <c r="L10" s="309">
        <v>55.48152548148628</v>
      </c>
      <c r="M10" s="181"/>
      <c r="N10" s="181"/>
      <c r="O10" s="181"/>
      <c r="P10" s="181"/>
      <c r="Q10" s="181"/>
      <c r="R10" s="181"/>
      <c r="S10" s="181">
        <v>46.560516977502758</v>
      </c>
      <c r="T10" s="181"/>
      <c r="U10" s="181">
        <v>8.9210085039835221</v>
      </c>
      <c r="V10" s="181"/>
      <c r="W10" s="263"/>
      <c r="X10" s="263"/>
      <c r="Y10" s="263"/>
      <c r="Z10" s="181"/>
      <c r="AA10" s="309">
        <v>2182.1212185961117</v>
      </c>
      <c r="AB10" s="328">
        <v>198.04296542703577</v>
      </c>
      <c r="AC10" s="329"/>
      <c r="AD10" s="181"/>
      <c r="AE10" s="181">
        <v>74.992360933754213</v>
      </c>
      <c r="AF10" s="181">
        <v>98.558155409449085</v>
      </c>
      <c r="AG10" s="181">
        <v>24.492449083832462</v>
      </c>
      <c r="AH10" s="181"/>
      <c r="AI10" s="181"/>
      <c r="AJ10" s="181"/>
      <c r="AK10" s="262"/>
      <c r="AL10" s="262"/>
      <c r="AM10" s="263"/>
      <c r="AN10" s="354">
        <v>90.733439812145519</v>
      </c>
      <c r="AO10" s="309"/>
      <c r="AP10" s="328"/>
      <c r="AQ10" s="214">
        <v>2874.7175869688172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v>0</v>
      </c>
      <c r="D11" s="28">
        <v>0</v>
      </c>
      <c r="E11" s="175"/>
      <c r="F11" s="190"/>
      <c r="G11" s="190"/>
      <c r="H11" s="304">
        <v>2.1588079406118132</v>
      </c>
      <c r="I11" s="28">
        <v>2.1588079406118132</v>
      </c>
      <c r="J11" s="175"/>
      <c r="K11" s="175"/>
      <c r="L11" s="304">
        <v>0.64622783482559998</v>
      </c>
      <c r="M11" s="175"/>
      <c r="N11" s="188"/>
      <c r="O11" s="188">
        <v>0</v>
      </c>
      <c r="P11" s="175"/>
      <c r="Q11" s="175"/>
      <c r="R11" s="175"/>
      <c r="S11" s="175">
        <v>0</v>
      </c>
      <c r="T11" s="175">
        <v>0.64622783482559998</v>
      </c>
      <c r="U11" s="175">
        <v>0</v>
      </c>
      <c r="V11" s="175"/>
      <c r="W11" s="190"/>
      <c r="X11" s="190"/>
      <c r="Y11" s="190"/>
      <c r="Z11" s="175"/>
      <c r="AA11" s="304">
        <v>240.15261908171465</v>
      </c>
      <c r="AB11" s="322">
        <v>15.319469433479263</v>
      </c>
      <c r="AC11" s="323"/>
      <c r="AD11" s="175"/>
      <c r="AE11" s="175">
        <v>4.8150185554285718</v>
      </c>
      <c r="AF11" s="175"/>
      <c r="AG11" s="175"/>
      <c r="AH11" s="175">
        <v>10.50445087805069</v>
      </c>
      <c r="AI11" s="175"/>
      <c r="AJ11" s="175"/>
      <c r="AK11" s="28"/>
      <c r="AL11" s="28"/>
      <c r="AM11" s="190"/>
      <c r="AN11" s="352"/>
      <c r="AO11" s="352"/>
      <c r="AP11" s="322"/>
      <c r="AQ11" s="201">
        <v>258.27712429063132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37.661592999999996</v>
      </c>
      <c r="AP12" s="322"/>
      <c r="AQ12" s="201">
        <v>37.661592999999996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v>0</v>
      </c>
      <c r="D13" s="28"/>
      <c r="E13" s="190"/>
      <c r="F13" s="190"/>
      <c r="G13" s="190"/>
      <c r="H13" s="304">
        <v>12.263928063157895</v>
      </c>
      <c r="I13" s="28">
        <v>12.263928063157895</v>
      </c>
      <c r="J13" s="175"/>
      <c r="K13" s="175"/>
      <c r="L13" s="304"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v>12.263928063157895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v>0</v>
      </c>
      <c r="D14" s="265"/>
      <c r="E14" s="182"/>
      <c r="F14" s="266"/>
      <c r="G14" s="266"/>
      <c r="H14" s="310">
        <v>0</v>
      </c>
      <c r="I14" s="265"/>
      <c r="J14" s="182"/>
      <c r="K14" s="182"/>
      <c r="L14" s="310">
        <v>2888.8297485212806</v>
      </c>
      <c r="M14" s="182">
        <v>2840.2989915783996</v>
      </c>
      <c r="N14" s="182">
        <v>48.53075694288087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22.07456161640226</v>
      </c>
      <c r="AB14" s="330"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6.6271169999999993</v>
      </c>
      <c r="AP14" s="330"/>
      <c r="AQ14" s="217">
        <v>2917.5314271376828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v>0</v>
      </c>
      <c r="D15" s="268">
        <v>0</v>
      </c>
      <c r="E15" s="183">
        <v>0</v>
      </c>
      <c r="F15" s="269">
        <v>0</v>
      </c>
      <c r="G15" s="269">
        <v>0</v>
      </c>
      <c r="H15" s="311">
        <v>11.65073166</v>
      </c>
      <c r="I15" s="268">
        <v>0</v>
      </c>
      <c r="J15" s="183">
        <v>0</v>
      </c>
      <c r="K15" s="183">
        <v>11.65073166</v>
      </c>
      <c r="L15" s="311">
        <v>2985.5760966338717</v>
      </c>
      <c r="M15" s="183">
        <v>0</v>
      </c>
      <c r="N15" s="183">
        <v>0</v>
      </c>
      <c r="O15" s="183">
        <v>106.21538341070689</v>
      </c>
      <c r="P15" s="183">
        <v>634.71915518888886</v>
      </c>
      <c r="Q15" s="183">
        <v>272.55930045343996</v>
      </c>
      <c r="R15" s="183">
        <v>0</v>
      </c>
      <c r="S15" s="183">
        <v>778.72175283696686</v>
      </c>
      <c r="T15" s="183">
        <v>40.980277287154053</v>
      </c>
      <c r="U15" s="183">
        <v>1120.4398801846155</v>
      </c>
      <c r="V15" s="183">
        <v>0</v>
      </c>
      <c r="W15" s="269">
        <v>31.940347272099444</v>
      </c>
      <c r="X15" s="269">
        <v>0</v>
      </c>
      <c r="Y15" s="269">
        <v>0</v>
      </c>
      <c r="Z15" s="183">
        <v>0</v>
      </c>
      <c r="AA15" s="311">
        <v>0</v>
      </c>
      <c r="AB15" s="219">
        <v>0</v>
      </c>
      <c r="AC15" s="332">
        <v>0</v>
      </c>
      <c r="AD15" s="183">
        <v>0</v>
      </c>
      <c r="AE15" s="183">
        <v>0</v>
      </c>
      <c r="AF15" s="183">
        <v>0</v>
      </c>
      <c r="AG15" s="189">
        <v>0</v>
      </c>
      <c r="AH15" s="189">
        <v>0</v>
      </c>
      <c r="AI15" s="189">
        <v>0</v>
      </c>
      <c r="AJ15" s="189">
        <v>0</v>
      </c>
      <c r="AK15" s="268">
        <v>0</v>
      </c>
      <c r="AL15" s="268">
        <v>0</v>
      </c>
      <c r="AM15" s="269">
        <v>0</v>
      </c>
      <c r="AN15" s="311">
        <v>0</v>
      </c>
      <c r="AO15" s="311">
        <v>1582.9442079107171</v>
      </c>
      <c r="AP15" s="219">
        <v>0</v>
      </c>
      <c r="AQ15" s="220">
        <v>4580.1710362045887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v>0</v>
      </c>
      <c r="D16" s="262"/>
      <c r="E16" s="181"/>
      <c r="F16" s="263"/>
      <c r="G16" s="263"/>
      <c r="H16" s="309">
        <v>0</v>
      </c>
      <c r="I16" s="262"/>
      <c r="J16" s="181"/>
      <c r="K16" s="181"/>
      <c r="L16" s="309"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1392.3750764500505</v>
      </c>
      <c r="AP16" s="328"/>
      <c r="AQ16" s="221">
        <v>1392.3750764500505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v>0</v>
      </c>
      <c r="D17" s="28"/>
      <c r="E17" s="175"/>
      <c r="F17" s="190"/>
      <c r="G17" s="190"/>
      <c r="H17" s="304">
        <v>0</v>
      </c>
      <c r="I17" s="28"/>
      <c r="J17" s="175"/>
      <c r="K17" s="175"/>
      <c r="L17" s="304"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165.20710698655637</v>
      </c>
      <c r="AP17" s="322"/>
      <c r="AQ17" s="201">
        <v>165.20710698655637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25.362024474110026</v>
      </c>
      <c r="AP18" s="322"/>
      <c r="AQ18" s="201">
        <v>25.362024474110026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v>11.65073166</v>
      </c>
      <c r="I19" s="28"/>
      <c r="J19" s="175"/>
      <c r="K19" s="175">
        <v>11.65073166</v>
      </c>
      <c r="L19" s="304"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v>11.65073166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v>0</v>
      </c>
      <c r="I20" s="265"/>
      <c r="J20" s="182"/>
      <c r="K20" s="182"/>
      <c r="L20" s="310">
        <v>2985.5760966338717</v>
      </c>
      <c r="M20" s="182"/>
      <c r="N20" s="182"/>
      <c r="O20" s="182">
        <v>106.21538341070689</v>
      </c>
      <c r="P20" s="182">
        <v>634.71915518888886</v>
      </c>
      <c r="Q20" s="182">
        <v>272.55930045343996</v>
      </c>
      <c r="R20" s="182">
        <v>0</v>
      </c>
      <c r="S20" s="182">
        <v>778.72175283696686</v>
      </c>
      <c r="T20" s="182">
        <v>40.980277287154053</v>
      </c>
      <c r="U20" s="182">
        <v>1120.4398801846155</v>
      </c>
      <c r="V20" s="182"/>
      <c r="W20" s="266">
        <v>31.940347272099444</v>
      </c>
      <c r="X20" s="266"/>
      <c r="Y20" s="266"/>
      <c r="Z20" s="182"/>
      <c r="AA20" s="310"/>
      <c r="AB20" s="330"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v>2985.5760966338717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v>18.942220100951037</v>
      </c>
      <c r="D21" s="271">
        <v>-18.808591153800002</v>
      </c>
      <c r="E21" s="184">
        <v>37.907474084351037</v>
      </c>
      <c r="F21" s="272">
        <v>0</v>
      </c>
      <c r="G21" s="272">
        <v>-0.15666282959999997</v>
      </c>
      <c r="H21" s="312">
        <v>0</v>
      </c>
      <c r="I21" s="271">
        <v>0</v>
      </c>
      <c r="J21" s="184">
        <v>0</v>
      </c>
      <c r="K21" s="184">
        <v>0</v>
      </c>
      <c r="L21" s="312">
        <v>-67.589558458059969</v>
      </c>
      <c r="M21" s="184">
        <v>0</v>
      </c>
      <c r="N21" s="184">
        <v>55.340265789115158</v>
      </c>
      <c r="O21" s="184">
        <v>0</v>
      </c>
      <c r="P21" s="184">
        <v>-8.8512014513401649</v>
      </c>
      <c r="Q21" s="184">
        <v>299.07753558592003</v>
      </c>
      <c r="R21" s="184">
        <v>-298.42588881455993</v>
      </c>
      <c r="S21" s="184">
        <v>-0.69162291952606625</v>
      </c>
      <c r="T21" s="184">
        <v>0</v>
      </c>
      <c r="U21" s="184">
        <v>-94.260844572780968</v>
      </c>
      <c r="V21" s="184">
        <v>-19.098882930551031</v>
      </c>
      <c r="W21" s="272">
        <v>-0.6789191443370165</v>
      </c>
      <c r="X21" s="272">
        <v>0</v>
      </c>
      <c r="Y21" s="272">
        <v>0</v>
      </c>
      <c r="Z21" s="184">
        <v>0</v>
      </c>
      <c r="AA21" s="312">
        <v>0</v>
      </c>
      <c r="AB21" s="333">
        <v>-1139.5779358047321</v>
      </c>
      <c r="AC21" s="334">
        <v>-81.012744399058235</v>
      </c>
      <c r="AD21" s="184">
        <v>-1003.2053509453261</v>
      </c>
      <c r="AE21" s="184">
        <v>0</v>
      </c>
      <c r="AF21" s="184">
        <v>0</v>
      </c>
      <c r="AG21" s="335">
        <v>0</v>
      </c>
      <c r="AH21" s="335">
        <v>0</v>
      </c>
      <c r="AI21" s="335">
        <v>0</v>
      </c>
      <c r="AJ21" s="335">
        <v>0</v>
      </c>
      <c r="AK21" s="271">
        <v>-55.359840460347613</v>
      </c>
      <c r="AL21" s="335">
        <v>0</v>
      </c>
      <c r="AM21" s="272">
        <v>0</v>
      </c>
      <c r="AN21" s="315">
        <v>0</v>
      </c>
      <c r="AO21" s="312">
        <v>1139.5779358047321</v>
      </c>
      <c r="AP21" s="333">
        <v>0</v>
      </c>
      <c r="AQ21" s="225">
        <v>-48.647338357108936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v>-1139.5779358047321</v>
      </c>
      <c r="AC22" s="329">
        <v>-81.012744399058235</v>
      </c>
      <c r="AD22" s="181">
        <v>-1003.2053509453261</v>
      </c>
      <c r="AE22" s="181"/>
      <c r="AF22" s="181"/>
      <c r="AG22" s="188"/>
      <c r="AH22" s="188"/>
      <c r="AI22" s="188"/>
      <c r="AJ22" s="188"/>
      <c r="AK22" s="262">
        <v>-55.359840460347613</v>
      </c>
      <c r="AL22" s="188"/>
      <c r="AM22" s="263"/>
      <c r="AN22" s="354"/>
      <c r="AO22" s="309">
        <v>1139.5779358047321</v>
      </c>
      <c r="AP22" s="328"/>
      <c r="AQ22" s="221"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v>18.942220100951037</v>
      </c>
      <c r="D24" s="406">
        <v>-18.808591153800002</v>
      </c>
      <c r="E24" s="186">
        <v>37.907474084351037</v>
      </c>
      <c r="F24" s="255"/>
      <c r="G24" s="255">
        <v>-0.15666282959999997</v>
      </c>
      <c r="H24" s="305"/>
      <c r="I24" s="314"/>
      <c r="J24" s="186"/>
      <c r="K24" s="186"/>
      <c r="L24" s="305">
        <v>-67.589558458059969</v>
      </c>
      <c r="M24" s="186"/>
      <c r="N24" s="186">
        <v>55.340265789115158</v>
      </c>
      <c r="O24" s="186"/>
      <c r="P24" s="186">
        <v>-8.8512014513401649</v>
      </c>
      <c r="Q24" s="186">
        <v>299.07753558592003</v>
      </c>
      <c r="R24" s="186">
        <v>-298.42588881455993</v>
      </c>
      <c r="S24" s="186">
        <v>-0.69162291952606625</v>
      </c>
      <c r="T24" s="186"/>
      <c r="U24" s="186">
        <v>-94.260844572780968</v>
      </c>
      <c r="V24" s="255">
        <v>-19.098882930551031</v>
      </c>
      <c r="W24" s="255">
        <v>-0.6789191443370165</v>
      </c>
      <c r="X24" s="255"/>
      <c r="Y24" s="255"/>
      <c r="Z24" s="186"/>
      <c r="AA24" s="305"/>
      <c r="AB24" s="305"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v>-48.647338357108936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v>0</v>
      </c>
      <c r="D25" s="268"/>
      <c r="E25" s="183"/>
      <c r="F25" s="174"/>
      <c r="G25" s="174"/>
      <c r="H25" s="311">
        <v>3.5714366239960023</v>
      </c>
      <c r="I25" s="174">
        <v>3.5714366239960023</v>
      </c>
      <c r="J25" s="185"/>
      <c r="K25" s="185"/>
      <c r="L25" s="311">
        <v>107.78833302373528</v>
      </c>
      <c r="M25" s="185"/>
      <c r="N25" s="185"/>
      <c r="O25" s="185">
        <v>107.69523873693976</v>
      </c>
      <c r="P25" s="185"/>
      <c r="Q25" s="185"/>
      <c r="R25" s="185"/>
      <c r="S25" s="185">
        <v>0</v>
      </c>
      <c r="T25" s="185">
        <v>1.8276471195184864E-3</v>
      </c>
      <c r="U25" s="185">
        <v>9.126663967600554E-2</v>
      </c>
      <c r="V25" s="185"/>
      <c r="W25" s="174"/>
      <c r="X25" s="174"/>
      <c r="Y25" s="174"/>
      <c r="Z25" s="185"/>
      <c r="AA25" s="311">
        <v>53.316584927324229</v>
      </c>
      <c r="AB25" s="219"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272.10689772009027</v>
      </c>
      <c r="AP25" s="219"/>
      <c r="AQ25" s="228">
        <v>436.78325229514576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v>173.19706033732155</v>
      </c>
      <c r="D26" s="278">
        <v>56.415397213418849</v>
      </c>
      <c r="E26" s="179">
        <v>105.72824363843921</v>
      </c>
      <c r="F26" s="179">
        <v>0</v>
      </c>
      <c r="G26" s="179">
        <v>11.053419485463417</v>
      </c>
      <c r="H26" s="307">
        <v>140.16813437829296</v>
      </c>
      <c r="I26" s="278">
        <v>2.5923292992668934E-5</v>
      </c>
      <c r="J26" s="179">
        <v>127.70399999999999</v>
      </c>
      <c r="K26" s="179">
        <v>12.464108455</v>
      </c>
      <c r="L26" s="307">
        <v>6972.958591253946</v>
      </c>
      <c r="M26" s="179">
        <v>0</v>
      </c>
      <c r="N26" s="179">
        <v>0.64939514303429036</v>
      </c>
      <c r="O26" s="179">
        <v>-1.4798553262328653</v>
      </c>
      <c r="P26" s="179">
        <v>733.23029133754858</v>
      </c>
      <c r="Q26" s="179">
        <v>784.45308643520002</v>
      </c>
      <c r="R26" s="179">
        <v>1121.7869344473597</v>
      </c>
      <c r="S26" s="179">
        <v>28.713461298895442</v>
      </c>
      <c r="T26" s="179">
        <v>216.62486658557452</v>
      </c>
      <c r="U26" s="179">
        <v>3743.5873386727399</v>
      </c>
      <c r="V26" s="179">
        <v>115.85649564652074</v>
      </c>
      <c r="W26" s="179">
        <v>8.220889337707181</v>
      </c>
      <c r="X26" s="179">
        <v>175.51919172459998</v>
      </c>
      <c r="Y26" s="179">
        <v>0.60958630599999997</v>
      </c>
      <c r="Z26" s="179">
        <v>45.186909645</v>
      </c>
      <c r="AA26" s="307">
        <v>1649.7431380629891</v>
      </c>
      <c r="AB26" s="257">
        <v>623.14501343464462</v>
      </c>
      <c r="AC26" s="327">
        <v>0</v>
      </c>
      <c r="AD26" s="180">
        <v>0</v>
      </c>
      <c r="AE26" s="180">
        <v>142.25168621062735</v>
      </c>
      <c r="AF26" s="180">
        <v>58.558532078413748</v>
      </c>
      <c r="AG26" s="180">
        <v>0</v>
      </c>
      <c r="AH26" s="180">
        <v>12.388273751903942</v>
      </c>
      <c r="AI26" s="180">
        <v>268.52768070767632</v>
      </c>
      <c r="AJ26" s="180">
        <v>31.437018319968004</v>
      </c>
      <c r="AK26" s="259">
        <v>0</v>
      </c>
      <c r="AL26" s="259">
        <v>14.100680542736976</v>
      </c>
      <c r="AM26" s="297">
        <v>95.881141823318131</v>
      </c>
      <c r="AN26" s="307">
        <v>74.805632451201433</v>
      </c>
      <c r="AO26" s="307">
        <v>2687.7552251953589</v>
      </c>
      <c r="AP26" s="257">
        <v>0</v>
      </c>
      <c r="AQ26" s="207">
        <v>12321.772795113755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v>0</v>
      </c>
      <c r="D27" s="259">
        <v>0</v>
      </c>
      <c r="E27" s="180">
        <v>0</v>
      </c>
      <c r="F27" s="260">
        <v>0</v>
      </c>
      <c r="G27" s="260">
        <v>0</v>
      </c>
      <c r="H27" s="308">
        <v>0</v>
      </c>
      <c r="I27" s="259">
        <v>0</v>
      </c>
      <c r="J27" s="180">
        <v>0</v>
      </c>
      <c r="K27" s="180">
        <v>0</v>
      </c>
      <c r="L27" s="308">
        <v>221.31568767559997</v>
      </c>
      <c r="M27" s="180">
        <v>0</v>
      </c>
      <c r="N27" s="180">
        <v>0</v>
      </c>
      <c r="O27" s="180">
        <v>0</v>
      </c>
      <c r="P27" s="180">
        <v>0</v>
      </c>
      <c r="Q27" s="180">
        <v>0</v>
      </c>
      <c r="R27" s="180">
        <v>0</v>
      </c>
      <c r="S27" s="180">
        <v>0</v>
      </c>
      <c r="T27" s="180">
        <v>0</v>
      </c>
      <c r="U27" s="180">
        <v>0</v>
      </c>
      <c r="V27" s="180">
        <v>0</v>
      </c>
      <c r="W27" s="260"/>
      <c r="X27" s="260">
        <v>175.51919172459998</v>
      </c>
      <c r="Y27" s="260">
        <v>0.60958630599999997</v>
      </c>
      <c r="Z27" s="180">
        <v>45.186909645</v>
      </c>
      <c r="AA27" s="308">
        <v>0</v>
      </c>
      <c r="AB27" s="326">
        <v>0</v>
      </c>
      <c r="AC27" s="327">
        <v>0</v>
      </c>
      <c r="AD27" s="180">
        <v>0</v>
      </c>
      <c r="AE27" s="180">
        <v>0</v>
      </c>
      <c r="AF27" s="180">
        <v>0</v>
      </c>
      <c r="AG27" s="180">
        <v>0</v>
      </c>
      <c r="AH27" s="180">
        <v>0</v>
      </c>
      <c r="AI27" s="180">
        <v>0</v>
      </c>
      <c r="AJ27" s="180">
        <v>0</v>
      </c>
      <c r="AK27" s="259">
        <v>0</v>
      </c>
      <c r="AL27" s="259">
        <v>0</v>
      </c>
      <c r="AM27" s="260">
        <v>0</v>
      </c>
      <c r="AN27" s="308">
        <v>0</v>
      </c>
      <c r="AO27" s="308">
        <v>0</v>
      </c>
      <c r="AP27" s="326">
        <v>0</v>
      </c>
      <c r="AQ27" s="229">
        <v>221.31568767559997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v>0</v>
      </c>
      <c r="D28" s="271"/>
      <c r="E28" s="184"/>
      <c r="F28" s="272"/>
      <c r="G28" s="272"/>
      <c r="H28" s="315">
        <v>0</v>
      </c>
      <c r="I28" s="271"/>
      <c r="J28" s="184"/>
      <c r="K28" s="184"/>
      <c r="L28" s="315">
        <v>221.31568767559997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v>175.51919172459998</v>
      </c>
      <c r="Y28" s="272">
        <v>0.60958630599999997</v>
      </c>
      <c r="Z28" s="184">
        <v>45.186909645</v>
      </c>
      <c r="AA28" s="315">
        <v>0</v>
      </c>
      <c r="AB28" s="337"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v>221.31568767559997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660"/>
      <c r="D29" s="661"/>
      <c r="E29" s="662"/>
      <c r="F29" s="663"/>
      <c r="G29" s="663"/>
      <c r="H29" s="664"/>
      <c r="I29" s="661"/>
      <c r="J29" s="661"/>
      <c r="K29" s="661"/>
      <c r="L29" s="664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3"/>
      <c r="X29" s="663"/>
      <c r="Y29" s="663"/>
      <c r="Z29" s="661"/>
      <c r="AA29" s="665"/>
      <c r="AB29" s="666"/>
      <c r="AC29" s="667"/>
      <c r="AD29" s="662"/>
      <c r="AE29" s="662"/>
      <c r="AF29" s="662"/>
      <c r="AG29" s="662"/>
      <c r="AH29" s="662"/>
      <c r="AI29" s="662"/>
      <c r="AJ29" s="662"/>
      <c r="AK29" s="666"/>
      <c r="AL29" s="666"/>
      <c r="AM29" s="666"/>
      <c r="AN29" s="666"/>
      <c r="AO29" s="664"/>
      <c r="AP29" s="666"/>
      <c r="AQ29" s="668"/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669"/>
      <c r="D30" s="670"/>
      <c r="E30" s="670"/>
      <c r="F30" s="671"/>
      <c r="G30" s="671"/>
      <c r="H30" s="672"/>
      <c r="I30" s="673"/>
      <c r="J30" s="670"/>
      <c r="K30" s="670"/>
      <c r="L30" s="672"/>
      <c r="M30" s="670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0"/>
      <c r="Y30" s="670"/>
      <c r="Z30" s="670"/>
      <c r="AA30" s="672"/>
      <c r="AB30" s="674"/>
      <c r="AC30" s="675"/>
      <c r="AD30" s="670"/>
      <c r="AE30" s="670"/>
      <c r="AF30" s="670"/>
      <c r="AG30" s="670"/>
      <c r="AH30" s="670"/>
      <c r="AI30" s="670"/>
      <c r="AJ30" s="670"/>
      <c r="AK30" s="670"/>
      <c r="AL30" s="670"/>
      <c r="AM30" s="676"/>
      <c r="AN30" s="673"/>
      <c r="AO30" s="672"/>
      <c r="AP30" s="674"/>
      <c r="AQ30" s="677"/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678"/>
      <c r="D31" s="679"/>
      <c r="E31" s="680"/>
      <c r="F31" s="680"/>
      <c r="G31" s="681"/>
      <c r="H31" s="682"/>
      <c r="I31" s="683"/>
      <c r="J31" s="684"/>
      <c r="K31" s="684"/>
      <c r="L31" s="682"/>
      <c r="M31" s="684"/>
      <c r="N31" s="684"/>
      <c r="O31" s="684"/>
      <c r="P31" s="685"/>
      <c r="Q31" s="686"/>
      <c r="R31" s="680"/>
      <c r="S31" s="686"/>
      <c r="T31" s="686"/>
      <c r="U31" s="686"/>
      <c r="V31" s="686"/>
      <c r="W31" s="680"/>
      <c r="X31" s="683"/>
      <c r="Y31" s="685"/>
      <c r="Z31" s="684"/>
      <c r="AA31" s="687"/>
      <c r="AB31" s="688"/>
      <c r="AC31" s="689"/>
      <c r="AD31" s="684"/>
      <c r="AE31" s="684"/>
      <c r="AF31" s="684"/>
      <c r="AG31" s="684"/>
      <c r="AH31" s="684"/>
      <c r="AI31" s="684"/>
      <c r="AJ31" s="684"/>
      <c r="AK31" s="690"/>
      <c r="AL31" s="691"/>
      <c r="AM31" s="684"/>
      <c r="AN31" s="687"/>
      <c r="AO31" s="687"/>
      <c r="AP31" s="688"/>
      <c r="AQ31" s="692"/>
    </row>
    <row r="32" spans="1:45" ht="12.75" customHeight="1" x14ac:dyDescent="0.2">
      <c r="A32" s="237" t="s">
        <v>112</v>
      </c>
      <c r="B32" s="405" t="s">
        <v>124</v>
      </c>
      <c r="C32" s="693"/>
      <c r="D32" s="694"/>
      <c r="E32" s="695"/>
      <c r="F32" s="695"/>
      <c r="G32" s="696"/>
      <c r="H32" s="697"/>
      <c r="I32" s="698"/>
      <c r="J32" s="699"/>
      <c r="K32" s="699"/>
      <c r="L32" s="697"/>
      <c r="M32" s="699"/>
      <c r="N32" s="699"/>
      <c r="O32" s="699"/>
      <c r="P32" s="685"/>
      <c r="Q32" s="695"/>
      <c r="R32" s="695"/>
      <c r="S32" s="695"/>
      <c r="T32" s="695"/>
      <c r="U32" s="695"/>
      <c r="V32" s="695"/>
      <c r="W32" s="695"/>
      <c r="X32" s="698"/>
      <c r="Y32" s="700"/>
      <c r="Z32" s="699"/>
      <c r="AA32" s="701"/>
      <c r="AB32" s="702"/>
      <c r="AC32" s="694"/>
      <c r="AD32" s="699"/>
      <c r="AE32" s="699"/>
      <c r="AF32" s="699"/>
      <c r="AG32" s="684"/>
      <c r="AH32" s="684"/>
      <c r="AI32" s="684"/>
      <c r="AJ32" s="684"/>
      <c r="AK32" s="698"/>
      <c r="AL32" s="700"/>
      <c r="AM32" s="699"/>
      <c r="AN32" s="701"/>
      <c r="AO32" s="701"/>
      <c r="AP32" s="702"/>
      <c r="AQ32" s="703"/>
    </row>
    <row r="33" spans="1:45" ht="12.75" customHeight="1" x14ac:dyDescent="0.2">
      <c r="A33" s="237" t="s">
        <v>16</v>
      </c>
      <c r="B33" s="138" t="s">
        <v>14</v>
      </c>
      <c r="C33" s="693"/>
      <c r="D33" s="694"/>
      <c r="E33" s="695"/>
      <c r="F33" s="695"/>
      <c r="G33" s="696"/>
      <c r="H33" s="697"/>
      <c r="I33" s="698"/>
      <c r="J33" s="699"/>
      <c r="K33" s="699"/>
      <c r="L33" s="697"/>
      <c r="M33" s="699"/>
      <c r="N33" s="699"/>
      <c r="O33" s="699"/>
      <c r="P33" s="685"/>
      <c r="Q33" s="695"/>
      <c r="R33" s="695"/>
      <c r="S33" s="695"/>
      <c r="T33" s="695"/>
      <c r="U33" s="695"/>
      <c r="V33" s="695"/>
      <c r="W33" s="695"/>
      <c r="X33" s="698"/>
      <c r="Y33" s="700"/>
      <c r="Z33" s="699"/>
      <c r="AA33" s="701"/>
      <c r="AB33" s="702"/>
      <c r="AC33" s="694"/>
      <c r="AD33" s="699"/>
      <c r="AE33" s="699"/>
      <c r="AF33" s="699"/>
      <c r="AG33" s="684"/>
      <c r="AH33" s="684"/>
      <c r="AI33" s="684"/>
      <c r="AJ33" s="684"/>
      <c r="AK33" s="698"/>
      <c r="AL33" s="700"/>
      <c r="AM33" s="699"/>
      <c r="AN33" s="701"/>
      <c r="AO33" s="701"/>
      <c r="AP33" s="702"/>
      <c r="AQ33" s="703"/>
    </row>
    <row r="34" spans="1:45" ht="12.75" customHeight="1" x14ac:dyDescent="0.2">
      <c r="A34" s="237" t="s">
        <v>18</v>
      </c>
      <c r="B34" s="138" t="s">
        <v>125</v>
      </c>
      <c r="C34" s="693"/>
      <c r="D34" s="694"/>
      <c r="E34" s="695"/>
      <c r="F34" s="695"/>
      <c r="G34" s="696"/>
      <c r="H34" s="697"/>
      <c r="I34" s="698"/>
      <c r="J34" s="699"/>
      <c r="K34" s="699"/>
      <c r="L34" s="697"/>
      <c r="M34" s="699"/>
      <c r="N34" s="699"/>
      <c r="O34" s="699"/>
      <c r="P34" s="685"/>
      <c r="Q34" s="695"/>
      <c r="R34" s="695"/>
      <c r="S34" s="695"/>
      <c r="T34" s="695"/>
      <c r="U34" s="695"/>
      <c r="V34" s="695"/>
      <c r="W34" s="695"/>
      <c r="X34" s="698"/>
      <c r="Y34" s="700"/>
      <c r="Z34" s="699"/>
      <c r="AA34" s="701"/>
      <c r="AB34" s="702"/>
      <c r="AC34" s="694"/>
      <c r="AD34" s="699"/>
      <c r="AE34" s="699"/>
      <c r="AF34" s="699"/>
      <c r="AG34" s="684"/>
      <c r="AH34" s="684"/>
      <c r="AI34" s="684"/>
      <c r="AJ34" s="684"/>
      <c r="AK34" s="698"/>
      <c r="AL34" s="700"/>
      <c r="AM34" s="699"/>
      <c r="AN34" s="701"/>
      <c r="AO34" s="701"/>
      <c r="AP34" s="702"/>
      <c r="AQ34" s="703"/>
    </row>
    <row r="35" spans="1:45" ht="12.75" customHeight="1" x14ac:dyDescent="0.2">
      <c r="A35" s="237" t="s">
        <v>20</v>
      </c>
      <c r="B35" s="138" t="s">
        <v>126</v>
      </c>
      <c r="C35" s="693"/>
      <c r="D35" s="694"/>
      <c r="E35" s="695"/>
      <c r="F35" s="695"/>
      <c r="G35" s="696"/>
      <c r="H35" s="697"/>
      <c r="I35" s="698"/>
      <c r="J35" s="699"/>
      <c r="K35" s="699"/>
      <c r="L35" s="697"/>
      <c r="M35" s="699"/>
      <c r="N35" s="699"/>
      <c r="O35" s="699"/>
      <c r="P35" s="685"/>
      <c r="Q35" s="695"/>
      <c r="R35" s="695"/>
      <c r="S35" s="695"/>
      <c r="T35" s="695"/>
      <c r="U35" s="695"/>
      <c r="V35" s="695"/>
      <c r="W35" s="695"/>
      <c r="X35" s="698"/>
      <c r="Y35" s="700"/>
      <c r="Z35" s="699"/>
      <c r="AA35" s="701"/>
      <c r="AB35" s="702"/>
      <c r="AC35" s="694"/>
      <c r="AD35" s="699"/>
      <c r="AE35" s="699"/>
      <c r="AF35" s="699"/>
      <c r="AG35" s="684"/>
      <c r="AH35" s="684"/>
      <c r="AI35" s="684"/>
      <c r="AJ35" s="684"/>
      <c r="AK35" s="698"/>
      <c r="AL35" s="700"/>
      <c r="AM35" s="699"/>
      <c r="AN35" s="701"/>
      <c r="AO35" s="701"/>
      <c r="AP35" s="702"/>
      <c r="AQ35" s="703"/>
    </row>
    <row r="36" spans="1:45" ht="12.75" customHeight="1" x14ac:dyDescent="0.2">
      <c r="A36" s="237" t="s">
        <v>22</v>
      </c>
      <c r="B36" s="138" t="s">
        <v>127</v>
      </c>
      <c r="C36" s="693"/>
      <c r="D36" s="689"/>
      <c r="E36" s="695"/>
      <c r="F36" s="695"/>
      <c r="G36" s="696"/>
      <c r="H36" s="697"/>
      <c r="I36" s="698"/>
      <c r="J36" s="699"/>
      <c r="K36" s="699"/>
      <c r="L36" s="697"/>
      <c r="M36" s="699"/>
      <c r="N36" s="699"/>
      <c r="O36" s="699"/>
      <c r="P36" s="685"/>
      <c r="Q36" s="680"/>
      <c r="R36" s="695"/>
      <c r="S36" s="680"/>
      <c r="T36" s="680"/>
      <c r="U36" s="680"/>
      <c r="V36" s="680"/>
      <c r="W36" s="695"/>
      <c r="X36" s="698"/>
      <c r="Y36" s="700"/>
      <c r="Z36" s="699"/>
      <c r="AA36" s="704"/>
      <c r="AB36" s="702"/>
      <c r="AC36" s="694"/>
      <c r="AD36" s="699"/>
      <c r="AE36" s="699"/>
      <c r="AF36" s="699"/>
      <c r="AG36" s="684"/>
      <c r="AH36" s="684"/>
      <c r="AI36" s="684"/>
      <c r="AJ36" s="684"/>
      <c r="AK36" s="683"/>
      <c r="AL36" s="685"/>
      <c r="AM36" s="699"/>
      <c r="AN36" s="704"/>
      <c r="AO36" s="704"/>
      <c r="AP36" s="702"/>
      <c r="AQ36" s="703"/>
    </row>
    <row r="37" spans="1:45" ht="12.75" customHeight="1" x14ac:dyDescent="0.2">
      <c r="A37" s="237" t="s">
        <v>24</v>
      </c>
      <c r="B37" s="138" t="s">
        <v>128</v>
      </c>
      <c r="C37" s="693"/>
      <c r="D37" s="694"/>
      <c r="E37" s="695"/>
      <c r="F37" s="695"/>
      <c r="G37" s="696"/>
      <c r="H37" s="697"/>
      <c r="I37" s="698"/>
      <c r="J37" s="699"/>
      <c r="K37" s="699"/>
      <c r="L37" s="697"/>
      <c r="M37" s="699"/>
      <c r="N37" s="699"/>
      <c r="O37" s="699"/>
      <c r="P37" s="685"/>
      <c r="Q37" s="695"/>
      <c r="R37" s="695"/>
      <c r="S37" s="695"/>
      <c r="T37" s="695"/>
      <c r="U37" s="695"/>
      <c r="V37" s="695"/>
      <c r="W37" s="695"/>
      <c r="X37" s="698"/>
      <c r="Y37" s="700"/>
      <c r="Z37" s="699"/>
      <c r="AA37" s="701"/>
      <c r="AB37" s="702"/>
      <c r="AC37" s="694"/>
      <c r="AD37" s="699"/>
      <c r="AE37" s="699"/>
      <c r="AF37" s="699"/>
      <c r="AG37" s="684"/>
      <c r="AH37" s="684"/>
      <c r="AI37" s="684"/>
      <c r="AJ37" s="684"/>
      <c r="AK37" s="698"/>
      <c r="AL37" s="700"/>
      <c r="AM37" s="699"/>
      <c r="AN37" s="701"/>
      <c r="AO37" s="701"/>
      <c r="AP37" s="702"/>
      <c r="AQ37" s="703"/>
    </row>
    <row r="38" spans="1:45" ht="12.75" customHeight="1" x14ac:dyDescent="0.2">
      <c r="A38" s="237" t="s">
        <v>26</v>
      </c>
      <c r="B38" s="138" t="s">
        <v>129</v>
      </c>
      <c r="C38" s="693"/>
      <c r="D38" s="694"/>
      <c r="E38" s="695"/>
      <c r="F38" s="695"/>
      <c r="G38" s="696"/>
      <c r="H38" s="697"/>
      <c r="I38" s="698"/>
      <c r="J38" s="699"/>
      <c r="K38" s="699"/>
      <c r="L38" s="697"/>
      <c r="M38" s="699"/>
      <c r="N38" s="699"/>
      <c r="O38" s="699"/>
      <c r="P38" s="685"/>
      <c r="Q38" s="695"/>
      <c r="R38" s="695"/>
      <c r="S38" s="695"/>
      <c r="T38" s="695"/>
      <c r="U38" s="695"/>
      <c r="V38" s="695"/>
      <c r="W38" s="695"/>
      <c r="X38" s="698"/>
      <c r="Y38" s="700"/>
      <c r="Z38" s="699"/>
      <c r="AA38" s="701"/>
      <c r="AB38" s="702"/>
      <c r="AC38" s="694"/>
      <c r="AD38" s="699"/>
      <c r="AE38" s="699"/>
      <c r="AF38" s="699"/>
      <c r="AG38" s="684"/>
      <c r="AH38" s="684"/>
      <c r="AI38" s="684"/>
      <c r="AJ38" s="684"/>
      <c r="AK38" s="698"/>
      <c r="AL38" s="700"/>
      <c r="AM38" s="699"/>
      <c r="AN38" s="701"/>
      <c r="AO38" s="701"/>
      <c r="AP38" s="702"/>
      <c r="AQ38" s="703"/>
    </row>
    <row r="39" spans="1:45" ht="12.75" customHeight="1" x14ac:dyDescent="0.2">
      <c r="A39" s="237" t="s">
        <v>28</v>
      </c>
      <c r="B39" s="138" t="s">
        <v>130</v>
      </c>
      <c r="C39" s="693"/>
      <c r="D39" s="694"/>
      <c r="E39" s="695"/>
      <c r="F39" s="695"/>
      <c r="G39" s="696"/>
      <c r="H39" s="697"/>
      <c r="I39" s="698"/>
      <c r="J39" s="699"/>
      <c r="K39" s="699"/>
      <c r="L39" s="697"/>
      <c r="M39" s="699"/>
      <c r="N39" s="699"/>
      <c r="O39" s="699"/>
      <c r="P39" s="685"/>
      <c r="Q39" s="695"/>
      <c r="R39" s="695"/>
      <c r="S39" s="695"/>
      <c r="T39" s="695"/>
      <c r="U39" s="695"/>
      <c r="V39" s="695"/>
      <c r="W39" s="695"/>
      <c r="X39" s="698"/>
      <c r="Y39" s="700"/>
      <c r="Z39" s="699"/>
      <c r="AA39" s="701"/>
      <c r="AB39" s="702"/>
      <c r="AC39" s="694"/>
      <c r="AD39" s="699"/>
      <c r="AE39" s="699"/>
      <c r="AF39" s="699"/>
      <c r="AG39" s="684"/>
      <c r="AH39" s="684"/>
      <c r="AI39" s="684"/>
      <c r="AJ39" s="684"/>
      <c r="AK39" s="698"/>
      <c r="AL39" s="700"/>
      <c r="AM39" s="699"/>
      <c r="AN39" s="701"/>
      <c r="AO39" s="701"/>
      <c r="AP39" s="702"/>
      <c r="AQ39" s="703"/>
    </row>
    <row r="40" spans="1:45" ht="12.75" customHeight="1" x14ac:dyDescent="0.2">
      <c r="A40" s="237" t="s">
        <v>30</v>
      </c>
      <c r="B40" s="138" t="s">
        <v>131</v>
      </c>
      <c r="C40" s="693"/>
      <c r="D40" s="694"/>
      <c r="E40" s="695"/>
      <c r="F40" s="695"/>
      <c r="G40" s="696"/>
      <c r="H40" s="697"/>
      <c r="I40" s="698"/>
      <c r="J40" s="699"/>
      <c r="K40" s="699"/>
      <c r="L40" s="697"/>
      <c r="M40" s="699"/>
      <c r="N40" s="699"/>
      <c r="O40" s="699"/>
      <c r="P40" s="685"/>
      <c r="Q40" s="695"/>
      <c r="R40" s="695"/>
      <c r="S40" s="695"/>
      <c r="T40" s="695"/>
      <c r="U40" s="695"/>
      <c r="V40" s="695"/>
      <c r="W40" s="695"/>
      <c r="X40" s="698"/>
      <c r="Y40" s="700"/>
      <c r="Z40" s="699"/>
      <c r="AA40" s="701"/>
      <c r="AB40" s="702"/>
      <c r="AC40" s="694"/>
      <c r="AD40" s="699"/>
      <c r="AE40" s="699"/>
      <c r="AF40" s="699"/>
      <c r="AG40" s="684"/>
      <c r="AH40" s="684"/>
      <c r="AI40" s="684"/>
      <c r="AJ40" s="684"/>
      <c r="AK40" s="698"/>
      <c r="AL40" s="700"/>
      <c r="AM40" s="699"/>
      <c r="AN40" s="701"/>
      <c r="AO40" s="701"/>
      <c r="AP40" s="702"/>
      <c r="AQ40" s="703"/>
    </row>
    <row r="41" spans="1:45" ht="12.75" customHeight="1" x14ac:dyDescent="0.2">
      <c r="A41" s="237" t="s">
        <v>32</v>
      </c>
      <c r="B41" s="138" t="s">
        <v>132</v>
      </c>
      <c r="C41" s="693"/>
      <c r="D41" s="689"/>
      <c r="E41" s="695"/>
      <c r="F41" s="695"/>
      <c r="G41" s="696"/>
      <c r="H41" s="697"/>
      <c r="I41" s="698"/>
      <c r="J41" s="699"/>
      <c r="K41" s="699"/>
      <c r="L41" s="697"/>
      <c r="M41" s="699"/>
      <c r="N41" s="699"/>
      <c r="O41" s="699"/>
      <c r="P41" s="685"/>
      <c r="Q41" s="680"/>
      <c r="R41" s="695"/>
      <c r="S41" s="680"/>
      <c r="T41" s="680"/>
      <c r="U41" s="680"/>
      <c r="V41" s="680"/>
      <c r="W41" s="695"/>
      <c r="X41" s="698"/>
      <c r="Y41" s="700"/>
      <c r="Z41" s="699"/>
      <c r="AA41" s="704"/>
      <c r="AB41" s="702"/>
      <c r="AC41" s="694"/>
      <c r="AD41" s="699"/>
      <c r="AE41" s="699"/>
      <c r="AF41" s="699"/>
      <c r="AG41" s="684"/>
      <c r="AH41" s="684"/>
      <c r="AI41" s="684"/>
      <c r="AJ41" s="684"/>
      <c r="AK41" s="683"/>
      <c r="AL41" s="685"/>
      <c r="AM41" s="699"/>
      <c r="AN41" s="704"/>
      <c r="AO41" s="704"/>
      <c r="AP41" s="702"/>
      <c r="AQ41" s="703"/>
    </row>
    <row r="42" spans="1:45" ht="12.75" customHeight="1" x14ac:dyDescent="0.2">
      <c r="A42" s="237" t="s">
        <v>34</v>
      </c>
      <c r="B42" s="138" t="s">
        <v>133</v>
      </c>
      <c r="C42" s="693"/>
      <c r="D42" s="694"/>
      <c r="E42" s="695"/>
      <c r="F42" s="695"/>
      <c r="G42" s="696"/>
      <c r="H42" s="697"/>
      <c r="I42" s="698"/>
      <c r="J42" s="699"/>
      <c r="K42" s="699"/>
      <c r="L42" s="697"/>
      <c r="M42" s="699"/>
      <c r="N42" s="699"/>
      <c r="O42" s="699"/>
      <c r="P42" s="685"/>
      <c r="Q42" s="695"/>
      <c r="R42" s="695"/>
      <c r="S42" s="695"/>
      <c r="T42" s="695"/>
      <c r="U42" s="695"/>
      <c r="V42" s="695"/>
      <c r="W42" s="695"/>
      <c r="X42" s="698"/>
      <c r="Y42" s="700"/>
      <c r="Z42" s="699"/>
      <c r="AA42" s="701"/>
      <c r="AB42" s="702"/>
      <c r="AC42" s="694"/>
      <c r="AD42" s="699"/>
      <c r="AE42" s="699"/>
      <c r="AF42" s="699"/>
      <c r="AG42" s="684"/>
      <c r="AH42" s="684"/>
      <c r="AI42" s="684"/>
      <c r="AJ42" s="684"/>
      <c r="AK42" s="705"/>
      <c r="AL42" s="706"/>
      <c r="AM42" s="699"/>
      <c r="AN42" s="707"/>
      <c r="AO42" s="701"/>
      <c r="AP42" s="702"/>
      <c r="AQ42" s="703"/>
    </row>
    <row r="43" spans="1:45" ht="12.75" customHeight="1" x14ac:dyDescent="0.2">
      <c r="A43" s="237" t="s">
        <v>36</v>
      </c>
      <c r="B43" s="138" t="s">
        <v>143</v>
      </c>
      <c r="C43" s="693"/>
      <c r="D43" s="694"/>
      <c r="E43" s="695"/>
      <c r="F43" s="695"/>
      <c r="G43" s="696"/>
      <c r="H43" s="697"/>
      <c r="I43" s="698"/>
      <c r="J43" s="699"/>
      <c r="K43" s="699"/>
      <c r="L43" s="697"/>
      <c r="M43" s="699"/>
      <c r="N43" s="699"/>
      <c r="O43" s="699"/>
      <c r="P43" s="700"/>
      <c r="Q43" s="695"/>
      <c r="R43" s="695"/>
      <c r="S43" s="695"/>
      <c r="T43" s="695"/>
      <c r="U43" s="695"/>
      <c r="V43" s="695"/>
      <c r="W43" s="695"/>
      <c r="X43" s="698"/>
      <c r="Y43" s="700"/>
      <c r="Z43" s="699"/>
      <c r="AA43" s="701"/>
      <c r="AB43" s="702"/>
      <c r="AC43" s="694"/>
      <c r="AD43" s="699"/>
      <c r="AE43" s="699"/>
      <c r="AF43" s="699"/>
      <c r="AG43" s="699"/>
      <c r="AH43" s="699"/>
      <c r="AI43" s="699"/>
      <c r="AJ43" s="699"/>
      <c r="AK43" s="698"/>
      <c r="AL43" s="700"/>
      <c r="AM43" s="699"/>
      <c r="AN43" s="701"/>
      <c r="AO43" s="701"/>
      <c r="AP43" s="702"/>
      <c r="AQ43" s="703"/>
    </row>
    <row r="44" spans="1:45" s="198" customFormat="1" ht="12.75" customHeight="1" x14ac:dyDescent="0.2">
      <c r="A44" s="631" t="s">
        <v>173</v>
      </c>
      <c r="B44" s="632" t="s">
        <v>174</v>
      </c>
      <c r="C44" s="708"/>
      <c r="D44" s="709"/>
      <c r="E44" s="710"/>
      <c r="F44" s="710"/>
      <c r="G44" s="711"/>
      <c r="H44" s="712"/>
      <c r="I44" s="713"/>
      <c r="J44" s="714"/>
      <c r="K44" s="714"/>
      <c r="L44" s="712"/>
      <c r="M44" s="714"/>
      <c r="N44" s="714"/>
      <c r="O44" s="714"/>
      <c r="P44" s="715"/>
      <c r="Q44" s="710"/>
      <c r="R44" s="710"/>
      <c r="S44" s="710"/>
      <c r="T44" s="710"/>
      <c r="U44" s="710"/>
      <c r="V44" s="710"/>
      <c r="W44" s="710"/>
      <c r="X44" s="713"/>
      <c r="Y44" s="715"/>
      <c r="Z44" s="714"/>
      <c r="AA44" s="716"/>
      <c r="AB44" s="717"/>
      <c r="AC44" s="709"/>
      <c r="AD44" s="714"/>
      <c r="AE44" s="714"/>
      <c r="AF44" s="714"/>
      <c r="AG44" s="714"/>
      <c r="AH44" s="714"/>
      <c r="AI44" s="714"/>
      <c r="AJ44" s="714"/>
      <c r="AK44" s="713"/>
      <c r="AL44" s="715"/>
      <c r="AM44" s="714"/>
      <c r="AN44" s="716"/>
      <c r="AO44" s="716"/>
      <c r="AP44" s="717"/>
      <c r="AQ44" s="718"/>
    </row>
    <row r="45" spans="1:45" s="208" customFormat="1" ht="12.75" customHeight="1" x14ac:dyDescent="0.2">
      <c r="A45" s="218" t="s">
        <v>37</v>
      </c>
      <c r="B45" s="193"/>
      <c r="C45" s="719"/>
      <c r="D45" s="720"/>
      <c r="E45" s="720"/>
      <c r="F45" s="721"/>
      <c r="G45" s="721"/>
      <c r="H45" s="722"/>
      <c r="I45" s="723"/>
      <c r="J45" s="720"/>
      <c r="K45" s="720"/>
      <c r="L45" s="722"/>
      <c r="M45" s="720"/>
      <c r="N45" s="720"/>
      <c r="O45" s="720"/>
      <c r="P45" s="720"/>
      <c r="Q45" s="720"/>
      <c r="R45" s="720"/>
      <c r="S45" s="720"/>
      <c r="T45" s="720"/>
      <c r="U45" s="720"/>
      <c r="V45" s="720"/>
      <c r="W45" s="721"/>
      <c r="X45" s="721"/>
      <c r="Y45" s="721"/>
      <c r="Z45" s="720"/>
      <c r="AA45" s="722"/>
      <c r="AB45" s="724"/>
      <c r="AC45" s="725"/>
      <c r="AD45" s="720"/>
      <c r="AE45" s="720"/>
      <c r="AF45" s="720"/>
      <c r="AG45" s="720"/>
      <c r="AH45" s="720"/>
      <c r="AI45" s="720"/>
      <c r="AJ45" s="720"/>
      <c r="AK45" s="723"/>
      <c r="AL45" s="721"/>
      <c r="AM45" s="720"/>
      <c r="AN45" s="722"/>
      <c r="AO45" s="722"/>
      <c r="AP45" s="724"/>
      <c r="AQ45" s="726"/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727"/>
      <c r="D46" s="728"/>
      <c r="E46" s="729"/>
      <c r="F46" s="691"/>
      <c r="G46" s="691"/>
      <c r="H46" s="730"/>
      <c r="I46" s="690"/>
      <c r="J46" s="731"/>
      <c r="K46" s="731"/>
      <c r="L46" s="730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691"/>
      <c r="X46" s="691"/>
      <c r="Y46" s="691"/>
      <c r="Z46" s="731"/>
      <c r="AA46" s="687"/>
      <c r="AB46" s="732"/>
      <c r="AC46" s="679"/>
      <c r="AD46" s="731"/>
      <c r="AE46" s="731"/>
      <c r="AF46" s="731"/>
      <c r="AG46" s="731"/>
      <c r="AH46" s="731"/>
      <c r="AI46" s="731"/>
      <c r="AJ46" s="731"/>
      <c r="AK46" s="690"/>
      <c r="AL46" s="691"/>
      <c r="AM46" s="731"/>
      <c r="AN46" s="730"/>
      <c r="AO46" s="687"/>
      <c r="AP46" s="732"/>
      <c r="AQ46" s="733"/>
    </row>
    <row r="47" spans="1:45" s="198" customFormat="1" ht="12.75" customHeight="1" x14ac:dyDescent="0.2">
      <c r="A47" s="235" t="s">
        <v>151</v>
      </c>
      <c r="B47" s="510"/>
      <c r="C47" s="693"/>
      <c r="D47" s="734"/>
      <c r="E47" s="735"/>
      <c r="F47" s="685"/>
      <c r="G47" s="685"/>
      <c r="H47" s="697"/>
      <c r="I47" s="683"/>
      <c r="J47" s="684"/>
      <c r="K47" s="684"/>
      <c r="L47" s="682"/>
      <c r="M47" s="684"/>
      <c r="N47" s="684"/>
      <c r="O47" s="684"/>
      <c r="P47" s="684"/>
      <c r="Q47" s="684"/>
      <c r="R47" s="684"/>
      <c r="S47" s="684"/>
      <c r="T47" s="684"/>
      <c r="U47" s="684"/>
      <c r="V47" s="684"/>
      <c r="W47" s="685"/>
      <c r="X47" s="685"/>
      <c r="Y47" s="685"/>
      <c r="Z47" s="684"/>
      <c r="AA47" s="736"/>
      <c r="AB47" s="688"/>
      <c r="AC47" s="689"/>
      <c r="AD47" s="684"/>
      <c r="AE47" s="684"/>
      <c r="AF47" s="684"/>
      <c r="AG47" s="684"/>
      <c r="AH47" s="684"/>
      <c r="AI47" s="684"/>
      <c r="AJ47" s="684"/>
      <c r="AK47" s="683"/>
      <c r="AL47" s="685"/>
      <c r="AM47" s="684"/>
      <c r="AN47" s="682"/>
      <c r="AO47" s="704"/>
      <c r="AP47" s="688"/>
      <c r="AQ47" s="692"/>
    </row>
    <row r="48" spans="1:45" s="198" customFormat="1" ht="12.75" customHeight="1" x14ac:dyDescent="0.2">
      <c r="A48" s="237" t="s">
        <v>72</v>
      </c>
      <c r="B48" s="200"/>
      <c r="C48" s="693"/>
      <c r="D48" s="737"/>
      <c r="E48" s="738"/>
      <c r="F48" s="700"/>
      <c r="G48" s="700"/>
      <c r="H48" s="697"/>
      <c r="I48" s="698"/>
      <c r="J48" s="699"/>
      <c r="K48" s="699"/>
      <c r="L48" s="697"/>
      <c r="M48" s="699"/>
      <c r="N48" s="699"/>
      <c r="O48" s="699"/>
      <c r="P48" s="699"/>
      <c r="Q48" s="699"/>
      <c r="R48" s="699"/>
      <c r="S48" s="699"/>
      <c r="T48" s="699"/>
      <c r="U48" s="699"/>
      <c r="V48" s="699"/>
      <c r="W48" s="700"/>
      <c r="X48" s="700"/>
      <c r="Y48" s="700"/>
      <c r="Z48" s="699"/>
      <c r="AA48" s="701"/>
      <c r="AB48" s="702"/>
      <c r="AC48" s="694"/>
      <c r="AD48" s="699"/>
      <c r="AE48" s="699"/>
      <c r="AF48" s="699"/>
      <c r="AG48" s="699"/>
      <c r="AH48" s="699"/>
      <c r="AI48" s="699"/>
      <c r="AJ48" s="699"/>
      <c r="AK48" s="698"/>
      <c r="AL48" s="700"/>
      <c r="AM48" s="699"/>
      <c r="AN48" s="697"/>
      <c r="AO48" s="701"/>
      <c r="AP48" s="702"/>
      <c r="AQ48" s="703"/>
    </row>
    <row r="49" spans="1:45" s="198" customFormat="1" ht="12.75" customHeight="1" x14ac:dyDescent="0.2">
      <c r="A49" s="237" t="s">
        <v>73</v>
      </c>
      <c r="B49" s="200"/>
      <c r="C49" s="693"/>
      <c r="D49" s="737"/>
      <c r="E49" s="738"/>
      <c r="F49" s="700"/>
      <c r="G49" s="700"/>
      <c r="H49" s="697"/>
      <c r="I49" s="698"/>
      <c r="J49" s="699"/>
      <c r="K49" s="699"/>
      <c r="L49" s="697"/>
      <c r="M49" s="699"/>
      <c r="N49" s="699"/>
      <c r="O49" s="699"/>
      <c r="P49" s="699"/>
      <c r="Q49" s="699"/>
      <c r="R49" s="699"/>
      <c r="S49" s="699"/>
      <c r="T49" s="699"/>
      <c r="U49" s="699"/>
      <c r="V49" s="699"/>
      <c r="W49" s="700"/>
      <c r="X49" s="700"/>
      <c r="Y49" s="700"/>
      <c r="Z49" s="699"/>
      <c r="AA49" s="701"/>
      <c r="AB49" s="702"/>
      <c r="AC49" s="694"/>
      <c r="AD49" s="699"/>
      <c r="AE49" s="699"/>
      <c r="AF49" s="699"/>
      <c r="AG49" s="699"/>
      <c r="AH49" s="699"/>
      <c r="AI49" s="699"/>
      <c r="AJ49" s="699"/>
      <c r="AK49" s="698"/>
      <c r="AL49" s="700"/>
      <c r="AM49" s="699"/>
      <c r="AN49" s="697"/>
      <c r="AO49" s="701"/>
      <c r="AP49" s="702"/>
      <c r="AQ49" s="703"/>
    </row>
    <row r="50" spans="1:45" s="198" customFormat="1" ht="12.75" customHeight="1" x14ac:dyDescent="0.2">
      <c r="A50" s="237" t="s">
        <v>38</v>
      </c>
      <c r="B50" s="200"/>
      <c r="C50" s="693"/>
      <c r="D50" s="737"/>
      <c r="E50" s="738"/>
      <c r="F50" s="700"/>
      <c r="G50" s="700"/>
      <c r="H50" s="697"/>
      <c r="I50" s="698"/>
      <c r="J50" s="699"/>
      <c r="K50" s="699"/>
      <c r="L50" s="697"/>
      <c r="M50" s="699"/>
      <c r="N50" s="699"/>
      <c r="O50" s="699"/>
      <c r="P50" s="699"/>
      <c r="Q50" s="699"/>
      <c r="R50" s="739"/>
      <c r="S50" s="699"/>
      <c r="T50" s="699"/>
      <c r="U50" s="699"/>
      <c r="V50" s="699"/>
      <c r="W50" s="700"/>
      <c r="X50" s="700"/>
      <c r="Y50" s="700"/>
      <c r="Z50" s="699"/>
      <c r="AA50" s="701"/>
      <c r="AB50" s="702"/>
      <c r="AC50" s="694"/>
      <c r="AD50" s="699"/>
      <c r="AE50" s="699"/>
      <c r="AF50" s="699"/>
      <c r="AG50" s="699"/>
      <c r="AH50" s="699"/>
      <c r="AI50" s="699"/>
      <c r="AJ50" s="699"/>
      <c r="AK50" s="698"/>
      <c r="AL50" s="700"/>
      <c r="AM50" s="699"/>
      <c r="AN50" s="697"/>
      <c r="AO50" s="701"/>
      <c r="AP50" s="702"/>
      <c r="AQ50" s="703"/>
    </row>
    <row r="51" spans="1:45" s="198" customFormat="1" ht="12.75" customHeight="1" x14ac:dyDescent="0.2">
      <c r="A51" s="237" t="s">
        <v>39</v>
      </c>
      <c r="B51" s="200"/>
      <c r="C51" s="693"/>
      <c r="D51" s="737"/>
      <c r="E51" s="738"/>
      <c r="F51" s="700"/>
      <c r="G51" s="700"/>
      <c r="H51" s="697"/>
      <c r="I51" s="698"/>
      <c r="J51" s="699"/>
      <c r="K51" s="699"/>
      <c r="L51" s="697"/>
      <c r="M51" s="699"/>
      <c r="N51" s="699"/>
      <c r="O51" s="699"/>
      <c r="P51" s="699"/>
      <c r="Q51" s="699"/>
      <c r="R51" s="699"/>
      <c r="S51" s="699"/>
      <c r="T51" s="699"/>
      <c r="U51" s="699"/>
      <c r="V51" s="699"/>
      <c r="W51" s="700"/>
      <c r="X51" s="700"/>
      <c r="Y51" s="700"/>
      <c r="Z51" s="699"/>
      <c r="AA51" s="701"/>
      <c r="AB51" s="702"/>
      <c r="AC51" s="694"/>
      <c r="AD51" s="699"/>
      <c r="AE51" s="699"/>
      <c r="AF51" s="699"/>
      <c r="AG51" s="699"/>
      <c r="AH51" s="699"/>
      <c r="AI51" s="699"/>
      <c r="AJ51" s="699"/>
      <c r="AK51" s="698"/>
      <c r="AL51" s="700"/>
      <c r="AM51" s="699"/>
      <c r="AN51" s="697"/>
      <c r="AO51" s="701"/>
      <c r="AP51" s="702"/>
      <c r="AQ51" s="703"/>
    </row>
    <row r="52" spans="1:45" s="198" customFormat="1" ht="12.75" customHeight="1" x14ac:dyDescent="0.2">
      <c r="A52" s="237" t="s">
        <v>77</v>
      </c>
      <c r="B52" s="238"/>
      <c r="C52" s="740"/>
      <c r="D52" s="739"/>
      <c r="E52" s="739"/>
      <c r="F52" s="741"/>
      <c r="G52" s="741"/>
      <c r="H52" s="742"/>
      <c r="I52" s="743"/>
      <c r="J52" s="739"/>
      <c r="K52" s="739"/>
      <c r="L52" s="742"/>
      <c r="M52" s="739"/>
      <c r="N52" s="739"/>
      <c r="O52" s="739"/>
      <c r="P52" s="684"/>
      <c r="Q52" s="739"/>
      <c r="R52" s="739"/>
      <c r="S52" s="739"/>
      <c r="T52" s="739"/>
      <c r="U52" s="739"/>
      <c r="V52" s="739"/>
      <c r="W52" s="741"/>
      <c r="X52" s="741"/>
      <c r="Y52" s="741"/>
      <c r="Z52" s="739"/>
      <c r="AA52" s="704"/>
      <c r="AB52" s="744"/>
      <c r="AC52" s="745"/>
      <c r="AD52" s="739"/>
      <c r="AE52" s="739"/>
      <c r="AF52" s="739"/>
      <c r="AG52" s="739"/>
      <c r="AH52" s="739"/>
      <c r="AI52" s="739"/>
      <c r="AJ52" s="739"/>
      <c r="AK52" s="683"/>
      <c r="AL52" s="685"/>
      <c r="AM52" s="739"/>
      <c r="AN52" s="704"/>
      <c r="AO52" s="704"/>
      <c r="AP52" s="744"/>
      <c r="AQ52" s="746"/>
    </row>
    <row r="53" spans="1:45" s="198" customFormat="1" ht="12.75" customHeight="1" x14ac:dyDescent="0.2">
      <c r="A53" s="237" t="s">
        <v>74</v>
      </c>
      <c r="B53" s="238"/>
      <c r="C53" s="740"/>
      <c r="D53" s="743"/>
      <c r="E53" s="739"/>
      <c r="F53" s="741"/>
      <c r="G53" s="741"/>
      <c r="H53" s="742"/>
      <c r="I53" s="743"/>
      <c r="J53" s="739"/>
      <c r="K53" s="739"/>
      <c r="L53" s="742"/>
      <c r="M53" s="739"/>
      <c r="N53" s="739"/>
      <c r="O53" s="739"/>
      <c r="P53" s="739"/>
      <c r="Q53" s="739"/>
      <c r="R53" s="739"/>
      <c r="S53" s="739"/>
      <c r="T53" s="739"/>
      <c r="U53" s="739"/>
      <c r="V53" s="739"/>
      <c r="W53" s="741"/>
      <c r="X53" s="741"/>
      <c r="Y53" s="741"/>
      <c r="Z53" s="739"/>
      <c r="AA53" s="704"/>
      <c r="AB53" s="744"/>
      <c r="AC53" s="745"/>
      <c r="AD53" s="739"/>
      <c r="AE53" s="739"/>
      <c r="AF53" s="739"/>
      <c r="AG53" s="739"/>
      <c r="AH53" s="739"/>
      <c r="AI53" s="699"/>
      <c r="AJ53" s="699"/>
      <c r="AK53" s="739"/>
      <c r="AL53" s="739"/>
      <c r="AM53" s="739"/>
      <c r="AN53" s="704"/>
      <c r="AO53" s="701"/>
      <c r="AP53" s="744"/>
      <c r="AQ53" s="746"/>
    </row>
    <row r="54" spans="1:45" s="198" customFormat="1" ht="12.75" customHeight="1" x14ac:dyDescent="0.2">
      <c r="A54" s="199" t="s">
        <v>135</v>
      </c>
      <c r="B54" s="200"/>
      <c r="C54" s="740"/>
      <c r="D54" s="743"/>
      <c r="E54" s="739"/>
      <c r="F54" s="741"/>
      <c r="G54" s="741"/>
      <c r="H54" s="742"/>
      <c r="I54" s="743"/>
      <c r="J54" s="739"/>
      <c r="K54" s="739"/>
      <c r="L54" s="742"/>
      <c r="M54" s="739"/>
      <c r="N54" s="739"/>
      <c r="O54" s="739"/>
      <c r="P54" s="739"/>
      <c r="Q54" s="739"/>
      <c r="R54" s="739"/>
      <c r="S54" s="739"/>
      <c r="T54" s="739"/>
      <c r="U54" s="739"/>
      <c r="V54" s="739"/>
      <c r="W54" s="741"/>
      <c r="X54" s="741"/>
      <c r="Y54" s="741"/>
      <c r="Z54" s="739"/>
      <c r="AA54" s="707"/>
      <c r="AB54" s="744"/>
      <c r="AC54" s="745"/>
      <c r="AD54" s="739"/>
      <c r="AE54" s="739"/>
      <c r="AF54" s="739"/>
      <c r="AG54" s="739"/>
      <c r="AH54" s="739"/>
      <c r="AI54" s="739"/>
      <c r="AJ54" s="739"/>
      <c r="AK54" s="739"/>
      <c r="AL54" s="739"/>
      <c r="AM54" s="739"/>
      <c r="AN54" s="707"/>
      <c r="AO54" s="704"/>
      <c r="AP54" s="744"/>
      <c r="AQ54" s="746"/>
    </row>
    <row r="55" spans="1:45" s="198" customFormat="1" ht="12.75" customHeight="1" x14ac:dyDescent="0.2">
      <c r="A55" s="215" t="s">
        <v>75</v>
      </c>
      <c r="B55" s="216"/>
      <c r="C55" s="708"/>
      <c r="D55" s="747"/>
      <c r="E55" s="748"/>
      <c r="F55" s="715"/>
      <c r="G55" s="715"/>
      <c r="H55" s="712"/>
      <c r="I55" s="713"/>
      <c r="J55" s="714"/>
      <c r="K55" s="714"/>
      <c r="L55" s="712"/>
      <c r="M55" s="714"/>
      <c r="N55" s="714"/>
      <c r="O55" s="714"/>
      <c r="P55" s="714"/>
      <c r="Q55" s="714"/>
      <c r="R55" s="714"/>
      <c r="S55" s="714"/>
      <c r="T55" s="714"/>
      <c r="U55" s="714"/>
      <c r="V55" s="714"/>
      <c r="W55" s="715"/>
      <c r="X55" s="715"/>
      <c r="Y55" s="715"/>
      <c r="Z55" s="714"/>
      <c r="AA55" s="749"/>
      <c r="AB55" s="717"/>
      <c r="AC55" s="709"/>
      <c r="AD55" s="714"/>
      <c r="AE55" s="714"/>
      <c r="AF55" s="714"/>
      <c r="AG55" s="714"/>
      <c r="AH55" s="714"/>
      <c r="AI55" s="714"/>
      <c r="AJ55" s="714"/>
      <c r="AK55" s="713"/>
      <c r="AL55" s="715"/>
      <c r="AM55" s="714"/>
      <c r="AN55" s="712"/>
      <c r="AO55" s="716"/>
      <c r="AP55" s="717"/>
      <c r="AQ55" s="718"/>
    </row>
    <row r="56" spans="1:45" s="208" customFormat="1" ht="12.75" customHeight="1" x14ac:dyDescent="0.2">
      <c r="A56" s="242" t="s">
        <v>40</v>
      </c>
      <c r="B56" s="243"/>
      <c r="C56" s="750"/>
      <c r="D56" s="751"/>
      <c r="E56" s="752"/>
      <c r="F56" s="753"/>
      <c r="G56" s="753"/>
      <c r="H56" s="754"/>
      <c r="I56" s="751"/>
      <c r="J56" s="755"/>
      <c r="K56" s="755"/>
      <c r="L56" s="754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3"/>
      <c r="X56" s="753"/>
      <c r="Y56" s="753"/>
      <c r="Z56" s="755"/>
      <c r="AA56" s="754"/>
      <c r="AB56" s="756"/>
      <c r="AC56" s="757"/>
      <c r="AD56" s="755"/>
      <c r="AE56" s="755"/>
      <c r="AF56" s="755"/>
      <c r="AG56" s="755"/>
      <c r="AH56" s="755"/>
      <c r="AI56" s="755"/>
      <c r="AJ56" s="755"/>
      <c r="AK56" s="751"/>
      <c r="AL56" s="753"/>
      <c r="AM56" s="755"/>
      <c r="AN56" s="754"/>
      <c r="AO56" s="754"/>
      <c r="AP56" s="756"/>
      <c r="AQ56" s="758"/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750"/>
      <c r="D57" s="755"/>
      <c r="E57" s="755"/>
      <c r="F57" s="753"/>
      <c r="G57" s="753"/>
      <c r="H57" s="754"/>
      <c r="I57" s="751"/>
      <c r="J57" s="751"/>
      <c r="K57" s="751"/>
      <c r="L57" s="754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3"/>
      <c r="X57" s="753"/>
      <c r="Y57" s="753"/>
      <c r="Z57" s="751"/>
      <c r="AA57" s="754"/>
      <c r="AB57" s="756"/>
      <c r="AC57" s="757"/>
      <c r="AD57" s="755"/>
      <c r="AE57" s="755"/>
      <c r="AF57" s="755"/>
      <c r="AG57" s="755"/>
      <c r="AH57" s="755"/>
      <c r="AI57" s="755"/>
      <c r="AJ57" s="755"/>
      <c r="AK57" s="755"/>
      <c r="AL57" s="755"/>
      <c r="AM57" s="751"/>
      <c r="AN57" s="754"/>
      <c r="AO57" s="754"/>
      <c r="AP57" s="756"/>
      <c r="AQ57" s="759"/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750"/>
      <c r="D58" s="757"/>
      <c r="E58" s="756"/>
      <c r="F58" s="756"/>
      <c r="G58" s="760"/>
      <c r="H58" s="754"/>
      <c r="I58" s="751"/>
      <c r="J58" s="751"/>
      <c r="K58" s="751"/>
      <c r="L58" s="754"/>
      <c r="M58" s="755"/>
      <c r="N58" s="753"/>
      <c r="O58" s="753"/>
      <c r="P58" s="756"/>
      <c r="Q58" s="756"/>
      <c r="R58" s="756"/>
      <c r="S58" s="756"/>
      <c r="T58" s="756"/>
      <c r="U58" s="756"/>
      <c r="V58" s="756"/>
      <c r="W58" s="756"/>
      <c r="X58" s="756"/>
      <c r="Y58" s="753"/>
      <c r="Z58" s="751"/>
      <c r="AA58" s="754"/>
      <c r="AB58" s="756"/>
      <c r="AC58" s="757"/>
      <c r="AD58" s="755"/>
      <c r="AE58" s="755"/>
      <c r="AF58" s="755"/>
      <c r="AG58" s="755"/>
      <c r="AH58" s="755"/>
      <c r="AI58" s="755"/>
      <c r="AJ58" s="755"/>
      <c r="AK58" s="755"/>
      <c r="AL58" s="755"/>
      <c r="AM58" s="753"/>
      <c r="AN58" s="754"/>
      <c r="AO58" s="754"/>
      <c r="AP58" s="756"/>
      <c r="AQ58" s="759"/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727"/>
      <c r="D59" s="761"/>
      <c r="E59" s="732"/>
      <c r="F59" s="732"/>
      <c r="G59" s="762"/>
      <c r="H59" s="730"/>
      <c r="I59" s="728"/>
      <c r="J59" s="728"/>
      <c r="K59" s="728"/>
      <c r="L59" s="730"/>
      <c r="M59" s="729"/>
      <c r="N59" s="763"/>
      <c r="O59" s="763"/>
      <c r="P59" s="732"/>
      <c r="Q59" s="764"/>
      <c r="R59" s="732"/>
      <c r="S59" s="764"/>
      <c r="T59" s="764"/>
      <c r="U59" s="764"/>
      <c r="V59" s="764"/>
      <c r="W59" s="732"/>
      <c r="X59" s="732"/>
      <c r="Y59" s="763"/>
      <c r="Z59" s="728"/>
      <c r="AA59" s="765"/>
      <c r="AB59" s="732"/>
      <c r="AC59" s="766"/>
      <c r="AD59" s="729"/>
      <c r="AE59" s="767"/>
      <c r="AF59" s="767"/>
      <c r="AG59" s="767"/>
      <c r="AH59" s="767"/>
      <c r="AI59" s="767"/>
      <c r="AJ59" s="767"/>
      <c r="AK59" s="767"/>
      <c r="AL59" s="767"/>
      <c r="AM59" s="768"/>
      <c r="AN59" s="730"/>
      <c r="AO59" s="765"/>
      <c r="AP59" s="732"/>
      <c r="AQ59" s="769"/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693"/>
      <c r="D60" s="761"/>
      <c r="E60" s="702"/>
      <c r="F60" s="702"/>
      <c r="G60" s="770"/>
      <c r="H60" s="697"/>
      <c r="I60" s="737"/>
      <c r="J60" s="737"/>
      <c r="K60" s="737"/>
      <c r="L60" s="697"/>
      <c r="M60" s="738"/>
      <c r="N60" s="752"/>
      <c r="O60" s="752"/>
      <c r="P60" s="702"/>
      <c r="Q60" s="764"/>
      <c r="R60" s="702"/>
      <c r="S60" s="764"/>
      <c r="T60" s="764"/>
      <c r="U60" s="764"/>
      <c r="V60" s="764"/>
      <c r="W60" s="702"/>
      <c r="X60" s="702"/>
      <c r="Y60" s="752"/>
      <c r="Z60" s="737"/>
      <c r="AA60" s="765"/>
      <c r="AB60" s="702"/>
      <c r="AC60" s="771"/>
      <c r="AD60" s="738"/>
      <c r="AE60" s="772"/>
      <c r="AF60" s="772"/>
      <c r="AG60" s="772"/>
      <c r="AH60" s="772"/>
      <c r="AI60" s="772"/>
      <c r="AJ60" s="772"/>
      <c r="AK60" s="772"/>
      <c r="AL60" s="772"/>
      <c r="AM60" s="773"/>
      <c r="AN60" s="697"/>
      <c r="AO60" s="765"/>
      <c r="AP60" s="702"/>
      <c r="AQ60" s="774"/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693"/>
      <c r="D61" s="761"/>
      <c r="E61" s="702"/>
      <c r="F61" s="702"/>
      <c r="G61" s="770"/>
      <c r="H61" s="697"/>
      <c r="I61" s="737"/>
      <c r="J61" s="737"/>
      <c r="K61" s="737"/>
      <c r="L61" s="697"/>
      <c r="M61" s="738"/>
      <c r="N61" s="752"/>
      <c r="O61" s="752"/>
      <c r="P61" s="702"/>
      <c r="Q61" s="764"/>
      <c r="R61" s="702"/>
      <c r="S61" s="764"/>
      <c r="T61" s="764"/>
      <c r="U61" s="764"/>
      <c r="V61" s="764"/>
      <c r="W61" s="702"/>
      <c r="X61" s="702"/>
      <c r="Y61" s="752"/>
      <c r="Z61" s="737"/>
      <c r="AA61" s="765"/>
      <c r="AB61" s="702"/>
      <c r="AC61" s="771"/>
      <c r="AD61" s="738"/>
      <c r="AE61" s="772"/>
      <c r="AF61" s="772"/>
      <c r="AG61" s="772"/>
      <c r="AH61" s="772"/>
      <c r="AI61" s="772"/>
      <c r="AJ61" s="772"/>
      <c r="AK61" s="772"/>
      <c r="AL61" s="772"/>
      <c r="AM61" s="773"/>
      <c r="AN61" s="697"/>
      <c r="AO61" s="765"/>
      <c r="AP61" s="702"/>
      <c r="AQ61" s="774"/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693"/>
      <c r="D62" s="761"/>
      <c r="E62" s="702"/>
      <c r="F62" s="702"/>
      <c r="G62" s="770"/>
      <c r="H62" s="697"/>
      <c r="I62" s="737"/>
      <c r="J62" s="737"/>
      <c r="K62" s="737"/>
      <c r="L62" s="697"/>
      <c r="M62" s="738"/>
      <c r="N62" s="752"/>
      <c r="O62" s="752"/>
      <c r="P62" s="702"/>
      <c r="Q62" s="764"/>
      <c r="R62" s="702"/>
      <c r="S62" s="764"/>
      <c r="T62" s="764"/>
      <c r="U62" s="764"/>
      <c r="V62" s="764"/>
      <c r="W62" s="702"/>
      <c r="X62" s="702"/>
      <c r="Y62" s="752"/>
      <c r="Z62" s="737"/>
      <c r="AA62" s="765"/>
      <c r="AB62" s="702"/>
      <c r="AC62" s="771"/>
      <c r="AD62" s="738"/>
      <c r="AE62" s="772"/>
      <c r="AF62" s="772"/>
      <c r="AG62" s="772"/>
      <c r="AH62" s="772"/>
      <c r="AI62" s="772"/>
      <c r="AJ62" s="772"/>
      <c r="AK62" s="772"/>
      <c r="AL62" s="772"/>
      <c r="AM62" s="773"/>
      <c r="AN62" s="697"/>
      <c r="AO62" s="765"/>
      <c r="AP62" s="702"/>
      <c r="AQ62" s="774"/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693"/>
      <c r="D63" s="775"/>
      <c r="E63" s="702"/>
      <c r="F63" s="702"/>
      <c r="G63" s="770"/>
      <c r="H63" s="697"/>
      <c r="I63" s="737"/>
      <c r="J63" s="737"/>
      <c r="K63" s="737"/>
      <c r="L63" s="697"/>
      <c r="M63" s="738"/>
      <c r="N63" s="752"/>
      <c r="O63" s="752"/>
      <c r="P63" s="702"/>
      <c r="Q63" s="776"/>
      <c r="R63" s="702"/>
      <c r="S63" s="776"/>
      <c r="T63" s="776"/>
      <c r="U63" s="776"/>
      <c r="V63" s="776"/>
      <c r="W63" s="702"/>
      <c r="X63" s="702"/>
      <c r="Y63" s="752"/>
      <c r="Z63" s="737"/>
      <c r="AA63" s="777"/>
      <c r="AB63" s="702"/>
      <c r="AC63" s="771"/>
      <c r="AD63" s="738"/>
      <c r="AE63" s="772"/>
      <c r="AF63" s="772"/>
      <c r="AG63" s="772"/>
      <c r="AH63" s="772"/>
      <c r="AI63" s="772"/>
      <c r="AJ63" s="772"/>
      <c r="AK63" s="772"/>
      <c r="AL63" s="772"/>
      <c r="AM63" s="773"/>
      <c r="AN63" s="697"/>
      <c r="AO63" s="777"/>
      <c r="AP63" s="702"/>
      <c r="AQ63" s="774"/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708"/>
      <c r="D64" s="775"/>
      <c r="E64" s="717"/>
      <c r="F64" s="717"/>
      <c r="G64" s="778"/>
      <c r="H64" s="712"/>
      <c r="I64" s="747"/>
      <c r="J64" s="747"/>
      <c r="K64" s="747"/>
      <c r="L64" s="712"/>
      <c r="M64" s="748"/>
      <c r="N64" s="779"/>
      <c r="O64" s="779"/>
      <c r="P64" s="717"/>
      <c r="Q64" s="776"/>
      <c r="R64" s="717"/>
      <c r="S64" s="776"/>
      <c r="T64" s="776"/>
      <c r="U64" s="776"/>
      <c r="V64" s="776"/>
      <c r="W64" s="717"/>
      <c r="X64" s="717"/>
      <c r="Y64" s="779"/>
      <c r="Z64" s="747"/>
      <c r="AA64" s="777"/>
      <c r="AB64" s="717"/>
      <c r="AC64" s="780"/>
      <c r="AD64" s="748"/>
      <c r="AE64" s="781"/>
      <c r="AF64" s="781"/>
      <c r="AG64" s="781"/>
      <c r="AH64" s="781"/>
      <c r="AI64" s="781"/>
      <c r="AJ64" s="781"/>
      <c r="AK64" s="781"/>
      <c r="AL64" s="781"/>
      <c r="AM64" s="782"/>
      <c r="AN64" s="712"/>
      <c r="AO64" s="777"/>
      <c r="AP64" s="717"/>
      <c r="AQ64" s="783"/>
    </row>
    <row r="65" spans="1:45" s="198" customFormat="1" ht="12.75" customHeight="1" x14ac:dyDescent="0.2">
      <c r="A65" s="242" t="s">
        <v>196</v>
      </c>
      <c r="B65" s="243"/>
      <c r="C65" s="708"/>
      <c r="D65" s="757"/>
      <c r="E65" s="710"/>
      <c r="F65" s="710"/>
      <c r="G65" s="711"/>
      <c r="H65" s="712"/>
      <c r="I65" s="713"/>
      <c r="J65" s="714"/>
      <c r="K65" s="714"/>
      <c r="L65" s="712"/>
      <c r="M65" s="714"/>
      <c r="N65" s="715"/>
      <c r="O65" s="715"/>
      <c r="P65" s="710"/>
      <c r="Q65" s="756"/>
      <c r="R65" s="710"/>
      <c r="S65" s="756"/>
      <c r="T65" s="756"/>
      <c r="U65" s="756"/>
      <c r="V65" s="756"/>
      <c r="W65" s="710"/>
      <c r="X65" s="710"/>
      <c r="Y65" s="715"/>
      <c r="Z65" s="714"/>
      <c r="AA65" s="754"/>
      <c r="AB65" s="717"/>
      <c r="AC65" s="709"/>
      <c r="AD65" s="714"/>
      <c r="AE65" s="714"/>
      <c r="AF65" s="714"/>
      <c r="AG65" s="714"/>
      <c r="AH65" s="714"/>
      <c r="AI65" s="714"/>
      <c r="AJ65" s="714"/>
      <c r="AK65" s="714"/>
      <c r="AL65" s="714"/>
      <c r="AM65" s="715"/>
      <c r="AN65" s="712"/>
      <c r="AO65" s="754"/>
      <c r="AP65" s="717"/>
      <c r="AQ65" s="784"/>
    </row>
    <row r="66" spans="1:45" s="198" customFormat="1" ht="12.75" customHeight="1" x14ac:dyDescent="0.2">
      <c r="A66" s="638" t="s">
        <v>186</v>
      </c>
      <c r="B66" s="639" t="s">
        <v>187</v>
      </c>
      <c r="C66" s="727"/>
      <c r="D66" s="785"/>
      <c r="E66" s="686"/>
      <c r="F66" s="686"/>
      <c r="G66" s="786"/>
      <c r="H66" s="730"/>
      <c r="I66" s="787"/>
      <c r="J66" s="731"/>
      <c r="K66" s="788"/>
      <c r="L66" s="730"/>
      <c r="M66" s="787"/>
      <c r="N66" s="686"/>
      <c r="O66" s="691"/>
      <c r="P66" s="686"/>
      <c r="Q66" s="789"/>
      <c r="R66" s="686"/>
      <c r="S66" s="789"/>
      <c r="T66" s="789"/>
      <c r="U66" s="789"/>
      <c r="V66" s="789"/>
      <c r="W66" s="686"/>
      <c r="X66" s="686"/>
      <c r="Y66" s="691"/>
      <c r="Z66" s="731"/>
      <c r="AA66" s="790"/>
      <c r="AB66" s="732"/>
      <c r="AC66" s="679"/>
      <c r="AD66" s="731"/>
      <c r="AE66" s="731"/>
      <c r="AF66" s="731"/>
      <c r="AG66" s="731"/>
      <c r="AH66" s="731"/>
      <c r="AI66" s="731"/>
      <c r="AJ66" s="731"/>
      <c r="AK66" s="731"/>
      <c r="AL66" s="731"/>
      <c r="AM66" s="691"/>
      <c r="AN66" s="730"/>
      <c r="AO66" s="790"/>
      <c r="AP66" s="732"/>
      <c r="AQ66" s="733"/>
    </row>
    <row r="67" spans="1:45" s="198" customFormat="1" ht="12.75" customHeight="1" x14ac:dyDescent="0.2">
      <c r="A67" s="640" t="s">
        <v>188</v>
      </c>
      <c r="B67" s="641">
        <v>84</v>
      </c>
      <c r="C67" s="693"/>
      <c r="D67" s="791"/>
      <c r="E67" s="695"/>
      <c r="F67" s="695"/>
      <c r="G67" s="696"/>
      <c r="H67" s="697"/>
      <c r="I67" s="792"/>
      <c r="J67" s="699"/>
      <c r="K67" s="793"/>
      <c r="L67" s="697"/>
      <c r="M67" s="792"/>
      <c r="N67" s="695"/>
      <c r="O67" s="700"/>
      <c r="P67" s="695"/>
      <c r="Q67" s="794"/>
      <c r="R67" s="695"/>
      <c r="S67" s="794"/>
      <c r="T67" s="794"/>
      <c r="U67" s="794"/>
      <c r="V67" s="794"/>
      <c r="W67" s="695"/>
      <c r="X67" s="695"/>
      <c r="Y67" s="700"/>
      <c r="Z67" s="699"/>
      <c r="AA67" s="795"/>
      <c r="AB67" s="702"/>
      <c r="AC67" s="694"/>
      <c r="AD67" s="699"/>
      <c r="AE67" s="699"/>
      <c r="AF67" s="699"/>
      <c r="AG67" s="699"/>
      <c r="AH67" s="699"/>
      <c r="AI67" s="699"/>
      <c r="AJ67" s="699"/>
      <c r="AK67" s="699"/>
      <c r="AL67" s="699"/>
      <c r="AM67" s="700"/>
      <c r="AN67" s="697"/>
      <c r="AO67" s="795"/>
      <c r="AP67" s="702"/>
      <c r="AQ67" s="703"/>
    </row>
    <row r="68" spans="1:45" s="198" customFormat="1" ht="12.75" customHeight="1" x14ac:dyDescent="0.2">
      <c r="A68" s="634" t="s">
        <v>189</v>
      </c>
      <c r="B68" s="635">
        <v>85</v>
      </c>
      <c r="C68" s="693"/>
      <c r="D68" s="791"/>
      <c r="E68" s="695"/>
      <c r="F68" s="695"/>
      <c r="G68" s="696"/>
      <c r="H68" s="697"/>
      <c r="I68" s="792"/>
      <c r="J68" s="699"/>
      <c r="K68" s="793"/>
      <c r="L68" s="697"/>
      <c r="M68" s="792"/>
      <c r="N68" s="695"/>
      <c r="O68" s="700"/>
      <c r="P68" s="695"/>
      <c r="Q68" s="794"/>
      <c r="R68" s="695"/>
      <c r="S68" s="794"/>
      <c r="T68" s="794"/>
      <c r="U68" s="794"/>
      <c r="V68" s="794"/>
      <c r="W68" s="695"/>
      <c r="X68" s="695"/>
      <c r="Y68" s="700"/>
      <c r="Z68" s="699"/>
      <c r="AA68" s="795"/>
      <c r="AB68" s="702"/>
      <c r="AC68" s="694"/>
      <c r="AD68" s="699"/>
      <c r="AE68" s="699"/>
      <c r="AF68" s="699"/>
      <c r="AG68" s="699"/>
      <c r="AH68" s="699"/>
      <c r="AI68" s="699"/>
      <c r="AJ68" s="699"/>
      <c r="AK68" s="699"/>
      <c r="AL68" s="699"/>
      <c r="AM68" s="700"/>
      <c r="AN68" s="697"/>
      <c r="AO68" s="795"/>
      <c r="AP68" s="702"/>
      <c r="AQ68" s="703"/>
    </row>
    <row r="69" spans="1:45" s="208" customFormat="1" ht="12.75" customHeight="1" x14ac:dyDescent="0.2">
      <c r="A69" s="636" t="s">
        <v>190</v>
      </c>
      <c r="B69" s="637" t="s">
        <v>191</v>
      </c>
      <c r="C69" s="740"/>
      <c r="D69" s="796"/>
      <c r="E69" s="710"/>
      <c r="F69" s="710"/>
      <c r="G69" s="711"/>
      <c r="H69" s="742"/>
      <c r="I69" s="797"/>
      <c r="J69" s="714"/>
      <c r="K69" s="798"/>
      <c r="L69" s="742"/>
      <c r="M69" s="797"/>
      <c r="N69" s="710"/>
      <c r="O69" s="715"/>
      <c r="P69" s="710"/>
      <c r="Q69" s="799"/>
      <c r="R69" s="710"/>
      <c r="S69" s="799"/>
      <c r="T69" s="799"/>
      <c r="U69" s="799"/>
      <c r="V69" s="799"/>
      <c r="W69" s="710"/>
      <c r="X69" s="710"/>
      <c r="Y69" s="715"/>
      <c r="Z69" s="714"/>
      <c r="AA69" s="800"/>
      <c r="AB69" s="744"/>
      <c r="AC69" s="745"/>
      <c r="AD69" s="739"/>
      <c r="AE69" s="739"/>
      <c r="AF69" s="739"/>
      <c r="AG69" s="739"/>
      <c r="AH69" s="739"/>
      <c r="AI69" s="739"/>
      <c r="AJ69" s="739"/>
      <c r="AK69" s="739"/>
      <c r="AL69" s="739"/>
      <c r="AM69" s="741"/>
      <c r="AN69" s="742"/>
      <c r="AO69" s="800"/>
      <c r="AP69" s="744"/>
      <c r="AQ69" s="746"/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801"/>
      <c r="D70" s="802"/>
      <c r="E70" s="803"/>
      <c r="F70" s="804"/>
      <c r="G70" s="804"/>
      <c r="H70" s="805"/>
      <c r="I70" s="802"/>
      <c r="J70" s="803"/>
      <c r="K70" s="803"/>
      <c r="L70" s="805"/>
      <c r="M70" s="803"/>
      <c r="N70" s="803"/>
      <c r="O70" s="803"/>
      <c r="P70" s="803"/>
      <c r="Q70" s="803"/>
      <c r="R70" s="803"/>
      <c r="S70" s="803"/>
      <c r="T70" s="806"/>
      <c r="U70" s="803"/>
      <c r="V70" s="731"/>
      <c r="W70" s="804"/>
      <c r="X70" s="804"/>
      <c r="Y70" s="804"/>
      <c r="Z70" s="803"/>
      <c r="AA70" s="805"/>
      <c r="AB70" s="807"/>
      <c r="AC70" s="808"/>
      <c r="AD70" s="803"/>
      <c r="AE70" s="803"/>
      <c r="AF70" s="803"/>
      <c r="AG70" s="803"/>
      <c r="AH70" s="803"/>
      <c r="AI70" s="803"/>
      <c r="AJ70" s="803"/>
      <c r="AK70" s="802"/>
      <c r="AL70" s="804"/>
      <c r="AM70" s="803"/>
      <c r="AN70" s="805"/>
      <c r="AO70" s="805"/>
      <c r="AP70" s="807"/>
      <c r="AQ70" s="758"/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708"/>
      <c r="D71" s="713"/>
      <c r="E71" s="714"/>
      <c r="F71" s="715"/>
      <c r="G71" s="715"/>
      <c r="H71" s="712"/>
      <c r="I71" s="713"/>
      <c r="J71" s="714"/>
      <c r="K71" s="714"/>
      <c r="L71" s="712"/>
      <c r="M71" s="714"/>
      <c r="N71" s="714"/>
      <c r="O71" s="714"/>
      <c r="P71" s="714"/>
      <c r="Q71" s="714"/>
      <c r="R71" s="714"/>
      <c r="S71" s="714"/>
      <c r="T71" s="714"/>
      <c r="U71" s="748"/>
      <c r="V71" s="714"/>
      <c r="W71" s="715"/>
      <c r="X71" s="715"/>
      <c r="Y71" s="715"/>
      <c r="Z71" s="714"/>
      <c r="AA71" s="712"/>
      <c r="AB71" s="717"/>
      <c r="AC71" s="709"/>
      <c r="AD71" s="714"/>
      <c r="AE71" s="714"/>
      <c r="AF71" s="714"/>
      <c r="AG71" s="714"/>
      <c r="AH71" s="714"/>
      <c r="AI71" s="714"/>
      <c r="AJ71" s="714"/>
      <c r="AK71" s="713"/>
      <c r="AL71" s="715"/>
      <c r="AM71" s="714"/>
      <c r="AN71" s="712"/>
      <c r="AO71" s="716"/>
      <c r="AP71" s="717"/>
      <c r="AQ71" s="809"/>
      <c r="AR71" s="198"/>
    </row>
    <row r="72" spans="1:45" ht="12.75" customHeight="1" thickBot="1" x14ac:dyDescent="0.25">
      <c r="A72" s="205" t="s">
        <v>42</v>
      </c>
      <c r="B72" s="206"/>
      <c r="C72" s="810"/>
      <c r="D72" s="811"/>
      <c r="E72" s="812"/>
      <c r="F72" s="813"/>
      <c r="G72" s="813"/>
      <c r="H72" s="665"/>
      <c r="I72" s="811"/>
      <c r="J72" s="812"/>
      <c r="K72" s="812"/>
      <c r="L72" s="665"/>
      <c r="M72" s="812"/>
      <c r="N72" s="812"/>
      <c r="O72" s="812"/>
      <c r="P72" s="812"/>
      <c r="Q72" s="812"/>
      <c r="R72" s="812"/>
      <c r="S72" s="812"/>
      <c r="T72" s="812"/>
      <c r="U72" s="812"/>
      <c r="V72" s="812"/>
      <c r="W72" s="813"/>
      <c r="X72" s="813"/>
      <c r="Y72" s="813"/>
      <c r="Z72" s="812"/>
      <c r="AA72" s="665"/>
      <c r="AB72" s="814"/>
      <c r="AC72" s="815"/>
      <c r="AD72" s="812"/>
      <c r="AE72" s="812"/>
      <c r="AF72" s="812"/>
      <c r="AG72" s="812"/>
      <c r="AH72" s="812"/>
      <c r="AI72" s="812"/>
      <c r="AJ72" s="812"/>
      <c r="AK72" s="811"/>
      <c r="AL72" s="813"/>
      <c r="AM72" s="812"/>
      <c r="AN72" s="665"/>
      <c r="AO72" s="665"/>
      <c r="AP72" s="814"/>
      <c r="AQ72" s="668"/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/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8">
    <pageSetUpPr fitToPage="1"/>
  </sheetPr>
  <dimension ref="A1:AS80"/>
  <sheetViews>
    <sheetView zoomScale="80" zoomScaleNormal="80" workbookViewId="0">
      <pane xSplit="2" ySplit="1" topLeftCell="C29" activePane="bottomRight" state="frozen"/>
      <selection activeCell="A81" sqref="A81:XFD117"/>
      <selection pane="topRight" activeCell="A81" sqref="A81:XFD117"/>
      <selection pane="bottomLeft" activeCell="A81" sqref="A81:XFD117"/>
      <selection pane="bottomRight" activeCell="A81" sqref="A81:XFD117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166" bestFit="1" customWidth="1"/>
    <col min="42" max="42" width="5.570312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154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31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982.21227485452187</v>
      </c>
      <c r="I2" s="12">
        <v>854.50827485452191</v>
      </c>
      <c r="J2" s="303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131.59762974008089</v>
      </c>
      <c r="AB2" s="320">
        <f>SUM(AC2:AM2)</f>
        <v>873.93964517687527</v>
      </c>
      <c r="AC2" s="321">
        <v>60.944232425259983</v>
      </c>
      <c r="AD2" s="303">
        <v>442.04525606199996</v>
      </c>
      <c r="AE2" s="303">
        <v>210.77715363296488</v>
      </c>
      <c r="AF2" s="303">
        <v>51.608885679000835</v>
      </c>
      <c r="AG2" s="303">
        <v>39.064855679693935</v>
      </c>
      <c r="AH2" s="303">
        <v>13.156909078968509</v>
      </c>
      <c r="AI2" s="303">
        <v>22.584401546592002</v>
      </c>
      <c r="AJ2" s="303">
        <v>0</v>
      </c>
      <c r="AK2" s="12">
        <v>0.16760453791573698</v>
      </c>
      <c r="AL2" s="12">
        <v>10.743510841503214</v>
      </c>
      <c r="AM2" s="250">
        <v>22.846835692976406</v>
      </c>
      <c r="AN2" s="351">
        <v>66.090945085523018</v>
      </c>
      <c r="AO2" s="351"/>
      <c r="AP2" s="320"/>
      <c r="AQ2" s="197">
        <f>C2+H2+L2+AA2+AB2+AN2+AO2+AP2</f>
        <v>2053.840494857001</v>
      </c>
      <c r="AS2" s="517"/>
    </row>
    <row r="3" spans="1:45" s="198" customFormat="1" ht="12.75" customHeight="1" x14ac:dyDescent="0.2">
      <c r="A3" s="199" t="s">
        <v>1</v>
      </c>
      <c r="B3" s="200"/>
      <c r="C3" s="251">
        <f>SUM(D3:G3)</f>
        <v>1231.0364730680803</v>
      </c>
      <c r="D3" s="252">
        <v>1145.2206151834441</v>
      </c>
      <c r="E3" s="386">
        <v>72.615637399999997</v>
      </c>
      <c r="F3" s="190"/>
      <c r="G3" s="190">
        <v>13.200220484636274</v>
      </c>
      <c r="H3" s="304">
        <f>SUM(I3:K3)</f>
        <v>0</v>
      </c>
      <c r="I3" s="28"/>
      <c r="J3" s="175"/>
      <c r="K3" s="175"/>
      <c r="L3" s="304">
        <f>SUM(M3:Z3)</f>
        <v>7910.0577544622638</v>
      </c>
      <c r="M3" s="28">
        <v>2883.7382777414</v>
      </c>
      <c r="N3" s="28">
        <v>0</v>
      </c>
      <c r="O3" s="175">
        <v>0</v>
      </c>
      <c r="P3" s="175">
        <v>891.43655555555551</v>
      </c>
      <c r="Q3" s="175">
        <v>387.34027384416004</v>
      </c>
      <c r="R3" s="175">
        <v>946.98439095647996</v>
      </c>
      <c r="S3" s="175">
        <v>132.87560317994348</v>
      </c>
      <c r="T3" s="175">
        <v>112.84764997613578</v>
      </c>
      <c r="U3" s="175">
        <v>2188.7852787144548</v>
      </c>
      <c r="V3" s="175">
        <v>158.86535295611804</v>
      </c>
      <c r="W3" s="190">
        <v>0</v>
      </c>
      <c r="X3" s="190">
        <v>167.12157938711621</v>
      </c>
      <c r="Y3" s="190">
        <v>1.5556181356752119</v>
      </c>
      <c r="Z3" s="175">
        <v>38.507174015225601</v>
      </c>
      <c r="AA3" s="304">
        <v>3590.214279152266</v>
      </c>
      <c r="AB3" s="322">
        <f>SUM(AC3:AM3)</f>
        <v>132.64441966809602</v>
      </c>
      <c r="AC3" s="323"/>
      <c r="AD3" s="175"/>
      <c r="AE3" s="175">
        <v>41.912064912480005</v>
      </c>
      <c r="AF3" s="175"/>
      <c r="AG3" s="175"/>
      <c r="AH3" s="175"/>
      <c r="AI3" s="175">
        <v>66.977673021984003</v>
      </c>
      <c r="AJ3" s="175">
        <v>23.754681733631998</v>
      </c>
      <c r="AK3" s="28"/>
      <c r="AL3" s="28"/>
      <c r="AM3" s="190"/>
      <c r="AN3" s="352"/>
      <c r="AO3" s="352">
        <v>245.35926419999998</v>
      </c>
      <c r="AP3" s="322"/>
      <c r="AQ3" s="201">
        <f t="shared" ref="AQ3:AQ20" si="0">C3+H3+L3+AA3+AB3+AN3+AO3+AP3</f>
        <v>13109.312190550707</v>
      </c>
      <c r="AS3" s="517"/>
    </row>
    <row r="4" spans="1:45" s="198" customFormat="1" ht="12.75" customHeight="1" x14ac:dyDescent="0.2">
      <c r="A4" s="199" t="s">
        <v>2</v>
      </c>
      <c r="B4" s="200"/>
      <c r="C4" s="251">
        <f>SUM(D4:G4)</f>
        <v>9.9309903525919996</v>
      </c>
      <c r="D4" s="252">
        <v>0</v>
      </c>
      <c r="E4" s="253">
        <v>9.5338335139999995</v>
      </c>
      <c r="F4" s="190"/>
      <c r="G4" s="190">
        <v>0.39715683859200002</v>
      </c>
      <c r="H4" s="304">
        <f>SUM(I4:K4)</f>
        <v>1.9952719999999999</v>
      </c>
      <c r="I4" s="28"/>
      <c r="J4" s="175"/>
      <c r="K4" s="175">
        <v>1.9952719999999999</v>
      </c>
      <c r="L4" s="304">
        <f>SUM(M4:Z4)</f>
        <v>1416.11144003408</v>
      </c>
      <c r="M4" s="28">
        <v>124.41407781859999</v>
      </c>
      <c r="N4" s="28">
        <v>10.310496105</v>
      </c>
      <c r="O4" s="175"/>
      <c r="P4" s="175">
        <v>276.34183507777772</v>
      </c>
      <c r="Q4" s="175">
        <v>8.6579830646400016</v>
      </c>
      <c r="R4" s="175">
        <v>6.4434995519999996E-2</v>
      </c>
      <c r="S4" s="175">
        <v>918.40118144378539</v>
      </c>
      <c r="T4" s="175">
        <v>37.20029509347259</v>
      </c>
      <c r="U4" s="175">
        <v>17.640119851901943</v>
      </c>
      <c r="V4" s="175">
        <v>9.1588901016641966E-2</v>
      </c>
      <c r="W4" s="190">
        <v>16.613553302486185</v>
      </c>
      <c r="X4" s="190">
        <v>0.1696380612</v>
      </c>
      <c r="Y4" s="190">
        <v>5.6480739999999995E-3</v>
      </c>
      <c r="Z4" s="175">
        <v>6.2005882446796106</v>
      </c>
      <c r="AA4" s="304">
        <v>0</v>
      </c>
      <c r="AB4" s="322">
        <f>SUM(AC4:AM4)</f>
        <v>1.5653339999999998E-3</v>
      </c>
      <c r="AC4" s="323"/>
      <c r="AD4" s="175"/>
      <c r="AE4" s="175">
        <v>1.5653339999999998E-3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60.540362200000011</v>
      </c>
      <c r="AP4" s="322"/>
      <c r="AQ4" s="201">
        <f t="shared" si="0"/>
        <v>1488.579629920672</v>
      </c>
      <c r="AS4" s="517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135.49741432136173</v>
      </c>
      <c r="M5" s="28"/>
      <c r="N5" s="28"/>
      <c r="O5" s="175"/>
      <c r="P5" s="175"/>
      <c r="Q5" s="175"/>
      <c r="R5" s="175"/>
      <c r="S5" s="175">
        <v>20.133664301412431</v>
      </c>
      <c r="T5" s="175"/>
      <c r="U5" s="175">
        <v>115.36375001994929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135.49741432136173</v>
      </c>
      <c r="AS5" s="517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27.5947931908496</v>
      </c>
      <c r="D6" s="254">
        <v>28.644872062600001</v>
      </c>
      <c r="E6" s="190">
        <v>-2.3593049323999997</v>
      </c>
      <c r="F6" s="255"/>
      <c r="G6" s="255">
        <v>1.3092260606496005</v>
      </c>
      <c r="H6" s="305">
        <f>SUM(I6:K6)</f>
        <v>-203.36489351305357</v>
      </c>
      <c r="I6" s="306">
        <v>-194.80613351305357</v>
      </c>
      <c r="J6" s="306">
        <v>0</v>
      </c>
      <c r="K6" s="306">
        <v>-8.5587599999999995</v>
      </c>
      <c r="L6" s="305">
        <f>SUM(M6:Z6)</f>
        <v>81.108972612492181</v>
      </c>
      <c r="M6" s="28">
        <v>51.856040886999999</v>
      </c>
      <c r="N6" s="28">
        <v>1.0649999999999999</v>
      </c>
      <c r="O6" s="175"/>
      <c r="P6" s="175">
        <v>-6.7759102444444439</v>
      </c>
      <c r="Q6" s="175">
        <v>-5.7916068246400005</v>
      </c>
      <c r="R6" s="175">
        <v>23.475342856560001</v>
      </c>
      <c r="S6" s="175">
        <v>29.408110551977398</v>
      </c>
      <c r="T6" s="175">
        <v>-0.807728250548303</v>
      </c>
      <c r="U6" s="175">
        <v>8.6131165328825023</v>
      </c>
      <c r="V6" s="175">
        <v>-19.949102733311534</v>
      </c>
      <c r="W6" s="255">
        <v>1.5709837016574586E-2</v>
      </c>
      <c r="X6" s="255">
        <v>0</v>
      </c>
      <c r="Y6" s="255">
        <v>0</v>
      </c>
      <c r="Z6" s="306">
        <v>0</v>
      </c>
      <c r="AA6" s="305">
        <v>9.4912998894528418</v>
      </c>
      <c r="AB6" s="324">
        <f>SUM(AC6:AM6)</f>
        <v>-2.5487848399799997</v>
      </c>
      <c r="AC6" s="325"/>
      <c r="AD6" s="186"/>
      <c r="AE6" s="186">
        <v>-7.0404138359995636E-3</v>
      </c>
      <c r="AF6" s="186"/>
      <c r="AG6" s="186"/>
      <c r="AH6" s="186"/>
      <c r="AI6" s="186">
        <v>-3.5839098650880001</v>
      </c>
      <c r="AJ6" s="186">
        <v>1.042165438944</v>
      </c>
      <c r="AK6" s="306"/>
      <c r="AL6" s="306"/>
      <c r="AM6" s="255"/>
      <c r="AN6" s="353"/>
      <c r="AO6" s="353"/>
      <c r="AP6" s="324"/>
      <c r="AQ6" s="204">
        <f t="shared" si="0"/>
        <v>-87.718612660238946</v>
      </c>
      <c r="AS6" s="517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1248.700275906338</v>
      </c>
      <c r="D7" s="326">
        <f t="shared" si="1"/>
        <v>1173.865487246044</v>
      </c>
      <c r="E7" s="180">
        <f t="shared" si="1"/>
        <v>60.722498953599995</v>
      </c>
      <c r="F7" s="180">
        <f t="shared" si="1"/>
        <v>0</v>
      </c>
      <c r="G7" s="180">
        <f t="shared" si="1"/>
        <v>14.112289706693874</v>
      </c>
      <c r="H7" s="308">
        <f t="shared" si="1"/>
        <v>776.85210934146835</v>
      </c>
      <c r="I7" s="326">
        <f t="shared" si="1"/>
        <v>659.7021413414684</v>
      </c>
      <c r="J7" s="180">
        <f t="shared" si="1"/>
        <v>127.70399999999999</v>
      </c>
      <c r="K7" s="180">
        <f t="shared" si="1"/>
        <v>-10.554031999999999</v>
      </c>
      <c r="L7" s="308">
        <f t="shared" si="1"/>
        <v>6439.5578727193133</v>
      </c>
      <c r="M7" s="326">
        <f t="shared" si="1"/>
        <v>2811.1802408097997</v>
      </c>
      <c r="N7" s="326">
        <f t="shared" ref="N7" si="2">N2+N3-N4-N5+N6</f>
        <v>-9.2454961050000009</v>
      </c>
      <c r="O7" s="180">
        <f t="shared" si="1"/>
        <v>0</v>
      </c>
      <c r="P7" s="180">
        <f t="shared" si="1"/>
        <v>608.31881023333347</v>
      </c>
      <c r="Q7" s="180">
        <f t="shared" si="1"/>
        <v>372.89068395488005</v>
      </c>
      <c r="R7" s="180">
        <f t="shared" si="1"/>
        <v>970.39529881752003</v>
      </c>
      <c r="S7" s="180">
        <f t="shared" si="1"/>
        <v>-776.2511320132769</v>
      </c>
      <c r="T7" s="180">
        <f t="shared" si="1"/>
        <v>74.839626632114886</v>
      </c>
      <c r="U7" s="180">
        <f t="shared" si="1"/>
        <v>2064.394525375486</v>
      </c>
      <c r="V7" s="180">
        <f t="shared" si="1"/>
        <v>138.82466132178985</v>
      </c>
      <c r="W7" s="180">
        <f t="shared" si="1"/>
        <v>-16.597843465469609</v>
      </c>
      <c r="X7" s="180">
        <f t="shared" si="1"/>
        <v>166.95194132591621</v>
      </c>
      <c r="Y7" s="180">
        <f t="shared" si="1"/>
        <v>1.5499700616752119</v>
      </c>
      <c r="Z7" s="180">
        <f t="shared" si="1"/>
        <v>32.306585770545993</v>
      </c>
      <c r="AA7" s="308">
        <f t="shared" si="1"/>
        <v>3731.3032087817996</v>
      </c>
      <c r="AB7" s="308">
        <f t="shared" si="1"/>
        <v>1004.0337146709912</v>
      </c>
      <c r="AC7" s="326">
        <f t="shared" si="1"/>
        <v>60.944232425259983</v>
      </c>
      <c r="AD7" s="180">
        <f t="shared" si="1"/>
        <v>442.04525606199996</v>
      </c>
      <c r="AE7" s="180">
        <f t="shared" si="1"/>
        <v>252.68061279760889</v>
      </c>
      <c r="AF7" s="180">
        <f t="shared" ref="AF7" si="3">AF2+AF3-AF4-AF5+AF6</f>
        <v>51.608885679000835</v>
      </c>
      <c r="AG7" s="180">
        <f t="shared" si="1"/>
        <v>39.064855679693935</v>
      </c>
      <c r="AH7" s="180">
        <f t="shared" si="1"/>
        <v>13.156909078968509</v>
      </c>
      <c r="AI7" s="180">
        <f t="shared" si="1"/>
        <v>85.978164703488005</v>
      </c>
      <c r="AJ7" s="180">
        <f t="shared" ref="AJ7" si="4">AJ2+AJ3-AJ4-AJ5+AJ6</f>
        <v>24.796847172575998</v>
      </c>
      <c r="AK7" s="259">
        <f t="shared" si="1"/>
        <v>0.16760453791573698</v>
      </c>
      <c r="AL7" s="259">
        <f t="shared" ref="AL7" si="5">AL2+AL3-AL4-AL5+AL6</f>
        <v>10.743510841503214</v>
      </c>
      <c r="AM7" s="326">
        <f t="shared" si="1"/>
        <v>22.846835692976406</v>
      </c>
      <c r="AN7" s="308">
        <f t="shared" si="1"/>
        <v>66.090945085523018</v>
      </c>
      <c r="AO7" s="308">
        <f t="shared" si="1"/>
        <v>184.81890199999998</v>
      </c>
      <c r="AP7" s="362">
        <f t="shared" si="1"/>
        <v>0</v>
      </c>
      <c r="AQ7" s="229">
        <f t="shared" si="0"/>
        <v>13451.357028505434</v>
      </c>
      <c r="AR7" s="198"/>
      <c r="AS7" s="517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1248.700275906338</v>
      </c>
      <c r="D8" s="374">
        <f t="shared" si="6"/>
        <v>1173.865487246044</v>
      </c>
      <c r="E8" s="375">
        <f t="shared" si="6"/>
        <v>60.722498953599995</v>
      </c>
      <c r="F8" s="376">
        <f t="shared" si="6"/>
        <v>0</v>
      </c>
      <c r="G8" s="376">
        <f t="shared" si="6"/>
        <v>14.112289706693874</v>
      </c>
      <c r="H8" s="377">
        <f t="shared" si="6"/>
        <v>776.85210934146835</v>
      </c>
      <c r="I8" s="374">
        <f t="shared" si="6"/>
        <v>659.7021413414684</v>
      </c>
      <c r="J8" s="375">
        <f t="shared" si="6"/>
        <v>127.70399999999999</v>
      </c>
      <c r="K8" s="375">
        <f t="shared" si="6"/>
        <v>-10.554031999999999</v>
      </c>
      <c r="L8" s="377">
        <f t="shared" si="6"/>
        <v>6238.7493755611758</v>
      </c>
      <c r="M8" s="374">
        <f t="shared" si="6"/>
        <v>2811.1802408097997</v>
      </c>
      <c r="N8" s="374">
        <f t="shared" si="6"/>
        <v>-9.2454961050000009</v>
      </c>
      <c r="O8" s="375">
        <f t="shared" si="6"/>
        <v>0</v>
      </c>
      <c r="P8" s="375">
        <f t="shared" si="6"/>
        <v>608.31881023333347</v>
      </c>
      <c r="Q8" s="375">
        <f t="shared" si="6"/>
        <v>372.89068395488005</v>
      </c>
      <c r="R8" s="375">
        <f t="shared" si="6"/>
        <v>970.39529881752003</v>
      </c>
      <c r="S8" s="375">
        <f t="shared" si="6"/>
        <v>-776.2511320132769</v>
      </c>
      <c r="T8" s="375">
        <f t="shared" si="6"/>
        <v>74.839626632114886</v>
      </c>
      <c r="U8" s="375">
        <f t="shared" si="6"/>
        <v>2064.394525375486</v>
      </c>
      <c r="V8" s="375">
        <f t="shared" si="6"/>
        <v>138.82466132178985</v>
      </c>
      <c r="W8" s="376">
        <f t="shared" si="6"/>
        <v>-16.597843465469609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3731.3032087817996</v>
      </c>
      <c r="AB8" s="387">
        <f t="shared" si="6"/>
        <v>1004.0337146709912</v>
      </c>
      <c r="AC8" s="374">
        <f t="shared" si="6"/>
        <v>60.944232425259983</v>
      </c>
      <c r="AD8" s="375">
        <f t="shared" si="6"/>
        <v>442.04525606199996</v>
      </c>
      <c r="AE8" s="375">
        <f t="shared" si="6"/>
        <v>252.68061279760889</v>
      </c>
      <c r="AF8" s="375">
        <f t="shared" si="6"/>
        <v>51.608885679000835</v>
      </c>
      <c r="AG8" s="375">
        <f t="shared" si="6"/>
        <v>39.064855679693935</v>
      </c>
      <c r="AH8" s="375">
        <f t="shared" si="6"/>
        <v>13.156909078968509</v>
      </c>
      <c r="AI8" s="375">
        <f t="shared" si="6"/>
        <v>85.978164703488005</v>
      </c>
      <c r="AJ8" s="375">
        <f t="shared" ref="AJ8" si="7">AJ7-AJ27</f>
        <v>24.796847172575998</v>
      </c>
      <c r="AK8" s="411">
        <f t="shared" si="6"/>
        <v>0.16760453791573698</v>
      </c>
      <c r="AL8" s="411">
        <f t="shared" si="6"/>
        <v>10.743510841503214</v>
      </c>
      <c r="AM8" s="374">
        <f t="shared" si="6"/>
        <v>22.846835692976406</v>
      </c>
      <c r="AN8" s="377">
        <f t="shared" si="6"/>
        <v>66.090945085523018</v>
      </c>
      <c r="AO8" s="377">
        <f t="shared" si="6"/>
        <v>184.81890199999998</v>
      </c>
      <c r="AP8" s="374">
        <f t="shared" si="6"/>
        <v>0</v>
      </c>
      <c r="AQ8" s="378">
        <f t="shared" si="0"/>
        <v>13250.548531347296</v>
      </c>
      <c r="AR8" s="198"/>
      <c r="AS8" s="517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940.37839862555882</v>
      </c>
      <c r="D9" s="259">
        <f t="shared" si="8"/>
        <v>940.37839862555882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646.35517355700313</v>
      </c>
      <c r="I9" s="259">
        <f t="shared" si="8"/>
        <v>646.35517355700313</v>
      </c>
      <c r="J9" s="180">
        <f t="shared" si="8"/>
        <v>0</v>
      </c>
      <c r="K9" s="180">
        <f t="shared" si="8"/>
        <v>0</v>
      </c>
      <c r="L9" s="308">
        <f t="shared" si="8"/>
        <v>2886.1736680916492</v>
      </c>
      <c r="M9" s="180">
        <f t="shared" si="8"/>
        <v>2814.1951999999997</v>
      </c>
      <c r="N9" s="180">
        <f t="shared" ref="N9" si="9">SUM(N10:N14)</f>
        <v>11.707299999999998</v>
      </c>
      <c r="O9" s="180">
        <f t="shared" si="8"/>
        <v>4.8226428745602208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47.397657075727196</v>
      </c>
      <c r="T9" s="180">
        <f t="shared" si="8"/>
        <v>0.51942510359999994</v>
      </c>
      <c r="U9" s="180">
        <f t="shared" si="8"/>
        <v>7.5314430377622141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2027.5066149621234</v>
      </c>
      <c r="AB9" s="326">
        <f t="shared" si="8"/>
        <v>127.64634325350907</v>
      </c>
      <c r="AC9" s="327">
        <f t="shared" si="8"/>
        <v>0</v>
      </c>
      <c r="AD9" s="180">
        <f t="shared" si="8"/>
        <v>0</v>
      </c>
      <c r="AE9" s="180">
        <f t="shared" si="8"/>
        <v>58.054562601914526</v>
      </c>
      <c r="AF9" s="180">
        <f t="shared" ref="AF9" si="10">SUM(AF10:AF14)</f>
        <v>25.518835183319997</v>
      </c>
      <c r="AG9" s="180">
        <f t="shared" si="8"/>
        <v>39.064855679693935</v>
      </c>
      <c r="AH9" s="180">
        <f t="shared" si="8"/>
        <v>5.0080897885806186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24.518096548679999</v>
      </c>
      <c r="AO9" s="308">
        <f t="shared" si="8"/>
        <v>58.226871555999992</v>
      </c>
      <c r="AP9" s="326">
        <f t="shared" si="8"/>
        <v>0</v>
      </c>
      <c r="AQ9" s="211">
        <f t="shared" si="0"/>
        <v>6710.8051665945241</v>
      </c>
      <c r="AR9" s="198"/>
      <c r="AS9" s="517"/>
    </row>
    <row r="10" spans="1:45" s="198" customFormat="1" ht="12.75" customHeight="1" x14ac:dyDescent="0.2">
      <c r="A10" s="63" t="s">
        <v>225</v>
      </c>
      <c r="B10" s="212"/>
      <c r="C10" s="261">
        <f>SUM(D10:G10)</f>
        <v>940.37839862555882</v>
      </c>
      <c r="D10" s="262">
        <v>940.37839862555882</v>
      </c>
      <c r="E10" s="181"/>
      <c r="F10" s="263"/>
      <c r="G10" s="263"/>
      <c r="H10" s="309">
        <f>SUM(I10:K10)</f>
        <v>541.83907492037906</v>
      </c>
      <c r="I10" s="262">
        <v>541.83907492037906</v>
      </c>
      <c r="J10" s="181">
        <v>0</v>
      </c>
      <c r="K10" s="181"/>
      <c r="L10" s="309">
        <f>SUM(M10:Z10)</f>
        <v>54.929100113489412</v>
      </c>
      <c r="M10" s="181"/>
      <c r="N10" s="181"/>
      <c r="O10" s="181"/>
      <c r="P10" s="181"/>
      <c r="Q10" s="181"/>
      <c r="R10" s="181"/>
      <c r="S10" s="181">
        <v>47.397657075727196</v>
      </c>
      <c r="T10" s="181"/>
      <c r="U10" s="181">
        <v>7.5314430377622141</v>
      </c>
      <c r="V10" s="181"/>
      <c r="W10" s="263"/>
      <c r="X10" s="263"/>
      <c r="Y10" s="263"/>
      <c r="Z10" s="181"/>
      <c r="AA10" s="309">
        <v>1714.4540102949693</v>
      </c>
      <c r="AB10" s="328">
        <f>SUM(AC10:AM10)</f>
        <v>119.60923239064275</v>
      </c>
      <c r="AC10" s="329"/>
      <c r="AD10" s="181"/>
      <c r="AE10" s="181">
        <v>55.02554152762881</v>
      </c>
      <c r="AF10" s="181">
        <v>25.518835183319997</v>
      </c>
      <c r="AG10" s="181">
        <v>39.064855679693935</v>
      </c>
      <c r="AH10" s="181"/>
      <c r="AI10" s="181"/>
      <c r="AJ10" s="181"/>
      <c r="AK10" s="262"/>
      <c r="AL10" s="262"/>
      <c r="AM10" s="263"/>
      <c r="AN10" s="354">
        <v>24.518096548679999</v>
      </c>
      <c r="AO10" s="309"/>
      <c r="AP10" s="328"/>
      <c r="AQ10" s="214">
        <f t="shared" si="0"/>
        <v>3395.7279128937198</v>
      </c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7.9103891629398939</v>
      </c>
      <c r="I11" s="28">
        <v>7.9103891629398939</v>
      </c>
      <c r="J11" s="175"/>
      <c r="K11" s="175"/>
      <c r="L11" s="304">
        <f>SUM(M11:Z11)</f>
        <v>5.3420679781602205</v>
      </c>
      <c r="M11" s="175"/>
      <c r="N11" s="188"/>
      <c r="O11" s="188">
        <v>4.8226428745602208</v>
      </c>
      <c r="P11" s="175"/>
      <c r="Q11" s="175"/>
      <c r="R11" s="175"/>
      <c r="S11" s="175">
        <v>0</v>
      </c>
      <c r="T11" s="175">
        <v>0.51942510359999994</v>
      </c>
      <c r="U11" s="175">
        <v>0</v>
      </c>
      <c r="V11" s="175"/>
      <c r="W11" s="190"/>
      <c r="X11" s="190"/>
      <c r="Y11" s="190"/>
      <c r="Z11" s="175"/>
      <c r="AA11" s="304">
        <v>258.53192776054328</v>
      </c>
      <c r="AB11" s="322">
        <f>SUM(AC11:AM11)</f>
        <v>8.0371108628663315</v>
      </c>
      <c r="AC11" s="323"/>
      <c r="AD11" s="175"/>
      <c r="AE11" s="175">
        <v>3.0290210742857133</v>
      </c>
      <c r="AF11" s="175"/>
      <c r="AG11" s="175"/>
      <c r="AH11" s="175">
        <v>5.0080897885806186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279.82149576450973</v>
      </c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43.062676799999991</v>
      </c>
      <c r="AP12" s="322"/>
      <c r="AQ12" s="201">
        <f t="shared" si="0"/>
        <v>43.062676799999991</v>
      </c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96.605709473684215</v>
      </c>
      <c r="I13" s="28">
        <v>96.605709473684215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96.605709473684215</v>
      </c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2825.9024999999997</v>
      </c>
      <c r="M14" s="182">
        <v>2814.1951999999997</v>
      </c>
      <c r="N14" s="182">
        <v>11.707299999999998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54.520676906610873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15.164194755999999</v>
      </c>
      <c r="AP14" s="330"/>
      <c r="AQ14" s="217">
        <f t="shared" si="0"/>
        <v>2895.5873716626106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91.775424000000001</v>
      </c>
      <c r="I15" s="268">
        <f t="shared" si="13"/>
        <v>0</v>
      </c>
      <c r="J15" s="183">
        <f t="shared" si="13"/>
        <v>0</v>
      </c>
      <c r="K15" s="183">
        <f t="shared" si="13"/>
        <v>91.775424000000001</v>
      </c>
      <c r="L15" s="311">
        <f t="shared" si="13"/>
        <v>2871.4458206664322</v>
      </c>
      <c r="M15" s="183">
        <f t="shared" si="13"/>
        <v>0</v>
      </c>
      <c r="N15" s="183">
        <f t="shared" si="13"/>
        <v>0</v>
      </c>
      <c r="O15" s="183">
        <f t="shared" si="13"/>
        <v>74.22189472710744</v>
      </c>
      <c r="P15" s="183">
        <f t="shared" si="13"/>
        <v>523.95213249999995</v>
      </c>
      <c r="Q15" s="183">
        <f t="shared" si="13"/>
        <v>144.39412638560003</v>
      </c>
      <c r="R15" s="183">
        <f t="shared" si="13"/>
        <v>0</v>
      </c>
      <c r="S15" s="183">
        <f t="shared" si="13"/>
        <v>918.2172360666666</v>
      </c>
      <c r="T15" s="183">
        <f t="shared" si="13"/>
        <v>67.173742993054844</v>
      </c>
      <c r="U15" s="183">
        <f t="shared" si="13"/>
        <v>1122.5326375181742</v>
      </c>
      <c r="V15" s="183">
        <f t="shared" si="13"/>
        <v>0</v>
      </c>
      <c r="W15" s="269">
        <f t="shared" si="13"/>
        <v>20.95405047582873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1740.2910761662827</v>
      </c>
      <c r="AP15" s="219">
        <f t="shared" si="13"/>
        <v>0</v>
      </c>
      <c r="AQ15" s="220">
        <f t="shared" si="0"/>
        <v>4703.512320832715</v>
      </c>
      <c r="AR15" s="198"/>
      <c r="AS15" s="517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1538.1225010128885</v>
      </c>
      <c r="AP16" s="328"/>
      <c r="AQ16" s="221">
        <f>C16+H16+L16+AA16+AO16+AP16</f>
        <v>1538.1225010128885</v>
      </c>
      <c r="AR16" s="19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178.16793204555418</v>
      </c>
      <c r="AP17" s="322"/>
      <c r="AQ17" s="201">
        <f>C17+H17+L17+AA17+AO17+AP17</f>
        <v>178.16793204555418</v>
      </c>
      <c r="AR17" s="19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24.000643107840006</v>
      </c>
      <c r="AP18" s="322"/>
      <c r="AQ18" s="201">
        <f t="shared" si="0"/>
        <v>24.000643107840006</v>
      </c>
      <c r="AR18" s="19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91.775424000000001</v>
      </c>
      <c r="I19" s="28"/>
      <c r="J19" s="175"/>
      <c r="K19" s="175">
        <v>91.775424000000001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91.775424000000001</v>
      </c>
      <c r="AR19" s="19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2871.4458206664322</v>
      </c>
      <c r="M20" s="182"/>
      <c r="N20" s="182"/>
      <c r="O20" s="182">
        <v>74.22189472710744</v>
      </c>
      <c r="P20" s="182">
        <v>523.95213249999995</v>
      </c>
      <c r="Q20" s="182">
        <v>144.39412638560003</v>
      </c>
      <c r="R20" s="182">
        <v>0</v>
      </c>
      <c r="S20" s="182">
        <v>918.2172360666666</v>
      </c>
      <c r="T20" s="182">
        <v>67.173742993054844</v>
      </c>
      <c r="U20" s="182">
        <v>1122.5326375181742</v>
      </c>
      <c r="V20" s="182"/>
      <c r="W20" s="266">
        <v>20.95405047582873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2871.4458206664322</v>
      </c>
      <c r="AR20" s="198"/>
    </row>
    <row r="21" spans="1:45" s="222" customFormat="1" ht="12.75" customHeight="1" x14ac:dyDescent="0.2">
      <c r="A21" s="97" t="s">
        <v>7</v>
      </c>
      <c r="B21" s="224"/>
      <c r="C21" s="270">
        <f>SUM(C22:C24)</f>
        <v>17.236365325401415</v>
      </c>
      <c r="D21" s="271">
        <f>SUM(D22:D24)</f>
        <v>-11.541075000000001</v>
      </c>
      <c r="E21" s="184">
        <f>SUM(E22:E24)</f>
        <v>28.777440325401415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-19.278191923933964</v>
      </c>
      <c r="M21" s="184">
        <f t="shared" ref="M21:AA21" si="15">SUM(M22:M24)</f>
        <v>0</v>
      </c>
      <c r="N21" s="184">
        <f t="shared" ref="N21" si="16">SUM(N22:N24)</f>
        <v>21.285999999999994</v>
      </c>
      <c r="O21" s="184">
        <f t="shared" si="15"/>
        <v>0</v>
      </c>
      <c r="P21" s="184">
        <f t="shared" si="15"/>
        <v>-20.338814622222223</v>
      </c>
      <c r="Q21" s="184">
        <f t="shared" si="15"/>
        <v>204.55238023584002</v>
      </c>
      <c r="R21" s="184">
        <f t="shared" si="15"/>
        <v>-204.14611135823998</v>
      </c>
      <c r="S21" s="184">
        <f t="shared" si="15"/>
        <v>1.7037888968926553</v>
      </c>
      <c r="T21" s="184">
        <f t="shared" si="15"/>
        <v>0</v>
      </c>
      <c r="U21" s="184">
        <f t="shared" si="15"/>
        <v>-4.0480697508030232</v>
      </c>
      <c r="V21" s="184">
        <f t="shared" si="15"/>
        <v>-17.236365325401412</v>
      </c>
      <c r="W21" s="272">
        <f t="shared" si="15"/>
        <v>-1.0509999999999999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-503.1570930251757</v>
      </c>
      <c r="AC21" s="334">
        <f t="shared" si="17"/>
        <v>-60.944232425259983</v>
      </c>
      <c r="AD21" s="184">
        <f t="shared" si="17"/>
        <v>-442.04525606199996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-0.16760453791573698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503.1570930251757</v>
      </c>
      <c r="AP21" s="333">
        <f t="shared" si="17"/>
        <v>0</v>
      </c>
      <c r="AQ21" s="225">
        <f t="shared" si="17"/>
        <v>-2.0418265985325483</v>
      </c>
      <c r="AR21" s="198"/>
      <c r="AS21" s="517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-503.1570930251757</v>
      </c>
      <c r="AC22" s="329">
        <f>-AC2</f>
        <v>-60.944232425259983</v>
      </c>
      <c r="AD22" s="181">
        <f>-AD2</f>
        <v>-442.04525606199996</v>
      </c>
      <c r="AE22" s="181"/>
      <c r="AF22" s="181"/>
      <c r="AG22" s="188"/>
      <c r="AH22" s="188"/>
      <c r="AI22" s="188"/>
      <c r="AJ22" s="188"/>
      <c r="AK22" s="262">
        <v>-0.16760453791573698</v>
      </c>
      <c r="AL22" s="188"/>
      <c r="AM22" s="263"/>
      <c r="AN22" s="354"/>
      <c r="AO22" s="309">
        <f>-(C22+H22+L22+AA22+AB22)</f>
        <v>503.1570930251757</v>
      </c>
      <c r="AP22" s="328"/>
      <c r="AQ22" s="221">
        <f>C22+H22+L22+AA22+AB22+AN22+AO22+AP22</f>
        <v>0</v>
      </c>
      <c r="AR22" s="19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17.236365325401415</v>
      </c>
      <c r="D24" s="406">
        <v>-11.541075000000001</v>
      </c>
      <c r="E24" s="186">
        <f>-D24-V24</f>
        <v>28.777440325401415</v>
      </c>
      <c r="F24" s="255"/>
      <c r="G24" s="255">
        <v>0</v>
      </c>
      <c r="H24" s="305"/>
      <c r="I24" s="314"/>
      <c r="J24" s="186"/>
      <c r="K24" s="186"/>
      <c r="L24" s="305">
        <f>SUM(N24:Z24)</f>
        <v>-19.278191923933964</v>
      </c>
      <c r="M24" s="186"/>
      <c r="N24" s="186">
        <v>21.285999999999994</v>
      </c>
      <c r="O24" s="186"/>
      <c r="P24" s="186">
        <v>-20.338814622222223</v>
      </c>
      <c r="Q24" s="186">
        <v>204.55238023584002</v>
      </c>
      <c r="R24" s="186">
        <v>-204.14611135823998</v>
      </c>
      <c r="S24" s="186">
        <v>1.7037888968926553</v>
      </c>
      <c r="T24" s="186"/>
      <c r="U24" s="186">
        <v>-4.0480697508030232</v>
      </c>
      <c r="V24" s="255">
        <v>-17.236365325401412</v>
      </c>
      <c r="W24" s="255">
        <v>-1.0509999999999999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-2.0418265985325483</v>
      </c>
      <c r="AR24" s="19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13.034293271425252</v>
      </c>
      <c r="I25" s="174">
        <v>13.034293271425252</v>
      </c>
      <c r="J25" s="185"/>
      <c r="K25" s="185"/>
      <c r="L25" s="311">
        <f>SUM(O25:Z25)</f>
        <v>63.090690292582337</v>
      </c>
      <c r="M25" s="185"/>
      <c r="N25" s="185"/>
      <c r="O25" s="185">
        <v>61.786270612657198</v>
      </c>
      <c r="P25" s="185"/>
      <c r="Q25" s="185"/>
      <c r="R25" s="185"/>
      <c r="S25" s="185">
        <v>0</v>
      </c>
      <c r="T25" s="185">
        <v>4.1693256233877908E-3</v>
      </c>
      <c r="U25" s="185">
        <v>1.3002503543017518</v>
      </c>
      <c r="V25" s="185"/>
      <c r="W25" s="174"/>
      <c r="X25" s="174"/>
      <c r="Y25" s="174"/>
      <c r="Z25" s="185"/>
      <c r="AA25" s="311">
        <v>75.764775838508228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241.0476524830344</v>
      </c>
      <c r="AP25" s="219"/>
      <c r="AQ25" s="228">
        <f>C25+H25+L25+AA25+AB25+AN25+AO25+AP25</f>
        <v>392.9374118855502</v>
      </c>
      <c r="AR25" s="198"/>
      <c r="AS25" s="517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325.55824260618061</v>
      </c>
      <c r="D26" s="278">
        <f t="shared" si="20"/>
        <v>221.94601362048522</v>
      </c>
      <c r="E26" s="179">
        <f t="shared" si="20"/>
        <v>89.49993927900141</v>
      </c>
      <c r="F26" s="179">
        <f t="shared" si="20"/>
        <v>0</v>
      </c>
      <c r="G26" s="179">
        <f t="shared" si="20"/>
        <v>14.112289706693874</v>
      </c>
      <c r="H26" s="307">
        <f t="shared" si="20"/>
        <v>209.23806651303997</v>
      </c>
      <c r="I26" s="278">
        <f t="shared" si="20"/>
        <v>0.31267451304002591</v>
      </c>
      <c r="J26" s="179">
        <f t="shared" si="20"/>
        <v>127.70399999999999</v>
      </c>
      <c r="K26" s="179">
        <f t="shared" si="20"/>
        <v>81.221392000000009</v>
      </c>
      <c r="L26" s="307">
        <f t="shared" si="20"/>
        <v>6342.4611430775794</v>
      </c>
      <c r="M26" s="179">
        <f t="shared" si="20"/>
        <v>-3.0149591901999884</v>
      </c>
      <c r="N26" s="179">
        <f t="shared" si="20"/>
        <v>0.33320389499999692</v>
      </c>
      <c r="O26" s="179">
        <f t="shared" si="20"/>
        <v>7.6129812398900256</v>
      </c>
      <c r="P26" s="179">
        <f t="shared" si="20"/>
        <v>1111.9321281111113</v>
      </c>
      <c r="Q26" s="179">
        <f t="shared" si="20"/>
        <v>721.83719057632015</v>
      </c>
      <c r="R26" s="179">
        <f t="shared" si="20"/>
        <v>766.24918745928005</v>
      </c>
      <c r="S26" s="179">
        <f t="shared" si="20"/>
        <v>96.272235874555122</v>
      </c>
      <c r="T26" s="179">
        <f t="shared" si="20"/>
        <v>141.48977519594635</v>
      </c>
      <c r="U26" s="179">
        <f t="shared" si="20"/>
        <v>3174.0473997507938</v>
      </c>
      <c r="V26" s="179">
        <f t="shared" si="20"/>
        <v>121.58829599638844</v>
      </c>
      <c r="W26" s="179">
        <f t="shared" si="20"/>
        <v>3.3052070103591209</v>
      </c>
      <c r="X26" s="179">
        <f t="shared" si="20"/>
        <v>166.95194132591621</v>
      </c>
      <c r="Y26" s="179">
        <f t="shared" si="20"/>
        <v>1.5499700616752119</v>
      </c>
      <c r="Z26" s="179">
        <f t="shared" si="20"/>
        <v>32.306585770545993</v>
      </c>
      <c r="AA26" s="307">
        <f t="shared" si="20"/>
        <v>1628.0318179811679</v>
      </c>
      <c r="AB26" s="257">
        <f t="shared" si="20"/>
        <v>373.2302783923065</v>
      </c>
      <c r="AC26" s="327">
        <f t="shared" si="20"/>
        <v>0</v>
      </c>
      <c r="AD26" s="180">
        <f t="shared" si="20"/>
        <v>0</v>
      </c>
      <c r="AE26" s="180">
        <f t="shared" si="20"/>
        <v>194.62605019569435</v>
      </c>
      <c r="AF26" s="180">
        <f t="shared" si="20"/>
        <v>26.090050495680838</v>
      </c>
      <c r="AG26" s="180">
        <f t="shared" si="20"/>
        <v>0</v>
      </c>
      <c r="AH26" s="180">
        <f t="shared" si="20"/>
        <v>8.1488192903878911</v>
      </c>
      <c r="AI26" s="180">
        <f t="shared" si="20"/>
        <v>85.978164703488005</v>
      </c>
      <c r="AJ26" s="180">
        <f t="shared" ref="AJ26" si="21">AJ7-AJ9+AJ15+AJ21-AJ25</f>
        <v>24.796847172575998</v>
      </c>
      <c r="AK26" s="259">
        <f t="shared" si="20"/>
        <v>0</v>
      </c>
      <c r="AL26" s="259">
        <f t="shared" si="20"/>
        <v>10.743510841503214</v>
      </c>
      <c r="AM26" s="297">
        <f t="shared" si="20"/>
        <v>22.846835692976406</v>
      </c>
      <c r="AN26" s="307">
        <f t="shared" si="20"/>
        <v>41.572848536843019</v>
      </c>
      <c r="AO26" s="307">
        <f t="shared" si="20"/>
        <v>2128.9925471524239</v>
      </c>
      <c r="AP26" s="257">
        <f t="shared" si="20"/>
        <v>0</v>
      </c>
      <c r="AQ26" s="207">
        <f>C26+H26+L26+AA26+AB26+AN26+AO26+AP26</f>
        <v>11049.084944259541</v>
      </c>
      <c r="AR26" s="198"/>
      <c r="AS26" s="517"/>
    </row>
    <row r="27" spans="1:45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200.80849715813741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166.95194132591621</v>
      </c>
      <c r="Y27" s="260">
        <f t="shared" si="23"/>
        <v>1.5499700616752119</v>
      </c>
      <c r="Z27" s="180">
        <f t="shared" si="23"/>
        <v>32.306585770545993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200.80849715813741</v>
      </c>
      <c r="AR27" s="198"/>
      <c r="AS27" s="517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200.80849715813741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166.95194132591621</v>
      </c>
      <c r="Y28" s="272">
        <f>Y26</f>
        <v>1.5499700616752119</v>
      </c>
      <c r="Z28" s="184">
        <f>Z26</f>
        <v>32.306585770545993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200.80849715813741</v>
      </c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25">C30+C45+C56+C58+C65+C70+C71</f>
        <v>343.53756547899172</v>
      </c>
      <c r="D29" s="259">
        <f t="shared" si="25"/>
        <v>239.88388920848578</v>
      </c>
      <c r="E29" s="180">
        <f t="shared" si="25"/>
        <v>90.98113689989998</v>
      </c>
      <c r="F29" s="260">
        <f t="shared" si="25"/>
        <v>0</v>
      </c>
      <c r="G29" s="260">
        <f t="shared" si="25"/>
        <v>12.672539370605872</v>
      </c>
      <c r="H29" s="308">
        <f t="shared" si="25"/>
        <v>200.64847744028</v>
      </c>
      <c r="I29" s="259">
        <f t="shared" si="25"/>
        <v>0.67961957027999997</v>
      </c>
      <c r="J29" s="259">
        <f t="shared" si="25"/>
        <v>127.70399999999999</v>
      </c>
      <c r="K29" s="259">
        <f t="shared" si="25"/>
        <v>72.26485787</v>
      </c>
      <c r="L29" s="308">
        <f t="shared" si="25"/>
        <v>6158.8564525644542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1133.5180493265143</v>
      </c>
      <c r="Q29" s="180">
        <f t="shared" si="25"/>
        <v>743.40789775615997</v>
      </c>
      <c r="R29" s="180">
        <f t="shared" si="25"/>
        <v>748.0274690635199</v>
      </c>
      <c r="S29" s="180">
        <f t="shared" si="25"/>
        <v>78.373135551001326</v>
      </c>
      <c r="T29" s="180">
        <f t="shared" si="25"/>
        <v>150.088592442611</v>
      </c>
      <c r="U29" s="180">
        <f t="shared" si="25"/>
        <v>3183.8579072534976</v>
      </c>
      <c r="V29" s="180">
        <f t="shared" si="25"/>
        <v>121.58340117115148</v>
      </c>
      <c r="W29" s="260">
        <f t="shared" si="25"/>
        <v>0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1619.2080408145766</v>
      </c>
      <c r="AB29" s="326">
        <f t="shared" si="25"/>
        <v>380.16215233825153</v>
      </c>
      <c r="AC29" s="327">
        <f t="shared" si="25"/>
        <v>0</v>
      </c>
      <c r="AD29" s="180">
        <f t="shared" si="25"/>
        <v>0</v>
      </c>
      <c r="AE29" s="180">
        <f t="shared" si="25"/>
        <v>196.15221219050315</v>
      </c>
      <c r="AF29" s="180">
        <f t="shared" ref="AF29" si="27">AF30+AF45+AF56+AF58+AF65+AF70+AF71</f>
        <v>26.090050495680842</v>
      </c>
      <c r="AG29" s="180">
        <f t="shared" si="25"/>
        <v>0</v>
      </c>
      <c r="AH29" s="180">
        <f t="shared" si="25"/>
        <v>8.1488192903878911</v>
      </c>
      <c r="AI29" s="180">
        <f t="shared" si="25"/>
        <v>89.566861094879982</v>
      </c>
      <c r="AJ29" s="180">
        <f t="shared" ref="AJ29" si="28">AJ30+AJ45+AJ56+AJ58+AJ65+AJ70+AJ71</f>
        <v>26.613862732319994</v>
      </c>
      <c r="AK29" s="326">
        <f t="shared" si="25"/>
        <v>0</v>
      </c>
      <c r="AL29" s="326">
        <f t="shared" ref="AL29" si="29">AL30+AL45+AL56+AL58+AL65+AL70+AL71</f>
        <v>10.743510841503214</v>
      </c>
      <c r="AM29" s="326">
        <f t="shared" si="25"/>
        <v>22.846835692976406</v>
      </c>
      <c r="AN29" s="326">
        <f t="shared" si="25"/>
        <v>41.572848536843026</v>
      </c>
      <c r="AO29" s="308">
        <f t="shared" si="25"/>
        <v>2134.0456468477805</v>
      </c>
      <c r="AP29" s="326">
        <f t="shared" si="25"/>
        <v>0</v>
      </c>
      <c r="AQ29" s="207">
        <f t="shared" si="25"/>
        <v>10878.031184021178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106.99296694975001</v>
      </c>
      <c r="D30" s="187">
        <v>106.99296694975</v>
      </c>
      <c r="E30" s="187">
        <v>0</v>
      </c>
      <c r="F30" s="282"/>
      <c r="G30" s="282"/>
      <c r="H30" s="316">
        <f>SUM(H31:H44)</f>
        <v>0.67961957027999997</v>
      </c>
      <c r="I30" s="281">
        <f t="shared" ref="I30:K30" si="30">SUM(I31:I44)</f>
        <v>0.67961957027999997</v>
      </c>
      <c r="J30" s="187">
        <f t="shared" si="30"/>
        <v>0</v>
      </c>
      <c r="K30" s="187">
        <f t="shared" si="30"/>
        <v>0</v>
      </c>
      <c r="L30" s="316">
        <f>SUM(L31:L44)</f>
        <v>361.32999928811864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7.1473100739012061</v>
      </c>
      <c r="R30" s="187">
        <f>SUM(R31:R44)</f>
        <v>0</v>
      </c>
      <c r="S30" s="187">
        <v>74.899494885398312</v>
      </c>
      <c r="T30" s="187">
        <v>48.020463670584391</v>
      </c>
      <c r="U30" s="187">
        <v>118.14220761035931</v>
      </c>
      <c r="V30" s="187">
        <v>113.12052304787539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774.45504027229299</v>
      </c>
      <c r="AB30" s="338">
        <f t="shared" ref="AB30:AN30" si="31">SUM(AB31:AB44)</f>
        <v>171.81972901853894</v>
      </c>
      <c r="AC30" s="339">
        <f t="shared" si="31"/>
        <v>0</v>
      </c>
      <c r="AD30" s="187">
        <f t="shared" si="31"/>
        <v>0</v>
      </c>
      <c r="AE30" s="187">
        <f t="shared" si="31"/>
        <v>142.15741613464752</v>
      </c>
      <c r="AF30" s="187">
        <f t="shared" ref="AF30" si="32">SUM(AF31:AF44)</f>
        <v>26.090050495680842</v>
      </c>
      <c r="AG30" s="187">
        <f t="shared" si="31"/>
        <v>0</v>
      </c>
      <c r="AH30" s="187">
        <f t="shared" si="31"/>
        <v>3.5722623882105591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41.572848536843026</v>
      </c>
      <c r="AO30" s="316">
        <v>576.91119922099438</v>
      </c>
      <c r="AP30" s="338">
        <f>SUM(AP31:AP44)</f>
        <v>0</v>
      </c>
      <c r="AQ30" s="211">
        <f t="shared" ref="AQ30" si="35">C30+H30+L30+AA30+AB30+AN30+AO30+AP30</f>
        <v>2033.761402856818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36">SUM(D31:G31)</f>
        <v>0</v>
      </c>
      <c r="D31" s="329">
        <v>0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27.583247175722128</v>
      </c>
      <c r="M31" s="188"/>
      <c r="N31" s="188"/>
      <c r="O31" s="188"/>
      <c r="P31" s="285"/>
      <c r="Q31" s="313">
        <v>0.127</v>
      </c>
      <c r="R31" s="437"/>
      <c r="S31" s="313">
        <v>1.1791175318311176</v>
      </c>
      <c r="T31" s="313">
        <v>1.8721296438910089</v>
      </c>
      <c r="U31" s="313">
        <v>24.405000000000001</v>
      </c>
      <c r="V31" s="313">
        <v>0</v>
      </c>
      <c r="W31" s="437"/>
      <c r="X31" s="284"/>
      <c r="Y31" s="285"/>
      <c r="Z31" s="188"/>
      <c r="AA31" s="354">
        <v>9.6358284100864058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34.027821147409512</v>
      </c>
      <c r="AP31" s="340"/>
      <c r="AQ31" s="214">
        <f t="shared" si="24"/>
        <v>71.246896733218051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36"/>
        <v>21.086891262000002</v>
      </c>
      <c r="D32" s="323">
        <v>21.086891262000002</v>
      </c>
      <c r="E32" s="416"/>
      <c r="F32" s="416"/>
      <c r="G32" s="587"/>
      <c r="H32" s="304">
        <f t="shared" si="37"/>
        <v>0.67961957027999997</v>
      </c>
      <c r="I32" s="28">
        <v>0.67961957027999997</v>
      </c>
      <c r="J32" s="175"/>
      <c r="K32" s="175"/>
      <c r="L32" s="304">
        <f t="shared" si="38"/>
        <v>58.040281491809203</v>
      </c>
      <c r="M32" s="175"/>
      <c r="N32" s="175"/>
      <c r="O32" s="175"/>
      <c r="P32" s="285"/>
      <c r="Q32" s="416">
        <v>1.5940000000000001</v>
      </c>
      <c r="R32" s="416"/>
      <c r="S32" s="416">
        <v>21.950942849823825</v>
      </c>
      <c r="T32" s="416">
        <v>18.895338641985379</v>
      </c>
      <c r="U32" s="416">
        <v>15.6</v>
      </c>
      <c r="V32" s="416">
        <v>0</v>
      </c>
      <c r="W32" s="416"/>
      <c r="X32" s="28"/>
      <c r="Y32" s="190"/>
      <c r="Z32" s="175"/>
      <c r="AA32" s="352">
        <v>213.91562489588347</v>
      </c>
      <c r="AB32" s="322">
        <f t="shared" si="39"/>
        <v>40.388307308554566</v>
      </c>
      <c r="AC32" s="323"/>
      <c r="AD32" s="175"/>
      <c r="AE32" s="175">
        <v>36.816044920344005</v>
      </c>
      <c r="AF32" s="175"/>
      <c r="AG32" s="188"/>
      <c r="AH32" s="188">
        <v>3.5722623882105591</v>
      </c>
      <c r="AI32" s="188"/>
      <c r="AJ32" s="188"/>
      <c r="AK32" s="28"/>
      <c r="AL32" s="190"/>
      <c r="AM32" s="175"/>
      <c r="AN32" s="352"/>
      <c r="AO32" s="352">
        <v>142.43829539748478</v>
      </c>
      <c r="AP32" s="322"/>
      <c r="AQ32" s="201">
        <f t="shared" si="24"/>
        <v>476.54901992601197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36"/>
        <v>0</v>
      </c>
      <c r="D33" s="323">
        <v>0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5.6824509995684096</v>
      </c>
      <c r="M33" s="175"/>
      <c r="N33" s="175"/>
      <c r="O33" s="175"/>
      <c r="P33" s="285"/>
      <c r="Q33" s="416">
        <v>7.4999999999999997E-2</v>
      </c>
      <c r="R33" s="416"/>
      <c r="S33" s="416">
        <v>0.48581666547548186</v>
      </c>
      <c r="T33" s="416">
        <v>4.7336343340929279</v>
      </c>
      <c r="U33" s="416">
        <v>0.38800000000000001</v>
      </c>
      <c r="V33" s="416">
        <v>0</v>
      </c>
      <c r="W33" s="416"/>
      <c r="X33" s="28"/>
      <c r="Y33" s="190"/>
      <c r="Z33" s="175"/>
      <c r="AA33" s="352">
        <v>3.3185001475495048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2.9758553437948114</v>
      </c>
      <c r="AP33" s="322"/>
      <c r="AQ33" s="201">
        <f t="shared" si="24"/>
        <v>11.976806490912725</v>
      </c>
    </row>
    <row r="34" spans="1:45" ht="12.75" customHeight="1" x14ac:dyDescent="0.2">
      <c r="A34" s="237" t="s">
        <v>18</v>
      </c>
      <c r="B34" s="138" t="s">
        <v>125</v>
      </c>
      <c r="C34" s="531">
        <f t="shared" si="36"/>
        <v>0</v>
      </c>
      <c r="D34" s="323">
        <v>0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5.9091062378473485</v>
      </c>
      <c r="M34" s="175"/>
      <c r="N34" s="175"/>
      <c r="O34" s="175"/>
      <c r="P34" s="285"/>
      <c r="Q34" s="416">
        <v>0.17499999999999999</v>
      </c>
      <c r="R34" s="416"/>
      <c r="S34" s="416">
        <v>0.17142749523939527</v>
      </c>
      <c r="T34" s="416">
        <v>1.2386787426079537</v>
      </c>
      <c r="U34" s="416">
        <v>4.3239999999999998</v>
      </c>
      <c r="V34" s="416">
        <v>0</v>
      </c>
      <c r="W34" s="416"/>
      <c r="X34" s="28"/>
      <c r="Y34" s="190"/>
      <c r="Z34" s="175"/>
      <c r="AA34" s="352">
        <v>6.2693189096612727</v>
      </c>
      <c r="AB34" s="322">
        <f t="shared" si="39"/>
        <v>103.405615210512</v>
      </c>
      <c r="AC34" s="323"/>
      <c r="AD34" s="175"/>
      <c r="AE34" s="175">
        <v>103.405615210512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24.848529425608724</v>
      </c>
      <c r="AP34" s="322"/>
      <c r="AQ34" s="201">
        <f t="shared" si="24"/>
        <v>140.43256978362933</v>
      </c>
    </row>
    <row r="35" spans="1:45" ht="12.75" customHeight="1" x14ac:dyDescent="0.2">
      <c r="A35" s="237" t="s">
        <v>20</v>
      </c>
      <c r="B35" s="138" t="s">
        <v>126</v>
      </c>
      <c r="C35" s="531">
        <f t="shared" si="36"/>
        <v>0</v>
      </c>
      <c r="D35" s="323">
        <v>0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2.1250586530002278</v>
      </c>
      <c r="M35" s="175"/>
      <c r="N35" s="175"/>
      <c r="O35" s="175"/>
      <c r="P35" s="285"/>
      <c r="Q35" s="416">
        <v>0.40699999999999997</v>
      </c>
      <c r="R35" s="416"/>
      <c r="S35" s="416">
        <v>0.39725633583151376</v>
      </c>
      <c r="T35" s="416">
        <v>0.41080231716871379</v>
      </c>
      <c r="U35" s="416">
        <v>0.91</v>
      </c>
      <c r="V35" s="416">
        <v>0</v>
      </c>
      <c r="W35" s="416"/>
      <c r="X35" s="28"/>
      <c r="Y35" s="190"/>
      <c r="Z35" s="175"/>
      <c r="AA35" s="352">
        <v>6.2740027489662129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10.077265911976955</v>
      </c>
      <c r="AP35" s="322"/>
      <c r="AQ35" s="201">
        <f t="shared" si="24"/>
        <v>18.476327313943393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36"/>
        <v>0</v>
      </c>
      <c r="D36" s="341">
        <v>0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27.671406241956198</v>
      </c>
      <c r="M36" s="175"/>
      <c r="N36" s="175"/>
      <c r="O36" s="175"/>
      <c r="P36" s="285"/>
      <c r="Q36" s="437">
        <v>0.56599999999999995</v>
      </c>
      <c r="R36" s="416"/>
      <c r="S36" s="437">
        <v>5.2218965800782593</v>
      </c>
      <c r="T36" s="437">
        <v>1.1885044137934544</v>
      </c>
      <c r="U36" s="437">
        <v>7.6769999999999996</v>
      </c>
      <c r="V36" s="437">
        <v>13.018005248084487</v>
      </c>
      <c r="W36" s="416"/>
      <c r="X36" s="28"/>
      <c r="Y36" s="190"/>
      <c r="Z36" s="175"/>
      <c r="AA36" s="349">
        <v>93.934397260557972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87.995978440382288</v>
      </c>
      <c r="AP36" s="322"/>
      <c r="AQ36" s="201">
        <f t="shared" si="24"/>
        <v>209.60178194289645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36"/>
        <v>0</v>
      </c>
      <c r="D37" s="323">
        <v>0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4.2260253077882082</v>
      </c>
      <c r="M37" s="175"/>
      <c r="N37" s="175"/>
      <c r="O37" s="175"/>
      <c r="P37" s="285"/>
      <c r="Q37" s="416">
        <v>0.626</v>
      </c>
      <c r="R37" s="416"/>
      <c r="S37" s="416">
        <v>3.3526410508073624E-2</v>
      </c>
      <c r="T37" s="416">
        <v>1.8344988972801342</v>
      </c>
      <c r="U37" s="416">
        <v>1.732</v>
      </c>
      <c r="V37" s="416">
        <v>0</v>
      </c>
      <c r="W37" s="416"/>
      <c r="X37" s="28"/>
      <c r="Y37" s="190"/>
      <c r="Z37" s="175"/>
      <c r="AA37" s="352">
        <v>11.1955468986312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24.613280325837799</v>
      </c>
      <c r="AP37" s="322"/>
      <c r="AQ37" s="201">
        <f t="shared" si="24"/>
        <v>40.034852532257204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36"/>
        <v>85.906075687750018</v>
      </c>
      <c r="D38" s="323">
        <v>85.906075687750018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131.63437033911589</v>
      </c>
      <c r="M38" s="175"/>
      <c r="N38" s="175"/>
      <c r="O38" s="175"/>
      <c r="P38" s="285"/>
      <c r="Q38" s="416">
        <v>1.024</v>
      </c>
      <c r="R38" s="416"/>
      <c r="S38" s="416">
        <v>3.5354548741438383</v>
      </c>
      <c r="T38" s="416">
        <v>1.7513976651811196</v>
      </c>
      <c r="U38" s="416">
        <v>25.221</v>
      </c>
      <c r="V38" s="416">
        <v>100.10251779979092</v>
      </c>
      <c r="W38" s="416"/>
      <c r="X38" s="28"/>
      <c r="Y38" s="190"/>
      <c r="Z38" s="175"/>
      <c r="AA38" s="352">
        <v>24.063809909038849</v>
      </c>
      <c r="AB38" s="322">
        <f t="shared" si="39"/>
        <v>28.025806499472363</v>
      </c>
      <c r="AC38" s="323"/>
      <c r="AD38" s="175"/>
      <c r="AE38" s="175">
        <v>1.9357560037915198</v>
      </c>
      <c r="AF38" s="175">
        <v>26.090050495680842</v>
      </c>
      <c r="AG38" s="188"/>
      <c r="AH38" s="188"/>
      <c r="AI38" s="188"/>
      <c r="AJ38" s="188"/>
      <c r="AK38" s="28"/>
      <c r="AL38" s="190"/>
      <c r="AM38" s="175"/>
      <c r="AN38" s="352">
        <v>41.572848536843026</v>
      </c>
      <c r="AO38" s="352">
        <v>52.046803750485751</v>
      </c>
      <c r="AP38" s="322"/>
      <c r="AQ38" s="201">
        <f t="shared" si="24"/>
        <v>363.2497147227059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36"/>
        <v>0</v>
      </c>
      <c r="D39" s="323">
        <v>0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47.080080138251908</v>
      </c>
      <c r="M39" s="175"/>
      <c r="N39" s="175"/>
      <c r="O39" s="175"/>
      <c r="P39" s="285"/>
      <c r="Q39" s="416">
        <v>0.84899999999999998</v>
      </c>
      <c r="R39" s="416"/>
      <c r="S39" s="416">
        <v>37.534626661041848</v>
      </c>
      <c r="T39" s="416">
        <v>4.8794534772100659</v>
      </c>
      <c r="U39" s="416">
        <v>3.8170000000000002</v>
      </c>
      <c r="V39" s="416">
        <v>0</v>
      </c>
      <c r="W39" s="416"/>
      <c r="X39" s="28"/>
      <c r="Y39" s="190"/>
      <c r="Z39" s="175"/>
      <c r="AA39" s="352">
        <v>335.90797603276729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47.941386581331741</v>
      </c>
      <c r="AP39" s="322"/>
      <c r="AQ39" s="201">
        <f t="shared" si="24"/>
        <v>430.92944275235095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36"/>
        <v>0</v>
      </c>
      <c r="D40" s="323">
        <v>0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4.4770007495495872</v>
      </c>
      <c r="M40" s="175"/>
      <c r="N40" s="175"/>
      <c r="O40" s="175"/>
      <c r="P40" s="285"/>
      <c r="Q40" s="416">
        <v>0.24</v>
      </c>
      <c r="R40" s="416"/>
      <c r="S40" s="416">
        <v>0.18281382333647692</v>
      </c>
      <c r="T40" s="416">
        <v>2.5541869262131098</v>
      </c>
      <c r="U40" s="416">
        <v>1.5</v>
      </c>
      <c r="V40" s="416">
        <v>0</v>
      </c>
      <c r="W40" s="416"/>
      <c r="X40" s="28"/>
      <c r="Y40" s="190"/>
      <c r="Z40" s="175"/>
      <c r="AA40" s="352">
        <v>9.6797394035702116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14.471938783573048</v>
      </c>
      <c r="AP40" s="322"/>
      <c r="AQ40" s="201">
        <f t="shared" si="24"/>
        <v>28.628678936692847</v>
      </c>
    </row>
    <row r="41" spans="1:45" ht="12.75" customHeight="1" x14ac:dyDescent="0.2">
      <c r="A41" s="237" t="s">
        <v>32</v>
      </c>
      <c r="B41" s="138" t="s">
        <v>132</v>
      </c>
      <c r="C41" s="531">
        <f t="shared" si="36"/>
        <v>0</v>
      </c>
      <c r="D41" s="341">
        <v>0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3.2604994047634883</v>
      </c>
      <c r="M41" s="175"/>
      <c r="N41" s="175"/>
      <c r="O41" s="175"/>
      <c r="P41" s="285"/>
      <c r="Q41" s="437">
        <v>9.4E-2</v>
      </c>
      <c r="R41" s="416"/>
      <c r="S41" s="437">
        <v>0.15118513417791687</v>
      </c>
      <c r="T41" s="437">
        <v>1.8533142705855716</v>
      </c>
      <c r="U41" s="437">
        <v>1.1619999999999999</v>
      </c>
      <c r="V41" s="437">
        <v>0</v>
      </c>
      <c r="W41" s="416"/>
      <c r="X41" s="28"/>
      <c r="Y41" s="190"/>
      <c r="Z41" s="175"/>
      <c r="AA41" s="349">
        <v>17.182079010256761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59.752355975667157</v>
      </c>
      <c r="AP41" s="322"/>
      <c r="AQ41" s="201">
        <f t="shared" si="24"/>
        <v>80.194934390687408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36"/>
        <v>0</v>
      </c>
      <c r="D42" s="323">
        <v>0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1.7412418311627806</v>
      </c>
      <c r="M42" s="175"/>
      <c r="N42" s="175"/>
      <c r="O42" s="175"/>
      <c r="P42" s="285"/>
      <c r="Q42" s="416">
        <v>3.1E-2</v>
      </c>
      <c r="R42" s="416"/>
      <c r="S42" s="416">
        <v>0.11829129745301448</v>
      </c>
      <c r="T42" s="416">
        <v>1.2449505337097662</v>
      </c>
      <c r="U42" s="416">
        <v>0.34699999999999998</v>
      </c>
      <c r="V42" s="416">
        <v>0</v>
      </c>
      <c r="W42" s="416"/>
      <c r="X42" s="28"/>
      <c r="Y42" s="190"/>
      <c r="Z42" s="175"/>
      <c r="AA42" s="352">
        <v>0.93852430072721538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3.2907412983519988</v>
      </c>
      <c r="AP42" s="322"/>
      <c r="AQ42" s="201">
        <f t="shared" si="24"/>
        <v>5.9705074302419945</v>
      </c>
    </row>
    <row r="43" spans="1:45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323">
        <v>0</v>
      </c>
      <c r="E43" s="416"/>
      <c r="F43" s="416"/>
      <c r="G43" s="587"/>
      <c r="H43" s="304">
        <f t="shared" si="37"/>
        <v>0</v>
      </c>
      <c r="I43" s="28"/>
      <c r="J43" s="175"/>
      <c r="K43" s="175">
        <v>0</v>
      </c>
      <c r="L43" s="304">
        <f t="shared" si="38"/>
        <v>13.684478415431878</v>
      </c>
      <c r="M43" s="175"/>
      <c r="N43" s="175"/>
      <c r="O43" s="175"/>
      <c r="P43" s="190"/>
      <c r="Q43" s="416">
        <v>0.73499999999999999</v>
      </c>
      <c r="R43" s="416"/>
      <c r="S43" s="416">
        <v>3.9371392264575507</v>
      </c>
      <c r="T43" s="416">
        <v>5.1883391889743278</v>
      </c>
      <c r="U43" s="416">
        <v>3.8239999999999998</v>
      </c>
      <c r="V43" s="416">
        <v>0</v>
      </c>
      <c r="W43" s="416"/>
      <c r="X43" s="28"/>
      <c r="Y43" s="190"/>
      <c r="Z43" s="175"/>
      <c r="AA43" s="352">
        <v>38.090737667505863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61.767076865144965</v>
      </c>
      <c r="AP43" s="322"/>
      <c r="AQ43" s="201">
        <f t="shared" si="24"/>
        <v>113.5422929480827</v>
      </c>
    </row>
    <row r="44" spans="1:45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28.214752302151371</v>
      </c>
      <c r="M44" s="182"/>
      <c r="N44" s="182"/>
      <c r="O44" s="182"/>
      <c r="P44" s="266"/>
      <c r="Q44" s="417">
        <v>0.60431007390120584</v>
      </c>
      <c r="R44" s="417"/>
      <c r="S44" s="417">
        <v>0</v>
      </c>
      <c r="T44" s="417">
        <v>0.3752346178908606</v>
      </c>
      <c r="U44" s="417">
        <v>27.235207610359303</v>
      </c>
      <c r="V44" s="417">
        <v>0</v>
      </c>
      <c r="W44" s="417"/>
      <c r="X44" s="265"/>
      <c r="Y44" s="266"/>
      <c r="Z44" s="182"/>
      <c r="AA44" s="355">
        <v>4.048954677090677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10.663869973944882</v>
      </c>
      <c r="AP44" s="330"/>
      <c r="AQ44" s="217">
        <f>C44+H44+L44+AA44+AB44+AN44+AO44+AP44</f>
        <v>42.927576953186929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4398.6007784455105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1133.5180493265143</v>
      </c>
      <c r="Q45" s="534">
        <f t="shared" si="40"/>
        <v>0</v>
      </c>
      <c r="R45" s="534">
        <f t="shared" si="40"/>
        <v>748.0274690635199</v>
      </c>
      <c r="S45" s="534">
        <f t="shared" si="40"/>
        <v>0</v>
      </c>
      <c r="T45" s="534">
        <f t="shared" si="40"/>
        <v>2.1086218067885119</v>
      </c>
      <c r="U45" s="534">
        <f>SUM(U46:U55)</f>
        <v>2514.9466382486885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2.8471374437654906</v>
      </c>
      <c r="AB45" s="538">
        <f t="shared" si="40"/>
        <v>116.1807238272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89.566861094879982</v>
      </c>
      <c r="AJ45" s="534">
        <f t="shared" ref="AJ45" si="43">SUM(AJ46:AJ55)</f>
        <v>26.613862732319994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3.470449659157488</v>
      </c>
      <c r="AP45" s="538">
        <f t="shared" si="40"/>
        <v>0</v>
      </c>
      <c r="AQ45" s="541">
        <f t="shared" si="24"/>
        <v>4521.0990893756343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599.2051142490518</v>
      </c>
      <c r="M46" s="181"/>
      <c r="N46" s="181"/>
      <c r="O46" s="181"/>
      <c r="P46" s="181"/>
      <c r="Q46" s="181"/>
      <c r="R46" s="181"/>
      <c r="S46" s="181"/>
      <c r="T46" s="181"/>
      <c r="U46" s="181">
        <v>599.2051142490518</v>
      </c>
      <c r="V46" s="181"/>
      <c r="W46" s="263"/>
      <c r="X46" s="263"/>
      <c r="Y46" s="263"/>
      <c r="Z46" s="181"/>
      <c r="AA46" s="354">
        <v>2.3308756987999998E-2</v>
      </c>
      <c r="AB46" s="328">
        <f t="shared" ref="AB46:AB64" si="48">SUM(AC46:AM46)</f>
        <v>22.294085750948092</v>
      </c>
      <c r="AC46" s="329"/>
      <c r="AD46" s="181"/>
      <c r="AE46" s="181"/>
      <c r="AF46" s="181"/>
      <c r="AG46" s="181"/>
      <c r="AH46" s="181"/>
      <c r="AI46" s="181">
        <v>22.294085750948092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621.5225087569878</v>
      </c>
    </row>
    <row r="47" spans="1:45" s="198" customFormat="1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17">
        <f t="shared" si="47"/>
        <v>359.16291937067848</v>
      </c>
      <c r="M47" s="188"/>
      <c r="N47" s="188"/>
      <c r="O47" s="188"/>
      <c r="P47" s="188"/>
      <c r="Q47" s="188"/>
      <c r="R47" s="188"/>
      <c r="S47" s="188"/>
      <c r="T47" s="188"/>
      <c r="U47" s="188">
        <v>359.16291937067848</v>
      </c>
      <c r="V47" s="188"/>
      <c r="W47" s="285"/>
      <c r="X47" s="285"/>
      <c r="Y47" s="285"/>
      <c r="Z47" s="188"/>
      <c r="AA47" s="522"/>
      <c r="AB47" s="340">
        <f t="shared" si="48"/>
        <v>13.363051703999089</v>
      </c>
      <c r="AC47" s="341"/>
      <c r="AD47" s="188"/>
      <c r="AE47" s="188"/>
      <c r="AF47" s="188"/>
      <c r="AG47" s="188"/>
      <c r="AH47" s="188"/>
      <c r="AI47" s="188">
        <v>13.363051703999089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4"/>
        <v>372.52597107467756</v>
      </c>
    </row>
    <row r="48" spans="1:45" s="198" customFormat="1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2092.4611632721976</v>
      </c>
      <c r="M48" s="175"/>
      <c r="N48" s="175"/>
      <c r="O48" s="175"/>
      <c r="P48" s="175">
        <v>1025.0770885124271</v>
      </c>
      <c r="Q48" s="175"/>
      <c r="R48" s="175"/>
      <c r="S48" s="175"/>
      <c r="T48" s="175">
        <v>2.1086218067885119</v>
      </c>
      <c r="U48" s="175">
        <v>1065.2754529529821</v>
      </c>
      <c r="V48" s="175"/>
      <c r="W48" s="190"/>
      <c r="X48" s="190"/>
      <c r="Y48" s="190"/>
      <c r="Z48" s="175"/>
      <c r="AA48" s="352"/>
      <c r="AB48" s="322">
        <f t="shared" si="48"/>
        <v>63.718734278537234</v>
      </c>
      <c r="AC48" s="323"/>
      <c r="AD48" s="175"/>
      <c r="AE48" s="175"/>
      <c r="AF48" s="175"/>
      <c r="AG48" s="175"/>
      <c r="AH48" s="175"/>
      <c r="AI48" s="175">
        <v>39.634745651791533</v>
      </c>
      <c r="AJ48" s="175">
        <v>24.0839886267457</v>
      </c>
      <c r="AK48" s="28"/>
      <c r="AL48" s="190"/>
      <c r="AM48" s="175"/>
      <c r="AN48" s="304"/>
      <c r="AO48" s="31">
        <v>0.11201765861748815</v>
      </c>
      <c r="AP48" s="322"/>
      <c r="AQ48" s="201">
        <f t="shared" si="24"/>
        <v>2156.2919152093523</v>
      </c>
    </row>
    <row r="49" spans="1:45" s="198" customFormat="1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131.24023707975192</v>
      </c>
      <c r="M49" s="175"/>
      <c r="N49" s="175"/>
      <c r="O49" s="175"/>
      <c r="P49" s="175">
        <v>18.414857679124623</v>
      </c>
      <c r="Q49" s="175"/>
      <c r="R49" s="175"/>
      <c r="S49" s="175"/>
      <c r="T49" s="175"/>
      <c r="U49" s="175">
        <v>112.82537940062728</v>
      </c>
      <c r="V49" s="175"/>
      <c r="W49" s="190"/>
      <c r="X49" s="190"/>
      <c r="Y49" s="190"/>
      <c r="Z49" s="175"/>
      <c r="AA49" s="352"/>
      <c r="AB49" s="322">
        <f t="shared" si="48"/>
        <v>4.6304459463509957</v>
      </c>
      <c r="AC49" s="323"/>
      <c r="AD49" s="175"/>
      <c r="AE49" s="175"/>
      <c r="AF49" s="175"/>
      <c r="AG49" s="175"/>
      <c r="AH49" s="175"/>
      <c r="AI49" s="175">
        <v>4.1977924143607508</v>
      </c>
      <c r="AJ49" s="175">
        <v>0.43265353199024453</v>
      </c>
      <c r="AK49" s="28"/>
      <c r="AL49" s="190"/>
      <c r="AM49" s="175"/>
      <c r="AN49" s="304"/>
      <c r="AO49" s="352"/>
      <c r="AP49" s="322"/>
      <c r="AQ49" s="201">
        <f t="shared" si="24"/>
        <v>135.87068302610291</v>
      </c>
    </row>
    <row r="50" spans="1:45" s="198" customFormat="1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35.138128183262893</v>
      </c>
      <c r="M50" s="175"/>
      <c r="N50" s="175"/>
      <c r="O50" s="175"/>
      <c r="P50" s="175"/>
      <c r="Q50" s="175"/>
      <c r="R50" s="287"/>
      <c r="S50" s="175"/>
      <c r="T50" s="175"/>
      <c r="U50" s="175">
        <v>35.138128183262893</v>
      </c>
      <c r="V50" s="175"/>
      <c r="W50" s="190"/>
      <c r="X50" s="190"/>
      <c r="Y50" s="190"/>
      <c r="Z50" s="175"/>
      <c r="AA50" s="352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3.3584320005399997</v>
      </c>
      <c r="AP50" s="322"/>
      <c r="AQ50" s="201">
        <f t="shared" si="24"/>
        <v>38.496560183802892</v>
      </c>
    </row>
    <row r="51" spans="1:45" s="198" customFormat="1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4.8875134134615497</v>
      </c>
      <c r="M51" s="175"/>
      <c r="N51" s="175"/>
      <c r="O51" s="175"/>
      <c r="P51" s="175">
        <v>0.7629502222222222</v>
      </c>
      <c r="Q51" s="175"/>
      <c r="R51" s="175">
        <v>4.1245631912393277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4.8875134134615497</v>
      </c>
    </row>
    <row r="52" spans="1:45" s="198" customFormat="1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743.9029058722806</v>
      </c>
      <c r="M52" s="287"/>
      <c r="N52" s="287"/>
      <c r="O52" s="287"/>
      <c r="P52" s="188"/>
      <c r="Q52" s="287"/>
      <c r="R52" s="287">
        <v>743.9029058722806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743.9029058722806</v>
      </c>
    </row>
    <row r="53" spans="1:45" s="198" customFormat="1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233.26176807210686</v>
      </c>
      <c r="M53" s="287"/>
      <c r="N53" s="287"/>
      <c r="O53" s="287"/>
      <c r="P53" s="287">
        <v>10.560430874227677</v>
      </c>
      <c r="Q53" s="287"/>
      <c r="R53" s="287"/>
      <c r="S53" s="287"/>
      <c r="T53" s="287"/>
      <c r="U53" s="287">
        <v>222.70133719787918</v>
      </c>
      <c r="V53" s="287"/>
      <c r="W53" s="288"/>
      <c r="X53" s="288"/>
      <c r="Y53" s="288"/>
      <c r="Z53" s="287"/>
      <c r="AA53" s="349"/>
      <c r="AB53" s="342">
        <f t="shared" si="48"/>
        <v>8.5339636399121623</v>
      </c>
      <c r="AC53" s="343"/>
      <c r="AD53" s="287"/>
      <c r="AE53" s="287"/>
      <c r="AF53" s="287"/>
      <c r="AG53" s="287"/>
      <c r="AH53" s="287"/>
      <c r="AI53" s="175">
        <v>8.2858483518829242</v>
      </c>
      <c r="AJ53" s="175">
        <v>0.24811528802923802</v>
      </c>
      <c r="AK53" s="287"/>
      <c r="AL53" s="287"/>
      <c r="AM53" s="287"/>
      <c r="AN53" s="349"/>
      <c r="AO53" s="352"/>
      <c r="AP53" s="342"/>
      <c r="AQ53" s="239">
        <f t="shared" si="24"/>
        <v>241.79573171201903</v>
      </c>
    </row>
    <row r="54" spans="1:45" s="198" customFormat="1" ht="12.75" customHeight="1" x14ac:dyDescent="0.2">
      <c r="A54" s="199" t="s">
        <v>135</v>
      </c>
      <c r="B54" s="20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72.491976217242637</v>
      </c>
      <c r="M54" s="287"/>
      <c r="N54" s="287"/>
      <c r="O54" s="287"/>
      <c r="P54" s="287"/>
      <c r="Q54" s="287"/>
      <c r="R54" s="287"/>
      <c r="S54" s="287"/>
      <c r="T54" s="287"/>
      <c r="U54" s="287">
        <v>72.491976217242637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4"/>
        <v>72.491976217242637</v>
      </c>
    </row>
    <row r="55" spans="1:45" s="198" customFormat="1" ht="12.75" customHeight="1" x14ac:dyDescent="0.2">
      <c r="A55" s="215" t="s">
        <v>75</v>
      </c>
      <c r="B55" s="21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126.84905271547677</v>
      </c>
      <c r="M55" s="182"/>
      <c r="N55" s="182"/>
      <c r="O55" s="182"/>
      <c r="P55" s="182">
        <v>78.702722038512761</v>
      </c>
      <c r="Q55" s="182"/>
      <c r="R55" s="182"/>
      <c r="S55" s="182">
        <v>0</v>
      </c>
      <c r="T55" s="182"/>
      <c r="U55" s="182">
        <v>48.146330676964006</v>
      </c>
      <c r="V55" s="182"/>
      <c r="W55" s="266"/>
      <c r="X55" s="266"/>
      <c r="Y55" s="266"/>
      <c r="Z55" s="182"/>
      <c r="AA55" s="520">
        <v>2.8238286867774907</v>
      </c>
      <c r="AB55" s="330">
        <f t="shared" si="48"/>
        <v>3.6404425074524278</v>
      </c>
      <c r="AC55" s="331"/>
      <c r="AD55" s="182"/>
      <c r="AE55" s="182"/>
      <c r="AF55" s="182"/>
      <c r="AG55" s="182"/>
      <c r="AH55" s="182"/>
      <c r="AI55" s="182">
        <v>1.7913372218976131</v>
      </c>
      <c r="AJ55" s="182">
        <v>1.8491052855548147</v>
      </c>
      <c r="AK55" s="265"/>
      <c r="AL55" s="266"/>
      <c r="AM55" s="182"/>
      <c r="AN55" s="310"/>
      <c r="AO55" s="355"/>
      <c r="AP55" s="330"/>
      <c r="AQ55" s="217">
        <f t="shared" si="24"/>
        <v>133.3133239097067</v>
      </c>
    </row>
    <row r="56" spans="1:45" s="208" customFormat="1" ht="12.75" customHeight="1" x14ac:dyDescent="0.2">
      <c r="A56" s="242" t="s">
        <v>40</v>
      </c>
      <c r="B56" s="243"/>
      <c r="C56" s="289">
        <f t="shared" si="45"/>
        <v>236.26464063450481</v>
      </c>
      <c r="D56" s="294">
        <v>132.61096436399896</v>
      </c>
      <c r="E56" s="386">
        <v>90.98113689989998</v>
      </c>
      <c r="F56" s="290"/>
      <c r="G56" s="290">
        <v>12.672539370605872</v>
      </c>
      <c r="H56" s="176">
        <f t="shared" si="46"/>
        <v>199.96885786999999</v>
      </c>
      <c r="I56" s="294"/>
      <c r="J56" s="189">
        <v>127.70399999999999</v>
      </c>
      <c r="K56" s="189">
        <v>72.26485787</v>
      </c>
      <c r="L56" s="176">
        <f t="shared" si="47"/>
        <v>991.01414340411702</v>
      </c>
      <c r="M56" s="189"/>
      <c r="N56" s="189"/>
      <c r="O56" s="189"/>
      <c r="P56" s="189">
        <v>0</v>
      </c>
      <c r="Q56" s="189">
        <v>680.04758768225884</v>
      </c>
      <c r="R56" s="189"/>
      <c r="S56" s="189">
        <v>0</v>
      </c>
      <c r="T56" s="189">
        <v>35.966854405670475</v>
      </c>
      <c r="U56" s="189">
        <v>266.53723148040149</v>
      </c>
      <c r="V56" s="189">
        <v>8.4624698357862798</v>
      </c>
      <c r="W56" s="290"/>
      <c r="X56" s="290"/>
      <c r="Y56" s="290"/>
      <c r="Z56" s="189"/>
      <c r="AA56" s="176">
        <v>535.67527838175965</v>
      </c>
      <c r="AB56" s="344">
        <f t="shared" si="48"/>
        <v>51.104112014621194</v>
      </c>
      <c r="AC56" s="345"/>
      <c r="AD56" s="189"/>
      <c r="AE56" s="189">
        <v>26.169915860804466</v>
      </c>
      <c r="AF56" s="189"/>
      <c r="AG56" s="189"/>
      <c r="AH56" s="189"/>
      <c r="AI56" s="189"/>
      <c r="AJ56" s="189"/>
      <c r="AK56" s="294"/>
      <c r="AL56" s="290">
        <v>10.577367760768505</v>
      </c>
      <c r="AM56" s="189">
        <v>14.356828393048222</v>
      </c>
      <c r="AN56" s="176"/>
      <c r="AO56" s="176">
        <v>662.52674779799986</v>
      </c>
      <c r="AP56" s="344"/>
      <c r="AQ56" s="220">
        <f t="shared" si="24"/>
        <v>2676.5537801030027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0.27995789473684213</v>
      </c>
      <c r="D57" s="189">
        <f t="shared" ref="D57:AP57" si="49">D58+D65</f>
        <v>0.27995789473684213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226.62370151266043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56.213000000000008</v>
      </c>
      <c r="R57" s="189">
        <f t="shared" si="49"/>
        <v>0</v>
      </c>
      <c r="S57" s="189">
        <f t="shared" si="49"/>
        <v>3.4736406656030092</v>
      </c>
      <c r="T57" s="189">
        <f t="shared" si="49"/>
        <v>63.992652559567617</v>
      </c>
      <c r="U57" s="189">
        <f t="shared" si="49"/>
        <v>102.94399999999999</v>
      </c>
      <c r="V57" s="189">
        <f t="shared" si="49"/>
        <v>4.0828748979995181E-4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306.2305847167587</v>
      </c>
      <c r="AB57" s="344">
        <f t="shared" si="49"/>
        <v>41.05758747789141</v>
      </c>
      <c r="AC57" s="345">
        <f t="shared" si="49"/>
        <v>0</v>
      </c>
      <c r="AD57" s="189">
        <f t="shared" si="49"/>
        <v>0</v>
      </c>
      <c r="AE57" s="189">
        <f t="shared" si="49"/>
        <v>27.824880195051186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4.5765569021773311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0.16614308073470971</v>
      </c>
      <c r="AM57" s="294">
        <f t="shared" si="49"/>
        <v>8.4900072999281857</v>
      </c>
      <c r="AN57" s="176">
        <f t="shared" si="49"/>
        <v>0</v>
      </c>
      <c r="AO57" s="176">
        <f t="shared" si="49"/>
        <v>843.14925016962889</v>
      </c>
      <c r="AP57" s="344">
        <f t="shared" si="49"/>
        <v>0</v>
      </c>
      <c r="AQ57" s="240">
        <f t="shared" si="24"/>
        <v>1417.3410817716763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45"/>
        <v>0.27895804511278199</v>
      </c>
      <c r="D58" s="345">
        <v>0.27895804511278199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112.12475291638258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14.754999999999999</v>
      </c>
      <c r="R58" s="344">
        <f t="shared" si="54"/>
        <v>0</v>
      </c>
      <c r="S58" s="344">
        <v>0</v>
      </c>
      <c r="T58" s="344">
        <v>49.459344628892779</v>
      </c>
      <c r="U58" s="344">
        <v>47.91</v>
      </c>
      <c r="V58" s="344">
        <f t="shared" si="54"/>
        <v>4.0828748979995181E-4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209.47124687540918</v>
      </c>
      <c r="AB58" s="344">
        <f t="shared" si="48"/>
        <v>24.590306130870658</v>
      </c>
      <c r="AC58" s="345">
        <f t="shared" si="54"/>
        <v>0</v>
      </c>
      <c r="AD58" s="189">
        <f t="shared" si="54"/>
        <v>0</v>
      </c>
      <c r="AE58" s="189">
        <f t="shared" si="54"/>
        <v>15.388884225795632</v>
      </c>
      <c r="AF58" s="189"/>
      <c r="AG58" s="189">
        <f t="shared" si="54"/>
        <v>0</v>
      </c>
      <c r="AH58" s="189">
        <f t="shared" si="54"/>
        <v>0.54527152441213123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0.16614308073470971</v>
      </c>
      <c r="AM58" s="290">
        <v>8.4900072999281857</v>
      </c>
      <c r="AN58" s="176">
        <f t="shared" si="54"/>
        <v>0</v>
      </c>
      <c r="AO58" s="176">
        <v>620.27406997342825</v>
      </c>
      <c r="AP58" s="344">
        <f t="shared" ref="AP58" si="57">SUM(AP59:AP64)</f>
        <v>0</v>
      </c>
      <c r="AQ58" s="240">
        <f t="shared" si="24"/>
        <v>966.73933394120343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45"/>
        <v>9.9984962406015031E-3</v>
      </c>
      <c r="D59" s="652">
        <v>9.9984962406015031E-3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26.866391507600039</v>
      </c>
      <c r="M59" s="274"/>
      <c r="N59" s="563"/>
      <c r="O59" s="563"/>
      <c r="P59" s="328"/>
      <c r="Q59" s="617">
        <v>4.8639999999999999</v>
      </c>
      <c r="R59" s="328"/>
      <c r="S59" s="617">
        <v>0</v>
      </c>
      <c r="T59" s="617">
        <v>9.8623915076000372</v>
      </c>
      <c r="U59" s="617">
        <v>12.14</v>
      </c>
      <c r="V59" s="617">
        <v>0</v>
      </c>
      <c r="W59" s="328"/>
      <c r="X59" s="328"/>
      <c r="Y59" s="563"/>
      <c r="Z59" s="291"/>
      <c r="AA59" s="642">
        <v>45.536871202533142</v>
      </c>
      <c r="AB59" s="328">
        <f t="shared" si="48"/>
        <v>2.4525212947935526</v>
      </c>
      <c r="AC59" s="564"/>
      <c r="AD59" s="274"/>
      <c r="AE59" s="579">
        <v>2.4525212947935526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213.69039627751806</v>
      </c>
      <c r="AP59" s="328"/>
      <c r="AQ59" s="570">
        <f t="shared" si="24"/>
        <v>288.55617877868542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45"/>
        <v>1.3997894736842107E-2</v>
      </c>
      <c r="D60" s="652">
        <v>1.3997894736842107E-2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18.149858864344239</v>
      </c>
      <c r="M60" s="253"/>
      <c r="N60" s="386"/>
      <c r="O60" s="386"/>
      <c r="P60" s="322"/>
      <c r="Q60" s="617">
        <v>1.25</v>
      </c>
      <c r="R60" s="322"/>
      <c r="S60" s="617">
        <v>0</v>
      </c>
      <c r="T60" s="617">
        <v>2.3158588643442375</v>
      </c>
      <c r="U60" s="617">
        <v>14.584</v>
      </c>
      <c r="V60" s="617">
        <v>0</v>
      </c>
      <c r="W60" s="322"/>
      <c r="X60" s="322"/>
      <c r="Y60" s="386"/>
      <c r="Z60" s="252"/>
      <c r="AA60" s="642">
        <v>14.880557471792205</v>
      </c>
      <c r="AB60" s="322">
        <f t="shared" si="48"/>
        <v>8.7739262675748886E-2</v>
      </c>
      <c r="AC60" s="565"/>
      <c r="AD60" s="253"/>
      <c r="AE60" s="580">
        <v>8.7739262675748886E-2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48.586719714944572</v>
      </c>
      <c r="AP60" s="322"/>
      <c r="AQ60" s="571">
        <f t="shared" si="24"/>
        <v>81.718873208493605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45"/>
        <v>0.22596601503759398</v>
      </c>
      <c r="D61" s="652">
        <v>0.22596601503759398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33.878581380227438</v>
      </c>
      <c r="M61" s="253"/>
      <c r="N61" s="386"/>
      <c r="O61" s="386"/>
      <c r="P61" s="322"/>
      <c r="Q61" s="617">
        <v>2.8220000000000001</v>
      </c>
      <c r="R61" s="322"/>
      <c r="S61" s="617">
        <v>0</v>
      </c>
      <c r="T61" s="617">
        <v>24.577581380227439</v>
      </c>
      <c r="U61" s="617">
        <v>6.4790000000000001</v>
      </c>
      <c r="V61" s="617">
        <v>0</v>
      </c>
      <c r="W61" s="322"/>
      <c r="X61" s="322"/>
      <c r="Y61" s="386"/>
      <c r="Z61" s="252"/>
      <c r="AA61" s="642">
        <v>55.162160974183436</v>
      </c>
      <c r="AB61" s="322">
        <f t="shared" si="48"/>
        <v>7.7482125062941103</v>
      </c>
      <c r="AC61" s="565"/>
      <c r="AD61" s="253"/>
      <c r="AE61" s="580">
        <v>7.7482125062941103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90.567241947216999</v>
      </c>
      <c r="AP61" s="322"/>
      <c r="AQ61" s="571">
        <f t="shared" si="24"/>
        <v>187.58216282295956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45"/>
        <v>5.9990977443609029E-3</v>
      </c>
      <c r="D62" s="652">
        <v>5.9990977443609029E-3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3.208553144937111</v>
      </c>
      <c r="M62" s="253"/>
      <c r="N62" s="386"/>
      <c r="O62" s="386"/>
      <c r="P62" s="322"/>
      <c r="Q62" s="617">
        <v>0.38500000000000001</v>
      </c>
      <c r="R62" s="322"/>
      <c r="S62" s="617">
        <v>0</v>
      </c>
      <c r="T62" s="617">
        <v>1.1665531449371109</v>
      </c>
      <c r="U62" s="617">
        <v>1.657</v>
      </c>
      <c r="V62" s="617">
        <v>0</v>
      </c>
      <c r="W62" s="322"/>
      <c r="X62" s="322"/>
      <c r="Y62" s="386"/>
      <c r="Z62" s="252"/>
      <c r="AA62" s="642">
        <v>12.62411788663769</v>
      </c>
      <c r="AB62" s="322">
        <f t="shared" si="48"/>
        <v>0.62044192892136707</v>
      </c>
      <c r="AC62" s="565"/>
      <c r="AD62" s="253"/>
      <c r="AE62" s="580">
        <v>0.62044192892136707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120.11159970677447</v>
      </c>
      <c r="AP62" s="322"/>
      <c r="AQ62" s="571">
        <f t="shared" si="24"/>
        <v>136.57071176501501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45"/>
        <v>9.9984962406015031E-3</v>
      </c>
      <c r="D63" s="653">
        <v>9.9984962406015031E-3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4.783357485215908</v>
      </c>
      <c r="M63" s="253"/>
      <c r="N63" s="386"/>
      <c r="O63" s="386"/>
      <c r="P63" s="322"/>
      <c r="Q63" s="618">
        <v>1.6060000000000001</v>
      </c>
      <c r="R63" s="322"/>
      <c r="S63" s="618">
        <v>0</v>
      </c>
      <c r="T63" s="618">
        <v>2.4773574852159075</v>
      </c>
      <c r="U63" s="618">
        <v>0.7</v>
      </c>
      <c r="V63" s="618">
        <v>0</v>
      </c>
      <c r="W63" s="322"/>
      <c r="X63" s="322"/>
      <c r="Y63" s="386"/>
      <c r="Z63" s="252"/>
      <c r="AA63" s="643">
        <v>7.6410983460953759</v>
      </c>
      <c r="AB63" s="322">
        <f t="shared" si="48"/>
        <v>6.6848962038665818E-2</v>
      </c>
      <c r="AC63" s="565"/>
      <c r="AD63" s="253"/>
      <c r="AE63" s="580">
        <v>6.6848962038665818E-2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35.873199299698143</v>
      </c>
      <c r="AP63" s="322"/>
      <c r="AQ63" s="571">
        <f t="shared" si="24"/>
        <v>48.374502589288696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45"/>
        <v>1.2998045112781954E-2</v>
      </c>
      <c r="D64" s="653">
        <v>1.2998045112781954E-2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25.238010534057846</v>
      </c>
      <c r="M64" s="293"/>
      <c r="N64" s="567"/>
      <c r="O64" s="567"/>
      <c r="P64" s="330"/>
      <c r="Q64" s="618">
        <v>3.8279999999999998</v>
      </c>
      <c r="R64" s="330"/>
      <c r="S64" s="618">
        <v>0</v>
      </c>
      <c r="T64" s="618">
        <v>9.0596022465680477</v>
      </c>
      <c r="U64" s="618">
        <v>12.35</v>
      </c>
      <c r="V64" s="618">
        <v>4.0828748979995181E-4</v>
      </c>
      <c r="W64" s="330"/>
      <c r="X64" s="330"/>
      <c r="Y64" s="567"/>
      <c r="Z64" s="292"/>
      <c r="AA64" s="643">
        <v>73.626440994167325</v>
      </c>
      <c r="AB64" s="330">
        <f t="shared" si="48"/>
        <v>13.614542176147211</v>
      </c>
      <c r="AC64" s="568"/>
      <c r="AD64" s="293"/>
      <c r="AE64" s="581">
        <v>4.4131202710721853</v>
      </c>
      <c r="AF64" s="581"/>
      <c r="AG64" s="581"/>
      <c r="AH64" s="581">
        <v>0.54527152441213123</v>
      </c>
      <c r="AI64" s="581"/>
      <c r="AJ64" s="581"/>
      <c r="AK64" s="581"/>
      <c r="AL64" s="581">
        <v>0.16614308073470971</v>
      </c>
      <c r="AM64" s="624">
        <v>8.4900072999281857</v>
      </c>
      <c r="AN64" s="310"/>
      <c r="AO64" s="643">
        <v>111.44491302727609</v>
      </c>
      <c r="AP64" s="330"/>
      <c r="AQ64" s="572">
        <f t="shared" si="24"/>
        <v>223.93690477676125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9.9984962406015026E-4</v>
      </c>
      <c r="D65" s="345">
        <f>SUM(D66:D69)</f>
        <v>9.9984962406015026E-4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114.49894859627784</v>
      </c>
      <c r="M65" s="182"/>
      <c r="N65" s="266"/>
      <c r="O65" s="266"/>
      <c r="P65" s="417"/>
      <c r="Q65" s="344">
        <v>41.458000000000006</v>
      </c>
      <c r="R65" s="417"/>
      <c r="S65" s="344">
        <v>3.4736406656030092</v>
      </c>
      <c r="T65" s="344">
        <v>14.533307930674841</v>
      </c>
      <c r="U65" s="344">
        <v>55.033999999999999</v>
      </c>
      <c r="V65" s="344">
        <f>SUM(V66:V69)</f>
        <v>0</v>
      </c>
      <c r="W65" s="417"/>
      <c r="X65" s="417"/>
      <c r="Y65" s="266"/>
      <c r="Z65" s="182"/>
      <c r="AA65" s="176">
        <v>96.759337841349506</v>
      </c>
      <c r="AB65" s="330">
        <f>SUM(AC65:AM65)</f>
        <v>16.467281347020752</v>
      </c>
      <c r="AC65" s="331"/>
      <c r="AD65" s="182"/>
      <c r="AE65" s="344">
        <f>SUM(AE66:AE69)</f>
        <v>12.435995969255552</v>
      </c>
      <c r="AF65" s="182"/>
      <c r="AG65" s="182"/>
      <c r="AH65" s="182">
        <v>4.0312853777652</v>
      </c>
      <c r="AI65" s="182"/>
      <c r="AJ65" s="182"/>
      <c r="AK65" s="182"/>
      <c r="AL65" s="182"/>
      <c r="AM65" s="266"/>
      <c r="AN65" s="310"/>
      <c r="AO65" s="176">
        <v>222.87518019620066</v>
      </c>
      <c r="AP65" s="330"/>
      <c r="AQ65" s="576">
        <f t="shared" si="24"/>
        <v>450.60174783047285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58">SUM(D66:G66)</f>
        <v>0</v>
      </c>
      <c r="D66" s="654">
        <v>0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4.8398230418373132</v>
      </c>
      <c r="M66" s="554"/>
      <c r="N66" s="313"/>
      <c r="O66" s="263"/>
      <c r="P66" s="313"/>
      <c r="Q66" s="619">
        <v>0.41399999999999998</v>
      </c>
      <c r="R66" s="313"/>
      <c r="S66" s="619">
        <v>0.7707592314468501</v>
      </c>
      <c r="T66" s="619">
        <v>0.48606381039046287</v>
      </c>
      <c r="U66" s="619">
        <v>3.169</v>
      </c>
      <c r="V66" s="619">
        <v>0</v>
      </c>
      <c r="W66" s="313"/>
      <c r="X66" s="313"/>
      <c r="Y66" s="263"/>
      <c r="Z66" s="181"/>
      <c r="AA66" s="644">
        <v>6.9865318032301058</v>
      </c>
      <c r="AB66" s="328">
        <f t="shared" ref="AB66:AB69" si="61">SUM(AC66:AM66)</f>
        <v>4.0312853777652</v>
      </c>
      <c r="AC66" s="329"/>
      <c r="AD66" s="181"/>
      <c r="AE66" s="181">
        <v>0</v>
      </c>
      <c r="AF66" s="181"/>
      <c r="AG66" s="181"/>
      <c r="AH66" s="181">
        <v>4.0312853777652</v>
      </c>
      <c r="AI66" s="181"/>
      <c r="AJ66" s="181"/>
      <c r="AK66" s="181"/>
      <c r="AL66" s="181"/>
      <c r="AM66" s="263"/>
      <c r="AN66" s="309"/>
      <c r="AO66" s="644">
        <v>66.687169905101015</v>
      </c>
      <c r="AP66" s="328"/>
      <c r="AQ66" s="221">
        <f t="shared" si="24"/>
        <v>82.54481012793363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58"/>
        <v>9.9984962406015026E-4</v>
      </c>
      <c r="D67" s="655">
        <v>9.9984962406015026E-4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43.29039566665999</v>
      </c>
      <c r="M67" s="555"/>
      <c r="N67" s="416"/>
      <c r="O67" s="190"/>
      <c r="P67" s="416"/>
      <c r="Q67" s="620">
        <v>7.9930000000000003</v>
      </c>
      <c r="R67" s="416"/>
      <c r="S67" s="620">
        <v>2.0205304565770397</v>
      </c>
      <c r="T67" s="620">
        <v>6.6888652100829509</v>
      </c>
      <c r="U67" s="620">
        <v>26.588000000000001</v>
      </c>
      <c r="V67" s="620">
        <v>0</v>
      </c>
      <c r="W67" s="416"/>
      <c r="X67" s="416"/>
      <c r="Y67" s="190"/>
      <c r="Z67" s="175"/>
      <c r="AA67" s="645">
        <v>36.042143451508025</v>
      </c>
      <c r="AB67" s="322">
        <f t="shared" si="61"/>
        <v>7.1695511786469099</v>
      </c>
      <c r="AC67" s="323"/>
      <c r="AD67" s="175"/>
      <c r="AE67" s="175">
        <v>7.1695511786469099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79.393367391171694</v>
      </c>
      <c r="AP67" s="322"/>
      <c r="AQ67" s="201">
        <f t="shared" si="24"/>
        <v>165.89645753761067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44.864426867942925</v>
      </c>
      <c r="M68" s="555"/>
      <c r="N68" s="416"/>
      <c r="O68" s="190"/>
      <c r="P68" s="416"/>
      <c r="Q68" s="620">
        <v>24.254000000000001</v>
      </c>
      <c r="R68" s="416"/>
      <c r="S68" s="620">
        <v>0.12457526681362019</v>
      </c>
      <c r="T68" s="620">
        <v>3.7348516011292991</v>
      </c>
      <c r="U68" s="620">
        <v>16.751000000000001</v>
      </c>
      <c r="V68" s="620">
        <v>0</v>
      </c>
      <c r="W68" s="416"/>
      <c r="X68" s="416"/>
      <c r="Y68" s="190"/>
      <c r="Z68" s="175"/>
      <c r="AA68" s="645">
        <v>24.027510154425567</v>
      </c>
      <c r="AB68" s="322">
        <f t="shared" si="61"/>
        <v>1.5688615778449384</v>
      </c>
      <c r="AC68" s="323"/>
      <c r="AD68" s="175"/>
      <c r="AE68" s="175">
        <v>1.5688615778449384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47.926740722980227</v>
      </c>
      <c r="AP68" s="322"/>
      <c r="AQ68" s="201">
        <f t="shared" si="24"/>
        <v>118.38753932319366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58"/>
        <v>0</v>
      </c>
      <c r="D69" s="656">
        <v>0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21.504303019837629</v>
      </c>
      <c r="M69" s="556"/>
      <c r="N69" s="417"/>
      <c r="O69" s="266"/>
      <c r="P69" s="417"/>
      <c r="Q69" s="621">
        <v>8.7970000000000006</v>
      </c>
      <c r="R69" s="417"/>
      <c r="S69" s="621">
        <v>0.55777571076549948</v>
      </c>
      <c r="T69" s="621">
        <v>3.6235273090721281</v>
      </c>
      <c r="U69" s="621">
        <v>8.5259999999999998</v>
      </c>
      <c r="V69" s="621">
        <v>0</v>
      </c>
      <c r="W69" s="417"/>
      <c r="X69" s="417"/>
      <c r="Y69" s="266"/>
      <c r="Z69" s="182"/>
      <c r="AA69" s="646">
        <v>29.703152432185785</v>
      </c>
      <c r="AB69" s="342">
        <f t="shared" si="61"/>
        <v>3.6975832127637029</v>
      </c>
      <c r="AC69" s="343"/>
      <c r="AD69" s="287"/>
      <c r="AE69" s="287">
        <v>3.6975832127637029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28.867902176947702</v>
      </c>
      <c r="AP69" s="342"/>
      <c r="AQ69" s="239">
        <f t="shared" si="24"/>
        <v>83.772940841734822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157.40709054961278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157.40709054961278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205.39509054961277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23.880739364435087</v>
      </c>
      <c r="M71" s="182"/>
      <c r="N71" s="182"/>
      <c r="O71" s="182"/>
      <c r="P71" s="182"/>
      <c r="Q71" s="182"/>
      <c r="R71" s="182"/>
      <c r="S71" s="182"/>
      <c r="T71" s="182"/>
      <c r="U71" s="293">
        <v>23.880739364435087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23.880739364435087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62">C26-C27-C29</f>
        <v>-17.97932287281111</v>
      </c>
      <c r="D72" s="278">
        <f t="shared" si="62"/>
        <v>-17.937875588000566</v>
      </c>
      <c r="E72" s="179">
        <f t="shared" si="62"/>
        <v>-1.4811976208985698</v>
      </c>
      <c r="F72" s="297">
        <f t="shared" si="62"/>
        <v>0</v>
      </c>
      <c r="G72" s="297">
        <f t="shared" si="62"/>
        <v>1.439750336088002</v>
      </c>
      <c r="H72" s="307">
        <f t="shared" si="62"/>
        <v>8.5895890727599635</v>
      </c>
      <c r="I72" s="278">
        <f t="shared" si="62"/>
        <v>-0.36694505723997406</v>
      </c>
      <c r="J72" s="179">
        <f t="shared" si="62"/>
        <v>0</v>
      </c>
      <c r="K72" s="179">
        <f t="shared" si="62"/>
        <v>8.9565341300000085</v>
      </c>
      <c r="L72" s="307">
        <f t="shared" si="62"/>
        <v>-17.203806645012264</v>
      </c>
      <c r="M72" s="179">
        <f t="shared" si="62"/>
        <v>-3.0149591901999884</v>
      </c>
      <c r="N72" s="179">
        <f t="shared" ref="N72" si="63">N26-N27-N29</f>
        <v>0.33320389499999692</v>
      </c>
      <c r="O72" s="179">
        <f t="shared" si="62"/>
        <v>7.6129812398900256</v>
      </c>
      <c r="P72" s="179">
        <f t="shared" si="62"/>
        <v>-21.585921215403005</v>
      </c>
      <c r="Q72" s="179">
        <f t="shared" si="62"/>
        <v>-21.570707179839815</v>
      </c>
      <c r="R72" s="179">
        <f t="shared" si="62"/>
        <v>18.221718395760149</v>
      </c>
      <c r="S72" s="179">
        <f t="shared" si="62"/>
        <v>17.899100323553796</v>
      </c>
      <c r="T72" s="179">
        <f t="shared" si="62"/>
        <v>-8.5988172466646517</v>
      </c>
      <c r="U72" s="179">
        <f t="shared" si="62"/>
        <v>-9.8105075027037856</v>
      </c>
      <c r="V72" s="179">
        <f t="shared" si="62"/>
        <v>4.8948252369598322E-3</v>
      </c>
      <c r="W72" s="297">
        <f t="shared" si="62"/>
        <v>3.3052070103591209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8.8237771665912987</v>
      </c>
      <c r="AB72" s="257">
        <f t="shared" si="62"/>
        <v>-6.9318739459450285</v>
      </c>
      <c r="AC72" s="336">
        <f t="shared" si="62"/>
        <v>0</v>
      </c>
      <c r="AD72" s="179">
        <f t="shared" si="62"/>
        <v>0</v>
      </c>
      <c r="AE72" s="179">
        <f t="shared" si="62"/>
        <v>-1.5261619948088025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-3.5886963913919772</v>
      </c>
      <c r="AJ72" s="179">
        <f t="shared" ref="AJ72" si="65">AJ26-AJ27-AJ29</f>
        <v>-1.8170155597439965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-5.05309969535665</v>
      </c>
      <c r="AP72" s="257">
        <f t="shared" si="62"/>
        <v>0</v>
      </c>
      <c r="AQ72" s="207">
        <f t="shared" si="24"/>
        <v>-29.754736919773791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201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484" t="s">
        <v>153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458" t="s">
        <v>155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456" t="s">
        <v>156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466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466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6">
    <pageSetUpPr fitToPage="1"/>
  </sheetPr>
  <dimension ref="A1:AS80"/>
  <sheetViews>
    <sheetView zoomScale="80" zoomScaleNormal="80" workbookViewId="0">
      <pane xSplit="2" ySplit="1" topLeftCell="C29" activePane="bottomRight" state="frozen"/>
      <selection activeCell="A81" sqref="A81:XFD117"/>
      <selection pane="topRight" activeCell="A81" sqref="A81:XFD117"/>
      <selection pane="bottomLeft" activeCell="A81" sqref="A81:XFD117"/>
      <selection pane="bottomRight" activeCell="A81" sqref="A81:XFD117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166" bestFit="1" customWidth="1"/>
    <col min="42" max="42" width="5.570312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146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30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1326.5235128361767</v>
      </c>
      <c r="I2" s="12">
        <v>1198.8195128361767</v>
      </c>
      <c r="J2" s="303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163.54324326958925</v>
      </c>
      <c r="AB2" s="320">
        <f>SUM(AC2:AM2)</f>
        <v>775.30541172389144</v>
      </c>
      <c r="AC2" s="321">
        <v>51.556772735281996</v>
      </c>
      <c r="AD2" s="303">
        <v>390.57024527999988</v>
      </c>
      <c r="AE2" s="303">
        <v>182.86980398937911</v>
      </c>
      <c r="AF2" s="303">
        <v>48.730267753518739</v>
      </c>
      <c r="AG2" s="303">
        <v>37.788779274270411</v>
      </c>
      <c r="AH2" s="303">
        <v>11.443677581561426</v>
      </c>
      <c r="AI2" s="303">
        <v>21.817626801215997</v>
      </c>
      <c r="AJ2" s="303">
        <v>0</v>
      </c>
      <c r="AK2" s="12">
        <v>6.014300332800001E-2</v>
      </c>
      <c r="AL2" s="12">
        <v>10.100682038320729</v>
      </c>
      <c r="AM2" s="250">
        <v>20.367413267015046</v>
      </c>
      <c r="AN2" s="351">
        <v>61.378049965933769</v>
      </c>
      <c r="AO2" s="351"/>
      <c r="AP2" s="320"/>
      <c r="AQ2" s="197">
        <f>C2+H2+L2+AA2+AB2+AN2+AO2+AP2</f>
        <v>2326.7502177955912</v>
      </c>
    </row>
    <row r="3" spans="1:45" s="198" customFormat="1" ht="12.75" customHeight="1" x14ac:dyDescent="0.2">
      <c r="A3" s="199" t="s">
        <v>1</v>
      </c>
      <c r="B3" s="200"/>
      <c r="C3" s="251">
        <f>SUM(D3:G3)</f>
        <v>1478.9665654886676</v>
      </c>
      <c r="D3" s="252">
        <v>1394.9903035192997</v>
      </c>
      <c r="E3" s="386">
        <v>62.172942899999995</v>
      </c>
      <c r="F3" s="190"/>
      <c r="G3" s="190">
        <v>21.803319069367976</v>
      </c>
      <c r="H3" s="304">
        <f>SUM(I3:K3)</f>
        <v>0</v>
      </c>
      <c r="I3" s="28"/>
      <c r="J3" s="175"/>
      <c r="K3" s="175"/>
      <c r="L3" s="304">
        <f>SUM(M3:Z3)</f>
        <v>8206.3780917764125</v>
      </c>
      <c r="M3" s="28">
        <v>3224.7393668824002</v>
      </c>
      <c r="N3" s="28">
        <v>0</v>
      </c>
      <c r="O3" s="175">
        <v>0</v>
      </c>
      <c r="P3" s="175">
        <v>835.80532284444439</v>
      </c>
      <c r="Q3" s="175">
        <v>492.83680019392006</v>
      </c>
      <c r="R3" s="175">
        <v>886.62171108431994</v>
      </c>
      <c r="S3" s="175">
        <v>181.42774736016949</v>
      </c>
      <c r="T3" s="175">
        <v>102.62516826266319</v>
      </c>
      <c r="U3" s="175">
        <v>2072.0867067570584</v>
      </c>
      <c r="V3" s="175">
        <v>112.17530045990912</v>
      </c>
      <c r="W3" s="190">
        <v>3.3952482417127068</v>
      </c>
      <c r="X3" s="190">
        <v>255.65281304072963</v>
      </c>
      <c r="Y3" s="190">
        <v>1.0655053795920419</v>
      </c>
      <c r="Z3" s="175">
        <v>37.946401269492299</v>
      </c>
      <c r="AA3" s="304">
        <v>3717.3683218661595</v>
      </c>
      <c r="AB3" s="322">
        <f>SUM(AC3:AM3)</f>
        <v>114.352782737616</v>
      </c>
      <c r="AC3" s="323"/>
      <c r="AD3" s="175"/>
      <c r="AE3" s="175">
        <v>35.69580642431999</v>
      </c>
      <c r="AF3" s="175"/>
      <c r="AG3" s="175"/>
      <c r="AH3" s="175"/>
      <c r="AI3" s="175">
        <v>49.780680323520002</v>
      </c>
      <c r="AJ3" s="175">
        <v>28.876295989775997</v>
      </c>
      <c r="AK3" s="28"/>
      <c r="AL3" s="28"/>
      <c r="AM3" s="190"/>
      <c r="AN3" s="352"/>
      <c r="AO3" s="352">
        <v>225.7640782</v>
      </c>
      <c r="AP3" s="322"/>
      <c r="AQ3" s="201">
        <f t="shared" ref="AQ3:AQ20" si="0">C3+H3+L3+AA3+AB3+AN3+AO3+AP3</f>
        <v>13742.829840068855</v>
      </c>
    </row>
    <row r="4" spans="1:45" s="198" customFormat="1" ht="12.75" customHeight="1" x14ac:dyDescent="0.2">
      <c r="A4" s="199" t="s">
        <v>2</v>
      </c>
      <c r="B4" s="200"/>
      <c r="C4" s="251">
        <f>SUM(D4:G4)</f>
        <v>10.263011098368001</v>
      </c>
      <c r="D4" s="252">
        <v>0</v>
      </c>
      <c r="E4" s="253">
        <v>9.6257199599999996</v>
      </c>
      <c r="F4" s="190"/>
      <c r="G4" s="190">
        <v>0.637291138368</v>
      </c>
      <c r="H4" s="304">
        <f>SUM(I4:K4)</f>
        <v>8.5388249999999992</v>
      </c>
      <c r="I4" s="28"/>
      <c r="J4" s="175"/>
      <c r="K4" s="175">
        <v>8.5388249999999992</v>
      </c>
      <c r="L4" s="304">
        <f>SUM(M4:Z4)</f>
        <v>1398.3760537480889</v>
      </c>
      <c r="M4" s="28">
        <v>227.26246140660001</v>
      </c>
      <c r="N4" s="28">
        <v>22.031137409999999</v>
      </c>
      <c r="O4" s="175"/>
      <c r="P4" s="175">
        <v>176.67692224444443</v>
      </c>
      <c r="Q4" s="175">
        <v>4.0942298924800005</v>
      </c>
      <c r="R4" s="175">
        <v>0.41725173407999999</v>
      </c>
      <c r="S4" s="175">
        <v>900.69753438870055</v>
      </c>
      <c r="T4" s="175">
        <v>31.383906037754567</v>
      </c>
      <c r="U4" s="175">
        <v>0.34975486052409127</v>
      </c>
      <c r="V4" s="175">
        <v>8.3976696266481812E-2</v>
      </c>
      <c r="W4" s="190">
        <v>28.401526478591158</v>
      </c>
      <c r="X4" s="190">
        <v>6.8443905999999999E-2</v>
      </c>
      <c r="Y4" s="190">
        <v>2.8511527999999998E-2</v>
      </c>
      <c r="Z4" s="175">
        <v>6.8803971646474302</v>
      </c>
      <c r="AA4" s="304">
        <v>0</v>
      </c>
      <c r="AB4" s="322">
        <f>SUM(AC4:AM4)</f>
        <v>5.0090687999999987E-3</v>
      </c>
      <c r="AC4" s="323"/>
      <c r="AD4" s="175"/>
      <c r="AE4" s="175">
        <v>5.0090687999999987E-3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32.935514599999998</v>
      </c>
      <c r="AP4" s="322"/>
      <c r="AQ4" s="201">
        <f t="shared" si="0"/>
        <v>1450.1184135152571</v>
      </c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143.57555890762904</v>
      </c>
      <c r="M5" s="28"/>
      <c r="N5" s="28"/>
      <c r="O5" s="175"/>
      <c r="P5" s="175"/>
      <c r="Q5" s="175"/>
      <c r="R5" s="175"/>
      <c r="S5" s="175">
        <v>18.117529486158194</v>
      </c>
      <c r="T5" s="175"/>
      <c r="U5" s="175">
        <v>125.45802942147084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143.57555890762904</v>
      </c>
    </row>
    <row r="6" spans="1:45" s="198" customFormat="1" ht="12.75" customHeight="1" thickBot="1" x14ac:dyDescent="0.25">
      <c r="A6" s="202" t="s">
        <v>4</v>
      </c>
      <c r="B6" s="203"/>
      <c r="C6" s="251">
        <f>SUM(D6:G6)</f>
        <v>-162.65533775963095</v>
      </c>
      <c r="D6" s="254">
        <v>-146.91938918054831</v>
      </c>
      <c r="E6" s="190">
        <v>-11.915282402253517</v>
      </c>
      <c r="F6" s="255"/>
      <c r="G6" s="255">
        <v>-3.8206661768291252</v>
      </c>
      <c r="H6" s="305">
        <f>SUM(I6:K6)</f>
        <v>-576.31626182949879</v>
      </c>
      <c r="I6" s="306">
        <v>-563.65665082949874</v>
      </c>
      <c r="J6" s="306">
        <v>0</v>
      </c>
      <c r="K6" s="306">
        <v>-12.659611000000002</v>
      </c>
      <c r="L6" s="305">
        <f>SUM(M6:Z6)</f>
        <v>-96.806420913502421</v>
      </c>
      <c r="M6" s="28">
        <v>-97.146999999999991</v>
      </c>
      <c r="N6" s="28">
        <v>-4.26</v>
      </c>
      <c r="O6" s="175"/>
      <c r="P6" s="175">
        <v>-5.451136233333334</v>
      </c>
      <c r="Q6" s="175">
        <v>19.943732856319997</v>
      </c>
      <c r="R6" s="175">
        <v>-16.141776997440001</v>
      </c>
      <c r="S6" s="175">
        <v>-1.6827368912429379</v>
      </c>
      <c r="T6" s="175">
        <v>-2.3111387808355093</v>
      </c>
      <c r="U6" s="175">
        <v>-2.6529116023668635</v>
      </c>
      <c r="V6" s="175">
        <v>11.487319046860302</v>
      </c>
      <c r="W6" s="255">
        <v>1.4092276885359116</v>
      </c>
      <c r="X6" s="255">
        <v>0</v>
      </c>
      <c r="Y6" s="255">
        <v>0</v>
      </c>
      <c r="Z6" s="306">
        <v>0</v>
      </c>
      <c r="AA6" s="305">
        <v>-18.351521614167385</v>
      </c>
      <c r="AB6" s="324">
        <f>SUM(AC6:AM6)</f>
        <v>-1.7376714704406</v>
      </c>
      <c r="AC6" s="325"/>
      <c r="AD6" s="186"/>
      <c r="AE6" s="186">
        <v>-0.93437962010460007</v>
      </c>
      <c r="AF6" s="186"/>
      <c r="AG6" s="186"/>
      <c r="AH6" s="186"/>
      <c r="AI6" s="186">
        <v>0.369383347872</v>
      </c>
      <c r="AJ6" s="186">
        <v>-1.1726751982079999</v>
      </c>
      <c r="AK6" s="306"/>
      <c r="AL6" s="306"/>
      <c r="AM6" s="255"/>
      <c r="AN6" s="353"/>
      <c r="AO6" s="353"/>
      <c r="AP6" s="324"/>
      <c r="AQ6" s="204">
        <f t="shared" si="0"/>
        <v>-855.86721358724003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1306.0482166306685</v>
      </c>
      <c r="D7" s="326">
        <f t="shared" si="1"/>
        <v>1248.0709143387514</v>
      </c>
      <c r="E7" s="180">
        <f t="shared" si="1"/>
        <v>40.63194053774648</v>
      </c>
      <c r="F7" s="180">
        <f t="shared" si="1"/>
        <v>0</v>
      </c>
      <c r="G7" s="180">
        <f t="shared" si="1"/>
        <v>17.345361754170852</v>
      </c>
      <c r="H7" s="308">
        <f t="shared" si="1"/>
        <v>741.66842600667781</v>
      </c>
      <c r="I7" s="326">
        <f t="shared" si="1"/>
        <v>635.16286200667798</v>
      </c>
      <c r="J7" s="180">
        <f t="shared" si="1"/>
        <v>127.70399999999999</v>
      </c>
      <c r="K7" s="180">
        <f t="shared" si="1"/>
        <v>-21.198436000000001</v>
      </c>
      <c r="L7" s="308">
        <f t="shared" si="1"/>
        <v>6567.6200582071924</v>
      </c>
      <c r="M7" s="326">
        <f t="shared" si="1"/>
        <v>2900.3299054758004</v>
      </c>
      <c r="N7" s="326">
        <f t="shared" ref="N7" si="2">N2+N3-N4-N5+N6</f>
        <v>-26.291137409999997</v>
      </c>
      <c r="O7" s="180">
        <f t="shared" si="1"/>
        <v>0</v>
      </c>
      <c r="P7" s="180">
        <f t="shared" si="1"/>
        <v>653.67726436666658</v>
      </c>
      <c r="Q7" s="180">
        <f t="shared" si="1"/>
        <v>508.68630315776011</v>
      </c>
      <c r="R7" s="180">
        <f t="shared" si="1"/>
        <v>870.06268235279992</v>
      </c>
      <c r="S7" s="180">
        <f t="shared" si="1"/>
        <v>-739.07005340593219</v>
      </c>
      <c r="T7" s="180">
        <f t="shared" si="1"/>
        <v>68.930123444073118</v>
      </c>
      <c r="U7" s="180">
        <f t="shared" si="1"/>
        <v>1943.6260108726965</v>
      </c>
      <c r="V7" s="180">
        <f t="shared" si="1"/>
        <v>123.57864281050296</v>
      </c>
      <c r="W7" s="180">
        <f t="shared" si="1"/>
        <v>-23.597050548342541</v>
      </c>
      <c r="X7" s="180">
        <f t="shared" si="1"/>
        <v>255.58436913472963</v>
      </c>
      <c r="Y7" s="180">
        <f t="shared" si="1"/>
        <v>1.036993851592042</v>
      </c>
      <c r="Z7" s="180">
        <f t="shared" si="1"/>
        <v>31.066004104844868</v>
      </c>
      <c r="AA7" s="308">
        <f t="shared" si="1"/>
        <v>3862.5600435215815</v>
      </c>
      <c r="AB7" s="308">
        <f t="shared" si="1"/>
        <v>887.915513922267</v>
      </c>
      <c r="AC7" s="326">
        <f t="shared" si="1"/>
        <v>51.556772735281996</v>
      </c>
      <c r="AD7" s="180">
        <f t="shared" si="1"/>
        <v>390.57024527999988</v>
      </c>
      <c r="AE7" s="180">
        <f t="shared" si="1"/>
        <v>217.62622172479448</v>
      </c>
      <c r="AF7" s="180">
        <f t="shared" ref="AF7" si="3">AF2+AF3-AF4-AF5+AF6</f>
        <v>48.730267753518739</v>
      </c>
      <c r="AG7" s="180">
        <f t="shared" si="1"/>
        <v>37.788779274270411</v>
      </c>
      <c r="AH7" s="180">
        <f t="shared" si="1"/>
        <v>11.443677581561426</v>
      </c>
      <c r="AI7" s="180">
        <f t="shared" si="1"/>
        <v>71.967690472607998</v>
      </c>
      <c r="AJ7" s="180">
        <f t="shared" ref="AJ7" si="4">AJ2+AJ3-AJ4-AJ5+AJ6</f>
        <v>27.703620791567996</v>
      </c>
      <c r="AK7" s="259">
        <f t="shared" si="1"/>
        <v>6.014300332800001E-2</v>
      </c>
      <c r="AL7" s="259">
        <f t="shared" ref="AL7" si="5">AL2+AL3-AL4-AL5+AL6</f>
        <v>10.100682038320729</v>
      </c>
      <c r="AM7" s="326">
        <f t="shared" si="1"/>
        <v>20.367413267015046</v>
      </c>
      <c r="AN7" s="308">
        <f t="shared" si="1"/>
        <v>61.378049965933769</v>
      </c>
      <c r="AO7" s="308">
        <f t="shared" si="1"/>
        <v>192.8285636</v>
      </c>
      <c r="AP7" s="362">
        <f t="shared" si="1"/>
        <v>0</v>
      </c>
      <c r="AQ7" s="229">
        <f t="shared" si="0"/>
        <v>13620.018871854321</v>
      </c>
      <c r="AR7" s="19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1306.0482166306685</v>
      </c>
      <c r="D8" s="374">
        <f t="shared" si="6"/>
        <v>1248.0709143387514</v>
      </c>
      <c r="E8" s="375">
        <f t="shared" si="6"/>
        <v>40.63194053774648</v>
      </c>
      <c r="F8" s="376">
        <f t="shared" si="6"/>
        <v>0</v>
      </c>
      <c r="G8" s="376">
        <f t="shared" si="6"/>
        <v>17.345361754170852</v>
      </c>
      <c r="H8" s="377">
        <f t="shared" si="6"/>
        <v>741.66842600667781</v>
      </c>
      <c r="I8" s="374">
        <f t="shared" si="6"/>
        <v>635.16286200667798</v>
      </c>
      <c r="J8" s="375">
        <f t="shared" si="6"/>
        <v>127.70399999999999</v>
      </c>
      <c r="K8" s="375">
        <f t="shared" si="6"/>
        <v>-21.198436000000001</v>
      </c>
      <c r="L8" s="377">
        <f t="shared" si="6"/>
        <v>6279.932691116026</v>
      </c>
      <c r="M8" s="374">
        <f t="shared" si="6"/>
        <v>2900.3299054758004</v>
      </c>
      <c r="N8" s="374">
        <f t="shared" si="6"/>
        <v>-26.291137409999997</v>
      </c>
      <c r="O8" s="375">
        <f t="shared" si="6"/>
        <v>0</v>
      </c>
      <c r="P8" s="375">
        <f t="shared" si="6"/>
        <v>653.67726436666658</v>
      </c>
      <c r="Q8" s="375">
        <f t="shared" si="6"/>
        <v>508.68630315776011</v>
      </c>
      <c r="R8" s="375">
        <f t="shared" si="6"/>
        <v>870.06268235279992</v>
      </c>
      <c r="S8" s="375">
        <f t="shared" si="6"/>
        <v>-739.07005340593219</v>
      </c>
      <c r="T8" s="375">
        <f t="shared" si="6"/>
        <v>68.930123444073118</v>
      </c>
      <c r="U8" s="375">
        <f t="shared" si="6"/>
        <v>1943.6260108726965</v>
      </c>
      <c r="V8" s="375">
        <f t="shared" si="6"/>
        <v>123.57864281050296</v>
      </c>
      <c r="W8" s="376">
        <f t="shared" si="6"/>
        <v>-23.597050548342541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3862.5600435215815</v>
      </c>
      <c r="AB8" s="387">
        <f t="shared" si="6"/>
        <v>887.915513922267</v>
      </c>
      <c r="AC8" s="374">
        <f t="shared" si="6"/>
        <v>51.556772735281996</v>
      </c>
      <c r="AD8" s="375">
        <f t="shared" si="6"/>
        <v>390.57024527999988</v>
      </c>
      <c r="AE8" s="375">
        <f t="shared" si="6"/>
        <v>217.62622172479448</v>
      </c>
      <c r="AF8" s="375">
        <f t="shared" si="6"/>
        <v>48.730267753518739</v>
      </c>
      <c r="AG8" s="375">
        <f t="shared" si="6"/>
        <v>37.788779274270411</v>
      </c>
      <c r="AH8" s="375">
        <f t="shared" si="6"/>
        <v>11.443677581561426</v>
      </c>
      <c r="AI8" s="375">
        <f t="shared" si="6"/>
        <v>71.967690472607998</v>
      </c>
      <c r="AJ8" s="375">
        <f t="shared" ref="AJ8" si="7">AJ7-AJ27</f>
        <v>27.703620791567996</v>
      </c>
      <c r="AK8" s="411">
        <f t="shared" si="6"/>
        <v>6.014300332800001E-2</v>
      </c>
      <c r="AL8" s="411">
        <f t="shared" si="6"/>
        <v>10.100682038320729</v>
      </c>
      <c r="AM8" s="374">
        <f t="shared" si="6"/>
        <v>20.367413267015046</v>
      </c>
      <c r="AN8" s="377">
        <f t="shared" si="6"/>
        <v>61.378049965933769</v>
      </c>
      <c r="AO8" s="377">
        <f t="shared" si="6"/>
        <v>192.8285636</v>
      </c>
      <c r="AP8" s="374">
        <f t="shared" si="6"/>
        <v>0</v>
      </c>
      <c r="AQ8" s="378">
        <f t="shared" si="0"/>
        <v>13332.331504763155</v>
      </c>
      <c r="AR8" s="198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970.36929297879044</v>
      </c>
      <c r="D9" s="259">
        <f t="shared" si="8"/>
        <v>970.36929297879044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618.62838864516459</v>
      </c>
      <c r="I9" s="259">
        <f t="shared" si="8"/>
        <v>618.62838864516459</v>
      </c>
      <c r="J9" s="180">
        <f t="shared" si="8"/>
        <v>0</v>
      </c>
      <c r="K9" s="180">
        <f t="shared" si="8"/>
        <v>0</v>
      </c>
      <c r="L9" s="308">
        <f t="shared" si="8"/>
        <v>2958.3702206998646</v>
      </c>
      <c r="M9" s="180">
        <f t="shared" si="8"/>
        <v>2902.1387999999997</v>
      </c>
      <c r="N9" s="180">
        <f t="shared" ref="N9" si="9">SUM(N10:N14)</f>
        <v>12.78</v>
      </c>
      <c r="O9" s="180">
        <f t="shared" si="8"/>
        <v>5.0546089151999993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33.292608944288524</v>
      </c>
      <c r="T9" s="180">
        <f t="shared" si="8"/>
        <v>0.61192773760319985</v>
      </c>
      <c r="U9" s="180">
        <f t="shared" si="8"/>
        <v>4.4922751027731254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2154.0846153826983</v>
      </c>
      <c r="AB9" s="326">
        <f t="shared" si="8"/>
        <v>118.97414160255751</v>
      </c>
      <c r="AC9" s="327">
        <f t="shared" si="8"/>
        <v>0</v>
      </c>
      <c r="AD9" s="180">
        <f t="shared" si="8"/>
        <v>0</v>
      </c>
      <c r="AE9" s="180">
        <f t="shared" si="8"/>
        <v>50.863158049874343</v>
      </c>
      <c r="AF9" s="180">
        <f t="shared" ref="AF9" si="10">SUM(AF10:AF14)</f>
        <v>25.968057539385907</v>
      </c>
      <c r="AG9" s="180">
        <f t="shared" si="8"/>
        <v>37.788779274270411</v>
      </c>
      <c r="AH9" s="180">
        <f t="shared" si="8"/>
        <v>4.3541467390268371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22.857128964614091</v>
      </c>
      <c r="AO9" s="308">
        <f t="shared" si="8"/>
        <v>67.803114660000006</v>
      </c>
      <c r="AP9" s="326">
        <f t="shared" si="8"/>
        <v>0</v>
      </c>
      <c r="AQ9" s="211">
        <f t="shared" si="0"/>
        <v>6911.08690293369</v>
      </c>
      <c r="AR9" s="198"/>
    </row>
    <row r="10" spans="1:45" s="198" customFormat="1" ht="12.75" customHeight="1" x14ac:dyDescent="0.2">
      <c r="A10" s="63" t="s">
        <v>225</v>
      </c>
      <c r="B10" s="212"/>
      <c r="C10" s="261">
        <f>SUM(D10:G10)</f>
        <v>970.36929297879044</v>
      </c>
      <c r="D10" s="262">
        <v>970.36929297879044</v>
      </c>
      <c r="E10" s="181"/>
      <c r="F10" s="263"/>
      <c r="G10" s="263"/>
      <c r="H10" s="309">
        <f>SUM(I10:K10)</f>
        <v>497.52552670669769</v>
      </c>
      <c r="I10" s="262">
        <v>497.52552670669769</v>
      </c>
      <c r="J10" s="181">
        <v>0</v>
      </c>
      <c r="K10" s="181"/>
      <c r="L10" s="309">
        <f>SUM(M10:Z10)</f>
        <v>37.784884047061652</v>
      </c>
      <c r="M10" s="181"/>
      <c r="N10" s="181"/>
      <c r="O10" s="181"/>
      <c r="P10" s="181"/>
      <c r="Q10" s="181"/>
      <c r="R10" s="181"/>
      <c r="S10" s="181">
        <v>33.292608944288524</v>
      </c>
      <c r="T10" s="181"/>
      <c r="U10" s="181">
        <v>4.4922751027731254</v>
      </c>
      <c r="V10" s="181"/>
      <c r="W10" s="263"/>
      <c r="X10" s="263"/>
      <c r="Y10" s="263"/>
      <c r="Z10" s="181"/>
      <c r="AA10" s="309">
        <v>1829.9457145389074</v>
      </c>
      <c r="AB10" s="328">
        <f>SUM(AC10:AM10)</f>
        <v>110.78077387837121</v>
      </c>
      <c r="AC10" s="329"/>
      <c r="AD10" s="181"/>
      <c r="AE10" s="181">
        <v>47.023937064714886</v>
      </c>
      <c r="AF10" s="181">
        <v>25.968057539385907</v>
      </c>
      <c r="AG10" s="181">
        <v>37.788779274270411</v>
      </c>
      <c r="AH10" s="181"/>
      <c r="AI10" s="181"/>
      <c r="AJ10" s="181"/>
      <c r="AK10" s="262"/>
      <c r="AL10" s="262"/>
      <c r="AM10" s="263"/>
      <c r="AN10" s="354">
        <v>22.857128964614091</v>
      </c>
      <c r="AO10" s="309"/>
      <c r="AP10" s="328"/>
      <c r="AQ10" s="214">
        <f t="shared" si="0"/>
        <v>3469.263321114443</v>
      </c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9.4132356226773783</v>
      </c>
      <c r="I11" s="28">
        <v>9.4132356226773783</v>
      </c>
      <c r="J11" s="175"/>
      <c r="K11" s="175"/>
      <c r="L11" s="304">
        <f>SUM(M11:Z11)</f>
        <v>5.6665366528031988</v>
      </c>
      <c r="M11" s="175"/>
      <c r="N11" s="188"/>
      <c r="O11" s="188">
        <v>5.0546089151999993</v>
      </c>
      <c r="P11" s="175"/>
      <c r="Q11" s="175"/>
      <c r="R11" s="175"/>
      <c r="S11" s="175">
        <v>0</v>
      </c>
      <c r="T11" s="175">
        <v>0.61192773760319985</v>
      </c>
      <c r="U11" s="175">
        <v>0</v>
      </c>
      <c r="V11" s="175"/>
      <c r="W11" s="190"/>
      <c r="X11" s="190"/>
      <c r="Y11" s="190"/>
      <c r="Z11" s="175"/>
      <c r="AA11" s="304">
        <v>268.22553127245442</v>
      </c>
      <c r="AB11" s="322">
        <f>SUM(AC11:AM11)</f>
        <v>8.193367724186297</v>
      </c>
      <c r="AC11" s="323"/>
      <c r="AD11" s="175"/>
      <c r="AE11" s="175">
        <v>3.8392209851594603</v>
      </c>
      <c r="AF11" s="175"/>
      <c r="AG11" s="175"/>
      <c r="AH11" s="175">
        <v>4.3541467390268371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291.49867127212133</v>
      </c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50.326280660000002</v>
      </c>
      <c r="AP12" s="322"/>
      <c r="AQ12" s="201">
        <f t="shared" si="0"/>
        <v>50.326280660000002</v>
      </c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111.68962631578947</v>
      </c>
      <c r="I13" s="28">
        <v>111.68962631578947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111.68962631578947</v>
      </c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2914.9187999999999</v>
      </c>
      <c r="M14" s="182">
        <v>2902.1387999999997</v>
      </c>
      <c r="N14" s="182">
        <v>12.78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55.913369571336688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17.476834</v>
      </c>
      <c r="AP14" s="330"/>
      <c r="AQ14" s="217">
        <f t="shared" si="0"/>
        <v>2988.3090035713367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106.10514499999999</v>
      </c>
      <c r="I15" s="268">
        <f t="shared" si="13"/>
        <v>0</v>
      </c>
      <c r="J15" s="183">
        <f t="shared" si="13"/>
        <v>0</v>
      </c>
      <c r="K15" s="183">
        <f t="shared" si="13"/>
        <v>106.10514499999999</v>
      </c>
      <c r="L15" s="311">
        <f t="shared" si="13"/>
        <v>2940.4566443049412</v>
      </c>
      <c r="M15" s="183">
        <f t="shared" si="13"/>
        <v>0</v>
      </c>
      <c r="N15" s="183">
        <f t="shared" si="13"/>
        <v>0</v>
      </c>
      <c r="O15" s="183">
        <f t="shared" si="13"/>
        <v>69.086897826126389</v>
      </c>
      <c r="P15" s="183">
        <f t="shared" si="13"/>
        <v>562.92173059764002</v>
      </c>
      <c r="Q15" s="183">
        <f t="shared" si="13"/>
        <v>111.32215516240002</v>
      </c>
      <c r="R15" s="183">
        <f t="shared" si="13"/>
        <v>0</v>
      </c>
      <c r="S15" s="183">
        <f t="shared" si="13"/>
        <v>916.87017170280012</v>
      </c>
      <c r="T15" s="183">
        <f t="shared" si="13"/>
        <v>70.984914459900011</v>
      </c>
      <c r="U15" s="183">
        <f t="shared" si="13"/>
        <v>1179.2461476955775</v>
      </c>
      <c r="V15" s="183">
        <f t="shared" si="13"/>
        <v>0</v>
      </c>
      <c r="W15" s="269">
        <f t="shared" si="13"/>
        <v>30.024626860497236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1786.9855822848347</v>
      </c>
      <c r="AP15" s="219">
        <f t="shared" si="13"/>
        <v>0</v>
      </c>
      <c r="AQ15" s="220">
        <f t="shared" si="0"/>
        <v>4833.547371589776</v>
      </c>
      <c r="AR15" s="19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1580.4489081800953</v>
      </c>
      <c r="AP16" s="328"/>
      <c r="AQ16" s="221">
        <f>C16+H16+L16+AA16+AO16+AP16</f>
        <v>1580.4489081800953</v>
      </c>
      <c r="AR16" s="198"/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176.89008524765129</v>
      </c>
      <c r="AP17" s="322"/>
      <c r="AQ17" s="201">
        <f>C17+H17+L17+AA17+AO17+AP17</f>
        <v>176.89008524765129</v>
      </c>
      <c r="AR17" s="198"/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29.646588857087998</v>
      </c>
      <c r="AP18" s="322"/>
      <c r="AQ18" s="201">
        <f t="shared" si="0"/>
        <v>29.646588857087998</v>
      </c>
      <c r="AR18" s="198"/>
    </row>
    <row r="19" spans="1:44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106.10514499999999</v>
      </c>
      <c r="I19" s="28"/>
      <c r="J19" s="175"/>
      <c r="K19" s="175">
        <v>106.10514499999999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106.10514499999999</v>
      </c>
      <c r="AR19" s="198"/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2940.4566443049412</v>
      </c>
      <c r="M20" s="182"/>
      <c r="N20" s="182"/>
      <c r="O20" s="182">
        <v>69.086897826126389</v>
      </c>
      <c r="P20" s="182">
        <v>562.92173059764002</v>
      </c>
      <c r="Q20" s="182">
        <v>111.32215516240002</v>
      </c>
      <c r="R20" s="182">
        <v>0</v>
      </c>
      <c r="S20" s="182">
        <v>916.87017170280012</v>
      </c>
      <c r="T20" s="182">
        <v>70.984914459900011</v>
      </c>
      <c r="U20" s="182">
        <v>1179.2461476955775</v>
      </c>
      <c r="V20" s="182"/>
      <c r="W20" s="266">
        <v>30.024626860497236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2940.4566443049412</v>
      </c>
      <c r="AR20" s="198"/>
    </row>
    <row r="21" spans="1:44" s="222" customFormat="1" ht="12.75" customHeight="1" x14ac:dyDescent="0.2">
      <c r="A21" s="97" t="s">
        <v>7</v>
      </c>
      <c r="B21" s="224"/>
      <c r="C21" s="270">
        <f>SUM(C22:C24)</f>
        <v>23.921544282453681</v>
      </c>
      <c r="D21" s="271">
        <f>SUM(D22:D24)</f>
        <v>-14.006230000000002</v>
      </c>
      <c r="E21" s="184">
        <f>SUM(E22:E24)</f>
        <v>37.927774282453683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-25.844452321811737</v>
      </c>
      <c r="M21" s="184">
        <f t="shared" ref="M21:AA21" si="15">SUM(M22:M24)</f>
        <v>0</v>
      </c>
      <c r="N21" s="184">
        <f t="shared" ref="N21" si="16">SUM(N22:N24)</f>
        <v>39.405000000000001</v>
      </c>
      <c r="O21" s="184">
        <f t="shared" si="15"/>
        <v>0</v>
      </c>
      <c r="P21" s="184">
        <f t="shared" si="15"/>
        <v>-39.126390477777782</v>
      </c>
      <c r="Q21" s="184">
        <f t="shared" si="15"/>
        <v>218.03413355360001</v>
      </c>
      <c r="R21" s="184">
        <f t="shared" si="15"/>
        <v>-217.84516094495999</v>
      </c>
      <c r="S21" s="184">
        <f t="shared" si="15"/>
        <v>1.7216905209039548</v>
      </c>
      <c r="T21" s="184">
        <f t="shared" si="15"/>
        <v>0</v>
      </c>
      <c r="U21" s="184">
        <f t="shared" si="15"/>
        <v>-4.1121806911242516</v>
      </c>
      <c r="V21" s="184">
        <f t="shared" si="15"/>
        <v>-23.921544282453681</v>
      </c>
      <c r="W21" s="272">
        <f t="shared" si="15"/>
        <v>0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-442.18716101860986</v>
      </c>
      <c r="AC21" s="334">
        <f t="shared" si="17"/>
        <v>-51.556772735281996</v>
      </c>
      <c r="AD21" s="184">
        <f t="shared" si="17"/>
        <v>-390.57024527999988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-6.014300332800001E-2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442.18716101860986</v>
      </c>
      <c r="AP21" s="333">
        <f t="shared" si="17"/>
        <v>0</v>
      </c>
      <c r="AQ21" s="225">
        <f t="shared" si="17"/>
        <v>-1.922908039358056</v>
      </c>
      <c r="AR21" s="198"/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-442.18716101860986</v>
      </c>
      <c r="AC22" s="329">
        <f>-AC2</f>
        <v>-51.556772735281996</v>
      </c>
      <c r="AD22" s="181">
        <f>-AD2</f>
        <v>-390.57024527999988</v>
      </c>
      <c r="AE22" s="181"/>
      <c r="AF22" s="181"/>
      <c r="AG22" s="188"/>
      <c r="AH22" s="188"/>
      <c r="AI22" s="188"/>
      <c r="AJ22" s="188"/>
      <c r="AK22" s="262">
        <v>-6.014300332800001E-2</v>
      </c>
      <c r="AL22" s="188"/>
      <c r="AM22" s="263"/>
      <c r="AN22" s="354"/>
      <c r="AO22" s="309">
        <f>-(C22+H22+L22+AA22+AB22)</f>
        <v>442.18716101860986</v>
      </c>
      <c r="AP22" s="328"/>
      <c r="AQ22" s="221">
        <f>C22+H22+L22+AA22+AB22+AN22+AO22+AP22</f>
        <v>0</v>
      </c>
      <c r="AR22" s="198"/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23.921544282453681</v>
      </c>
      <c r="D24" s="406">
        <v>-14.006230000000002</v>
      </c>
      <c r="E24" s="186">
        <f>-D24-V24</f>
        <v>37.927774282453683</v>
      </c>
      <c r="F24" s="255"/>
      <c r="G24" s="255">
        <v>0</v>
      </c>
      <c r="H24" s="305"/>
      <c r="I24" s="314"/>
      <c r="J24" s="186"/>
      <c r="K24" s="186"/>
      <c r="L24" s="305">
        <f>SUM(N24:Z24)</f>
        <v>-25.844452321811737</v>
      </c>
      <c r="M24" s="186"/>
      <c r="N24" s="186">
        <v>39.405000000000001</v>
      </c>
      <c r="O24" s="186"/>
      <c r="P24" s="186">
        <v>-39.126390477777782</v>
      </c>
      <c r="Q24" s="186">
        <v>218.03413355360001</v>
      </c>
      <c r="R24" s="186">
        <v>-217.84516094495999</v>
      </c>
      <c r="S24" s="186">
        <v>1.7216905209039548</v>
      </c>
      <c r="T24" s="186"/>
      <c r="U24" s="186">
        <v>-4.1121806911242516</v>
      </c>
      <c r="V24" s="255">
        <v>-23.921544282453681</v>
      </c>
      <c r="W24" s="255">
        <v>0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-1.922908039358056</v>
      </c>
      <c r="AR24" s="198"/>
    </row>
    <row r="25" spans="1:44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16.322798391725023</v>
      </c>
      <c r="I25" s="174">
        <v>16.322798391725023</v>
      </c>
      <c r="J25" s="185"/>
      <c r="K25" s="185"/>
      <c r="L25" s="311">
        <f>SUM(O25:Z25)</f>
        <v>69.197554329140431</v>
      </c>
      <c r="M25" s="185"/>
      <c r="N25" s="185"/>
      <c r="O25" s="185">
        <v>68.427334863822921</v>
      </c>
      <c r="P25" s="185"/>
      <c r="Q25" s="185"/>
      <c r="R25" s="185"/>
      <c r="S25" s="185">
        <v>0</v>
      </c>
      <c r="T25" s="185">
        <v>1.5860043469953186E-5</v>
      </c>
      <c r="U25" s="185">
        <v>0.77020360527404097</v>
      </c>
      <c r="V25" s="185"/>
      <c r="W25" s="174"/>
      <c r="X25" s="174"/>
      <c r="Y25" s="174"/>
      <c r="Z25" s="185"/>
      <c r="AA25" s="311">
        <v>76.71469942816789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242.66164617378868</v>
      </c>
      <c r="AP25" s="219"/>
      <c r="AQ25" s="228">
        <f>C25+H25+L25+AA25+AB25+AN25+AO25+AP25</f>
        <v>404.89669832282198</v>
      </c>
      <c r="AR25" s="198"/>
    </row>
    <row r="26" spans="1:44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359.60046793433179</v>
      </c>
      <c r="D26" s="278">
        <f t="shared" si="20"/>
        <v>263.69539135996098</v>
      </c>
      <c r="E26" s="179">
        <f t="shared" si="20"/>
        <v>78.559714820200156</v>
      </c>
      <c r="F26" s="179">
        <f t="shared" si="20"/>
        <v>0</v>
      </c>
      <c r="G26" s="179">
        <f t="shared" si="20"/>
        <v>17.345361754170852</v>
      </c>
      <c r="H26" s="307">
        <f t="shared" si="20"/>
        <v>212.82238396978818</v>
      </c>
      <c r="I26" s="278">
        <f t="shared" si="20"/>
        <v>0.21167496978836908</v>
      </c>
      <c r="J26" s="179">
        <f t="shared" si="20"/>
        <v>127.70399999999999</v>
      </c>
      <c r="K26" s="179">
        <f t="shared" si="20"/>
        <v>84.906708999999992</v>
      </c>
      <c r="L26" s="307">
        <f t="shared" si="20"/>
        <v>6454.6644751613176</v>
      </c>
      <c r="M26" s="179">
        <f t="shared" si="20"/>
        <v>-1.8088945241993315</v>
      </c>
      <c r="N26" s="179">
        <f t="shared" si="20"/>
        <v>0.33386259000000251</v>
      </c>
      <c r="O26" s="179">
        <f t="shared" si="20"/>
        <v>-4.3950459528965382</v>
      </c>
      <c r="P26" s="179">
        <f t="shared" si="20"/>
        <v>1177.472604486529</v>
      </c>
      <c r="Q26" s="179">
        <f t="shared" si="20"/>
        <v>838.0425918737601</v>
      </c>
      <c r="R26" s="179">
        <f t="shared" si="20"/>
        <v>652.21752140783997</v>
      </c>
      <c r="S26" s="179">
        <f t="shared" si="20"/>
        <v>146.22919987348337</v>
      </c>
      <c r="T26" s="179">
        <f t="shared" si="20"/>
        <v>139.30309430632647</v>
      </c>
      <c r="U26" s="179">
        <f t="shared" si="20"/>
        <v>3113.4974991691024</v>
      </c>
      <c r="V26" s="179">
        <f t="shared" si="20"/>
        <v>99.657098528049275</v>
      </c>
      <c r="W26" s="179">
        <f t="shared" si="20"/>
        <v>6.4275763121546952</v>
      </c>
      <c r="X26" s="179">
        <f t="shared" si="20"/>
        <v>255.58436913472963</v>
      </c>
      <c r="Y26" s="179">
        <f t="shared" si="20"/>
        <v>1.036993851592042</v>
      </c>
      <c r="Z26" s="179">
        <f t="shared" si="20"/>
        <v>31.066004104844868</v>
      </c>
      <c r="AA26" s="307">
        <f t="shared" si="20"/>
        <v>1631.7607287107153</v>
      </c>
      <c r="AB26" s="257">
        <f t="shared" si="20"/>
        <v>326.75421130109959</v>
      </c>
      <c r="AC26" s="327">
        <f t="shared" si="20"/>
        <v>0</v>
      </c>
      <c r="AD26" s="180">
        <f t="shared" si="20"/>
        <v>0</v>
      </c>
      <c r="AE26" s="180">
        <f t="shared" si="20"/>
        <v>166.76306367492015</v>
      </c>
      <c r="AF26" s="180">
        <f t="shared" si="20"/>
        <v>22.762210214132832</v>
      </c>
      <c r="AG26" s="180">
        <f t="shared" si="20"/>
        <v>0</v>
      </c>
      <c r="AH26" s="180">
        <f t="shared" si="20"/>
        <v>7.0895308425345887</v>
      </c>
      <c r="AI26" s="180">
        <f t="shared" si="20"/>
        <v>71.967690472607998</v>
      </c>
      <c r="AJ26" s="180">
        <f t="shared" ref="AJ26" si="21">AJ7-AJ9+AJ15+AJ21-AJ25</f>
        <v>27.703620791567996</v>
      </c>
      <c r="AK26" s="259">
        <f t="shared" si="20"/>
        <v>0</v>
      </c>
      <c r="AL26" s="259">
        <f t="shared" si="20"/>
        <v>10.100682038320729</v>
      </c>
      <c r="AM26" s="297">
        <f t="shared" si="20"/>
        <v>20.367413267015046</v>
      </c>
      <c r="AN26" s="307">
        <f t="shared" si="20"/>
        <v>38.520921001319678</v>
      </c>
      <c r="AO26" s="307">
        <f t="shared" si="20"/>
        <v>2111.5365460696557</v>
      </c>
      <c r="AP26" s="257">
        <f t="shared" si="20"/>
        <v>0</v>
      </c>
      <c r="AQ26" s="207">
        <f>C26+H26+L26+AA26+AB26+AN26+AO26+AP26</f>
        <v>11135.659734148228</v>
      </c>
      <c r="AR26" s="198"/>
    </row>
    <row r="27" spans="1:44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287.68736709116655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255.58436913472963</v>
      </c>
      <c r="Y27" s="260">
        <f t="shared" si="23"/>
        <v>1.036993851592042</v>
      </c>
      <c r="Z27" s="180">
        <f t="shared" si="23"/>
        <v>31.066004104844868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287.68736709116655</v>
      </c>
      <c r="AR27" s="198"/>
    </row>
    <row r="28" spans="1:44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287.68736709116655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255.58436913472963</v>
      </c>
      <c r="Y28" s="272">
        <f>Y26</f>
        <v>1.036993851592042</v>
      </c>
      <c r="Z28" s="184">
        <f>Z26</f>
        <v>31.066004104844868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287.68736709116655</v>
      </c>
    </row>
    <row r="29" spans="1:44" s="208" customFormat="1" ht="12.75" customHeight="1" thickBot="1" x14ac:dyDescent="0.25">
      <c r="A29" s="209" t="s">
        <v>12</v>
      </c>
      <c r="B29" s="210"/>
      <c r="C29" s="258">
        <f t="shared" ref="C29:AQ29" si="25">C30+C45+C56+C58+C65+C70+C71</f>
        <v>350.75040862437567</v>
      </c>
      <c r="D29" s="259">
        <f t="shared" si="25"/>
        <v>255.21016537429531</v>
      </c>
      <c r="E29" s="180">
        <f t="shared" si="25"/>
        <v>78.239565833230003</v>
      </c>
      <c r="F29" s="260">
        <f t="shared" si="25"/>
        <v>0</v>
      </c>
      <c r="G29" s="260">
        <f t="shared" si="25"/>
        <v>17.300677416850384</v>
      </c>
      <c r="H29" s="308">
        <f t="shared" si="25"/>
        <v>218.42612737107996</v>
      </c>
      <c r="I29" s="259">
        <f t="shared" si="25"/>
        <v>0.48878637108</v>
      </c>
      <c r="J29" s="259">
        <f t="shared" si="25"/>
        <v>127.70399999999999</v>
      </c>
      <c r="K29" s="259">
        <f t="shared" si="25"/>
        <v>90.233340999999996</v>
      </c>
      <c r="L29" s="308">
        <f t="shared" si="25"/>
        <v>6202.4903948650954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1197.3509422718205</v>
      </c>
      <c r="Q29" s="180">
        <f t="shared" si="25"/>
        <v>784.52683318463994</v>
      </c>
      <c r="R29" s="180">
        <f t="shared" si="25"/>
        <v>675.06294873239995</v>
      </c>
      <c r="S29" s="180">
        <f t="shared" si="25"/>
        <v>141.89533750098005</v>
      </c>
      <c r="T29" s="180">
        <f t="shared" si="25"/>
        <v>166.03841963942563</v>
      </c>
      <c r="U29" s="180">
        <f t="shared" si="25"/>
        <v>3138.2427531322992</v>
      </c>
      <c r="V29" s="180">
        <f t="shared" si="25"/>
        <v>99.373160403530051</v>
      </c>
      <c r="W29" s="260">
        <f t="shared" si="25"/>
        <v>0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1631.3882531593699</v>
      </c>
      <c r="AB29" s="326">
        <f t="shared" si="25"/>
        <v>331.1821682117502</v>
      </c>
      <c r="AC29" s="327">
        <f t="shared" si="25"/>
        <v>0</v>
      </c>
      <c r="AD29" s="180">
        <f t="shared" si="25"/>
        <v>0</v>
      </c>
      <c r="AE29" s="180">
        <f t="shared" si="25"/>
        <v>168.61778666369901</v>
      </c>
      <c r="AF29" s="180">
        <f t="shared" ref="AF29" si="27">AF30+AF45+AF56+AF58+AF65+AF70+AF71</f>
        <v>22.762210214132828</v>
      </c>
      <c r="AG29" s="180">
        <f t="shared" si="25"/>
        <v>0</v>
      </c>
      <c r="AH29" s="180">
        <f t="shared" si="25"/>
        <v>7.0895308425345878</v>
      </c>
      <c r="AI29" s="180">
        <f t="shared" si="25"/>
        <v>73.694497775376007</v>
      </c>
      <c r="AJ29" s="180">
        <f t="shared" ref="AJ29" si="28">AJ30+AJ45+AJ56+AJ58+AJ65+AJ70+AJ71</f>
        <v>28.550047410671997</v>
      </c>
      <c r="AK29" s="326">
        <f t="shared" si="25"/>
        <v>0</v>
      </c>
      <c r="AL29" s="326">
        <f t="shared" ref="AL29" si="29">AL30+AL45+AL56+AL58+AL65+AL70+AL71</f>
        <v>10.100682038320729</v>
      </c>
      <c r="AM29" s="326">
        <f t="shared" si="25"/>
        <v>20.367413267015046</v>
      </c>
      <c r="AN29" s="326">
        <f t="shared" si="25"/>
        <v>38.520921001319678</v>
      </c>
      <c r="AO29" s="308">
        <f t="shared" si="25"/>
        <v>2138.1003594124804</v>
      </c>
      <c r="AP29" s="326">
        <f t="shared" si="25"/>
        <v>0</v>
      </c>
      <c r="AQ29" s="207">
        <f t="shared" si="25"/>
        <v>10910.85863264547</v>
      </c>
      <c r="AR29" s="198"/>
    </row>
    <row r="30" spans="1:44" s="234" customFormat="1" ht="12.75" customHeight="1" x14ac:dyDescent="0.2">
      <c r="A30" s="232" t="s">
        <v>44</v>
      </c>
      <c r="B30" s="233"/>
      <c r="C30" s="280">
        <f>SUM(C31:C44)</f>
        <v>82.219260042000002</v>
      </c>
      <c r="D30" s="187">
        <v>82.219260042000016</v>
      </c>
      <c r="E30" s="187">
        <v>0</v>
      </c>
      <c r="F30" s="282"/>
      <c r="G30" s="282"/>
      <c r="H30" s="316">
        <f>SUM(H31:H44)</f>
        <v>0.52245437108000004</v>
      </c>
      <c r="I30" s="281">
        <f t="shared" ref="I30:K30" si="30">SUM(I31:I44)</f>
        <v>0.48878637108</v>
      </c>
      <c r="J30" s="187">
        <f t="shared" si="30"/>
        <v>0</v>
      </c>
      <c r="K30" s="187">
        <f t="shared" si="30"/>
        <v>3.3667999999999997E-2</v>
      </c>
      <c r="L30" s="316">
        <f>SUM(L31:L44)</f>
        <v>380.63761946908363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7.3753512463033379</v>
      </c>
      <c r="R30" s="187">
        <f>SUM(R31:R44)</f>
        <v>0</v>
      </c>
      <c r="S30" s="187">
        <v>137.80948836278563</v>
      </c>
      <c r="T30" s="187">
        <v>44.984906826653031</v>
      </c>
      <c r="U30" s="187">
        <v>102.03435932381939</v>
      </c>
      <c r="V30" s="187">
        <v>88.433513709522217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695.72477075308973</v>
      </c>
      <c r="AB30" s="338">
        <f t="shared" ref="AB30:AN30" si="31">SUM(AB31:AB44)</f>
        <v>140.76783268712978</v>
      </c>
      <c r="AC30" s="339">
        <f t="shared" si="31"/>
        <v>0</v>
      </c>
      <c r="AD30" s="187">
        <f t="shared" si="31"/>
        <v>0</v>
      </c>
      <c r="AE30" s="187">
        <f t="shared" si="31"/>
        <v>115.2885872884458</v>
      </c>
      <c r="AF30" s="187">
        <f t="shared" ref="AF30" si="32">SUM(AF31:AF44)</f>
        <v>22.762210214132828</v>
      </c>
      <c r="AG30" s="187">
        <f t="shared" si="31"/>
        <v>0</v>
      </c>
      <c r="AH30" s="187">
        <f t="shared" si="31"/>
        <v>2.7170351845511518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38.520921001319678</v>
      </c>
      <c r="AO30" s="316">
        <v>543.21096709764743</v>
      </c>
      <c r="AP30" s="338">
        <f>SUM(AP31:AP44)</f>
        <v>0</v>
      </c>
      <c r="AQ30" s="211">
        <f t="shared" ref="AQ30" si="35">C30+H30+L30+AA30+AB30+AN30+AO30+AP30</f>
        <v>1881.6038254213504</v>
      </c>
      <c r="AR30" s="198"/>
    </row>
    <row r="31" spans="1:44" ht="12.75" customHeight="1" x14ac:dyDescent="0.2">
      <c r="A31" s="235" t="s">
        <v>13</v>
      </c>
      <c r="B31" s="129" t="s">
        <v>123</v>
      </c>
      <c r="C31" s="283">
        <f t="shared" ref="C31:C43" si="36">SUM(D31:G31)</f>
        <v>3.2565662395572475E-3</v>
      </c>
      <c r="D31" s="329">
        <v>3.2565662395572475E-3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26.14151774909578</v>
      </c>
      <c r="M31" s="188"/>
      <c r="N31" s="188"/>
      <c r="O31" s="188"/>
      <c r="P31" s="285"/>
      <c r="Q31" s="313">
        <v>0.63099999999999989</v>
      </c>
      <c r="R31" s="437"/>
      <c r="S31" s="313">
        <v>1.5726409964761854</v>
      </c>
      <c r="T31" s="313">
        <v>1.3248767526195961</v>
      </c>
      <c r="U31" s="313">
        <v>22.613</v>
      </c>
      <c r="V31" s="313">
        <v>0</v>
      </c>
      <c r="W31" s="437"/>
      <c r="X31" s="284"/>
      <c r="Y31" s="285"/>
      <c r="Z31" s="188"/>
      <c r="AA31" s="354">
        <v>10.738980048979631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34.529481167330985</v>
      </c>
      <c r="AP31" s="340"/>
      <c r="AQ31" s="214">
        <f t="shared" si="24"/>
        <v>71.413235531645952</v>
      </c>
    </row>
    <row r="32" spans="1:44" ht="12.75" customHeight="1" x14ac:dyDescent="0.2">
      <c r="A32" s="237" t="s">
        <v>112</v>
      </c>
      <c r="B32" s="405" t="s">
        <v>124</v>
      </c>
      <c r="C32" s="251">
        <f t="shared" si="36"/>
        <v>20.726781422000002</v>
      </c>
      <c r="D32" s="323">
        <v>20.726781422000002</v>
      </c>
      <c r="E32" s="416"/>
      <c r="F32" s="416"/>
      <c r="G32" s="587"/>
      <c r="H32" s="304">
        <f t="shared" si="37"/>
        <v>0.48878637108</v>
      </c>
      <c r="I32" s="28">
        <v>0.48878637108</v>
      </c>
      <c r="J32" s="175"/>
      <c r="K32" s="175"/>
      <c r="L32" s="304">
        <f t="shared" si="38"/>
        <v>64.311856840091195</v>
      </c>
      <c r="M32" s="175"/>
      <c r="N32" s="175"/>
      <c r="O32" s="175"/>
      <c r="P32" s="285"/>
      <c r="Q32" s="416">
        <v>0.85199999999999998</v>
      </c>
      <c r="R32" s="416"/>
      <c r="S32" s="416">
        <v>29.276939495021516</v>
      </c>
      <c r="T32" s="416">
        <v>21.222917345069689</v>
      </c>
      <c r="U32" s="416">
        <v>12.96</v>
      </c>
      <c r="V32" s="416">
        <v>0</v>
      </c>
      <c r="W32" s="416"/>
      <c r="X32" s="28"/>
      <c r="Y32" s="190"/>
      <c r="Z32" s="175"/>
      <c r="AA32" s="352">
        <v>201.53064664517186</v>
      </c>
      <c r="AB32" s="322">
        <f t="shared" si="39"/>
        <v>18.153829898378351</v>
      </c>
      <c r="AC32" s="323"/>
      <c r="AD32" s="175"/>
      <c r="AE32" s="175">
        <v>15.436794713827199</v>
      </c>
      <c r="AF32" s="175"/>
      <c r="AG32" s="188"/>
      <c r="AH32" s="188">
        <v>2.7170351845511518</v>
      </c>
      <c r="AI32" s="188"/>
      <c r="AJ32" s="188"/>
      <c r="AK32" s="28"/>
      <c r="AL32" s="190"/>
      <c r="AM32" s="175"/>
      <c r="AN32" s="352"/>
      <c r="AO32" s="352">
        <v>139.55943927900421</v>
      </c>
      <c r="AP32" s="322"/>
      <c r="AQ32" s="201">
        <f t="shared" si="24"/>
        <v>444.77134045572564</v>
      </c>
    </row>
    <row r="33" spans="1:44" ht="12.75" customHeight="1" x14ac:dyDescent="0.2">
      <c r="A33" s="237" t="s">
        <v>16</v>
      </c>
      <c r="B33" s="138" t="s">
        <v>14</v>
      </c>
      <c r="C33" s="251">
        <f t="shared" si="36"/>
        <v>1.363342137577356E-2</v>
      </c>
      <c r="D33" s="323">
        <v>1.363342137577356E-2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4.0476870636963183</v>
      </c>
      <c r="M33" s="175"/>
      <c r="N33" s="175"/>
      <c r="O33" s="175"/>
      <c r="P33" s="285"/>
      <c r="Q33" s="416">
        <v>7.4999999999999997E-2</v>
      </c>
      <c r="R33" s="416"/>
      <c r="S33" s="416">
        <v>0.64795508867688323</v>
      </c>
      <c r="T33" s="416">
        <v>2.8967319750194354</v>
      </c>
      <c r="U33" s="416">
        <v>0.42799999999999999</v>
      </c>
      <c r="V33" s="416">
        <v>0</v>
      </c>
      <c r="W33" s="416"/>
      <c r="X33" s="28"/>
      <c r="Y33" s="190"/>
      <c r="Z33" s="175"/>
      <c r="AA33" s="352">
        <v>3.2015214730926531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2.9489434062842572</v>
      </c>
      <c r="AP33" s="322"/>
      <c r="AQ33" s="201">
        <f t="shared" si="24"/>
        <v>10.211785364449003</v>
      </c>
    </row>
    <row r="34" spans="1:44" ht="12.75" customHeight="1" x14ac:dyDescent="0.2">
      <c r="A34" s="237" t="s">
        <v>18</v>
      </c>
      <c r="B34" s="138" t="s">
        <v>125</v>
      </c>
      <c r="C34" s="531">
        <f t="shared" si="36"/>
        <v>3.1544535693338427E-2</v>
      </c>
      <c r="D34" s="323">
        <v>3.1544535693338427E-2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2.8382883045059022</v>
      </c>
      <c r="M34" s="175"/>
      <c r="N34" s="175"/>
      <c r="O34" s="175"/>
      <c r="P34" s="285"/>
      <c r="Q34" s="416">
        <v>0.107</v>
      </c>
      <c r="R34" s="416"/>
      <c r="S34" s="416">
        <v>0.22864040238468145</v>
      </c>
      <c r="T34" s="416">
        <v>0.92664790212122061</v>
      </c>
      <c r="U34" s="416">
        <v>1.5760000000000001</v>
      </c>
      <c r="V34" s="416">
        <v>0</v>
      </c>
      <c r="W34" s="416"/>
      <c r="X34" s="28"/>
      <c r="Y34" s="190"/>
      <c r="Z34" s="175"/>
      <c r="AA34" s="352">
        <v>7.056331865282794</v>
      </c>
      <c r="AB34" s="322">
        <f t="shared" si="39"/>
        <v>98.109932829066594</v>
      </c>
      <c r="AC34" s="323"/>
      <c r="AD34" s="175"/>
      <c r="AE34" s="175">
        <v>98.109932829066594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20.991280340035715</v>
      </c>
      <c r="AP34" s="322"/>
      <c r="AQ34" s="201">
        <f t="shared" si="24"/>
        <v>129.02737787458435</v>
      </c>
    </row>
    <row r="35" spans="1:44" ht="12.75" customHeight="1" x14ac:dyDescent="0.2">
      <c r="A35" s="237" t="s">
        <v>20</v>
      </c>
      <c r="B35" s="138" t="s">
        <v>126</v>
      </c>
      <c r="C35" s="531">
        <f t="shared" si="36"/>
        <v>2.3403120094445305E-2</v>
      </c>
      <c r="D35" s="323">
        <v>2.3403120094445305E-2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2.3347952151973113</v>
      </c>
      <c r="M35" s="175"/>
      <c r="N35" s="175"/>
      <c r="O35" s="175"/>
      <c r="P35" s="285"/>
      <c r="Q35" s="416">
        <v>0.28299999999999997</v>
      </c>
      <c r="R35" s="416"/>
      <c r="S35" s="416">
        <v>0.52983827563682628</v>
      </c>
      <c r="T35" s="416">
        <v>0.49395693956048531</v>
      </c>
      <c r="U35" s="416">
        <v>1.028</v>
      </c>
      <c r="V35" s="416">
        <v>0</v>
      </c>
      <c r="W35" s="416"/>
      <c r="X35" s="28"/>
      <c r="Y35" s="190"/>
      <c r="Z35" s="175"/>
      <c r="AA35" s="352">
        <v>6.1184246149724713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10.398201806739275</v>
      </c>
      <c r="AP35" s="322"/>
      <c r="AQ35" s="201">
        <f t="shared" si="24"/>
        <v>18.874824757003502</v>
      </c>
    </row>
    <row r="36" spans="1:44" ht="12.75" customHeight="1" x14ac:dyDescent="0.2">
      <c r="A36" s="237" t="s">
        <v>22</v>
      </c>
      <c r="B36" s="138" t="s">
        <v>127</v>
      </c>
      <c r="C36" s="251">
        <f t="shared" si="36"/>
        <v>1.4406165907193924E-2</v>
      </c>
      <c r="D36" s="341">
        <v>1.4406165907193924E-2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30.788983031669503</v>
      </c>
      <c r="M36" s="175"/>
      <c r="N36" s="175"/>
      <c r="O36" s="175"/>
      <c r="P36" s="285"/>
      <c r="Q36" s="437">
        <v>1.2490000000000001</v>
      </c>
      <c r="R36" s="416"/>
      <c r="S36" s="437">
        <v>6.9646735117547793</v>
      </c>
      <c r="T36" s="437">
        <v>2.7933456388323568</v>
      </c>
      <c r="U36" s="437">
        <v>6.479000000000001</v>
      </c>
      <c r="V36" s="437">
        <v>13.302963881082366</v>
      </c>
      <c r="W36" s="416"/>
      <c r="X36" s="28"/>
      <c r="Y36" s="190"/>
      <c r="Z36" s="175"/>
      <c r="AA36" s="349">
        <v>87.799248307171055</v>
      </c>
      <c r="AB36" s="322">
        <f t="shared" si="39"/>
        <v>1.2895199999999999E-3</v>
      </c>
      <c r="AC36" s="323"/>
      <c r="AD36" s="175"/>
      <c r="AE36" s="175">
        <v>1.2895199999999999E-3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89.763659253290086</v>
      </c>
      <c r="AP36" s="322"/>
      <c r="AQ36" s="201">
        <f t="shared" si="24"/>
        <v>208.36758627803783</v>
      </c>
    </row>
    <row r="37" spans="1:44" ht="12.75" customHeight="1" x14ac:dyDescent="0.2">
      <c r="A37" s="237" t="s">
        <v>24</v>
      </c>
      <c r="B37" s="138" t="s">
        <v>128</v>
      </c>
      <c r="C37" s="251">
        <f t="shared" si="36"/>
        <v>3.0357820877228579E-2</v>
      </c>
      <c r="D37" s="323">
        <v>3.0357820877228579E-2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3.2521280856753112</v>
      </c>
      <c r="M37" s="175"/>
      <c r="N37" s="175"/>
      <c r="O37" s="175"/>
      <c r="P37" s="285"/>
      <c r="Q37" s="416">
        <v>0.44900000000000001</v>
      </c>
      <c r="R37" s="416"/>
      <c r="S37" s="416">
        <v>4.4715650650878666E-2</v>
      </c>
      <c r="T37" s="416">
        <v>1.6714124350244328</v>
      </c>
      <c r="U37" s="416">
        <v>1.087</v>
      </c>
      <c r="V37" s="416">
        <v>0</v>
      </c>
      <c r="W37" s="416"/>
      <c r="X37" s="28"/>
      <c r="Y37" s="190"/>
      <c r="Z37" s="175"/>
      <c r="AA37" s="352">
        <v>7.0354637187987557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20.539433812283061</v>
      </c>
      <c r="AP37" s="322"/>
      <c r="AQ37" s="201">
        <f t="shared" si="24"/>
        <v>30.857383437634354</v>
      </c>
    </row>
    <row r="38" spans="1:44" ht="12.75" customHeight="1" x14ac:dyDescent="0.2">
      <c r="A38" s="237" t="s">
        <v>26</v>
      </c>
      <c r="B38" s="138" t="s">
        <v>129</v>
      </c>
      <c r="C38" s="251">
        <f t="shared" si="36"/>
        <v>61.291133602000009</v>
      </c>
      <c r="D38" s="323">
        <v>61.291133602000009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98.19067660651578</v>
      </c>
      <c r="M38" s="175"/>
      <c r="N38" s="175"/>
      <c r="O38" s="175"/>
      <c r="P38" s="285"/>
      <c r="Q38" s="416">
        <v>1.1319999999999999</v>
      </c>
      <c r="R38" s="416"/>
      <c r="S38" s="416">
        <v>4.715391914863412</v>
      </c>
      <c r="T38" s="416">
        <v>1.529734863212511</v>
      </c>
      <c r="U38" s="416">
        <v>15.683</v>
      </c>
      <c r="V38" s="416">
        <v>75.130549828439854</v>
      </c>
      <c r="W38" s="416"/>
      <c r="X38" s="28"/>
      <c r="Y38" s="190"/>
      <c r="Z38" s="175"/>
      <c r="AA38" s="352">
        <v>17.909507049188957</v>
      </c>
      <c r="AB38" s="322">
        <f t="shared" si="39"/>
        <v>24.502780439684827</v>
      </c>
      <c r="AC38" s="323"/>
      <c r="AD38" s="175"/>
      <c r="AE38" s="175">
        <v>1.7405702255519999</v>
      </c>
      <c r="AF38" s="175">
        <v>22.762210214132828</v>
      </c>
      <c r="AG38" s="188"/>
      <c r="AH38" s="188"/>
      <c r="AI38" s="188"/>
      <c r="AJ38" s="188"/>
      <c r="AK38" s="28"/>
      <c r="AL38" s="190"/>
      <c r="AM38" s="175"/>
      <c r="AN38" s="352">
        <v>38.520921001319678</v>
      </c>
      <c r="AO38" s="352">
        <v>40.934620635790964</v>
      </c>
      <c r="AP38" s="322"/>
      <c r="AQ38" s="201">
        <f t="shared" si="24"/>
        <v>281.34963933450018</v>
      </c>
    </row>
    <row r="39" spans="1:44" ht="12.75" customHeight="1" x14ac:dyDescent="0.2">
      <c r="A39" s="237" t="s">
        <v>28</v>
      </c>
      <c r="B39" s="138" t="s">
        <v>130</v>
      </c>
      <c r="C39" s="251">
        <f t="shared" si="36"/>
        <v>5.2988196440253515E-2</v>
      </c>
      <c r="D39" s="323">
        <v>5.2988196440253515E-2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93.749607428446552</v>
      </c>
      <c r="M39" s="175"/>
      <c r="N39" s="175"/>
      <c r="O39" s="175"/>
      <c r="P39" s="285"/>
      <c r="Q39" s="416">
        <v>0.39300000000000002</v>
      </c>
      <c r="R39" s="416"/>
      <c r="S39" s="416">
        <v>87.974317558142246</v>
      </c>
      <c r="T39" s="416">
        <v>2.0102898703043008</v>
      </c>
      <c r="U39" s="416">
        <v>3.3719999999999999</v>
      </c>
      <c r="V39" s="416">
        <v>0</v>
      </c>
      <c r="W39" s="416"/>
      <c r="X39" s="28"/>
      <c r="Y39" s="190"/>
      <c r="Z39" s="175"/>
      <c r="AA39" s="352">
        <v>296.49462524519555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49.236942353969276</v>
      </c>
      <c r="AP39" s="322"/>
      <c r="AQ39" s="201">
        <f t="shared" si="24"/>
        <v>439.53416322405161</v>
      </c>
    </row>
    <row r="40" spans="1:44" ht="12.75" customHeight="1" x14ac:dyDescent="0.2">
      <c r="A40" s="237" t="s">
        <v>30</v>
      </c>
      <c r="B40" s="138" t="s">
        <v>131</v>
      </c>
      <c r="C40" s="251">
        <f t="shared" si="36"/>
        <v>1.4847734210862705E-2</v>
      </c>
      <c r="D40" s="323">
        <v>1.4847734210862705E-2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4.4107029197348711</v>
      </c>
      <c r="M40" s="175"/>
      <c r="N40" s="175"/>
      <c r="O40" s="175"/>
      <c r="P40" s="285"/>
      <c r="Q40" s="416">
        <v>0.371</v>
      </c>
      <c r="R40" s="416"/>
      <c r="S40" s="416">
        <v>0.24382684977554589</v>
      </c>
      <c r="T40" s="416">
        <v>2.3108760699593249</v>
      </c>
      <c r="U40" s="416">
        <v>1.4850000000000001</v>
      </c>
      <c r="V40" s="416">
        <v>0</v>
      </c>
      <c r="W40" s="416"/>
      <c r="X40" s="28"/>
      <c r="Y40" s="190"/>
      <c r="Z40" s="175"/>
      <c r="AA40" s="352">
        <v>6.539845239802883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13.015663722262065</v>
      </c>
      <c r="AP40" s="322"/>
      <c r="AQ40" s="201">
        <f t="shared" si="24"/>
        <v>23.981059616010683</v>
      </c>
    </row>
    <row r="41" spans="1:44" ht="12.75" customHeight="1" x14ac:dyDescent="0.2">
      <c r="A41" s="237" t="s">
        <v>32</v>
      </c>
      <c r="B41" s="138" t="s">
        <v>132</v>
      </c>
      <c r="C41" s="531">
        <f t="shared" si="36"/>
        <v>7.9206314470587295E-3</v>
      </c>
      <c r="D41" s="341">
        <v>7.9206314470587295E-3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3.8724462961791914</v>
      </c>
      <c r="M41" s="175"/>
      <c r="N41" s="175"/>
      <c r="O41" s="175"/>
      <c r="P41" s="285"/>
      <c r="Q41" s="437">
        <v>0.14499999999999999</v>
      </c>
      <c r="R41" s="416"/>
      <c r="S41" s="437">
        <v>0.2016422736898113</v>
      </c>
      <c r="T41" s="437">
        <v>2.6038040224893799</v>
      </c>
      <c r="U41" s="437">
        <v>0.92200000000000004</v>
      </c>
      <c r="V41" s="437">
        <v>0</v>
      </c>
      <c r="W41" s="416"/>
      <c r="X41" s="28"/>
      <c r="Y41" s="190"/>
      <c r="Z41" s="175"/>
      <c r="AA41" s="349">
        <v>15.328233263260733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54.062051892401989</v>
      </c>
      <c r="AP41" s="322"/>
      <c r="AQ41" s="201">
        <f t="shared" si="24"/>
        <v>73.270652083288979</v>
      </c>
    </row>
    <row r="42" spans="1:44" ht="12.75" customHeight="1" x14ac:dyDescent="0.2">
      <c r="A42" s="237" t="s">
        <v>34</v>
      </c>
      <c r="B42" s="138" t="s">
        <v>133</v>
      </c>
      <c r="C42" s="251">
        <f t="shared" si="36"/>
        <v>3.0633801067021563E-3</v>
      </c>
      <c r="D42" s="323">
        <v>3.0633801067021563E-3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2.5774702568045877</v>
      </c>
      <c r="M42" s="175"/>
      <c r="N42" s="175"/>
      <c r="O42" s="175"/>
      <c r="P42" s="285"/>
      <c r="Q42" s="416">
        <v>0.57099999999999995</v>
      </c>
      <c r="R42" s="416"/>
      <c r="S42" s="416">
        <v>0.15777031456064736</v>
      </c>
      <c r="T42" s="416">
        <v>1.4856999422439403</v>
      </c>
      <c r="U42" s="416">
        <v>0.36299999999999999</v>
      </c>
      <c r="V42" s="416">
        <v>0</v>
      </c>
      <c r="W42" s="416"/>
      <c r="X42" s="28"/>
      <c r="Y42" s="190"/>
      <c r="Z42" s="175"/>
      <c r="AA42" s="352">
        <v>1.1344156297016699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3.6319672273057155</v>
      </c>
      <c r="AP42" s="322"/>
      <c r="AQ42" s="201">
        <f t="shared" si="24"/>
        <v>7.3469164939186751</v>
      </c>
    </row>
    <row r="43" spans="1:44" ht="12.75" customHeight="1" x14ac:dyDescent="0.2">
      <c r="A43" s="237" t="s">
        <v>36</v>
      </c>
      <c r="B43" s="138" t="s">
        <v>143</v>
      </c>
      <c r="C43" s="531">
        <f t="shared" si="36"/>
        <v>5.5094753228943387E-3</v>
      </c>
      <c r="D43" s="323">
        <v>5.5094753228943387E-3</v>
      </c>
      <c r="E43" s="416"/>
      <c r="F43" s="416"/>
      <c r="G43" s="587"/>
      <c r="H43" s="304">
        <f t="shared" si="37"/>
        <v>3.3667999999999997E-2</v>
      </c>
      <c r="I43" s="28"/>
      <c r="J43" s="175"/>
      <c r="K43" s="175">
        <v>3.3667999999999997E-2</v>
      </c>
      <c r="L43" s="304">
        <f t="shared" si="38"/>
        <v>18.950040405481722</v>
      </c>
      <c r="M43" s="175"/>
      <c r="N43" s="175"/>
      <c r="O43" s="175"/>
      <c r="P43" s="190"/>
      <c r="Q43" s="416">
        <v>0.52500000000000002</v>
      </c>
      <c r="R43" s="416"/>
      <c r="S43" s="416">
        <v>5.2511360311522406</v>
      </c>
      <c r="T43" s="416">
        <v>3.4979043743294835</v>
      </c>
      <c r="U43" s="416">
        <v>9.6760000000000002</v>
      </c>
      <c r="V43" s="416">
        <v>0</v>
      </c>
      <c r="W43" s="416"/>
      <c r="X43" s="28"/>
      <c r="Y43" s="190"/>
      <c r="Z43" s="175"/>
      <c r="AA43" s="352">
        <v>31.386271982727092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54.609426227290513</v>
      </c>
      <c r="AP43" s="322"/>
      <c r="AQ43" s="201">
        <f t="shared" si="24"/>
        <v>104.98491609082222</v>
      </c>
    </row>
    <row r="44" spans="1:44" s="198" customFormat="1" ht="12.75" customHeight="1" x14ac:dyDescent="0.2">
      <c r="A44" s="631" t="s">
        <v>173</v>
      </c>
      <c r="B44" s="632" t="s">
        <v>174</v>
      </c>
      <c r="C44" s="553">
        <f>SUM(D44:G44)</f>
        <v>4.1397028468948059E-4</v>
      </c>
      <c r="D44" s="331">
        <v>4.1397028468948059E-4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25.171419265989609</v>
      </c>
      <c r="M44" s="182"/>
      <c r="N44" s="182"/>
      <c r="O44" s="182"/>
      <c r="P44" s="266"/>
      <c r="Q44" s="417">
        <v>0.59235124630333769</v>
      </c>
      <c r="R44" s="417"/>
      <c r="S44" s="417">
        <v>0</v>
      </c>
      <c r="T44" s="417">
        <v>0.21670869586687075</v>
      </c>
      <c r="U44" s="417">
        <v>24.362359323819401</v>
      </c>
      <c r="V44" s="417">
        <v>0</v>
      </c>
      <c r="W44" s="417"/>
      <c r="X44" s="265"/>
      <c r="Y44" s="266"/>
      <c r="Z44" s="182"/>
      <c r="AA44" s="355">
        <v>3.4512556697436803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8.9898559736593437</v>
      </c>
      <c r="AP44" s="330"/>
      <c r="AQ44" s="217">
        <f>C44+H44+L44+AA44+AB44+AN44+AO44+AP44</f>
        <v>37.612944879677322</v>
      </c>
    </row>
    <row r="45" spans="1:44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4238.6032106605999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1197.3509422718205</v>
      </c>
      <c r="Q45" s="534">
        <f t="shared" si="40"/>
        <v>0</v>
      </c>
      <c r="R45" s="534">
        <f t="shared" si="40"/>
        <v>675.06294873239995</v>
      </c>
      <c r="S45" s="534">
        <f t="shared" si="40"/>
        <v>0</v>
      </c>
      <c r="T45" s="534">
        <f t="shared" si="40"/>
        <v>1.303455521148825</v>
      </c>
      <c r="U45" s="534">
        <f>SUM(U46:U55)</f>
        <v>2364.8858641352303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3.4468722633920179</v>
      </c>
      <c r="AB45" s="538">
        <f t="shared" si="40"/>
        <v>102.24454518604801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73.694497775376007</v>
      </c>
      <c r="AJ45" s="534">
        <f t="shared" ref="AJ45" si="43">SUM(AJ46:AJ55)</f>
        <v>28.550047410671997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3.6528723165887218</v>
      </c>
      <c r="AP45" s="538">
        <f t="shared" si="40"/>
        <v>0</v>
      </c>
      <c r="AQ45" s="541">
        <f t="shared" si="24"/>
        <v>4347.9475004266278</v>
      </c>
      <c r="AR45" s="198"/>
    </row>
    <row r="46" spans="1:44" s="198" customFormat="1" ht="12.75" customHeight="1" x14ac:dyDescent="0.2">
      <c r="A46" s="241" t="s">
        <v>71</v>
      </c>
      <c r="B46" s="212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562.90428668499897</v>
      </c>
      <c r="M46" s="181"/>
      <c r="N46" s="181"/>
      <c r="O46" s="181"/>
      <c r="P46" s="181"/>
      <c r="Q46" s="181"/>
      <c r="R46" s="181"/>
      <c r="S46" s="181"/>
      <c r="T46" s="181"/>
      <c r="U46" s="181">
        <v>562.90428668499897</v>
      </c>
      <c r="V46" s="181"/>
      <c r="W46" s="263"/>
      <c r="X46" s="263"/>
      <c r="Y46" s="263"/>
      <c r="Z46" s="181"/>
      <c r="AA46" s="309">
        <v>0</v>
      </c>
      <c r="AB46" s="328">
        <f t="shared" ref="AB46:AB64" si="48">SUM(AC46:AM46)</f>
        <v>18.272513315001021</v>
      </c>
      <c r="AC46" s="329"/>
      <c r="AD46" s="181"/>
      <c r="AE46" s="181"/>
      <c r="AF46" s="181"/>
      <c r="AG46" s="181"/>
      <c r="AH46" s="181"/>
      <c r="AI46" s="181">
        <v>18.272513315001021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581.17679999999996</v>
      </c>
    </row>
    <row r="47" spans="1:44" s="198" customFormat="1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17">
        <f t="shared" si="47"/>
        <v>343.65026246296952</v>
      </c>
      <c r="M47" s="188"/>
      <c r="N47" s="188"/>
      <c r="O47" s="188"/>
      <c r="P47" s="188"/>
      <c r="Q47" s="188"/>
      <c r="R47" s="188"/>
      <c r="S47" s="188"/>
      <c r="T47" s="188"/>
      <c r="U47" s="188">
        <v>343.65026246296952</v>
      </c>
      <c r="V47" s="188"/>
      <c r="W47" s="285"/>
      <c r="X47" s="285"/>
      <c r="Y47" s="285"/>
      <c r="Z47" s="188"/>
      <c r="AA47" s="522"/>
      <c r="AB47" s="340">
        <f t="shared" si="48"/>
        <v>11.155278339658711</v>
      </c>
      <c r="AC47" s="341"/>
      <c r="AD47" s="188"/>
      <c r="AE47" s="188"/>
      <c r="AF47" s="188"/>
      <c r="AG47" s="188"/>
      <c r="AH47" s="188"/>
      <c r="AI47" s="188">
        <v>11.155278339658711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4"/>
        <v>354.80554080262823</v>
      </c>
    </row>
    <row r="48" spans="1:44" s="198" customFormat="1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2045.3377241923392</v>
      </c>
      <c r="M48" s="175"/>
      <c r="N48" s="175"/>
      <c r="O48" s="175"/>
      <c r="P48" s="175">
        <v>1080.8079250431197</v>
      </c>
      <c r="Q48" s="175"/>
      <c r="R48" s="175"/>
      <c r="S48" s="175"/>
      <c r="T48" s="175">
        <v>1.303455521148825</v>
      </c>
      <c r="U48" s="175">
        <v>963.22634362807071</v>
      </c>
      <c r="V48" s="175"/>
      <c r="W48" s="190"/>
      <c r="X48" s="190"/>
      <c r="Y48" s="190"/>
      <c r="Z48" s="175"/>
      <c r="AA48" s="304"/>
      <c r="AB48" s="322">
        <f t="shared" si="48"/>
        <v>57.10873585279564</v>
      </c>
      <c r="AC48" s="323"/>
      <c r="AD48" s="175"/>
      <c r="AE48" s="175"/>
      <c r="AF48" s="175"/>
      <c r="AG48" s="175"/>
      <c r="AH48" s="175"/>
      <c r="AI48" s="175">
        <v>31.31817486139699</v>
      </c>
      <c r="AJ48" s="175">
        <v>25.79056099139865</v>
      </c>
      <c r="AK48" s="28"/>
      <c r="AL48" s="190"/>
      <c r="AM48" s="175"/>
      <c r="AN48" s="304"/>
      <c r="AO48" s="31">
        <v>5.6410710588721547E-2</v>
      </c>
      <c r="AP48" s="322"/>
      <c r="AQ48" s="201">
        <f t="shared" si="24"/>
        <v>2102.5028707557235</v>
      </c>
    </row>
    <row r="49" spans="1:44" s="198" customFormat="1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138.10192842457161</v>
      </c>
      <c r="M49" s="175"/>
      <c r="N49" s="175"/>
      <c r="O49" s="175"/>
      <c r="P49" s="175">
        <v>20.935168837831966</v>
      </c>
      <c r="Q49" s="175"/>
      <c r="R49" s="175"/>
      <c r="S49" s="175"/>
      <c r="T49" s="175"/>
      <c r="U49" s="175">
        <v>117.16675958673963</v>
      </c>
      <c r="V49" s="175"/>
      <c r="W49" s="190"/>
      <c r="X49" s="190"/>
      <c r="Y49" s="190"/>
      <c r="Z49" s="175"/>
      <c r="AA49" s="304"/>
      <c r="AB49" s="322">
        <f t="shared" si="48"/>
        <v>4.30292750682122</v>
      </c>
      <c r="AC49" s="323"/>
      <c r="AD49" s="175"/>
      <c r="AE49" s="175"/>
      <c r="AF49" s="175"/>
      <c r="AG49" s="175"/>
      <c r="AH49" s="175"/>
      <c r="AI49" s="175">
        <v>3.8033662653954661</v>
      </c>
      <c r="AJ49" s="175">
        <v>0.49956124142575364</v>
      </c>
      <c r="AK49" s="28"/>
      <c r="AL49" s="190"/>
      <c r="AM49" s="175"/>
      <c r="AN49" s="304"/>
      <c r="AO49" s="352"/>
      <c r="AP49" s="322"/>
      <c r="AQ49" s="201">
        <f t="shared" si="24"/>
        <v>142.40485593139283</v>
      </c>
    </row>
    <row r="50" spans="1:44" s="198" customFormat="1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38.303376444294166</v>
      </c>
      <c r="M50" s="175"/>
      <c r="N50" s="175"/>
      <c r="O50" s="175"/>
      <c r="P50" s="175"/>
      <c r="Q50" s="175"/>
      <c r="R50" s="287"/>
      <c r="S50" s="175"/>
      <c r="T50" s="175"/>
      <c r="U50" s="175">
        <v>38.303376444294166</v>
      </c>
      <c r="V50" s="175"/>
      <c r="W50" s="190"/>
      <c r="X50" s="190"/>
      <c r="Y50" s="190"/>
      <c r="Z50" s="175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3.5964616060000001</v>
      </c>
      <c r="AP50" s="322"/>
      <c r="AQ50" s="201">
        <f t="shared" si="24"/>
        <v>41.899838050294164</v>
      </c>
    </row>
    <row r="51" spans="1:44" s="198" customFormat="1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5.1157998947619641</v>
      </c>
      <c r="M51" s="175"/>
      <c r="N51" s="175"/>
      <c r="O51" s="175"/>
      <c r="P51" s="175">
        <v>0.90091111111111111</v>
      </c>
      <c r="Q51" s="175"/>
      <c r="R51" s="175">
        <v>4.2148887836508528</v>
      </c>
      <c r="S51" s="175"/>
      <c r="T51" s="175"/>
      <c r="U51" s="175"/>
      <c r="V51" s="175"/>
      <c r="W51" s="190"/>
      <c r="X51" s="190"/>
      <c r="Y51" s="190"/>
      <c r="Z51" s="175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5.1157998947619641</v>
      </c>
    </row>
    <row r="52" spans="1:44" s="198" customFormat="1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670.8480599487491</v>
      </c>
      <c r="M52" s="287"/>
      <c r="N52" s="287"/>
      <c r="O52" s="287"/>
      <c r="P52" s="188"/>
      <c r="Q52" s="287"/>
      <c r="R52" s="287">
        <v>670.8480599487491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670.8480599487491</v>
      </c>
    </row>
    <row r="53" spans="1:44" s="198" customFormat="1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203.38927066499923</v>
      </c>
      <c r="M53" s="287"/>
      <c r="N53" s="287"/>
      <c r="O53" s="287"/>
      <c r="P53" s="287">
        <v>1.8132170953469995</v>
      </c>
      <c r="Q53" s="287"/>
      <c r="R53" s="287"/>
      <c r="S53" s="287"/>
      <c r="T53" s="287"/>
      <c r="U53" s="287">
        <v>201.57605356965223</v>
      </c>
      <c r="V53" s="287"/>
      <c r="W53" s="288"/>
      <c r="X53" s="288"/>
      <c r="Y53" s="288"/>
      <c r="Z53" s="287"/>
      <c r="AA53" s="349"/>
      <c r="AB53" s="342">
        <f t="shared" si="48"/>
        <v>6.5866554705048452</v>
      </c>
      <c r="AC53" s="343"/>
      <c r="AD53" s="287"/>
      <c r="AE53" s="287"/>
      <c r="AF53" s="287"/>
      <c r="AG53" s="287"/>
      <c r="AH53" s="287"/>
      <c r="AI53" s="175">
        <v>6.5433879434959845</v>
      </c>
      <c r="AJ53" s="175">
        <v>4.326752700886035E-2</v>
      </c>
      <c r="AK53" s="287"/>
      <c r="AL53" s="287"/>
      <c r="AM53" s="287"/>
      <c r="AN53" s="349"/>
      <c r="AO53" s="352"/>
      <c r="AP53" s="342"/>
      <c r="AQ53" s="239">
        <f t="shared" si="24"/>
        <v>209.97592613550407</v>
      </c>
    </row>
    <row r="54" spans="1:44" s="198" customFormat="1" ht="12.75" customHeight="1" x14ac:dyDescent="0.2">
      <c r="A54" s="199" t="s">
        <v>135</v>
      </c>
      <c r="B54" s="20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57.908261168535745</v>
      </c>
      <c r="M54" s="287"/>
      <c r="N54" s="287"/>
      <c r="O54" s="287"/>
      <c r="P54" s="287"/>
      <c r="Q54" s="287"/>
      <c r="R54" s="287"/>
      <c r="S54" s="287"/>
      <c r="T54" s="287"/>
      <c r="U54" s="287">
        <v>57.908261168535745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4"/>
        <v>57.908261168535745</v>
      </c>
    </row>
    <row r="55" spans="1:44" s="198" customFormat="1" ht="12.75" customHeight="1" x14ac:dyDescent="0.2">
      <c r="A55" s="215" t="s">
        <v>75</v>
      </c>
      <c r="B55" s="21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173.04424077438011</v>
      </c>
      <c r="M55" s="182"/>
      <c r="N55" s="182"/>
      <c r="O55" s="182"/>
      <c r="P55" s="182">
        <v>92.893720184410796</v>
      </c>
      <c r="Q55" s="182"/>
      <c r="R55" s="182"/>
      <c r="S55" s="182">
        <v>0</v>
      </c>
      <c r="T55" s="182"/>
      <c r="U55" s="182">
        <v>80.150520589969332</v>
      </c>
      <c r="V55" s="182"/>
      <c r="W55" s="266"/>
      <c r="X55" s="266"/>
      <c r="Y55" s="266"/>
      <c r="Z55" s="182"/>
      <c r="AA55" s="520">
        <v>3.4468722633920179</v>
      </c>
      <c r="AB55" s="330">
        <f t="shared" si="48"/>
        <v>4.818434701266562</v>
      </c>
      <c r="AC55" s="331"/>
      <c r="AD55" s="182"/>
      <c r="AE55" s="182"/>
      <c r="AF55" s="182"/>
      <c r="AG55" s="182"/>
      <c r="AH55" s="182"/>
      <c r="AI55" s="182">
        <v>2.6017770504278297</v>
      </c>
      <c r="AJ55" s="182">
        <v>2.2166576508387323</v>
      </c>
      <c r="AK55" s="265"/>
      <c r="AL55" s="266"/>
      <c r="AM55" s="182"/>
      <c r="AN55" s="310"/>
      <c r="AO55" s="355"/>
      <c r="AP55" s="330"/>
      <c r="AQ55" s="217">
        <f t="shared" si="24"/>
        <v>181.30954773903869</v>
      </c>
    </row>
    <row r="56" spans="1:44" s="208" customFormat="1" ht="12.75" customHeight="1" x14ac:dyDescent="0.2">
      <c r="A56" s="242" t="s">
        <v>40</v>
      </c>
      <c r="B56" s="243"/>
      <c r="C56" s="289">
        <f t="shared" si="45"/>
        <v>267.95823474778922</v>
      </c>
      <c r="D56" s="294">
        <v>172.41799149770887</v>
      </c>
      <c r="E56" s="386">
        <v>78.239565833230003</v>
      </c>
      <c r="F56" s="290"/>
      <c r="G56" s="290">
        <v>17.300677416850384</v>
      </c>
      <c r="H56" s="176">
        <f t="shared" si="46"/>
        <v>217.90367299999997</v>
      </c>
      <c r="I56" s="294"/>
      <c r="J56" s="189">
        <v>127.70399999999999</v>
      </c>
      <c r="K56" s="189">
        <v>90.19967299999999</v>
      </c>
      <c r="L56" s="176">
        <f t="shared" si="47"/>
        <v>1133.1521706423555</v>
      </c>
      <c r="M56" s="189"/>
      <c r="N56" s="189"/>
      <c r="O56" s="189"/>
      <c r="P56" s="189">
        <v>0</v>
      </c>
      <c r="Q56" s="189">
        <v>718.52948193833663</v>
      </c>
      <c r="R56" s="189"/>
      <c r="S56" s="189">
        <v>0</v>
      </c>
      <c r="T56" s="189">
        <v>40.039192091386376</v>
      </c>
      <c r="U56" s="189">
        <v>363.64412161416033</v>
      </c>
      <c r="V56" s="189">
        <v>10.939374998472235</v>
      </c>
      <c r="W56" s="290"/>
      <c r="X56" s="290"/>
      <c r="Y56" s="290"/>
      <c r="Z56" s="189"/>
      <c r="AA56" s="176">
        <v>606.21500544000003</v>
      </c>
      <c r="AB56" s="344">
        <f t="shared" si="48"/>
        <v>51.054081510471875</v>
      </c>
      <c r="AC56" s="345"/>
      <c r="AD56" s="189"/>
      <c r="AE56" s="189">
        <v>28.243803758061205</v>
      </c>
      <c r="AF56" s="189"/>
      <c r="AG56" s="189"/>
      <c r="AH56" s="189"/>
      <c r="AI56" s="189"/>
      <c r="AJ56" s="189"/>
      <c r="AK56" s="294"/>
      <c r="AL56" s="290">
        <v>9.9345389575860192</v>
      </c>
      <c r="AM56" s="189">
        <v>12.875738794824649</v>
      </c>
      <c r="AN56" s="176"/>
      <c r="AO56" s="176">
        <v>683.505898</v>
      </c>
      <c r="AP56" s="344"/>
      <c r="AQ56" s="220">
        <f t="shared" si="24"/>
        <v>2959.7890633406164</v>
      </c>
      <c r="AR56" s="198"/>
    </row>
    <row r="57" spans="1:44" s="208" customFormat="1" ht="12.75" customHeight="1" x14ac:dyDescent="0.2">
      <c r="A57" s="242" t="s">
        <v>194</v>
      </c>
      <c r="B57" s="243"/>
      <c r="C57" s="289">
        <f>C58+C65</f>
        <v>0.57291383458646616</v>
      </c>
      <c r="D57" s="189">
        <f t="shared" ref="D57:AP57" si="49">D58+D65</f>
        <v>0.57291383458646616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249.35898603396743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58.622</v>
      </c>
      <c r="R57" s="189">
        <f t="shared" si="49"/>
        <v>0</v>
      </c>
      <c r="S57" s="189">
        <f t="shared" si="49"/>
        <v>4.0858491381944111</v>
      </c>
      <c r="T57" s="189">
        <f t="shared" si="49"/>
        <v>79.710865200237379</v>
      </c>
      <c r="U57" s="189">
        <f t="shared" si="49"/>
        <v>106.94</v>
      </c>
      <c r="V57" s="189">
        <f t="shared" si="49"/>
        <v>2.716955356031936E-4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326.00160470288802</v>
      </c>
      <c r="AB57" s="344">
        <f t="shared" si="49"/>
        <v>37.115708828100537</v>
      </c>
      <c r="AC57" s="345">
        <f t="shared" si="49"/>
        <v>0</v>
      </c>
      <c r="AD57" s="189">
        <f t="shared" si="49"/>
        <v>0</v>
      </c>
      <c r="AE57" s="189">
        <f t="shared" si="49"/>
        <v>25.085395617191999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4.3724956579834364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0.16614308073470971</v>
      </c>
      <c r="AM57" s="294">
        <f t="shared" si="49"/>
        <v>7.4916744721903976</v>
      </c>
      <c r="AN57" s="176">
        <f t="shared" si="49"/>
        <v>0</v>
      </c>
      <c r="AO57" s="176">
        <f t="shared" si="49"/>
        <v>859.74262199824443</v>
      </c>
      <c r="AP57" s="344">
        <f t="shared" si="49"/>
        <v>0</v>
      </c>
      <c r="AQ57" s="240">
        <f t="shared" si="24"/>
        <v>1472.7918353977871</v>
      </c>
      <c r="AR57" s="198"/>
    </row>
    <row r="58" spans="1:44" s="208" customFormat="1" ht="12.75" customHeight="1" x14ac:dyDescent="0.2">
      <c r="A58" s="242" t="s">
        <v>195</v>
      </c>
      <c r="B58" s="243"/>
      <c r="C58" s="289">
        <f t="shared" si="45"/>
        <v>0.56491503759398498</v>
      </c>
      <c r="D58" s="345">
        <v>0.56491503759398498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131.368068996717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14.779</v>
      </c>
      <c r="R58" s="344">
        <f t="shared" si="54"/>
        <v>0</v>
      </c>
      <c r="S58" s="344">
        <v>0</v>
      </c>
      <c r="T58" s="344">
        <v>62.793797301181385</v>
      </c>
      <c r="U58" s="344">
        <v>53.795000000000002</v>
      </c>
      <c r="V58" s="344">
        <f t="shared" si="54"/>
        <v>2.716955356031936E-4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230.07885070606997</v>
      </c>
      <c r="AB58" s="344">
        <f t="shared" si="48"/>
        <v>21.155239462503513</v>
      </c>
      <c r="AC58" s="345">
        <f t="shared" si="54"/>
        <v>0</v>
      </c>
      <c r="AD58" s="189">
        <f t="shared" si="54"/>
        <v>0</v>
      </c>
      <c r="AE58" s="189">
        <f t="shared" si="54"/>
        <v>13.363507265166273</v>
      </c>
      <c r="AF58" s="189"/>
      <c r="AG58" s="189">
        <f t="shared" si="54"/>
        <v>0</v>
      </c>
      <c r="AH58" s="189">
        <f t="shared" si="54"/>
        <v>0.13391464441213125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0.16614308073470971</v>
      </c>
      <c r="AM58" s="290">
        <v>7.4916744721903976</v>
      </c>
      <c r="AN58" s="176">
        <f t="shared" si="54"/>
        <v>0</v>
      </c>
      <c r="AO58" s="176">
        <v>628.88630216141951</v>
      </c>
      <c r="AP58" s="344">
        <f t="shared" ref="AP58" si="57">SUM(AP59:AP64)</f>
        <v>0</v>
      </c>
      <c r="AQ58" s="240">
        <f t="shared" si="24"/>
        <v>1012.053376364304</v>
      </c>
      <c r="AR58" s="198"/>
    </row>
    <row r="59" spans="1:44" s="208" customFormat="1" ht="12.75" customHeight="1" x14ac:dyDescent="0.2">
      <c r="A59" s="634" t="s">
        <v>175</v>
      </c>
      <c r="B59" s="635" t="s">
        <v>176</v>
      </c>
      <c r="C59" s="261">
        <f t="shared" si="45"/>
        <v>0.10498421052631579</v>
      </c>
      <c r="D59" s="652">
        <v>0.10498421052631579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28.669913826668658</v>
      </c>
      <c r="M59" s="274"/>
      <c r="N59" s="563"/>
      <c r="O59" s="563"/>
      <c r="P59" s="328"/>
      <c r="Q59" s="617">
        <v>4.5359999999999996</v>
      </c>
      <c r="R59" s="328"/>
      <c r="S59" s="617">
        <v>0</v>
      </c>
      <c r="T59" s="617">
        <v>12.281913826668656</v>
      </c>
      <c r="U59" s="617">
        <v>11.852</v>
      </c>
      <c r="V59" s="617">
        <v>0</v>
      </c>
      <c r="W59" s="328"/>
      <c r="X59" s="328"/>
      <c r="Y59" s="563"/>
      <c r="Z59" s="291"/>
      <c r="AA59" s="642">
        <v>49.207089409358893</v>
      </c>
      <c r="AB59" s="328">
        <f t="shared" si="48"/>
        <v>1.778620913982452</v>
      </c>
      <c r="AC59" s="564"/>
      <c r="AD59" s="274"/>
      <c r="AE59" s="579">
        <v>1.778620913982452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225.61757489349392</v>
      </c>
      <c r="AP59" s="328"/>
      <c r="AQ59" s="570">
        <f t="shared" si="24"/>
        <v>305.3781832540302</v>
      </c>
      <c r="AR59" s="198"/>
    </row>
    <row r="60" spans="1:44" s="208" customFormat="1" ht="12.75" customHeight="1" x14ac:dyDescent="0.2">
      <c r="A60" s="634" t="s">
        <v>177</v>
      </c>
      <c r="B60" s="635" t="s">
        <v>178</v>
      </c>
      <c r="C60" s="251">
        <f t="shared" si="45"/>
        <v>1.0998345864661654E-2</v>
      </c>
      <c r="D60" s="652">
        <v>1.0998345864661654E-2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20.607705193521809</v>
      </c>
      <c r="M60" s="253"/>
      <c r="N60" s="386"/>
      <c r="O60" s="386"/>
      <c r="P60" s="322"/>
      <c r="Q60" s="617">
        <v>1.4339999999999999</v>
      </c>
      <c r="R60" s="322"/>
      <c r="S60" s="617">
        <v>0</v>
      </c>
      <c r="T60" s="617">
        <v>2.3147051935218093</v>
      </c>
      <c r="U60" s="617">
        <v>16.859000000000002</v>
      </c>
      <c r="V60" s="617">
        <v>0</v>
      </c>
      <c r="W60" s="322"/>
      <c r="X60" s="322"/>
      <c r="Y60" s="386"/>
      <c r="Z60" s="252"/>
      <c r="AA60" s="642">
        <v>14.44133703768917</v>
      </c>
      <c r="AB60" s="322">
        <f t="shared" si="48"/>
        <v>0.11832821049363508</v>
      </c>
      <c r="AC60" s="565"/>
      <c r="AD60" s="253"/>
      <c r="AE60" s="580">
        <v>0.11832821049363508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48.575889928589071</v>
      </c>
      <c r="AP60" s="322"/>
      <c r="AQ60" s="571">
        <f t="shared" si="24"/>
        <v>83.754258716158347</v>
      </c>
      <c r="AR60" s="198"/>
    </row>
    <row r="61" spans="1:44" s="208" customFormat="1" ht="12.75" customHeight="1" x14ac:dyDescent="0.2">
      <c r="A61" s="634" t="s">
        <v>179</v>
      </c>
      <c r="B61" s="635" t="s">
        <v>180</v>
      </c>
      <c r="C61" s="251">
        <f t="shared" si="45"/>
        <v>0.18397233082706768</v>
      </c>
      <c r="D61" s="652">
        <v>0.18397233082706768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44.138402457772024</v>
      </c>
      <c r="M61" s="253"/>
      <c r="N61" s="386"/>
      <c r="O61" s="386"/>
      <c r="P61" s="322"/>
      <c r="Q61" s="617">
        <v>3.4669999999999996</v>
      </c>
      <c r="R61" s="322"/>
      <c r="S61" s="617">
        <v>0</v>
      </c>
      <c r="T61" s="617">
        <v>32.909402457772025</v>
      </c>
      <c r="U61" s="617">
        <v>7.7619999999999996</v>
      </c>
      <c r="V61" s="617">
        <v>0</v>
      </c>
      <c r="W61" s="322"/>
      <c r="X61" s="322"/>
      <c r="Y61" s="386"/>
      <c r="Z61" s="252"/>
      <c r="AA61" s="642">
        <v>53.038712972122333</v>
      </c>
      <c r="AB61" s="322">
        <f t="shared" si="48"/>
        <v>6.6892416494683076</v>
      </c>
      <c r="AC61" s="565"/>
      <c r="AD61" s="253"/>
      <c r="AE61" s="580">
        <v>6.6892416494683076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100.98817659175462</v>
      </c>
      <c r="AP61" s="322"/>
      <c r="AQ61" s="571">
        <f t="shared" si="24"/>
        <v>205.03850600194437</v>
      </c>
      <c r="AR61" s="198"/>
    </row>
    <row r="62" spans="1:44" s="208" customFormat="1" ht="12.75" customHeight="1" x14ac:dyDescent="0.2">
      <c r="A62" s="634" t="s">
        <v>181</v>
      </c>
      <c r="B62" s="635" t="s">
        <v>182</v>
      </c>
      <c r="C62" s="251">
        <f t="shared" si="45"/>
        <v>8.9986466165413535E-3</v>
      </c>
      <c r="D62" s="652">
        <v>8.9986466165413535E-3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4.1036977367111369</v>
      </c>
      <c r="M62" s="253"/>
      <c r="N62" s="386"/>
      <c r="O62" s="386"/>
      <c r="P62" s="322"/>
      <c r="Q62" s="617">
        <v>0.40699999999999997</v>
      </c>
      <c r="R62" s="322"/>
      <c r="S62" s="617">
        <v>0</v>
      </c>
      <c r="T62" s="617">
        <v>1.8666977367111366</v>
      </c>
      <c r="U62" s="617">
        <v>1.83</v>
      </c>
      <c r="V62" s="617">
        <v>0</v>
      </c>
      <c r="W62" s="322"/>
      <c r="X62" s="322"/>
      <c r="Y62" s="386"/>
      <c r="Z62" s="252"/>
      <c r="AA62" s="642">
        <v>17.895015280797271</v>
      </c>
      <c r="AB62" s="322">
        <f t="shared" si="48"/>
        <v>0.34758911832505296</v>
      </c>
      <c r="AC62" s="565"/>
      <c r="AD62" s="253"/>
      <c r="AE62" s="580">
        <v>0.34758911832505296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95.861199182772566</v>
      </c>
      <c r="AP62" s="322"/>
      <c r="AQ62" s="571">
        <f t="shared" si="24"/>
        <v>118.21649996522257</v>
      </c>
      <c r="AR62" s="198"/>
    </row>
    <row r="63" spans="1:44" s="208" customFormat="1" ht="12.75" customHeight="1" x14ac:dyDescent="0.2">
      <c r="A63" s="634" t="s">
        <v>183</v>
      </c>
      <c r="B63" s="635" t="s">
        <v>184</v>
      </c>
      <c r="C63" s="251">
        <f t="shared" si="45"/>
        <v>0.12198165413533835</v>
      </c>
      <c r="D63" s="653">
        <v>0.12198165413533835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5.9477684188605382</v>
      </c>
      <c r="M63" s="253"/>
      <c r="N63" s="386"/>
      <c r="O63" s="386"/>
      <c r="P63" s="322"/>
      <c r="Q63" s="618">
        <v>1.222</v>
      </c>
      <c r="R63" s="322"/>
      <c r="S63" s="618">
        <v>0</v>
      </c>
      <c r="T63" s="618">
        <v>3.5457684188605385</v>
      </c>
      <c r="U63" s="618">
        <v>1.18</v>
      </c>
      <c r="V63" s="618">
        <v>0</v>
      </c>
      <c r="W63" s="322"/>
      <c r="X63" s="322"/>
      <c r="Y63" s="386"/>
      <c r="Z63" s="252"/>
      <c r="AA63" s="643">
        <v>10.160468654783275</v>
      </c>
      <c r="AB63" s="322">
        <f t="shared" si="48"/>
        <v>4.4373078935113143E-2</v>
      </c>
      <c r="AC63" s="565"/>
      <c r="AD63" s="253"/>
      <c r="AE63" s="580">
        <v>4.4373078935113143E-2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40.881125063794876</v>
      </c>
      <c r="AP63" s="322"/>
      <c r="AQ63" s="571">
        <f t="shared" si="24"/>
        <v>57.155716870509139</v>
      </c>
      <c r="AR63" s="198"/>
    </row>
    <row r="64" spans="1:44" s="198" customFormat="1" ht="12.75" customHeight="1" x14ac:dyDescent="0.2">
      <c r="A64" s="636" t="s">
        <v>185</v>
      </c>
      <c r="B64" s="637"/>
      <c r="C64" s="264">
        <f t="shared" si="45"/>
        <v>0.13397984962406015</v>
      </c>
      <c r="D64" s="653">
        <v>0.13397984962406015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27.900581363182823</v>
      </c>
      <c r="M64" s="293"/>
      <c r="N64" s="567"/>
      <c r="O64" s="567"/>
      <c r="P64" s="330"/>
      <c r="Q64" s="618">
        <v>3.7130000000000001</v>
      </c>
      <c r="R64" s="330"/>
      <c r="S64" s="618">
        <v>0</v>
      </c>
      <c r="T64" s="618">
        <v>9.8753096676472225</v>
      </c>
      <c r="U64" s="618">
        <v>14.311999999999999</v>
      </c>
      <c r="V64" s="618">
        <v>2.716955356031936E-4</v>
      </c>
      <c r="W64" s="330"/>
      <c r="X64" s="330"/>
      <c r="Y64" s="567"/>
      <c r="Z64" s="292"/>
      <c r="AA64" s="643">
        <v>85.336227351319025</v>
      </c>
      <c r="AB64" s="330">
        <f t="shared" si="48"/>
        <v>12.177086491298951</v>
      </c>
      <c r="AC64" s="568"/>
      <c r="AD64" s="293"/>
      <c r="AE64" s="581">
        <v>4.3853542939617123</v>
      </c>
      <c r="AF64" s="581"/>
      <c r="AG64" s="581"/>
      <c r="AH64" s="581">
        <v>0.13391464441213125</v>
      </c>
      <c r="AI64" s="581"/>
      <c r="AJ64" s="581"/>
      <c r="AK64" s="581"/>
      <c r="AL64" s="581">
        <v>0.16614308073470971</v>
      </c>
      <c r="AM64" s="624">
        <v>7.4916744721903976</v>
      </c>
      <c r="AN64" s="310"/>
      <c r="AO64" s="643">
        <v>116.96233650101452</v>
      </c>
      <c r="AP64" s="330"/>
      <c r="AQ64" s="572">
        <f t="shared" si="24"/>
        <v>242.5102115564394</v>
      </c>
    </row>
    <row r="65" spans="1:44" s="198" customFormat="1" ht="12.75" customHeight="1" x14ac:dyDescent="0.2">
      <c r="A65" s="242" t="s">
        <v>196</v>
      </c>
      <c r="B65" s="243"/>
      <c r="C65" s="264">
        <f>SUM(D65:G65)</f>
        <v>7.9987969924812021E-3</v>
      </c>
      <c r="D65" s="345">
        <f>SUM(D66:D69)</f>
        <v>7.9987969924812021E-3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117.99091703725041</v>
      </c>
      <c r="M65" s="182"/>
      <c r="N65" s="266"/>
      <c r="O65" s="266"/>
      <c r="P65" s="417"/>
      <c r="Q65" s="344">
        <v>43.843000000000004</v>
      </c>
      <c r="R65" s="417"/>
      <c r="S65" s="344">
        <v>4.0858491381944111</v>
      </c>
      <c r="T65" s="344">
        <v>16.917067899056001</v>
      </c>
      <c r="U65" s="344">
        <v>53.144999999999996</v>
      </c>
      <c r="V65" s="344">
        <f>SUM(V66:V69)</f>
        <v>0</v>
      </c>
      <c r="W65" s="417"/>
      <c r="X65" s="417"/>
      <c r="Y65" s="266"/>
      <c r="Z65" s="182"/>
      <c r="AA65" s="176">
        <v>95.922753996818059</v>
      </c>
      <c r="AB65" s="330">
        <f>SUM(AC65:AM65)</f>
        <v>15.960469365597028</v>
      </c>
      <c r="AC65" s="331"/>
      <c r="AD65" s="182"/>
      <c r="AE65" s="344">
        <f>SUM(AE66:AE69)</f>
        <v>11.721888352025724</v>
      </c>
      <c r="AF65" s="182"/>
      <c r="AG65" s="182"/>
      <c r="AH65" s="182">
        <v>4.2385810135713049</v>
      </c>
      <c r="AI65" s="182"/>
      <c r="AJ65" s="182"/>
      <c r="AK65" s="182"/>
      <c r="AL65" s="182"/>
      <c r="AM65" s="266"/>
      <c r="AN65" s="310"/>
      <c r="AO65" s="176">
        <v>230.85631983682495</v>
      </c>
      <c r="AP65" s="330"/>
      <c r="AQ65" s="576">
        <f t="shared" si="24"/>
        <v>460.73845903348297</v>
      </c>
    </row>
    <row r="66" spans="1:44" s="198" customFormat="1" ht="12.75" customHeight="1" x14ac:dyDescent="0.2">
      <c r="A66" s="638" t="s">
        <v>186</v>
      </c>
      <c r="B66" s="639" t="s">
        <v>187</v>
      </c>
      <c r="C66" s="261">
        <f t="shared" ref="C66:C69" si="58">SUM(D66:G66)</f>
        <v>0</v>
      </c>
      <c r="D66" s="654">
        <v>0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1.6314115846076143</v>
      </c>
      <c r="M66" s="554"/>
      <c r="N66" s="313"/>
      <c r="O66" s="263"/>
      <c r="P66" s="313"/>
      <c r="Q66" s="619">
        <v>0.14899999999999999</v>
      </c>
      <c r="R66" s="313"/>
      <c r="S66" s="619">
        <v>7.4578732639793699E-2</v>
      </c>
      <c r="T66" s="619">
        <v>0.22783285196782074</v>
      </c>
      <c r="U66" s="619">
        <v>1.18</v>
      </c>
      <c r="V66" s="619">
        <v>0</v>
      </c>
      <c r="W66" s="313"/>
      <c r="X66" s="313"/>
      <c r="Y66" s="263"/>
      <c r="Z66" s="181"/>
      <c r="AA66" s="644">
        <v>2.9458866786632023</v>
      </c>
      <c r="AB66" s="328">
        <f t="shared" ref="AB66:AB69" si="61">SUM(AC66:AM66)</f>
        <v>4.2385810135713049</v>
      </c>
      <c r="AC66" s="329"/>
      <c r="AD66" s="181"/>
      <c r="AE66" s="181">
        <v>0</v>
      </c>
      <c r="AF66" s="181"/>
      <c r="AG66" s="181"/>
      <c r="AH66" s="181">
        <v>4.2385810135713049</v>
      </c>
      <c r="AI66" s="181"/>
      <c r="AJ66" s="181"/>
      <c r="AK66" s="181"/>
      <c r="AL66" s="181"/>
      <c r="AM66" s="263"/>
      <c r="AN66" s="309"/>
      <c r="AO66" s="644">
        <v>30.579406342262825</v>
      </c>
      <c r="AP66" s="328"/>
      <c r="AQ66" s="221">
        <f t="shared" si="24"/>
        <v>39.395285619104946</v>
      </c>
    </row>
    <row r="67" spans="1:44" s="198" customFormat="1" ht="12.75" customHeight="1" x14ac:dyDescent="0.2">
      <c r="A67" s="640" t="s">
        <v>188</v>
      </c>
      <c r="B67" s="641">
        <v>84</v>
      </c>
      <c r="C67" s="251">
        <f t="shared" si="58"/>
        <v>7.9987969924812021E-3</v>
      </c>
      <c r="D67" s="655">
        <v>7.9987969924812021E-3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43.729640664258909</v>
      </c>
      <c r="M67" s="555"/>
      <c r="N67" s="416"/>
      <c r="O67" s="190"/>
      <c r="P67" s="416"/>
      <c r="Q67" s="620">
        <v>7.4740000000000002</v>
      </c>
      <c r="R67" s="416"/>
      <c r="S67" s="620">
        <v>3.1259143080736385</v>
      </c>
      <c r="T67" s="620">
        <v>8.2077263561852742</v>
      </c>
      <c r="U67" s="620">
        <v>24.922000000000001</v>
      </c>
      <c r="V67" s="620">
        <v>0</v>
      </c>
      <c r="W67" s="416"/>
      <c r="X67" s="416"/>
      <c r="Y67" s="190"/>
      <c r="Z67" s="175"/>
      <c r="AA67" s="645">
        <v>37.561504329794992</v>
      </c>
      <c r="AB67" s="322">
        <f t="shared" si="61"/>
        <v>6.8057209816729793</v>
      </c>
      <c r="AC67" s="323"/>
      <c r="AD67" s="175"/>
      <c r="AE67" s="175">
        <v>6.8057209816729793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117.4552599858356</v>
      </c>
      <c r="AP67" s="322"/>
      <c r="AQ67" s="201">
        <f t="shared" si="24"/>
        <v>205.56012475855496</v>
      </c>
    </row>
    <row r="68" spans="1:44" s="198" customFormat="1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48.595876301540478</v>
      </c>
      <c r="M68" s="555"/>
      <c r="N68" s="416"/>
      <c r="O68" s="190"/>
      <c r="P68" s="416"/>
      <c r="Q68" s="620">
        <v>25.824000000000002</v>
      </c>
      <c r="R68" s="416"/>
      <c r="S68" s="620">
        <v>0.20455880952629124</v>
      </c>
      <c r="T68" s="620">
        <v>4.1833174920141873</v>
      </c>
      <c r="U68" s="620">
        <v>18.384</v>
      </c>
      <c r="V68" s="620">
        <v>0</v>
      </c>
      <c r="W68" s="416"/>
      <c r="X68" s="416"/>
      <c r="Y68" s="190"/>
      <c r="Z68" s="175"/>
      <c r="AA68" s="645">
        <v>23.884173321715842</v>
      </c>
      <c r="AB68" s="322">
        <f t="shared" si="61"/>
        <v>1.4735559963035492</v>
      </c>
      <c r="AC68" s="323"/>
      <c r="AD68" s="175"/>
      <c r="AE68" s="175">
        <v>1.4735559963035492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51.782758414140176</v>
      </c>
      <c r="AP68" s="322"/>
      <c r="AQ68" s="201">
        <f t="shared" si="24"/>
        <v>125.73636403370004</v>
      </c>
    </row>
    <row r="69" spans="1:44" s="208" customFormat="1" ht="12.75" customHeight="1" x14ac:dyDescent="0.2">
      <c r="A69" s="636" t="s">
        <v>190</v>
      </c>
      <c r="B69" s="637" t="s">
        <v>191</v>
      </c>
      <c r="C69" s="286">
        <f t="shared" si="58"/>
        <v>0</v>
      </c>
      <c r="D69" s="656">
        <v>0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24.033988486843405</v>
      </c>
      <c r="M69" s="556"/>
      <c r="N69" s="417"/>
      <c r="O69" s="266"/>
      <c r="P69" s="417"/>
      <c r="Q69" s="621">
        <v>10.396000000000001</v>
      </c>
      <c r="R69" s="417"/>
      <c r="S69" s="621">
        <v>0.68079728795468819</v>
      </c>
      <c r="T69" s="621">
        <v>4.2981911988887189</v>
      </c>
      <c r="U69" s="621">
        <v>8.6590000000000007</v>
      </c>
      <c r="V69" s="621">
        <v>0</v>
      </c>
      <c r="W69" s="417"/>
      <c r="X69" s="417"/>
      <c r="Y69" s="266"/>
      <c r="Z69" s="182"/>
      <c r="AA69" s="646">
        <v>31.531189666644014</v>
      </c>
      <c r="AB69" s="342">
        <f t="shared" si="61"/>
        <v>3.442611374049195</v>
      </c>
      <c r="AC69" s="343"/>
      <c r="AD69" s="287"/>
      <c r="AE69" s="287">
        <v>3.442611374049195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31.038895094586355</v>
      </c>
      <c r="AP69" s="342"/>
      <c r="AQ69" s="239">
        <f t="shared" si="24"/>
        <v>90.046684622122967</v>
      </c>
      <c r="AR69" s="198"/>
    </row>
    <row r="70" spans="1:44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175.6747113606188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175.6747113606188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223.6627113606188</v>
      </c>
      <c r="AR70" s="198"/>
    </row>
    <row r="71" spans="1:44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25.063696698470146</v>
      </c>
      <c r="M71" s="182"/>
      <c r="N71" s="182"/>
      <c r="O71" s="182"/>
      <c r="P71" s="182"/>
      <c r="Q71" s="182"/>
      <c r="R71" s="182"/>
      <c r="S71" s="182"/>
      <c r="T71" s="182"/>
      <c r="U71" s="293">
        <v>25.063696698470146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25.063696698470146</v>
      </c>
      <c r="AR71" s="198"/>
    </row>
    <row r="72" spans="1:44" ht="12.75" customHeight="1" thickBot="1" x14ac:dyDescent="0.25">
      <c r="A72" s="205" t="s">
        <v>42</v>
      </c>
      <c r="B72" s="206"/>
      <c r="C72" s="256">
        <f t="shared" ref="C72:AP72" si="62">C26-C27-C29</f>
        <v>8.8500593099561229</v>
      </c>
      <c r="D72" s="278">
        <f t="shared" si="62"/>
        <v>8.4852259856656644</v>
      </c>
      <c r="E72" s="179">
        <f t="shared" si="62"/>
        <v>0.32014898697015326</v>
      </c>
      <c r="F72" s="297">
        <f t="shared" si="62"/>
        <v>0</v>
      </c>
      <c r="G72" s="297">
        <f t="shared" si="62"/>
        <v>4.4684337320468615E-2</v>
      </c>
      <c r="H72" s="307">
        <f t="shared" si="62"/>
        <v>-5.6037434012917799</v>
      </c>
      <c r="I72" s="278">
        <f t="shared" si="62"/>
        <v>-0.27711140129163092</v>
      </c>
      <c r="J72" s="179">
        <f t="shared" si="62"/>
        <v>0</v>
      </c>
      <c r="K72" s="179">
        <f t="shared" si="62"/>
        <v>-5.3266320000000036</v>
      </c>
      <c r="L72" s="307">
        <f t="shared" si="62"/>
        <v>-35.513286794944179</v>
      </c>
      <c r="M72" s="179">
        <f t="shared" si="62"/>
        <v>-1.8088945241993315</v>
      </c>
      <c r="N72" s="179">
        <f t="shared" ref="N72" si="63">N26-N27-N29</f>
        <v>0.33386259000000251</v>
      </c>
      <c r="O72" s="179">
        <f t="shared" si="62"/>
        <v>-4.3950459528965382</v>
      </c>
      <c r="P72" s="179">
        <f t="shared" si="62"/>
        <v>-19.878337785291478</v>
      </c>
      <c r="Q72" s="179">
        <f t="shared" si="62"/>
        <v>53.515758689120162</v>
      </c>
      <c r="R72" s="179">
        <f t="shared" si="62"/>
        <v>-22.845427324559978</v>
      </c>
      <c r="S72" s="179">
        <f t="shared" si="62"/>
        <v>4.3338623725033187</v>
      </c>
      <c r="T72" s="179">
        <f t="shared" si="62"/>
        <v>-26.735325333099155</v>
      </c>
      <c r="U72" s="179">
        <f t="shared" si="62"/>
        <v>-24.745253963196774</v>
      </c>
      <c r="V72" s="179">
        <f t="shared" si="62"/>
        <v>0.28393812451922429</v>
      </c>
      <c r="W72" s="297">
        <f t="shared" si="62"/>
        <v>6.4275763121546952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0.37247555134536015</v>
      </c>
      <c r="AB72" s="257">
        <f t="shared" si="62"/>
        <v>-4.4279569106506074</v>
      </c>
      <c r="AC72" s="336">
        <f t="shared" si="62"/>
        <v>0</v>
      </c>
      <c r="AD72" s="179">
        <f t="shared" si="62"/>
        <v>0</v>
      </c>
      <c r="AE72" s="179">
        <f t="shared" si="62"/>
        <v>-1.8547229887788603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-1.7268073027680089</v>
      </c>
      <c r="AJ72" s="179">
        <f t="shared" ref="AJ72" si="65">AJ26-AJ27-AJ29</f>
        <v>-0.84642661910400108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-26.563813342824687</v>
      </c>
      <c r="AP72" s="257">
        <f t="shared" si="62"/>
        <v>0</v>
      </c>
      <c r="AQ72" s="207">
        <f t="shared" si="24"/>
        <v>-62.886265588409771</v>
      </c>
    </row>
    <row r="73" spans="1:44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4" ht="12.75" customHeight="1" x14ac:dyDescent="0.2">
      <c r="A74" s="171" t="s">
        <v>200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4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516">
        <f>AI3/AI7</f>
        <v>0.69170873758228058</v>
      </c>
      <c r="AJ75" s="516">
        <f>AJ3/AJ7</f>
        <v>1.042329311645968</v>
      </c>
      <c r="AK75" s="244"/>
      <c r="AL75" s="244"/>
      <c r="AM75" s="244"/>
      <c r="AN75" s="244"/>
      <c r="AO75" s="161"/>
      <c r="AP75" s="244"/>
      <c r="AQ75" s="244"/>
    </row>
    <row r="76" spans="1:44" ht="12.75" customHeight="1" x14ac:dyDescent="0.2">
      <c r="A76" s="463" t="s">
        <v>147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4" ht="12.75" customHeight="1" x14ac:dyDescent="0.2">
      <c r="A77" s="458" t="s">
        <v>149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4" ht="12.75" customHeight="1" x14ac:dyDescent="0.2">
      <c r="A78" s="456" t="s">
        <v>148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4" ht="12.75" customHeight="1" x14ac:dyDescent="0.2">
      <c r="A79" s="466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4" ht="12.75" customHeight="1" x14ac:dyDescent="0.2">
      <c r="A80" s="466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4">
    <pageSetUpPr fitToPage="1"/>
  </sheetPr>
  <dimension ref="A1:AS80"/>
  <sheetViews>
    <sheetView zoomScale="80" zoomScaleNormal="80" workbookViewId="0">
      <pane xSplit="2" ySplit="1" topLeftCell="C59" activePane="bottomRight" state="frozen"/>
      <selection activeCell="A81" sqref="A81:XFD117"/>
      <selection pane="topRight" activeCell="A81" sqref="A81:XFD117"/>
      <selection pane="bottomLeft" activeCell="A81" sqref="A81:XFD117"/>
      <selection pane="bottomRight" activeCell="A81" sqref="A81:XFD117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166" bestFit="1" customWidth="1"/>
    <col min="42" max="42" width="5.570312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139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29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320.80261769465727</v>
      </c>
      <c r="I2" s="12">
        <v>193.09861769465726</v>
      </c>
      <c r="J2" s="303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180.71176854075949</v>
      </c>
      <c r="AB2" s="320">
        <f>SUM(AC2:AM2)</f>
        <v>744.82592107172036</v>
      </c>
      <c r="AC2" s="321">
        <v>69.001988581977614</v>
      </c>
      <c r="AD2" s="303">
        <v>344.90112829599997</v>
      </c>
      <c r="AE2" s="303">
        <v>177.99628778130312</v>
      </c>
      <c r="AF2" s="303">
        <v>44.362735544742847</v>
      </c>
      <c r="AG2" s="303">
        <v>42.979400797369799</v>
      </c>
      <c r="AH2" s="303">
        <v>12.923532256094104</v>
      </c>
      <c r="AI2" s="303">
        <v>24.484412214155952</v>
      </c>
      <c r="AJ2" s="303">
        <v>0</v>
      </c>
      <c r="AK2" s="12">
        <v>5.5539877132800002E-2</v>
      </c>
      <c r="AL2" s="12">
        <v>9.3684115080924091</v>
      </c>
      <c r="AM2" s="250">
        <v>18.752484214851908</v>
      </c>
      <c r="AN2" s="351">
        <v>45.712976097023905</v>
      </c>
      <c r="AO2" s="351"/>
      <c r="AP2" s="320"/>
      <c r="AQ2" s="197">
        <f>C2+H2+L2+AA2+AB2+AN2+AO2+AP2</f>
        <v>1292.0532834041612</v>
      </c>
    </row>
    <row r="3" spans="1:45" s="198" customFormat="1" ht="12.75" customHeight="1" x14ac:dyDescent="0.2">
      <c r="A3" s="199" t="s">
        <v>1</v>
      </c>
      <c r="B3" s="200"/>
      <c r="C3" s="251">
        <f>SUM(D3:G3)</f>
        <v>1339.1959892506391</v>
      </c>
      <c r="D3" s="252">
        <v>1285.9287813868641</v>
      </c>
      <c r="E3" s="386">
        <v>41.211940999999996</v>
      </c>
      <c r="F3" s="190"/>
      <c r="G3" s="190">
        <v>12.055266863774902</v>
      </c>
      <c r="H3" s="304">
        <f>SUM(I3:K3)</f>
        <v>0</v>
      </c>
      <c r="I3" s="28"/>
      <c r="J3" s="175"/>
      <c r="K3" s="175"/>
      <c r="L3" s="304">
        <f>SUM(M3:Z3)</f>
        <v>8265.917540358374</v>
      </c>
      <c r="M3" s="28">
        <v>3005.4213999999997</v>
      </c>
      <c r="N3" s="28">
        <v>0</v>
      </c>
      <c r="O3" s="175">
        <v>0</v>
      </c>
      <c r="P3" s="175">
        <v>1079.7509873962383</v>
      </c>
      <c r="Q3" s="175">
        <v>532.7149551835239</v>
      </c>
      <c r="R3" s="175">
        <v>763.43666664191994</v>
      </c>
      <c r="S3" s="175">
        <v>196.43930288361582</v>
      </c>
      <c r="T3" s="175">
        <v>104.55555529999999</v>
      </c>
      <c r="U3" s="175">
        <v>2182.8743673595941</v>
      </c>
      <c r="V3" s="175">
        <v>125.35497672939384</v>
      </c>
      <c r="W3" s="190">
        <v>0</v>
      </c>
      <c r="X3" s="190">
        <v>238.19556224871167</v>
      </c>
      <c r="Y3" s="190">
        <v>0.977442255176041</v>
      </c>
      <c r="Z3" s="175">
        <v>36.196324360200904</v>
      </c>
      <c r="AA3" s="304">
        <v>3846.4506769075715</v>
      </c>
      <c r="AB3" s="322">
        <f>SUM(AC3:AM3)</f>
        <v>79.621869102978863</v>
      </c>
      <c r="AC3" s="323"/>
      <c r="AD3" s="175"/>
      <c r="AE3" s="175">
        <v>15.392196200436368</v>
      </c>
      <c r="AF3" s="175"/>
      <c r="AG3" s="175"/>
      <c r="AH3" s="175"/>
      <c r="AI3" s="175">
        <v>32.999999827470496</v>
      </c>
      <c r="AJ3" s="175">
        <v>31.229673075072</v>
      </c>
      <c r="AK3" s="28"/>
      <c r="AL3" s="28"/>
      <c r="AM3" s="190"/>
      <c r="AN3" s="352"/>
      <c r="AO3" s="352">
        <v>67.390044275999983</v>
      </c>
      <c r="AP3" s="322"/>
      <c r="AQ3" s="201">
        <f t="shared" ref="AQ3:AQ20" si="0">C3+H3+L3+AA3+AB3+AN3+AO3+AP3</f>
        <v>13598.576119895564</v>
      </c>
    </row>
    <row r="4" spans="1:45" s="198" customFormat="1" ht="12.75" customHeight="1" x14ac:dyDescent="0.2">
      <c r="A4" s="199" t="s">
        <v>2</v>
      </c>
      <c r="B4" s="200"/>
      <c r="C4" s="251">
        <f>SUM(D4:G4)</f>
        <v>9.3109921176560011</v>
      </c>
      <c r="D4" s="252">
        <v>0</v>
      </c>
      <c r="E4" s="253">
        <v>8.9073084500000004</v>
      </c>
      <c r="F4" s="190"/>
      <c r="G4" s="190">
        <v>0.40368366765599989</v>
      </c>
      <c r="H4" s="304">
        <f>SUM(I4:K4)</f>
        <v>8.8697459999999992</v>
      </c>
      <c r="I4" s="28"/>
      <c r="J4" s="175"/>
      <c r="K4" s="175">
        <v>8.8697459999999992</v>
      </c>
      <c r="L4" s="304">
        <f>SUM(M4:Z4)</f>
        <v>1790.4711622101411</v>
      </c>
      <c r="M4" s="28">
        <v>0</v>
      </c>
      <c r="N4" s="28">
        <v>18.105</v>
      </c>
      <c r="O4" s="175"/>
      <c r="P4" s="175">
        <v>433.62034337999995</v>
      </c>
      <c r="Q4" s="175">
        <v>5.9879747386368001</v>
      </c>
      <c r="R4" s="175">
        <v>0.47673116375999997</v>
      </c>
      <c r="S4" s="175">
        <v>962.45417516139128</v>
      </c>
      <c r="T4" s="175">
        <v>37.724257284700002</v>
      </c>
      <c r="U4" s="175">
        <v>316.4189578548112</v>
      </c>
      <c r="V4" s="175">
        <v>0.22210239784184876</v>
      </c>
      <c r="W4" s="190">
        <v>9.016279913</v>
      </c>
      <c r="X4" s="190">
        <v>1.7206643999999997E-2</v>
      </c>
      <c r="Y4" s="190">
        <v>4.784151999999999E-3</v>
      </c>
      <c r="Z4" s="175">
        <v>6.4233495200000004</v>
      </c>
      <c r="AA4" s="304">
        <v>0</v>
      </c>
      <c r="AB4" s="322">
        <f>SUM(AC4:AM4)</f>
        <v>2.8858024799999996E-3</v>
      </c>
      <c r="AC4" s="323"/>
      <c r="AD4" s="175"/>
      <c r="AE4" s="175">
        <v>2.8858024799999996E-3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31.83121139</v>
      </c>
      <c r="AP4" s="322"/>
      <c r="AQ4" s="201">
        <f t="shared" si="0"/>
        <v>1840.4859975202769</v>
      </c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128.53879204910621</v>
      </c>
      <c r="M5" s="28"/>
      <c r="N5" s="28"/>
      <c r="O5" s="175"/>
      <c r="P5" s="175"/>
      <c r="Q5" s="175"/>
      <c r="R5" s="175"/>
      <c r="S5" s="175">
        <v>23.696508519774007</v>
      </c>
      <c r="T5" s="175"/>
      <c r="U5" s="175">
        <v>104.84228352933221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128.53879204910621</v>
      </c>
    </row>
    <row r="6" spans="1:45" s="198" customFormat="1" ht="12.75" customHeight="1" thickBot="1" x14ac:dyDescent="0.25">
      <c r="A6" s="202" t="s">
        <v>4</v>
      </c>
      <c r="B6" s="203"/>
      <c r="C6" s="251">
        <f>SUM(D6:G6)</f>
        <v>155.26435651398248</v>
      </c>
      <c r="D6" s="254">
        <v>148.553498653753</v>
      </c>
      <c r="E6" s="190">
        <v>5.5182532106401219</v>
      </c>
      <c r="F6" s="255"/>
      <c r="G6" s="255">
        <v>1.1926046495893485</v>
      </c>
      <c r="H6" s="305">
        <f>SUM(I6:K6)</f>
        <v>477.90354239997208</v>
      </c>
      <c r="I6" s="306">
        <v>470.64100039997209</v>
      </c>
      <c r="J6" s="306">
        <v>0</v>
      </c>
      <c r="K6" s="306">
        <v>7.2625420000000007</v>
      </c>
      <c r="L6" s="305">
        <f>SUM(M6:Z6)</f>
        <v>155.29663488893573</v>
      </c>
      <c r="M6" s="28">
        <v>131.91540000000001</v>
      </c>
      <c r="N6" s="28">
        <v>5.3249999999999993</v>
      </c>
      <c r="O6" s="175"/>
      <c r="P6" s="175">
        <v>11.88495739041778</v>
      </c>
      <c r="Q6" s="175">
        <v>-32.993711018401761</v>
      </c>
      <c r="R6" s="175">
        <v>2.1153777808800038</v>
      </c>
      <c r="S6" s="175">
        <v>33.907947170871473</v>
      </c>
      <c r="T6" s="175">
        <v>-0.41187664700000065</v>
      </c>
      <c r="U6" s="175">
        <v>20.336442141320198</v>
      </c>
      <c r="V6" s="175">
        <v>-11.361721059894943</v>
      </c>
      <c r="W6" s="255">
        <v>-5.4211808692569976</v>
      </c>
      <c r="X6" s="255">
        <v>0</v>
      </c>
      <c r="Y6" s="255">
        <v>0</v>
      </c>
      <c r="Z6" s="306">
        <v>0</v>
      </c>
      <c r="AA6" s="305">
        <v>13.776851675470725</v>
      </c>
      <c r="AB6" s="324">
        <f>SUM(AC6:AM6)</f>
        <v>-2.1172169422381057</v>
      </c>
      <c r="AC6" s="325"/>
      <c r="AD6" s="186"/>
      <c r="AE6" s="186">
        <v>1.2741511567679997</v>
      </c>
      <c r="AF6" s="186"/>
      <c r="AG6" s="186"/>
      <c r="AH6" s="186"/>
      <c r="AI6" s="186">
        <v>-0.80191115919730549</v>
      </c>
      <c r="AJ6" s="186">
        <v>-2.5894569398087999</v>
      </c>
      <c r="AK6" s="306"/>
      <c r="AL6" s="306"/>
      <c r="AM6" s="255"/>
      <c r="AN6" s="353"/>
      <c r="AO6" s="353"/>
      <c r="AP6" s="324"/>
      <c r="AQ6" s="204">
        <f t="shared" si="0"/>
        <v>800.12416853612297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1485.1493536469654</v>
      </c>
      <c r="D7" s="326">
        <f t="shared" si="1"/>
        <v>1434.4822800406171</v>
      </c>
      <c r="E7" s="180">
        <f t="shared" si="1"/>
        <v>37.822885760640119</v>
      </c>
      <c r="F7" s="180">
        <f t="shared" si="1"/>
        <v>0</v>
      </c>
      <c r="G7" s="180">
        <f t="shared" si="1"/>
        <v>12.84418784570825</v>
      </c>
      <c r="H7" s="308">
        <f t="shared" si="1"/>
        <v>789.83641409462939</v>
      </c>
      <c r="I7" s="326">
        <f t="shared" si="1"/>
        <v>663.73961809462935</v>
      </c>
      <c r="J7" s="180">
        <f t="shared" si="1"/>
        <v>127.70399999999999</v>
      </c>
      <c r="K7" s="180">
        <f t="shared" si="1"/>
        <v>-1.6072039999999985</v>
      </c>
      <c r="L7" s="308">
        <f t="shared" si="1"/>
        <v>6502.2042209880619</v>
      </c>
      <c r="M7" s="326">
        <f t="shared" si="1"/>
        <v>3137.3367999999996</v>
      </c>
      <c r="N7" s="326">
        <f t="shared" ref="N7" si="2">N2+N3-N4-N5+N6</f>
        <v>-12.780000000000001</v>
      </c>
      <c r="O7" s="180">
        <f t="shared" si="1"/>
        <v>0</v>
      </c>
      <c r="P7" s="180">
        <f t="shared" si="1"/>
        <v>658.01560140665617</v>
      </c>
      <c r="Q7" s="180">
        <f t="shared" si="1"/>
        <v>493.73326942648532</v>
      </c>
      <c r="R7" s="180">
        <f t="shared" si="1"/>
        <v>765.07531325903994</v>
      </c>
      <c r="S7" s="180">
        <f t="shared" si="1"/>
        <v>-755.80343362667804</v>
      </c>
      <c r="T7" s="180">
        <f t="shared" si="1"/>
        <v>66.419421368299993</v>
      </c>
      <c r="U7" s="180">
        <f t="shared" si="1"/>
        <v>1781.9495681167709</v>
      </c>
      <c r="V7" s="180">
        <f t="shared" si="1"/>
        <v>113.77115327165704</v>
      </c>
      <c r="W7" s="180">
        <f t="shared" si="1"/>
        <v>-14.437460782256998</v>
      </c>
      <c r="X7" s="180">
        <f t="shared" si="1"/>
        <v>238.17835560471167</v>
      </c>
      <c r="Y7" s="180">
        <f t="shared" si="1"/>
        <v>0.97265810317604096</v>
      </c>
      <c r="Z7" s="180">
        <f t="shared" si="1"/>
        <v>29.772974840200902</v>
      </c>
      <c r="AA7" s="308">
        <f t="shared" si="1"/>
        <v>4040.9392971238017</v>
      </c>
      <c r="AB7" s="308">
        <f t="shared" si="1"/>
        <v>822.3276874299811</v>
      </c>
      <c r="AC7" s="326">
        <f t="shared" si="1"/>
        <v>69.001988581977614</v>
      </c>
      <c r="AD7" s="180">
        <f t="shared" si="1"/>
        <v>344.90112829599997</v>
      </c>
      <c r="AE7" s="180">
        <f t="shared" si="1"/>
        <v>194.65974933602749</v>
      </c>
      <c r="AF7" s="180">
        <f t="shared" ref="AF7" si="3">AF2+AF3-AF4-AF5+AF6</f>
        <v>44.362735544742847</v>
      </c>
      <c r="AG7" s="180">
        <f t="shared" si="1"/>
        <v>42.979400797369799</v>
      </c>
      <c r="AH7" s="180">
        <f t="shared" si="1"/>
        <v>12.923532256094104</v>
      </c>
      <c r="AI7" s="180">
        <f t="shared" si="1"/>
        <v>56.682500882429146</v>
      </c>
      <c r="AJ7" s="180">
        <f t="shared" ref="AJ7" si="4">AJ2+AJ3-AJ4-AJ5+AJ6</f>
        <v>28.640216135263202</v>
      </c>
      <c r="AK7" s="259">
        <f t="shared" si="1"/>
        <v>5.5539877132800002E-2</v>
      </c>
      <c r="AL7" s="259">
        <f t="shared" ref="AL7" si="5">AL2+AL3-AL4-AL5+AL6</f>
        <v>9.3684115080924091</v>
      </c>
      <c r="AM7" s="326">
        <f t="shared" si="1"/>
        <v>18.752484214851908</v>
      </c>
      <c r="AN7" s="308">
        <f t="shared" si="1"/>
        <v>45.712976097023905</v>
      </c>
      <c r="AO7" s="308">
        <f t="shared" si="1"/>
        <v>35.558832885999983</v>
      </c>
      <c r="AP7" s="362">
        <f t="shared" si="1"/>
        <v>0</v>
      </c>
      <c r="AQ7" s="229">
        <f t="shared" si="0"/>
        <v>13721.728782266462</v>
      </c>
      <c r="AR7" s="198"/>
      <c r="AS7" s="208">
        <f>AQ7/0.95</f>
        <v>14443.925033964697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1485.1493536469654</v>
      </c>
      <c r="D8" s="374">
        <f t="shared" si="6"/>
        <v>1434.4822800406171</v>
      </c>
      <c r="E8" s="375">
        <f t="shared" si="6"/>
        <v>37.822885760640119</v>
      </c>
      <c r="F8" s="376">
        <f t="shared" si="6"/>
        <v>0</v>
      </c>
      <c r="G8" s="376">
        <f t="shared" si="6"/>
        <v>12.84418784570825</v>
      </c>
      <c r="H8" s="377">
        <f t="shared" si="6"/>
        <v>789.83641409462939</v>
      </c>
      <c r="I8" s="374">
        <f t="shared" si="6"/>
        <v>663.73961809462935</v>
      </c>
      <c r="J8" s="375">
        <f t="shared" si="6"/>
        <v>127.70399999999999</v>
      </c>
      <c r="K8" s="375">
        <f t="shared" si="6"/>
        <v>-1.6072039999999985</v>
      </c>
      <c r="L8" s="377">
        <f t="shared" si="6"/>
        <v>6233.2802324399736</v>
      </c>
      <c r="M8" s="374">
        <f t="shared" si="6"/>
        <v>3137.3367999999996</v>
      </c>
      <c r="N8" s="374">
        <f t="shared" si="6"/>
        <v>-12.780000000000001</v>
      </c>
      <c r="O8" s="375">
        <f t="shared" si="6"/>
        <v>0</v>
      </c>
      <c r="P8" s="375">
        <f t="shared" si="6"/>
        <v>658.01560140665617</v>
      </c>
      <c r="Q8" s="375">
        <f t="shared" si="6"/>
        <v>493.73326942648532</v>
      </c>
      <c r="R8" s="375">
        <f t="shared" si="6"/>
        <v>765.07531325903994</v>
      </c>
      <c r="S8" s="375">
        <f t="shared" si="6"/>
        <v>-755.80343362667804</v>
      </c>
      <c r="T8" s="375">
        <f t="shared" si="6"/>
        <v>66.419421368299993</v>
      </c>
      <c r="U8" s="375">
        <f t="shared" si="6"/>
        <v>1781.9495681167709</v>
      </c>
      <c r="V8" s="375">
        <f t="shared" si="6"/>
        <v>113.77115327165704</v>
      </c>
      <c r="W8" s="376">
        <f t="shared" si="6"/>
        <v>-14.437460782256998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4040.9392971238017</v>
      </c>
      <c r="AB8" s="387">
        <f t="shared" si="6"/>
        <v>822.3276874299811</v>
      </c>
      <c r="AC8" s="374">
        <f t="shared" si="6"/>
        <v>69.001988581977614</v>
      </c>
      <c r="AD8" s="375">
        <f t="shared" si="6"/>
        <v>344.90112829599997</v>
      </c>
      <c r="AE8" s="375">
        <f t="shared" si="6"/>
        <v>194.65974933602749</v>
      </c>
      <c r="AF8" s="375">
        <f t="shared" si="6"/>
        <v>44.362735544742847</v>
      </c>
      <c r="AG8" s="375">
        <f t="shared" si="6"/>
        <v>42.979400797369799</v>
      </c>
      <c r="AH8" s="375">
        <f t="shared" si="6"/>
        <v>12.923532256094104</v>
      </c>
      <c r="AI8" s="375">
        <f t="shared" si="6"/>
        <v>56.682500882429146</v>
      </c>
      <c r="AJ8" s="375">
        <f t="shared" ref="AJ8" si="7">AJ7-AJ27</f>
        <v>28.640216135263202</v>
      </c>
      <c r="AK8" s="411">
        <f t="shared" si="6"/>
        <v>5.5539877132800002E-2</v>
      </c>
      <c r="AL8" s="411">
        <f t="shared" si="6"/>
        <v>9.3684115080924091</v>
      </c>
      <c r="AM8" s="374">
        <f t="shared" si="6"/>
        <v>18.752484214851908</v>
      </c>
      <c r="AN8" s="377">
        <f t="shared" si="6"/>
        <v>45.712976097023905</v>
      </c>
      <c r="AO8" s="377">
        <f t="shared" si="6"/>
        <v>35.558832885999983</v>
      </c>
      <c r="AP8" s="374">
        <f t="shared" si="6"/>
        <v>0</v>
      </c>
      <c r="AQ8" s="378">
        <f t="shared" si="0"/>
        <v>13452.804793718373</v>
      </c>
      <c r="AR8" s="198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1160.1104733552247</v>
      </c>
      <c r="D9" s="259">
        <f t="shared" si="8"/>
        <v>1160.1104733552247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648.96175409510033</v>
      </c>
      <c r="I9" s="259">
        <f t="shared" si="8"/>
        <v>648.96175409510033</v>
      </c>
      <c r="J9" s="180">
        <f t="shared" si="8"/>
        <v>0</v>
      </c>
      <c r="K9" s="180">
        <f t="shared" si="8"/>
        <v>0</v>
      </c>
      <c r="L9" s="308">
        <f t="shared" si="8"/>
        <v>3198.5465797486618</v>
      </c>
      <c r="M9" s="180">
        <f t="shared" si="8"/>
        <v>3137.3368</v>
      </c>
      <c r="N9" s="180">
        <f t="shared" ref="N9" si="9">SUM(N10:N14)</f>
        <v>5.3249999999999993</v>
      </c>
      <c r="O9" s="180">
        <f t="shared" si="8"/>
        <v>8.7413981759999988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39.385257909776691</v>
      </c>
      <c r="T9" s="180">
        <f t="shared" si="8"/>
        <v>0.49079650780767087</v>
      </c>
      <c r="U9" s="180">
        <f t="shared" si="8"/>
        <v>7.2673271550774992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2328.5141703213903</v>
      </c>
      <c r="AB9" s="326">
        <f t="shared" si="8"/>
        <v>112.26560229532269</v>
      </c>
      <c r="AC9" s="327">
        <f t="shared" si="8"/>
        <v>0</v>
      </c>
      <c r="AD9" s="180">
        <f t="shared" si="8"/>
        <v>0</v>
      </c>
      <c r="AE9" s="180">
        <f t="shared" si="8"/>
        <v>40.531890807013056</v>
      </c>
      <c r="AF9" s="180">
        <f t="shared" ref="AF9" si="10">SUM(AF10:AF14)</f>
        <v>24.605001508862081</v>
      </c>
      <c r="AG9" s="180">
        <f t="shared" si="8"/>
        <v>42.979400797369799</v>
      </c>
      <c r="AH9" s="180">
        <f t="shared" si="8"/>
        <v>4.149309182077757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18.355631911137912</v>
      </c>
      <c r="AO9" s="308">
        <f t="shared" si="8"/>
        <v>49.016600935999996</v>
      </c>
      <c r="AP9" s="326">
        <f t="shared" si="8"/>
        <v>0</v>
      </c>
      <c r="AQ9" s="211">
        <f t="shared" si="0"/>
        <v>7515.7708126628377</v>
      </c>
      <c r="AR9" s="198"/>
    </row>
    <row r="10" spans="1:45" s="198" customFormat="1" ht="12.75" customHeight="1" x14ac:dyDescent="0.2">
      <c r="A10" s="63" t="s">
        <v>225</v>
      </c>
      <c r="B10" s="212"/>
      <c r="C10" s="261">
        <f>SUM(D10:G10)</f>
        <v>1160.1104733552247</v>
      </c>
      <c r="D10" s="262">
        <v>1160.1104733552247</v>
      </c>
      <c r="E10" s="181"/>
      <c r="F10" s="263"/>
      <c r="G10" s="263"/>
      <c r="H10" s="309">
        <f>SUM(I10:K10)</f>
        <v>549.99918274545769</v>
      </c>
      <c r="I10" s="262">
        <v>549.99918274545769</v>
      </c>
      <c r="J10" s="181">
        <v>0</v>
      </c>
      <c r="K10" s="181"/>
      <c r="L10" s="309">
        <f>SUM(M10:Z10)</f>
        <v>46.652585064854193</v>
      </c>
      <c r="M10" s="181"/>
      <c r="N10" s="181"/>
      <c r="O10" s="181"/>
      <c r="P10" s="181"/>
      <c r="Q10" s="181"/>
      <c r="R10" s="181"/>
      <c r="S10" s="181">
        <v>39.385257909776691</v>
      </c>
      <c r="T10" s="181"/>
      <c r="U10" s="181">
        <v>7.2673271550774992</v>
      </c>
      <c r="V10" s="181"/>
      <c r="W10" s="263"/>
      <c r="X10" s="263"/>
      <c r="Y10" s="263"/>
      <c r="Z10" s="181"/>
      <c r="AA10" s="309">
        <v>1994.4962718704596</v>
      </c>
      <c r="AB10" s="328">
        <f>SUM(AC10:AM10)</f>
        <v>103.84488706524493</v>
      </c>
      <c r="AC10" s="329"/>
      <c r="AD10" s="181"/>
      <c r="AE10" s="181">
        <v>36.260484759013053</v>
      </c>
      <c r="AF10" s="181">
        <v>24.605001508862081</v>
      </c>
      <c r="AG10" s="181">
        <v>42.979400797369799</v>
      </c>
      <c r="AH10" s="181"/>
      <c r="AI10" s="181"/>
      <c r="AJ10" s="181"/>
      <c r="AK10" s="262"/>
      <c r="AL10" s="262"/>
      <c r="AM10" s="263"/>
      <c r="AN10" s="354">
        <v>18.355631911137912</v>
      </c>
      <c r="AO10" s="309"/>
      <c r="AP10" s="328"/>
      <c r="AQ10" s="214">
        <f t="shared" si="0"/>
        <v>3873.4590320123798</v>
      </c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7.3137987180636967</v>
      </c>
      <c r="I11" s="28">
        <v>7.3137987180636967</v>
      </c>
      <c r="J11" s="175"/>
      <c r="K11" s="175"/>
      <c r="L11" s="304">
        <f>SUM(M11:Z11)</f>
        <v>9.2321946838076698</v>
      </c>
      <c r="M11" s="175"/>
      <c r="N11" s="188"/>
      <c r="O11" s="188">
        <v>8.7413981759999988</v>
      </c>
      <c r="P11" s="175"/>
      <c r="Q11" s="175"/>
      <c r="R11" s="175"/>
      <c r="S11" s="175">
        <v>0</v>
      </c>
      <c r="T11" s="175">
        <v>0.49079650780767087</v>
      </c>
      <c r="U11" s="175">
        <v>0</v>
      </c>
      <c r="V11" s="175"/>
      <c r="W11" s="190"/>
      <c r="X11" s="190"/>
      <c r="Y11" s="190"/>
      <c r="Z11" s="175"/>
      <c r="AA11" s="304">
        <v>275.2636538131573</v>
      </c>
      <c r="AB11" s="322">
        <f>SUM(AC11:AM11)</f>
        <v>8.4207152300777572</v>
      </c>
      <c r="AC11" s="323"/>
      <c r="AD11" s="175"/>
      <c r="AE11" s="175">
        <v>4.2714060479999993</v>
      </c>
      <c r="AF11" s="175"/>
      <c r="AG11" s="175"/>
      <c r="AH11" s="175">
        <v>4.149309182077757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300.23036244510644</v>
      </c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29.801018935999998</v>
      </c>
      <c r="AP12" s="322"/>
      <c r="AQ12" s="201">
        <f t="shared" si="0"/>
        <v>29.801018935999998</v>
      </c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91.648772631578964</v>
      </c>
      <c r="I13" s="28">
        <v>91.648772631578964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91.648772631578964</v>
      </c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3142.6617999999999</v>
      </c>
      <c r="M14" s="182">
        <v>3137.3368</v>
      </c>
      <c r="N14" s="182">
        <v>5.3249999999999993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58.754244637773425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19.215581999999998</v>
      </c>
      <c r="AP14" s="330"/>
      <c r="AQ14" s="217">
        <f t="shared" si="0"/>
        <v>3220.631626637773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87.066334000000012</v>
      </c>
      <c r="I15" s="268">
        <f t="shared" si="13"/>
        <v>0</v>
      </c>
      <c r="J15" s="183">
        <f t="shared" si="13"/>
        <v>0</v>
      </c>
      <c r="K15" s="183">
        <f t="shared" si="13"/>
        <v>87.066334000000012</v>
      </c>
      <c r="L15" s="311">
        <f t="shared" si="13"/>
        <v>3100.4499153283145</v>
      </c>
      <c r="M15" s="183">
        <f t="shared" si="13"/>
        <v>0</v>
      </c>
      <c r="N15" s="183">
        <f t="shared" si="13"/>
        <v>0</v>
      </c>
      <c r="O15" s="183">
        <f t="shared" si="13"/>
        <v>39.365629364283173</v>
      </c>
      <c r="P15" s="183">
        <f t="shared" si="13"/>
        <v>587.00931856235991</v>
      </c>
      <c r="Q15" s="183">
        <f t="shared" si="13"/>
        <v>139.33763876760005</v>
      </c>
      <c r="R15" s="183">
        <f t="shared" si="13"/>
        <v>0</v>
      </c>
      <c r="S15" s="183">
        <f t="shared" si="13"/>
        <v>946.93779043262703</v>
      </c>
      <c r="T15" s="183">
        <f t="shared" si="13"/>
        <v>81.813521949600002</v>
      </c>
      <c r="U15" s="183">
        <f t="shared" si="13"/>
        <v>1295.8924299065873</v>
      </c>
      <c r="V15" s="183">
        <f t="shared" si="13"/>
        <v>0</v>
      </c>
      <c r="W15" s="269">
        <f t="shared" si="13"/>
        <v>10.093586345256998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1938.5743144093344</v>
      </c>
      <c r="AP15" s="219">
        <f t="shared" si="13"/>
        <v>0</v>
      </c>
      <c r="AQ15" s="220">
        <f t="shared" si="0"/>
        <v>5126.0905637376491</v>
      </c>
      <c r="AR15" s="19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1737.495899172003</v>
      </c>
      <c r="AP16" s="328"/>
      <c r="AQ16" s="221">
        <f>C16+H16+L16+AA16+AO16+AP16</f>
        <v>1737.495899172003</v>
      </c>
      <c r="AR16" s="198"/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182.86602689418905</v>
      </c>
      <c r="AP17" s="322"/>
      <c r="AQ17" s="201">
        <f>C17+H17+L17+AA17+AO17+AP17</f>
        <v>182.86602689418905</v>
      </c>
      <c r="AR17" s="198"/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18.212388343142397</v>
      </c>
      <c r="AP18" s="322"/>
      <c r="AQ18" s="201">
        <f t="shared" si="0"/>
        <v>18.212388343142397</v>
      </c>
      <c r="AR18" s="198"/>
    </row>
    <row r="19" spans="1:44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87.066334000000012</v>
      </c>
      <c r="I19" s="28"/>
      <c r="J19" s="175"/>
      <c r="K19" s="175">
        <v>87.066334000000012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87.066334000000012</v>
      </c>
      <c r="AR19" s="198"/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3100.4499153283145</v>
      </c>
      <c r="M20" s="182"/>
      <c r="N20" s="182"/>
      <c r="O20" s="182">
        <v>39.365629364283173</v>
      </c>
      <c r="P20" s="182">
        <v>587.00931856235991</v>
      </c>
      <c r="Q20" s="182">
        <v>139.33763876760005</v>
      </c>
      <c r="R20" s="182">
        <v>0</v>
      </c>
      <c r="S20" s="182">
        <v>946.93779043262703</v>
      </c>
      <c r="T20" s="182">
        <v>81.813521949600002</v>
      </c>
      <c r="U20" s="182">
        <v>1295.8924299065873</v>
      </c>
      <c r="V20" s="182"/>
      <c r="W20" s="266">
        <v>10.093586345256998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3100.4499153283145</v>
      </c>
      <c r="AR20" s="198"/>
    </row>
    <row r="21" spans="1:44" s="222" customFormat="1" ht="12.75" customHeight="1" x14ac:dyDescent="0.2">
      <c r="A21" s="97" t="s">
        <v>7</v>
      </c>
      <c r="B21" s="224"/>
      <c r="C21" s="270">
        <f>SUM(C22:C24)</f>
        <v>17.197479693013754</v>
      </c>
      <c r="D21" s="271">
        <f>SUM(D22:D24)</f>
        <v>-11.292365000000002</v>
      </c>
      <c r="E21" s="184">
        <f>SUM(E22:E24)</f>
        <v>28.489844693013758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-18.19450505671319</v>
      </c>
      <c r="M21" s="184">
        <f t="shared" ref="M21:AA21" si="15">SUM(M22:M24)</f>
        <v>0</v>
      </c>
      <c r="N21" s="184">
        <f t="shared" ref="N21" si="16">SUM(N22:N24)</f>
        <v>18.105</v>
      </c>
      <c r="O21" s="184">
        <f t="shared" si="15"/>
        <v>0</v>
      </c>
      <c r="P21" s="184">
        <f t="shared" si="15"/>
        <v>-18.08029278888889</v>
      </c>
      <c r="Q21" s="184">
        <f t="shared" si="15"/>
        <v>169.09571529760004</v>
      </c>
      <c r="R21" s="184">
        <f t="shared" si="15"/>
        <v>-168.71280274895997</v>
      </c>
      <c r="S21" s="184">
        <f t="shared" si="15"/>
        <v>0.56981287485875698</v>
      </c>
      <c r="T21" s="184">
        <f t="shared" si="15"/>
        <v>0</v>
      </c>
      <c r="U21" s="184">
        <f t="shared" si="15"/>
        <v>-1.9744579983093757</v>
      </c>
      <c r="V21" s="184">
        <f t="shared" si="15"/>
        <v>-17.197479693013758</v>
      </c>
      <c r="W21" s="272">
        <f t="shared" si="15"/>
        <v>0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-413.95865675511038</v>
      </c>
      <c r="AC21" s="334">
        <f t="shared" si="17"/>
        <v>-69.001988581977614</v>
      </c>
      <c r="AD21" s="184">
        <f t="shared" si="17"/>
        <v>-344.90112829599997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-5.5539877132800002E-2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413.95865675511038</v>
      </c>
      <c r="AP21" s="333">
        <f t="shared" si="17"/>
        <v>0</v>
      </c>
      <c r="AQ21" s="225">
        <f t="shared" si="17"/>
        <v>-0.99702536369943573</v>
      </c>
      <c r="AR21" s="198"/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-413.95865675511038</v>
      </c>
      <c r="AC22" s="329">
        <f>-AC2</f>
        <v>-69.001988581977614</v>
      </c>
      <c r="AD22" s="181">
        <f>-AD2</f>
        <v>-344.90112829599997</v>
      </c>
      <c r="AE22" s="181"/>
      <c r="AF22" s="181"/>
      <c r="AG22" s="188"/>
      <c r="AH22" s="188"/>
      <c r="AI22" s="188"/>
      <c r="AJ22" s="188"/>
      <c r="AK22" s="262">
        <v>-5.5539877132800002E-2</v>
      </c>
      <c r="AL22" s="188"/>
      <c r="AM22" s="263"/>
      <c r="AN22" s="354"/>
      <c r="AO22" s="309">
        <f>-(C22+H22+L22+AA22+AB22)</f>
        <v>413.95865675511038</v>
      </c>
      <c r="AP22" s="328"/>
      <c r="AQ22" s="221">
        <f>C22+H22+L22+AA22+AB22+AN22+AO22+AP22</f>
        <v>0</v>
      </c>
      <c r="AR22" s="198"/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17.197479693013754</v>
      </c>
      <c r="D24" s="406">
        <v>-11.292365000000002</v>
      </c>
      <c r="E24" s="186">
        <f>-D24-V24</f>
        <v>28.489844693013758</v>
      </c>
      <c r="F24" s="255"/>
      <c r="G24" s="255">
        <v>0</v>
      </c>
      <c r="H24" s="305"/>
      <c r="I24" s="314"/>
      <c r="J24" s="186"/>
      <c r="K24" s="186"/>
      <c r="L24" s="305">
        <f>SUM(N24:Z24)</f>
        <v>-18.19450505671319</v>
      </c>
      <c r="M24" s="186"/>
      <c r="N24" s="186">
        <v>18.105</v>
      </c>
      <c r="O24" s="186"/>
      <c r="P24" s="186">
        <v>-18.08029278888889</v>
      </c>
      <c r="Q24" s="186">
        <v>169.09571529760004</v>
      </c>
      <c r="R24" s="186">
        <v>-168.71280274895997</v>
      </c>
      <c r="S24" s="186">
        <v>0.56981287485875698</v>
      </c>
      <c r="T24" s="186"/>
      <c r="U24" s="186">
        <v>-1.9744579983093757</v>
      </c>
      <c r="V24" s="255">
        <v>-17.197479693013758</v>
      </c>
      <c r="W24" s="255">
        <v>0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-0.99702536369943573</v>
      </c>
      <c r="AR24" s="198"/>
    </row>
    <row r="25" spans="1:44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14.46737289271303</v>
      </c>
      <c r="I25" s="174">
        <v>14.46737289271303</v>
      </c>
      <c r="J25" s="185"/>
      <c r="K25" s="185"/>
      <c r="L25" s="311">
        <f>SUM(O25:Z25)</f>
        <v>83.429000032843248</v>
      </c>
      <c r="M25" s="185"/>
      <c r="N25" s="185"/>
      <c r="O25" s="185">
        <v>72.961763492976132</v>
      </c>
      <c r="P25" s="185"/>
      <c r="Q25" s="185"/>
      <c r="R25" s="185"/>
      <c r="S25" s="185">
        <v>0</v>
      </c>
      <c r="T25" s="185">
        <v>10.318705443987364</v>
      </c>
      <c r="U25" s="185">
        <v>0.1485310958797475</v>
      </c>
      <c r="V25" s="185"/>
      <c r="W25" s="174"/>
      <c r="X25" s="174"/>
      <c r="Y25" s="174"/>
      <c r="Z25" s="185"/>
      <c r="AA25" s="311">
        <v>73.357564861246871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247.57848292522326</v>
      </c>
      <c r="AP25" s="219"/>
      <c r="AQ25" s="228">
        <f>C25+H25+L25+AA25+AB25+AN25+AO25+AP25</f>
        <v>418.83242071202642</v>
      </c>
      <c r="AR25" s="198"/>
    </row>
    <row r="26" spans="1:44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342.23635998475447</v>
      </c>
      <c r="D26" s="278">
        <f t="shared" si="20"/>
        <v>263.07944168539234</v>
      </c>
      <c r="E26" s="179">
        <f t="shared" si="20"/>
        <v>66.31273045365387</v>
      </c>
      <c r="F26" s="179">
        <f t="shared" si="20"/>
        <v>0</v>
      </c>
      <c r="G26" s="179">
        <f t="shared" si="20"/>
        <v>12.84418784570825</v>
      </c>
      <c r="H26" s="307">
        <f t="shared" si="20"/>
        <v>213.47362110681604</v>
      </c>
      <c r="I26" s="278">
        <f t="shared" si="20"/>
        <v>0.31049110681598791</v>
      </c>
      <c r="J26" s="179">
        <f t="shared" si="20"/>
        <v>127.70399999999999</v>
      </c>
      <c r="K26" s="179">
        <f t="shared" si="20"/>
        <v>85.459130000000016</v>
      </c>
      <c r="L26" s="307">
        <f t="shared" si="20"/>
        <v>6302.484051478159</v>
      </c>
      <c r="M26" s="179">
        <f t="shared" si="20"/>
        <v>-4.5474735088646412E-13</v>
      </c>
      <c r="N26" s="179">
        <f t="shared" si="20"/>
        <v>0</v>
      </c>
      <c r="O26" s="179">
        <f t="shared" si="20"/>
        <v>-42.337532304692957</v>
      </c>
      <c r="P26" s="179">
        <f t="shared" si="20"/>
        <v>1226.9446271801271</v>
      </c>
      <c r="Q26" s="179">
        <f t="shared" si="20"/>
        <v>802.16662349168541</v>
      </c>
      <c r="R26" s="179">
        <f t="shared" si="20"/>
        <v>596.36251051008003</v>
      </c>
      <c r="S26" s="179">
        <f t="shared" si="20"/>
        <v>152.31891177103108</v>
      </c>
      <c r="T26" s="179">
        <f t="shared" si="20"/>
        <v>137.42344136610495</v>
      </c>
      <c r="U26" s="179">
        <f t="shared" si="20"/>
        <v>3068.4516817740919</v>
      </c>
      <c r="V26" s="179">
        <f t="shared" si="20"/>
        <v>96.57367357864328</v>
      </c>
      <c r="W26" s="179">
        <f t="shared" si="20"/>
        <v>-4.3438744370000002</v>
      </c>
      <c r="X26" s="179">
        <f t="shared" si="20"/>
        <v>238.17835560471167</v>
      </c>
      <c r="Y26" s="179">
        <f t="shared" si="20"/>
        <v>0.97265810317604096</v>
      </c>
      <c r="Z26" s="179">
        <f t="shared" si="20"/>
        <v>29.772974840200902</v>
      </c>
      <c r="AA26" s="307">
        <f t="shared" si="20"/>
        <v>1639.0675619411645</v>
      </c>
      <c r="AB26" s="257">
        <f t="shared" si="20"/>
        <v>296.10342837954806</v>
      </c>
      <c r="AC26" s="327">
        <f t="shared" si="20"/>
        <v>0</v>
      </c>
      <c r="AD26" s="180">
        <f t="shared" si="20"/>
        <v>0</v>
      </c>
      <c r="AE26" s="180">
        <f t="shared" si="20"/>
        <v>154.12785852901442</v>
      </c>
      <c r="AF26" s="180">
        <f t="shared" si="20"/>
        <v>19.757734035880766</v>
      </c>
      <c r="AG26" s="180">
        <f t="shared" si="20"/>
        <v>0</v>
      </c>
      <c r="AH26" s="180">
        <f t="shared" si="20"/>
        <v>8.7742230740163478</v>
      </c>
      <c r="AI26" s="180">
        <f t="shared" si="20"/>
        <v>56.682500882429146</v>
      </c>
      <c r="AJ26" s="180">
        <f t="shared" ref="AJ26" si="21">AJ7-AJ9+AJ15+AJ21-AJ25</f>
        <v>28.640216135263202</v>
      </c>
      <c r="AK26" s="259">
        <f t="shared" si="20"/>
        <v>0</v>
      </c>
      <c r="AL26" s="259">
        <f t="shared" si="20"/>
        <v>9.3684115080924091</v>
      </c>
      <c r="AM26" s="297">
        <f t="shared" si="20"/>
        <v>18.752484214851908</v>
      </c>
      <c r="AN26" s="307">
        <f t="shared" si="20"/>
        <v>27.357344185885992</v>
      </c>
      <c r="AO26" s="307">
        <f t="shared" si="20"/>
        <v>2091.4967201892214</v>
      </c>
      <c r="AP26" s="257">
        <f t="shared" si="20"/>
        <v>0</v>
      </c>
      <c r="AQ26" s="207">
        <f>C26+H26+L26+AA26+AB26+AN26+AO26+AP26</f>
        <v>10912.21908726555</v>
      </c>
      <c r="AR26" s="198"/>
    </row>
    <row r="27" spans="1:44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268.92398854808857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238.17835560471167</v>
      </c>
      <c r="Y27" s="260">
        <f t="shared" si="23"/>
        <v>0.97265810317604096</v>
      </c>
      <c r="Z27" s="180">
        <f t="shared" si="23"/>
        <v>29.772974840200902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268.92398854808857</v>
      </c>
      <c r="AR27" s="198"/>
    </row>
    <row r="28" spans="1:44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268.92398854808857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238.17835560471167</v>
      </c>
      <c r="Y28" s="272">
        <f>Y26</f>
        <v>0.97265810317604096</v>
      </c>
      <c r="Z28" s="184">
        <f>Z26</f>
        <v>29.772974840200902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268.92398854808857</v>
      </c>
    </row>
    <row r="29" spans="1:44" s="208" customFormat="1" ht="12.75" customHeight="1" thickBot="1" x14ac:dyDescent="0.25">
      <c r="A29" s="209" t="s">
        <v>12</v>
      </c>
      <c r="B29" s="210"/>
      <c r="C29" s="258">
        <f t="shared" ref="C29:AQ29" si="25">C30+C45+C56+C58+C65+C70+C71</f>
        <v>338.75221058689596</v>
      </c>
      <c r="D29" s="259">
        <f t="shared" si="25"/>
        <v>261.89958244379307</v>
      </c>
      <c r="E29" s="180">
        <f t="shared" si="25"/>
        <v>64.937681004679987</v>
      </c>
      <c r="F29" s="260">
        <f t="shared" si="25"/>
        <v>0</v>
      </c>
      <c r="G29" s="260">
        <f t="shared" si="25"/>
        <v>11.914947138422903</v>
      </c>
      <c r="H29" s="308">
        <f t="shared" si="25"/>
        <v>215.27457503515998</v>
      </c>
      <c r="I29" s="259">
        <f t="shared" si="25"/>
        <v>0.7425750351599999</v>
      </c>
      <c r="J29" s="259">
        <f t="shared" si="25"/>
        <v>127.70399999999999</v>
      </c>
      <c r="K29" s="259">
        <f t="shared" si="25"/>
        <v>86.828000000000003</v>
      </c>
      <c r="L29" s="308">
        <f t="shared" si="25"/>
        <v>6087.8952635948417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1272.4461135624156</v>
      </c>
      <c r="Q29" s="180">
        <f t="shared" si="25"/>
        <v>758.38018698624012</v>
      </c>
      <c r="R29" s="180">
        <f t="shared" si="25"/>
        <v>585.6714349699655</v>
      </c>
      <c r="S29" s="180">
        <f t="shared" si="25"/>
        <v>113.08125496290472</v>
      </c>
      <c r="T29" s="180">
        <f t="shared" si="25"/>
        <v>137.00651089999999</v>
      </c>
      <c r="U29" s="180">
        <f t="shared" si="25"/>
        <v>3120.6553750266817</v>
      </c>
      <c r="V29" s="180">
        <f t="shared" si="25"/>
        <v>100.65438718663376</v>
      </c>
      <c r="W29" s="260">
        <f t="shared" si="25"/>
        <v>0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1624.3831625153034</v>
      </c>
      <c r="AB29" s="326">
        <f t="shared" si="25"/>
        <v>298.58193037380425</v>
      </c>
      <c r="AC29" s="327">
        <f t="shared" si="25"/>
        <v>0</v>
      </c>
      <c r="AD29" s="180">
        <f t="shared" si="25"/>
        <v>0</v>
      </c>
      <c r="AE29" s="180">
        <f t="shared" si="25"/>
        <v>157.06211033206679</v>
      </c>
      <c r="AF29" s="180">
        <f t="shared" ref="AF29" si="27">AF30+AF45+AF56+AF58+AF65+AF70+AF71</f>
        <v>19.757734035880762</v>
      </c>
      <c r="AG29" s="180">
        <f t="shared" si="25"/>
        <v>0</v>
      </c>
      <c r="AH29" s="180">
        <f t="shared" si="25"/>
        <v>8.7742230740163478</v>
      </c>
      <c r="AI29" s="180">
        <f t="shared" si="25"/>
        <v>56.274721335600006</v>
      </c>
      <c r="AJ29" s="180">
        <f t="shared" ref="AJ29" si="28">AJ30+AJ45+AJ56+AJ58+AJ65+AJ70+AJ71</f>
        <v>28.592245873296001</v>
      </c>
      <c r="AK29" s="326">
        <f t="shared" si="25"/>
        <v>0</v>
      </c>
      <c r="AL29" s="326">
        <f t="shared" ref="AL29" si="29">AL30+AL45+AL56+AL58+AL65+AL70+AL71</f>
        <v>9.3684115080924073</v>
      </c>
      <c r="AM29" s="326">
        <f t="shared" si="25"/>
        <v>18.752484214851908</v>
      </c>
      <c r="AN29" s="326">
        <f t="shared" si="25"/>
        <v>27.357344185885989</v>
      </c>
      <c r="AO29" s="308">
        <f t="shared" si="25"/>
        <v>2135.4126651978854</v>
      </c>
      <c r="AP29" s="326">
        <f t="shared" si="25"/>
        <v>0</v>
      </c>
      <c r="AQ29" s="207">
        <f t="shared" si="25"/>
        <v>10727.657151489777</v>
      </c>
      <c r="AR29" s="198"/>
    </row>
    <row r="30" spans="1:44" s="234" customFormat="1" ht="12.75" customHeight="1" x14ac:dyDescent="0.2">
      <c r="A30" s="232" t="s">
        <v>44</v>
      </c>
      <c r="B30" s="233"/>
      <c r="C30" s="280">
        <f>SUM(C31:C44)</f>
        <v>97.015485861000016</v>
      </c>
      <c r="D30" s="187">
        <v>97.015485861000016</v>
      </c>
      <c r="E30" s="187">
        <v>0</v>
      </c>
      <c r="F30" s="282"/>
      <c r="G30" s="282"/>
      <c r="H30" s="316">
        <f>SUM(H31:H44)</f>
        <v>0.7425750351599999</v>
      </c>
      <c r="I30" s="281">
        <f t="shared" ref="I30:K30" si="30">SUM(I31:I44)</f>
        <v>0.7425750351599999</v>
      </c>
      <c r="J30" s="187">
        <f t="shared" si="30"/>
        <v>0</v>
      </c>
      <c r="K30" s="187">
        <f t="shared" si="30"/>
        <v>0</v>
      </c>
      <c r="L30" s="316">
        <f>SUM(L31:L44)</f>
        <v>336.38173329837355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7.8852519064370474</v>
      </c>
      <c r="R30" s="187">
        <f>SUM(R31:R44)</f>
        <v>0</v>
      </c>
      <c r="S30" s="187">
        <v>108.5320391815533</v>
      </c>
      <c r="T30" s="187">
        <v>33.142687072579371</v>
      </c>
      <c r="U30" s="187">
        <v>96.066989733219728</v>
      </c>
      <c r="V30" s="187">
        <v>90.754765404584148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680.43701451660115</v>
      </c>
      <c r="AB30" s="338">
        <f t="shared" ref="AB30:AN30" si="31">SUM(AB31:AB44)</f>
        <v>134.99887910888611</v>
      </c>
      <c r="AC30" s="339">
        <f t="shared" si="31"/>
        <v>0</v>
      </c>
      <c r="AD30" s="187">
        <f t="shared" si="31"/>
        <v>0</v>
      </c>
      <c r="AE30" s="187">
        <f t="shared" si="31"/>
        <v>110.37857963361336</v>
      </c>
      <c r="AF30" s="187">
        <f t="shared" ref="AF30" si="32">SUM(AF31:AF44)</f>
        <v>19.757734035880762</v>
      </c>
      <c r="AG30" s="187">
        <f t="shared" si="31"/>
        <v>0</v>
      </c>
      <c r="AH30" s="187">
        <f t="shared" si="31"/>
        <v>4.862565439392001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27.357344185885989</v>
      </c>
      <c r="AO30" s="316">
        <v>527.90237294153997</v>
      </c>
      <c r="AP30" s="338">
        <f>SUM(AP31:AP44)</f>
        <v>0</v>
      </c>
      <c r="AQ30" s="211">
        <f t="shared" ref="AQ30" si="35">C30+H30+L30+AA30+AB30+AN30+AO30+AP30</f>
        <v>1804.8354049474465</v>
      </c>
      <c r="AR30" s="198"/>
    </row>
    <row r="31" spans="1:44" ht="12.75" customHeight="1" x14ac:dyDescent="0.2">
      <c r="A31" s="235" t="s">
        <v>13</v>
      </c>
      <c r="B31" s="129" t="s">
        <v>123</v>
      </c>
      <c r="C31" s="283">
        <f t="shared" ref="C31:C43" si="36">SUM(D31:G31)</f>
        <v>1.6631346567886448E-2</v>
      </c>
      <c r="D31" s="329">
        <v>1.6631346567886448E-2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24.503136806764708</v>
      </c>
      <c r="M31" s="188"/>
      <c r="N31" s="188"/>
      <c r="O31" s="188"/>
      <c r="P31" s="285"/>
      <c r="Q31" s="313">
        <v>0.57599999999999996</v>
      </c>
      <c r="R31" s="437"/>
      <c r="S31" s="313">
        <v>0.70876941292471407</v>
      </c>
      <c r="T31" s="313">
        <v>0.14736739383999117</v>
      </c>
      <c r="U31" s="313">
        <v>23.071000000000002</v>
      </c>
      <c r="V31" s="313">
        <v>0</v>
      </c>
      <c r="W31" s="437"/>
      <c r="X31" s="284"/>
      <c r="Y31" s="285"/>
      <c r="Z31" s="188"/>
      <c r="AA31" s="354">
        <v>12.187077449083123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39.307388719642262</v>
      </c>
      <c r="AP31" s="340"/>
      <c r="AQ31" s="214">
        <f t="shared" si="24"/>
        <v>76.014234322057973</v>
      </c>
    </row>
    <row r="32" spans="1:44" ht="12.75" customHeight="1" x14ac:dyDescent="0.2">
      <c r="A32" s="237" t="s">
        <v>112</v>
      </c>
      <c r="B32" s="405" t="s">
        <v>124</v>
      </c>
      <c r="C32" s="251">
        <f t="shared" si="36"/>
        <v>18.228280043000002</v>
      </c>
      <c r="D32" s="323">
        <v>18.228280043000002</v>
      </c>
      <c r="E32" s="416"/>
      <c r="F32" s="416"/>
      <c r="G32" s="587"/>
      <c r="H32" s="304">
        <f t="shared" si="37"/>
        <v>0.7425750351599999</v>
      </c>
      <c r="I32" s="28">
        <v>0.7425750351599999</v>
      </c>
      <c r="J32" s="175"/>
      <c r="K32" s="175"/>
      <c r="L32" s="304">
        <f t="shared" si="38"/>
        <v>42.948820598909023</v>
      </c>
      <c r="M32" s="175"/>
      <c r="N32" s="175"/>
      <c r="O32" s="175"/>
      <c r="P32" s="285"/>
      <c r="Q32" s="416">
        <v>1.829</v>
      </c>
      <c r="R32" s="416"/>
      <c r="S32" s="416">
        <v>13.194746458101129</v>
      </c>
      <c r="T32" s="416">
        <v>14.778074140807895</v>
      </c>
      <c r="U32" s="416">
        <v>13.147</v>
      </c>
      <c r="V32" s="416">
        <v>0</v>
      </c>
      <c r="W32" s="416"/>
      <c r="X32" s="28"/>
      <c r="Y32" s="190"/>
      <c r="Z32" s="175"/>
      <c r="AA32" s="352">
        <v>215.24203951169591</v>
      </c>
      <c r="AB32" s="322">
        <f t="shared" si="39"/>
        <v>18.246520754054401</v>
      </c>
      <c r="AC32" s="323"/>
      <c r="AD32" s="175"/>
      <c r="AE32" s="175">
        <v>13.3839553146624</v>
      </c>
      <c r="AF32" s="175"/>
      <c r="AG32" s="188"/>
      <c r="AH32" s="188">
        <v>4.862565439392001</v>
      </c>
      <c r="AI32" s="188"/>
      <c r="AJ32" s="188"/>
      <c r="AK32" s="28"/>
      <c r="AL32" s="190"/>
      <c r="AM32" s="175"/>
      <c r="AN32" s="352"/>
      <c r="AO32" s="352">
        <v>138.73240832018709</v>
      </c>
      <c r="AP32" s="322"/>
      <c r="AQ32" s="201">
        <f t="shared" si="24"/>
        <v>434.14064426300638</v>
      </c>
    </row>
    <row r="33" spans="1:44" ht="12.75" customHeight="1" x14ac:dyDescent="0.2">
      <c r="A33" s="237" t="s">
        <v>16</v>
      </c>
      <c r="B33" s="138" t="s">
        <v>14</v>
      </c>
      <c r="C33" s="251">
        <f t="shared" si="36"/>
        <v>6.1152181995767101E-2</v>
      </c>
      <c r="D33" s="323">
        <v>6.1152181995767101E-2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3.2770297449786021</v>
      </c>
      <c r="M33" s="175"/>
      <c r="N33" s="175"/>
      <c r="O33" s="175"/>
      <c r="P33" s="285"/>
      <c r="Q33" s="416">
        <v>4.8000000000000001E-2</v>
      </c>
      <c r="R33" s="416"/>
      <c r="S33" s="416">
        <v>0.29202516584022553</v>
      </c>
      <c r="T33" s="416">
        <v>2.6580045791383768</v>
      </c>
      <c r="U33" s="416">
        <v>0.27900000000000003</v>
      </c>
      <c r="V33" s="416">
        <v>0</v>
      </c>
      <c r="W33" s="416"/>
      <c r="X33" s="28"/>
      <c r="Y33" s="190"/>
      <c r="Z33" s="175"/>
      <c r="AA33" s="352">
        <v>2.9248478532118103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2.1178775713468609</v>
      </c>
      <c r="AP33" s="322"/>
      <c r="AQ33" s="201">
        <f t="shared" si="24"/>
        <v>8.3809073515330414</v>
      </c>
    </row>
    <row r="34" spans="1:44" ht="12.75" customHeight="1" x14ac:dyDescent="0.2">
      <c r="A34" s="237" t="s">
        <v>18</v>
      </c>
      <c r="B34" s="138" t="s">
        <v>125</v>
      </c>
      <c r="C34" s="531">
        <f t="shared" si="36"/>
        <v>0.14405304796492419</v>
      </c>
      <c r="D34" s="323">
        <v>0.14405304796492419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3.0349489537528784</v>
      </c>
      <c r="M34" s="175"/>
      <c r="N34" s="175"/>
      <c r="O34" s="175"/>
      <c r="P34" s="285"/>
      <c r="Q34" s="416">
        <v>8.2000000000000003E-2</v>
      </c>
      <c r="R34" s="416"/>
      <c r="S34" s="416">
        <v>0.10304533846705875</v>
      </c>
      <c r="T34" s="416">
        <v>0.56790361528581967</v>
      </c>
      <c r="U34" s="416">
        <v>2.282</v>
      </c>
      <c r="V34" s="416">
        <v>0</v>
      </c>
      <c r="W34" s="416"/>
      <c r="X34" s="28"/>
      <c r="Y34" s="190"/>
      <c r="Z34" s="175"/>
      <c r="AA34" s="352">
        <v>6.7889193990963639</v>
      </c>
      <c r="AB34" s="322">
        <f t="shared" si="39"/>
        <v>95.301088962870949</v>
      </c>
      <c r="AC34" s="323"/>
      <c r="AD34" s="175"/>
      <c r="AE34" s="175">
        <v>95.301088962870949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22.812893479849553</v>
      </c>
      <c r="AP34" s="322"/>
      <c r="AQ34" s="201">
        <f t="shared" si="24"/>
        <v>128.08190384353466</v>
      </c>
    </row>
    <row r="35" spans="1:44" ht="12.75" customHeight="1" x14ac:dyDescent="0.2">
      <c r="A35" s="237" t="s">
        <v>20</v>
      </c>
      <c r="B35" s="138" t="s">
        <v>126</v>
      </c>
      <c r="C35" s="531">
        <f t="shared" si="36"/>
        <v>0.15275252155428015</v>
      </c>
      <c r="D35" s="323">
        <v>0.15275252155428015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1.3843375459725351</v>
      </c>
      <c r="M35" s="175"/>
      <c r="N35" s="175"/>
      <c r="O35" s="175"/>
      <c r="P35" s="285"/>
      <c r="Q35" s="416">
        <v>0.13200000000000001</v>
      </c>
      <c r="R35" s="416"/>
      <c r="S35" s="416">
        <v>0.23879141165060108</v>
      </c>
      <c r="T35" s="416">
        <v>0.28754613432193393</v>
      </c>
      <c r="U35" s="416">
        <v>0.72599999999999998</v>
      </c>
      <c r="V35" s="416">
        <v>0</v>
      </c>
      <c r="W35" s="416"/>
      <c r="X35" s="28"/>
      <c r="Y35" s="190"/>
      <c r="Z35" s="175"/>
      <c r="AA35" s="352">
        <v>7.965961379920544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9.8732709800918403</v>
      </c>
      <c r="AP35" s="322"/>
      <c r="AQ35" s="201">
        <f t="shared" si="24"/>
        <v>19.376322427539201</v>
      </c>
    </row>
    <row r="36" spans="1:44" ht="12.75" customHeight="1" x14ac:dyDescent="0.2">
      <c r="A36" s="237" t="s">
        <v>22</v>
      </c>
      <c r="B36" s="138" t="s">
        <v>127</v>
      </c>
      <c r="C36" s="251">
        <f t="shared" si="36"/>
        <v>0.15607879086785745</v>
      </c>
      <c r="D36" s="341">
        <v>0.15607879086785745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27.572595082295965</v>
      </c>
      <c r="M36" s="175"/>
      <c r="N36" s="175"/>
      <c r="O36" s="175"/>
      <c r="P36" s="285"/>
      <c r="Q36" s="437">
        <v>0.47099999999999997</v>
      </c>
      <c r="R36" s="416"/>
      <c r="S36" s="437">
        <v>3.1388902916810699</v>
      </c>
      <c r="T36" s="437">
        <v>1.4790654284184479</v>
      </c>
      <c r="U36" s="437">
        <v>8.9430000000000014</v>
      </c>
      <c r="V36" s="437">
        <v>13.540639362196446</v>
      </c>
      <c r="W36" s="416"/>
      <c r="X36" s="28"/>
      <c r="Y36" s="190"/>
      <c r="Z36" s="175"/>
      <c r="AA36" s="349">
        <v>102.02975325588224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84.641777056665049</v>
      </c>
      <c r="AP36" s="322"/>
      <c r="AQ36" s="201">
        <f t="shared" si="24"/>
        <v>214.40020418571112</v>
      </c>
    </row>
    <row r="37" spans="1:44" ht="12.75" customHeight="1" x14ac:dyDescent="0.2">
      <c r="A37" s="237" t="s">
        <v>24</v>
      </c>
      <c r="B37" s="138" t="s">
        <v>128</v>
      </c>
      <c r="C37" s="251">
        <f t="shared" si="36"/>
        <v>0.22055724217720185</v>
      </c>
      <c r="D37" s="323">
        <v>0.22055724217720185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4.2924523084584978</v>
      </c>
      <c r="M37" s="175"/>
      <c r="N37" s="175"/>
      <c r="O37" s="175"/>
      <c r="P37" s="285"/>
      <c r="Q37" s="416">
        <v>1.2929999999999999</v>
      </c>
      <c r="R37" s="416"/>
      <c r="S37" s="416">
        <v>2.01527783717864E-2</v>
      </c>
      <c r="T37" s="416">
        <v>1.9642995300867114</v>
      </c>
      <c r="U37" s="416">
        <v>1.0149999999999999</v>
      </c>
      <c r="V37" s="416">
        <v>0</v>
      </c>
      <c r="W37" s="416"/>
      <c r="X37" s="28"/>
      <c r="Y37" s="190"/>
      <c r="Z37" s="175"/>
      <c r="AA37" s="352">
        <v>8.3458364588611076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20.782625951921716</v>
      </c>
      <c r="AP37" s="322"/>
      <c r="AQ37" s="201">
        <f t="shared" si="24"/>
        <v>33.641471961418524</v>
      </c>
    </row>
    <row r="38" spans="1:44" ht="12.75" customHeight="1" x14ac:dyDescent="0.2">
      <c r="A38" s="237" t="s">
        <v>26</v>
      </c>
      <c r="B38" s="138" t="s">
        <v>129</v>
      </c>
      <c r="C38" s="251">
        <f t="shared" si="36"/>
        <v>77.094902337999997</v>
      </c>
      <c r="D38" s="323">
        <v>77.094902337999997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99.360881024419598</v>
      </c>
      <c r="M38" s="175"/>
      <c r="N38" s="175"/>
      <c r="O38" s="175"/>
      <c r="P38" s="285"/>
      <c r="Q38" s="416">
        <v>0.82399999999999995</v>
      </c>
      <c r="R38" s="416"/>
      <c r="S38" s="416">
        <v>2.1251675154700789</v>
      </c>
      <c r="T38" s="416">
        <v>1.9085874665618365</v>
      </c>
      <c r="U38" s="416">
        <v>17.289000000000001</v>
      </c>
      <c r="V38" s="416">
        <v>77.21412604238769</v>
      </c>
      <c r="W38" s="416"/>
      <c r="X38" s="28"/>
      <c r="Y38" s="190"/>
      <c r="Z38" s="175"/>
      <c r="AA38" s="352">
        <v>21.834889762810633</v>
      </c>
      <c r="AB38" s="322">
        <f t="shared" si="39"/>
        <v>21.451269391960764</v>
      </c>
      <c r="AC38" s="323"/>
      <c r="AD38" s="175"/>
      <c r="AE38" s="175">
        <v>1.6935353560799999</v>
      </c>
      <c r="AF38" s="175">
        <v>19.757734035880762</v>
      </c>
      <c r="AG38" s="188"/>
      <c r="AH38" s="188"/>
      <c r="AI38" s="188"/>
      <c r="AJ38" s="188"/>
      <c r="AK38" s="28"/>
      <c r="AL38" s="190"/>
      <c r="AM38" s="175"/>
      <c r="AN38" s="352">
        <v>27.357344185885989</v>
      </c>
      <c r="AO38" s="352">
        <v>40.551070422960152</v>
      </c>
      <c r="AP38" s="322"/>
      <c r="AQ38" s="201">
        <f t="shared" si="24"/>
        <v>287.65035712603708</v>
      </c>
    </row>
    <row r="39" spans="1:44" ht="12.75" customHeight="1" x14ac:dyDescent="0.2">
      <c r="A39" s="237" t="s">
        <v>28</v>
      </c>
      <c r="B39" s="138" t="s">
        <v>130</v>
      </c>
      <c r="C39" s="251">
        <f t="shared" si="36"/>
        <v>0.35488734907166936</v>
      </c>
      <c r="D39" s="323">
        <v>0.35488734907166936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91.568616189822094</v>
      </c>
      <c r="M39" s="175"/>
      <c r="N39" s="175"/>
      <c r="O39" s="175"/>
      <c r="P39" s="285"/>
      <c r="Q39" s="416">
        <v>0.57799999999999996</v>
      </c>
      <c r="R39" s="416"/>
      <c r="S39" s="416">
        <v>86.071957806748046</v>
      </c>
      <c r="T39" s="416">
        <v>1.8636583830740345</v>
      </c>
      <c r="U39" s="416">
        <v>3.0550000000000002</v>
      </c>
      <c r="V39" s="416">
        <v>0</v>
      </c>
      <c r="W39" s="416"/>
      <c r="X39" s="28"/>
      <c r="Y39" s="190"/>
      <c r="Z39" s="175"/>
      <c r="AA39" s="352">
        <v>236.53724030592824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46.167636032584163</v>
      </c>
      <c r="AP39" s="322"/>
      <c r="AQ39" s="201">
        <f t="shared" si="24"/>
        <v>374.62837987740613</v>
      </c>
    </row>
    <row r="40" spans="1:44" ht="12.75" customHeight="1" x14ac:dyDescent="0.2">
      <c r="A40" s="237" t="s">
        <v>30</v>
      </c>
      <c r="B40" s="138" t="s">
        <v>131</v>
      </c>
      <c r="C40" s="251">
        <f t="shared" si="36"/>
        <v>0.1619637288841865</v>
      </c>
      <c r="D40" s="323">
        <v>0.1619637288841865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2.9402018653011308</v>
      </c>
      <c r="M40" s="175"/>
      <c r="N40" s="175"/>
      <c r="O40" s="175"/>
      <c r="P40" s="285"/>
      <c r="Q40" s="416">
        <v>0.26</v>
      </c>
      <c r="R40" s="416"/>
      <c r="S40" s="416">
        <v>0.10988967829143903</v>
      </c>
      <c r="T40" s="416">
        <v>1.069312187009692</v>
      </c>
      <c r="U40" s="416">
        <v>1.5009999999999999</v>
      </c>
      <c r="V40" s="416">
        <v>0</v>
      </c>
      <c r="W40" s="416"/>
      <c r="X40" s="28"/>
      <c r="Y40" s="190"/>
      <c r="Z40" s="175"/>
      <c r="AA40" s="352">
        <v>9.6211766654545485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14.53755350907427</v>
      </c>
      <c r="AP40" s="322"/>
      <c r="AQ40" s="201">
        <f t="shared" si="24"/>
        <v>27.260895768714136</v>
      </c>
    </row>
    <row r="41" spans="1:44" ht="12.75" customHeight="1" x14ac:dyDescent="0.2">
      <c r="A41" s="237" t="s">
        <v>32</v>
      </c>
      <c r="B41" s="138" t="s">
        <v>132</v>
      </c>
      <c r="C41" s="531">
        <f t="shared" si="36"/>
        <v>5.9616980774116049E-2</v>
      </c>
      <c r="D41" s="341">
        <v>5.9616980774116049E-2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3.2626991914538164</v>
      </c>
      <c r="M41" s="175"/>
      <c r="N41" s="175"/>
      <c r="O41" s="175"/>
      <c r="P41" s="285"/>
      <c r="Q41" s="437">
        <v>0.13800000000000001</v>
      </c>
      <c r="R41" s="416"/>
      <c r="S41" s="437">
        <v>9.0877623223716023E-2</v>
      </c>
      <c r="T41" s="437">
        <v>2.3938215682301003</v>
      </c>
      <c r="U41" s="437">
        <v>0.64</v>
      </c>
      <c r="V41" s="437">
        <v>0</v>
      </c>
      <c r="W41" s="416"/>
      <c r="X41" s="28"/>
      <c r="Y41" s="190"/>
      <c r="Z41" s="175"/>
      <c r="AA41" s="349">
        <v>15.863431092853478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50.655746191647893</v>
      </c>
      <c r="AP41" s="322"/>
      <c r="AQ41" s="201">
        <f t="shared" si="24"/>
        <v>69.841493456729296</v>
      </c>
    </row>
    <row r="42" spans="1:44" ht="12.75" customHeight="1" x14ac:dyDescent="0.2">
      <c r="A42" s="237" t="s">
        <v>34</v>
      </c>
      <c r="B42" s="138" t="s">
        <v>133</v>
      </c>
      <c r="C42" s="251">
        <f t="shared" si="36"/>
        <v>1.8422414659812685E-2</v>
      </c>
      <c r="D42" s="323">
        <v>1.8422414659812685E-2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2.33683148713662</v>
      </c>
      <c r="M42" s="175"/>
      <c r="N42" s="175"/>
      <c r="O42" s="175"/>
      <c r="P42" s="285"/>
      <c r="Q42" s="416">
        <v>0.65</v>
      </c>
      <c r="R42" s="416"/>
      <c r="S42" s="416">
        <v>7.1105085953284089E-2</v>
      </c>
      <c r="T42" s="416">
        <v>1.3137264011833358</v>
      </c>
      <c r="U42" s="416">
        <v>0.30199999999999999</v>
      </c>
      <c r="V42" s="416">
        <v>0</v>
      </c>
      <c r="W42" s="416"/>
      <c r="X42" s="28"/>
      <c r="Y42" s="190"/>
      <c r="Z42" s="175"/>
      <c r="AA42" s="352">
        <v>1.1859205302485007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3.2310964926168615</v>
      </c>
      <c r="AP42" s="322"/>
      <c r="AQ42" s="201">
        <f t="shared" si="24"/>
        <v>6.7722709246617949</v>
      </c>
    </row>
    <row r="43" spans="1:44" ht="12.75" customHeight="1" x14ac:dyDescent="0.2">
      <c r="A43" s="237" t="s">
        <v>36</v>
      </c>
      <c r="B43" s="138" t="s">
        <v>143</v>
      </c>
      <c r="C43" s="531">
        <f t="shared" si="36"/>
        <v>0.34183813868763535</v>
      </c>
      <c r="D43" s="323">
        <v>0.34183813868763535</v>
      </c>
      <c r="E43" s="416"/>
      <c r="F43" s="416"/>
      <c r="G43" s="587"/>
      <c r="H43" s="304">
        <f t="shared" si="37"/>
        <v>0</v>
      </c>
      <c r="I43" s="28"/>
      <c r="J43" s="175"/>
      <c r="K43" s="175">
        <v>0</v>
      </c>
      <c r="L43" s="304">
        <f t="shared" si="38"/>
        <v>8.8118946767148891</v>
      </c>
      <c r="M43" s="175"/>
      <c r="N43" s="175"/>
      <c r="O43" s="175"/>
      <c r="P43" s="190"/>
      <c r="Q43" s="416">
        <v>0.57399999999999995</v>
      </c>
      <c r="R43" s="416"/>
      <c r="S43" s="416">
        <v>2.3666206148301612</v>
      </c>
      <c r="T43" s="416">
        <v>2.4872740618847287</v>
      </c>
      <c r="U43" s="416">
        <v>3.3839999999999999</v>
      </c>
      <c r="V43" s="416">
        <v>0</v>
      </c>
      <c r="W43" s="416"/>
      <c r="X43" s="28"/>
      <c r="Y43" s="190"/>
      <c r="Z43" s="175"/>
      <c r="AA43" s="352">
        <v>36.155989984239326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47.255143310676843</v>
      </c>
      <c r="AP43" s="322"/>
      <c r="AQ43" s="201">
        <f t="shared" si="24"/>
        <v>92.56486611031869</v>
      </c>
    </row>
    <row r="44" spans="1:44" s="198" customFormat="1" ht="12.75" customHeight="1" x14ac:dyDescent="0.2">
      <c r="A44" s="631" t="s">
        <v>173</v>
      </c>
      <c r="B44" s="632" t="s">
        <v>174</v>
      </c>
      <c r="C44" s="553">
        <f>SUM(D44:G44)</f>
        <v>4.3497367946779952E-3</v>
      </c>
      <c r="D44" s="331">
        <v>4.3497367946779952E-3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21.087287822393257</v>
      </c>
      <c r="M44" s="182"/>
      <c r="N44" s="182"/>
      <c r="O44" s="182"/>
      <c r="P44" s="266"/>
      <c r="Q44" s="417">
        <v>0.43025190643704758</v>
      </c>
      <c r="R44" s="417"/>
      <c r="S44" s="417">
        <v>0</v>
      </c>
      <c r="T44" s="417">
        <v>0.22404618273647262</v>
      </c>
      <c r="U44" s="417">
        <v>20.432989733219738</v>
      </c>
      <c r="V44" s="417">
        <v>0</v>
      </c>
      <c r="W44" s="417"/>
      <c r="X44" s="265"/>
      <c r="Y44" s="266"/>
      <c r="Z44" s="182"/>
      <c r="AA44" s="355">
        <v>3.7539308673151637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7.2358849022753455</v>
      </c>
      <c r="AP44" s="330"/>
      <c r="AQ44" s="217">
        <f>C44+H44+L44+AA44+AB44+AN44+AO44+AP44</f>
        <v>32.081453328778444</v>
      </c>
    </row>
    <row r="45" spans="1:44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4083.5521152208848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1272.4461135624156</v>
      </c>
      <c r="Q45" s="534">
        <f t="shared" si="40"/>
        <v>0</v>
      </c>
      <c r="R45" s="534">
        <f t="shared" si="40"/>
        <v>585.6714349699655</v>
      </c>
      <c r="S45" s="534">
        <f t="shared" si="40"/>
        <v>0</v>
      </c>
      <c r="T45" s="534">
        <f t="shared" si="40"/>
        <v>0.99990661399999992</v>
      </c>
      <c r="U45" s="534">
        <f>SUM(U46:U55)</f>
        <v>2224.4346600745039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4.1380427370454766</v>
      </c>
      <c r="AB45" s="538">
        <f t="shared" si="40"/>
        <v>84.866967208896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56.274721335600006</v>
      </c>
      <c r="AJ45" s="534">
        <f t="shared" ref="AJ45" si="43">SUM(AJ46:AJ55)</f>
        <v>28.592245873296001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3.9111873643168766</v>
      </c>
      <c r="AP45" s="538">
        <f t="shared" si="40"/>
        <v>0</v>
      </c>
      <c r="AQ45" s="541">
        <f t="shared" si="24"/>
        <v>4176.4683125311431</v>
      </c>
      <c r="AR45" s="198"/>
    </row>
    <row r="46" spans="1:44" s="198" customFormat="1" ht="12.75" customHeight="1" x14ac:dyDescent="0.2">
      <c r="A46" s="241" t="s">
        <v>71</v>
      </c>
      <c r="B46" s="212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613.12295639658237</v>
      </c>
      <c r="M46" s="181"/>
      <c r="N46" s="181"/>
      <c r="O46" s="181"/>
      <c r="P46" s="181"/>
      <c r="Q46" s="181"/>
      <c r="R46" s="181"/>
      <c r="S46" s="181"/>
      <c r="T46" s="181"/>
      <c r="U46" s="181">
        <v>613.12295639658237</v>
      </c>
      <c r="V46" s="181"/>
      <c r="W46" s="263"/>
      <c r="X46" s="263"/>
      <c r="Y46" s="263"/>
      <c r="Z46" s="181"/>
      <c r="AA46" s="309">
        <v>0</v>
      </c>
      <c r="AB46" s="328">
        <f t="shared" ref="AB46:AB64" si="48">SUM(AC46:AM46)</f>
        <v>16.199043603417639</v>
      </c>
      <c r="AC46" s="329"/>
      <c r="AD46" s="181"/>
      <c r="AE46" s="181"/>
      <c r="AF46" s="181"/>
      <c r="AG46" s="181"/>
      <c r="AH46" s="181"/>
      <c r="AI46" s="181">
        <v>16.199043603417639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629.322</v>
      </c>
    </row>
    <row r="47" spans="1:44" s="198" customFormat="1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17">
        <f t="shared" si="47"/>
        <v>319.996478076421</v>
      </c>
      <c r="M47" s="188"/>
      <c r="N47" s="188"/>
      <c r="O47" s="188"/>
      <c r="P47" s="188"/>
      <c r="Q47" s="188"/>
      <c r="R47" s="188"/>
      <c r="S47" s="188"/>
      <c r="T47" s="188"/>
      <c r="U47" s="188">
        <v>319.996478076421</v>
      </c>
      <c r="V47" s="188"/>
      <c r="W47" s="285"/>
      <c r="X47" s="285"/>
      <c r="Y47" s="285"/>
      <c r="Z47" s="188"/>
      <c r="AA47" s="522"/>
      <c r="AB47" s="340">
        <f t="shared" si="48"/>
        <v>8.4544818412362996</v>
      </c>
      <c r="AC47" s="341"/>
      <c r="AD47" s="188"/>
      <c r="AE47" s="188"/>
      <c r="AF47" s="188"/>
      <c r="AG47" s="188"/>
      <c r="AH47" s="188"/>
      <c r="AI47" s="188">
        <v>8.4544818412362996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4"/>
        <v>328.45095991765731</v>
      </c>
    </row>
    <row r="48" spans="1:44" s="198" customFormat="1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2005.9828466251558</v>
      </c>
      <c r="M48" s="175"/>
      <c r="N48" s="175"/>
      <c r="O48" s="175"/>
      <c r="P48" s="175">
        <v>1131.2186176500613</v>
      </c>
      <c r="Q48" s="175"/>
      <c r="R48" s="175"/>
      <c r="S48" s="175"/>
      <c r="T48" s="175">
        <v>0.99990661399999992</v>
      </c>
      <c r="U48" s="175">
        <v>873.7643223610944</v>
      </c>
      <c r="V48" s="175"/>
      <c r="W48" s="190"/>
      <c r="X48" s="190"/>
      <c r="Y48" s="190"/>
      <c r="Z48" s="175"/>
      <c r="AA48" s="304"/>
      <c r="AB48" s="322">
        <f t="shared" si="48"/>
        <v>48.603083714459103</v>
      </c>
      <c r="AC48" s="323"/>
      <c r="AD48" s="175"/>
      <c r="AE48" s="175"/>
      <c r="AF48" s="175"/>
      <c r="AG48" s="175"/>
      <c r="AH48" s="175"/>
      <c r="AI48" s="175">
        <v>23.169617169911845</v>
      </c>
      <c r="AJ48" s="175">
        <v>25.433466544547255</v>
      </c>
      <c r="AK48" s="28"/>
      <c r="AL48" s="190"/>
      <c r="AM48" s="175"/>
      <c r="AN48" s="304"/>
      <c r="AO48" s="31">
        <v>4.2078840316877517E-2</v>
      </c>
      <c r="AP48" s="322"/>
      <c r="AQ48" s="201">
        <f t="shared" si="24"/>
        <v>2054.6280091799317</v>
      </c>
    </row>
    <row r="49" spans="1:44" s="198" customFormat="1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145.21696238859317</v>
      </c>
      <c r="M49" s="175"/>
      <c r="N49" s="175"/>
      <c r="O49" s="175"/>
      <c r="P49" s="175">
        <v>26.192732440090214</v>
      </c>
      <c r="Q49" s="175"/>
      <c r="R49" s="175"/>
      <c r="S49" s="175"/>
      <c r="T49" s="175"/>
      <c r="U49" s="175">
        <v>119.02422994850296</v>
      </c>
      <c r="V49" s="175"/>
      <c r="W49" s="190"/>
      <c r="X49" s="190"/>
      <c r="Y49" s="190"/>
      <c r="Z49" s="175"/>
      <c r="AA49" s="304"/>
      <c r="AB49" s="322">
        <f t="shared" si="48"/>
        <v>3.7335828553976214</v>
      </c>
      <c r="AC49" s="323"/>
      <c r="AD49" s="175"/>
      <c r="AE49" s="175"/>
      <c r="AF49" s="175"/>
      <c r="AG49" s="175"/>
      <c r="AH49" s="175"/>
      <c r="AI49" s="175">
        <v>3.1446852065866557</v>
      </c>
      <c r="AJ49" s="175">
        <v>0.58889764881096585</v>
      </c>
      <c r="AK49" s="28"/>
      <c r="AL49" s="190"/>
      <c r="AM49" s="175"/>
      <c r="AN49" s="304"/>
      <c r="AO49" s="352"/>
      <c r="AP49" s="322"/>
      <c r="AQ49" s="201">
        <f t="shared" si="24"/>
        <v>148.9505452439908</v>
      </c>
    </row>
    <row r="50" spans="1:44" s="198" customFormat="1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38.462409104987316</v>
      </c>
      <c r="M50" s="175"/>
      <c r="N50" s="175"/>
      <c r="O50" s="175"/>
      <c r="P50" s="175"/>
      <c r="Q50" s="175"/>
      <c r="R50" s="287"/>
      <c r="S50" s="175"/>
      <c r="T50" s="175"/>
      <c r="U50" s="175">
        <v>38.462409104987316</v>
      </c>
      <c r="V50" s="175"/>
      <c r="W50" s="190"/>
      <c r="X50" s="190"/>
      <c r="Y50" s="190"/>
      <c r="Z50" s="175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3.8691085239999992</v>
      </c>
      <c r="AP50" s="322"/>
      <c r="AQ50" s="201">
        <f t="shared" si="24"/>
        <v>42.331517628987314</v>
      </c>
    </row>
    <row r="51" spans="1:44" s="198" customFormat="1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4.9860627033824096</v>
      </c>
      <c r="M51" s="175"/>
      <c r="N51" s="175"/>
      <c r="O51" s="175"/>
      <c r="P51" s="175">
        <v>0.73268843221451174</v>
      </c>
      <c r="Q51" s="175"/>
      <c r="R51" s="175">
        <v>4.2533742711678979</v>
      </c>
      <c r="S51" s="175"/>
      <c r="T51" s="175"/>
      <c r="U51" s="175"/>
      <c r="V51" s="175"/>
      <c r="W51" s="190"/>
      <c r="X51" s="190"/>
      <c r="Y51" s="190"/>
      <c r="Z51" s="175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4.9860627033824096</v>
      </c>
    </row>
    <row r="52" spans="1:44" s="198" customFormat="1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581.4180606987976</v>
      </c>
      <c r="M52" s="287"/>
      <c r="N52" s="287"/>
      <c r="O52" s="287"/>
      <c r="P52" s="188"/>
      <c r="Q52" s="287"/>
      <c r="R52" s="287">
        <v>581.4180606987976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581.4180606987976</v>
      </c>
    </row>
    <row r="53" spans="1:44" s="198" customFormat="1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165.08252824030072</v>
      </c>
      <c r="M53" s="287"/>
      <c r="N53" s="287"/>
      <c r="O53" s="287"/>
      <c r="P53" s="287">
        <v>6.7555683437055905</v>
      </c>
      <c r="Q53" s="287"/>
      <c r="R53" s="287"/>
      <c r="S53" s="287"/>
      <c r="T53" s="287"/>
      <c r="U53" s="287">
        <v>158.32695989659513</v>
      </c>
      <c r="V53" s="287"/>
      <c r="W53" s="288"/>
      <c r="X53" s="288"/>
      <c r="Y53" s="288"/>
      <c r="Z53" s="287"/>
      <c r="AA53" s="349"/>
      <c r="AB53" s="342">
        <f t="shared" si="48"/>
        <v>4.3349719177217825</v>
      </c>
      <c r="AC53" s="343"/>
      <c r="AD53" s="287"/>
      <c r="AE53" s="287"/>
      <c r="AF53" s="287"/>
      <c r="AG53" s="287"/>
      <c r="AH53" s="287"/>
      <c r="AI53" s="175">
        <v>4.1830848122779525</v>
      </c>
      <c r="AJ53" s="175">
        <v>0.15188710544383013</v>
      </c>
      <c r="AK53" s="287"/>
      <c r="AL53" s="287"/>
      <c r="AM53" s="287"/>
      <c r="AN53" s="349"/>
      <c r="AO53" s="352"/>
      <c r="AP53" s="342"/>
      <c r="AQ53" s="239">
        <f t="shared" si="24"/>
        <v>169.41750015802251</v>
      </c>
    </row>
    <row r="54" spans="1:44" s="198" customFormat="1" ht="12.75" customHeight="1" x14ac:dyDescent="0.2">
      <c r="A54" s="199" t="s">
        <v>135</v>
      </c>
      <c r="B54" s="20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59.201897215234432</v>
      </c>
      <c r="M54" s="287"/>
      <c r="N54" s="287"/>
      <c r="O54" s="287"/>
      <c r="P54" s="287"/>
      <c r="Q54" s="287"/>
      <c r="R54" s="287"/>
      <c r="S54" s="287"/>
      <c r="T54" s="287"/>
      <c r="U54" s="287">
        <v>59.201897215234432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4"/>
        <v>59.201897215234432</v>
      </c>
    </row>
    <row r="55" spans="1:44" s="198" customFormat="1" ht="12.75" customHeight="1" x14ac:dyDescent="0.2">
      <c r="A55" s="215" t="s">
        <v>75</v>
      </c>
      <c r="B55" s="21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150.08191377143004</v>
      </c>
      <c r="M55" s="182"/>
      <c r="N55" s="182"/>
      <c r="O55" s="182"/>
      <c r="P55" s="182">
        <v>107.54650669634405</v>
      </c>
      <c r="Q55" s="182"/>
      <c r="R55" s="182"/>
      <c r="S55" s="182">
        <v>0</v>
      </c>
      <c r="T55" s="182"/>
      <c r="U55" s="182">
        <v>42.535407075085992</v>
      </c>
      <c r="V55" s="182"/>
      <c r="W55" s="266"/>
      <c r="X55" s="266"/>
      <c r="Y55" s="266"/>
      <c r="Z55" s="182"/>
      <c r="AA55" s="520">
        <v>4.1380427370454766</v>
      </c>
      <c r="AB55" s="330">
        <f t="shared" si="48"/>
        <v>3.541803276663559</v>
      </c>
      <c r="AC55" s="331"/>
      <c r="AD55" s="182"/>
      <c r="AE55" s="182"/>
      <c r="AF55" s="182"/>
      <c r="AG55" s="182"/>
      <c r="AH55" s="182"/>
      <c r="AI55" s="182">
        <v>1.1238087021696095</v>
      </c>
      <c r="AJ55" s="182">
        <v>2.4179945744939495</v>
      </c>
      <c r="AK55" s="265"/>
      <c r="AL55" s="266"/>
      <c r="AM55" s="182"/>
      <c r="AN55" s="310"/>
      <c r="AO55" s="355"/>
      <c r="AP55" s="330"/>
      <c r="AQ55" s="217">
        <f t="shared" si="24"/>
        <v>157.76175978513908</v>
      </c>
    </row>
    <row r="56" spans="1:44" s="208" customFormat="1" ht="12.75" customHeight="1" x14ac:dyDescent="0.2">
      <c r="A56" s="242" t="s">
        <v>40</v>
      </c>
      <c r="B56" s="243"/>
      <c r="C56" s="289">
        <f t="shared" si="45"/>
        <v>241.10981901161028</v>
      </c>
      <c r="D56" s="294">
        <v>164.25719086850739</v>
      </c>
      <c r="E56" s="386">
        <v>64.937681004679987</v>
      </c>
      <c r="F56" s="290"/>
      <c r="G56" s="290">
        <v>11.914947138422903</v>
      </c>
      <c r="H56" s="176">
        <f t="shared" si="46"/>
        <v>214.53199999999998</v>
      </c>
      <c r="I56" s="294"/>
      <c r="J56" s="189">
        <v>127.70399999999999</v>
      </c>
      <c r="K56" s="189">
        <v>86.828000000000003</v>
      </c>
      <c r="L56" s="176">
        <f t="shared" si="47"/>
        <v>1236.4783264979148</v>
      </c>
      <c r="M56" s="189"/>
      <c r="N56" s="189"/>
      <c r="O56" s="189"/>
      <c r="P56" s="189">
        <v>0</v>
      </c>
      <c r="Q56" s="189">
        <v>709.40293507980311</v>
      </c>
      <c r="R56" s="189"/>
      <c r="S56" s="189">
        <v>0</v>
      </c>
      <c r="T56" s="189">
        <v>33.056701616752633</v>
      </c>
      <c r="U56" s="189">
        <v>484.11943276619337</v>
      </c>
      <c r="V56" s="189">
        <v>9.8992570351657037</v>
      </c>
      <c r="W56" s="290"/>
      <c r="X56" s="290"/>
      <c r="Y56" s="290"/>
      <c r="Z56" s="189"/>
      <c r="AA56" s="176">
        <v>600.49404518400002</v>
      </c>
      <c r="AB56" s="344">
        <f t="shared" si="48"/>
        <v>48.683475680664699</v>
      </c>
      <c r="AC56" s="345"/>
      <c r="AD56" s="189"/>
      <c r="AE56" s="189">
        <v>27.570150634453423</v>
      </c>
      <c r="AF56" s="189"/>
      <c r="AG56" s="189"/>
      <c r="AH56" s="189"/>
      <c r="AI56" s="189"/>
      <c r="AJ56" s="189"/>
      <c r="AK56" s="294"/>
      <c r="AL56" s="290">
        <v>9.2022684273576978</v>
      </c>
      <c r="AM56" s="189">
        <v>11.911056618853578</v>
      </c>
      <c r="AN56" s="176"/>
      <c r="AO56" s="176">
        <v>698.36016199999995</v>
      </c>
      <c r="AP56" s="344"/>
      <c r="AQ56" s="220">
        <f t="shared" si="24"/>
        <v>3039.6578283741901</v>
      </c>
      <c r="AR56" s="198"/>
    </row>
    <row r="57" spans="1:44" s="208" customFormat="1" ht="12.75" customHeight="1" x14ac:dyDescent="0.2">
      <c r="A57" s="242" t="s">
        <v>194</v>
      </c>
      <c r="B57" s="243"/>
      <c r="C57" s="289">
        <f>C58+C65</f>
        <v>0.6269057142857144</v>
      </c>
      <c r="D57" s="189">
        <f t="shared" ref="D57:AP57" si="49">D58+D65</f>
        <v>0.6269057142857144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206.37879612490332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41.091999999999999</v>
      </c>
      <c r="R57" s="189">
        <f t="shared" si="49"/>
        <v>0</v>
      </c>
      <c r="S57" s="189">
        <f t="shared" si="49"/>
        <v>4.5492157813514185</v>
      </c>
      <c r="T57" s="189">
        <f t="shared" si="49"/>
        <v>69.807215596668001</v>
      </c>
      <c r="U57" s="189">
        <f t="shared" si="49"/>
        <v>90.929999999999993</v>
      </c>
      <c r="V57" s="189">
        <f t="shared" si="49"/>
        <v>3.6474688389685051E-4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339.3140600776569</v>
      </c>
      <c r="AB57" s="344">
        <f t="shared" si="49"/>
        <v>30.032608375357384</v>
      </c>
      <c r="AC57" s="345">
        <f t="shared" si="49"/>
        <v>0</v>
      </c>
      <c r="AD57" s="189">
        <f t="shared" si="49"/>
        <v>0</v>
      </c>
      <c r="AE57" s="189">
        <f t="shared" si="49"/>
        <v>19.113380063999998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3.9116576346243459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0.16614308073470971</v>
      </c>
      <c r="AM57" s="294">
        <f t="shared" si="49"/>
        <v>6.8414275959983302</v>
      </c>
      <c r="AN57" s="176">
        <f t="shared" si="49"/>
        <v>0</v>
      </c>
      <c r="AO57" s="176">
        <f t="shared" si="49"/>
        <v>857.25094289202889</v>
      </c>
      <c r="AP57" s="344">
        <f t="shared" si="49"/>
        <v>0</v>
      </c>
      <c r="AQ57" s="240">
        <f t="shared" si="24"/>
        <v>1433.6033131842323</v>
      </c>
      <c r="AR57" s="198"/>
    </row>
    <row r="58" spans="1:44" s="208" customFormat="1" ht="12.75" customHeight="1" x14ac:dyDescent="0.2">
      <c r="A58" s="242" t="s">
        <v>195</v>
      </c>
      <c r="B58" s="243"/>
      <c r="C58" s="289">
        <f t="shared" si="45"/>
        <v>0.60990827067669184</v>
      </c>
      <c r="D58" s="345">
        <v>0.60990827067669184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119.01706087791861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16.509</v>
      </c>
      <c r="R58" s="344">
        <f t="shared" si="54"/>
        <v>0</v>
      </c>
      <c r="S58" s="344">
        <v>0</v>
      </c>
      <c r="T58" s="344">
        <v>55.564696131034715</v>
      </c>
      <c r="U58" s="344">
        <v>46.942999999999991</v>
      </c>
      <c r="V58" s="344">
        <f t="shared" si="54"/>
        <v>3.6474688389685051E-4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240.49770753127689</v>
      </c>
      <c r="AB58" s="344">
        <f t="shared" si="48"/>
        <v>18.028841413067628</v>
      </c>
      <c r="AC58" s="345">
        <f t="shared" si="54"/>
        <v>0</v>
      </c>
      <c r="AD58" s="189">
        <f t="shared" si="54"/>
        <v>0</v>
      </c>
      <c r="AE58" s="189">
        <f t="shared" si="54"/>
        <v>10.921743291922457</v>
      </c>
      <c r="AF58" s="189"/>
      <c r="AG58" s="189">
        <f t="shared" si="54"/>
        <v>0</v>
      </c>
      <c r="AH58" s="189">
        <f t="shared" si="54"/>
        <v>9.9527444412131238E-2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0.16614308073470971</v>
      </c>
      <c r="AM58" s="290">
        <v>6.8414275959983302</v>
      </c>
      <c r="AN58" s="176">
        <f t="shared" si="54"/>
        <v>0</v>
      </c>
      <c r="AO58" s="176">
        <v>634.82713602965703</v>
      </c>
      <c r="AP58" s="344">
        <f t="shared" ref="AP58" si="57">SUM(AP59:AP64)</f>
        <v>0</v>
      </c>
      <c r="AQ58" s="240">
        <f t="shared" si="24"/>
        <v>1012.9806541225969</v>
      </c>
      <c r="AR58" s="198"/>
    </row>
    <row r="59" spans="1:44" s="208" customFormat="1" ht="12.75" customHeight="1" x14ac:dyDescent="0.2">
      <c r="A59" s="634" t="s">
        <v>175</v>
      </c>
      <c r="B59" s="635" t="s">
        <v>176</v>
      </c>
      <c r="C59" s="261">
        <f t="shared" si="45"/>
        <v>0.17097428571428575</v>
      </c>
      <c r="D59" s="652">
        <v>0.17097428571428575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31.457021369312429</v>
      </c>
      <c r="M59" s="274"/>
      <c r="N59" s="563"/>
      <c r="O59" s="563"/>
      <c r="P59" s="328"/>
      <c r="Q59" s="617">
        <v>4.673</v>
      </c>
      <c r="R59" s="328"/>
      <c r="S59" s="617">
        <v>0</v>
      </c>
      <c r="T59" s="617">
        <v>12.404021369312426</v>
      </c>
      <c r="U59" s="617">
        <v>14.38</v>
      </c>
      <c r="V59" s="617">
        <v>0</v>
      </c>
      <c r="W59" s="328"/>
      <c r="X59" s="328"/>
      <c r="Y59" s="563"/>
      <c r="Z59" s="291"/>
      <c r="AA59" s="642">
        <v>50.104191129846555</v>
      </c>
      <c r="AB59" s="328">
        <f t="shared" si="48"/>
        <v>1.3008635661453005</v>
      </c>
      <c r="AC59" s="564"/>
      <c r="AD59" s="274"/>
      <c r="AE59" s="579">
        <v>1.3008635661453005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232.81416755525203</v>
      </c>
      <c r="AP59" s="328"/>
      <c r="AQ59" s="570">
        <f t="shared" si="24"/>
        <v>315.8472179062706</v>
      </c>
      <c r="AR59" s="198"/>
    </row>
    <row r="60" spans="1:44" s="208" customFormat="1" ht="12.75" customHeight="1" x14ac:dyDescent="0.2">
      <c r="A60" s="634" t="s">
        <v>177</v>
      </c>
      <c r="B60" s="635" t="s">
        <v>178</v>
      </c>
      <c r="C60" s="251">
        <f t="shared" si="45"/>
        <v>1.5997593984962404E-2</v>
      </c>
      <c r="D60" s="652">
        <v>1.5997593984962404E-2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17.540978956580375</v>
      </c>
      <c r="M60" s="253"/>
      <c r="N60" s="386"/>
      <c r="O60" s="386"/>
      <c r="P60" s="322"/>
      <c r="Q60" s="617">
        <v>1.8680000000000001</v>
      </c>
      <c r="R60" s="322"/>
      <c r="S60" s="617">
        <v>0</v>
      </c>
      <c r="T60" s="617">
        <v>1.9139789565803729</v>
      </c>
      <c r="U60" s="617">
        <v>13.759</v>
      </c>
      <c r="V60" s="617">
        <v>0</v>
      </c>
      <c r="W60" s="322"/>
      <c r="X60" s="322"/>
      <c r="Y60" s="386"/>
      <c r="Z60" s="252"/>
      <c r="AA60" s="642">
        <v>16.431658256009975</v>
      </c>
      <c r="AB60" s="322">
        <f t="shared" si="48"/>
        <v>0.10041753843928636</v>
      </c>
      <c r="AC60" s="565"/>
      <c r="AD60" s="253"/>
      <c r="AE60" s="580">
        <v>0.10041753843928636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51.193786132210384</v>
      </c>
      <c r="AP60" s="322"/>
      <c r="AQ60" s="571">
        <f t="shared" si="24"/>
        <v>85.282838477224985</v>
      </c>
      <c r="AR60" s="198"/>
    </row>
    <row r="61" spans="1:44" s="208" customFormat="1" ht="12.75" customHeight="1" x14ac:dyDescent="0.2">
      <c r="A61" s="634" t="s">
        <v>179</v>
      </c>
      <c r="B61" s="635" t="s">
        <v>180</v>
      </c>
      <c r="C61" s="251">
        <f t="shared" si="45"/>
        <v>0.19797022556390978</v>
      </c>
      <c r="D61" s="652">
        <v>0.19797022556390978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35.980597568155474</v>
      </c>
      <c r="M61" s="253"/>
      <c r="N61" s="386"/>
      <c r="O61" s="386"/>
      <c r="P61" s="322"/>
      <c r="Q61" s="617">
        <v>3.8170000000000002</v>
      </c>
      <c r="R61" s="322"/>
      <c r="S61" s="617">
        <v>0</v>
      </c>
      <c r="T61" s="617">
        <v>26.610597568155477</v>
      </c>
      <c r="U61" s="617">
        <v>5.5529999999999999</v>
      </c>
      <c r="V61" s="617">
        <v>0</v>
      </c>
      <c r="W61" s="322"/>
      <c r="X61" s="322"/>
      <c r="Y61" s="386"/>
      <c r="Z61" s="252"/>
      <c r="AA61" s="642">
        <v>60.383014634802542</v>
      </c>
      <c r="AB61" s="322">
        <f t="shared" si="48"/>
        <v>4.0471310946742696</v>
      </c>
      <c r="AC61" s="565"/>
      <c r="AD61" s="253"/>
      <c r="AE61" s="580">
        <v>4.0471310946742696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100.70107892860455</v>
      </c>
      <c r="AP61" s="322"/>
      <c r="AQ61" s="571">
        <f t="shared" si="24"/>
        <v>201.30979245180072</v>
      </c>
      <c r="AR61" s="198"/>
    </row>
    <row r="62" spans="1:44" s="208" customFormat="1" ht="12.75" customHeight="1" x14ac:dyDescent="0.2">
      <c r="A62" s="634" t="s">
        <v>181</v>
      </c>
      <c r="B62" s="635" t="s">
        <v>182</v>
      </c>
      <c r="C62" s="251">
        <f t="shared" si="45"/>
        <v>4.9992481203007515E-3</v>
      </c>
      <c r="D62" s="652">
        <v>4.9992481203007515E-3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2.1721802668614019</v>
      </c>
      <c r="M62" s="253"/>
      <c r="N62" s="386"/>
      <c r="O62" s="386"/>
      <c r="P62" s="322"/>
      <c r="Q62" s="617">
        <v>0.308</v>
      </c>
      <c r="R62" s="322"/>
      <c r="S62" s="617">
        <v>0</v>
      </c>
      <c r="T62" s="617">
        <v>1.026180266861402</v>
      </c>
      <c r="U62" s="617">
        <v>0.83799999999999997</v>
      </c>
      <c r="V62" s="617">
        <v>0</v>
      </c>
      <c r="W62" s="322"/>
      <c r="X62" s="322"/>
      <c r="Y62" s="386"/>
      <c r="Z62" s="252"/>
      <c r="AA62" s="642">
        <v>15.973778778555742</v>
      </c>
      <c r="AB62" s="322">
        <f t="shared" si="48"/>
        <v>0.21148542186455765</v>
      </c>
      <c r="AC62" s="565"/>
      <c r="AD62" s="253"/>
      <c r="AE62" s="580">
        <v>0.21148542186455765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82.728640347656111</v>
      </c>
      <c r="AP62" s="322"/>
      <c r="AQ62" s="571">
        <f t="shared" si="24"/>
        <v>101.09108406305812</v>
      </c>
      <c r="AR62" s="198"/>
    </row>
    <row r="63" spans="1:44" s="208" customFormat="1" ht="12.75" customHeight="1" x14ac:dyDescent="0.2">
      <c r="A63" s="634" t="s">
        <v>183</v>
      </c>
      <c r="B63" s="635" t="s">
        <v>184</v>
      </c>
      <c r="C63" s="251">
        <f t="shared" si="45"/>
        <v>1.0998345864661654E-2</v>
      </c>
      <c r="D63" s="653">
        <v>1.0998345864661654E-2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5.6446940728641648</v>
      </c>
      <c r="M63" s="253"/>
      <c r="N63" s="386"/>
      <c r="O63" s="386"/>
      <c r="P63" s="322"/>
      <c r="Q63" s="618">
        <v>1.1140000000000001</v>
      </c>
      <c r="R63" s="322"/>
      <c r="S63" s="618">
        <v>0</v>
      </c>
      <c r="T63" s="618">
        <v>3.7416940728641652</v>
      </c>
      <c r="U63" s="618">
        <v>0.78900000000000003</v>
      </c>
      <c r="V63" s="618">
        <v>0</v>
      </c>
      <c r="W63" s="322"/>
      <c r="X63" s="322"/>
      <c r="Y63" s="386"/>
      <c r="Z63" s="252"/>
      <c r="AA63" s="643">
        <v>15.735960490404304</v>
      </c>
      <c r="AB63" s="322">
        <f t="shared" si="48"/>
        <v>5.7816158495346694E-2</v>
      </c>
      <c r="AC63" s="565"/>
      <c r="AD63" s="253"/>
      <c r="AE63" s="580">
        <v>5.7816158495346694E-2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46.447607258292784</v>
      </c>
      <c r="AP63" s="322"/>
      <c r="AQ63" s="571">
        <f t="shared" si="24"/>
        <v>67.897076325921262</v>
      </c>
      <c r="AR63" s="198"/>
    </row>
    <row r="64" spans="1:44" s="198" customFormat="1" ht="12.75" customHeight="1" x14ac:dyDescent="0.2">
      <c r="A64" s="636" t="s">
        <v>185</v>
      </c>
      <c r="B64" s="637"/>
      <c r="C64" s="264">
        <f t="shared" si="45"/>
        <v>0.20896857142857145</v>
      </c>
      <c r="D64" s="653">
        <v>0.20896857142857145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26.221588644144767</v>
      </c>
      <c r="M64" s="293"/>
      <c r="N64" s="567"/>
      <c r="O64" s="567"/>
      <c r="P64" s="330"/>
      <c r="Q64" s="618">
        <v>4.7290000000000001</v>
      </c>
      <c r="R64" s="330"/>
      <c r="S64" s="618">
        <v>0</v>
      </c>
      <c r="T64" s="618">
        <v>9.8682238972608722</v>
      </c>
      <c r="U64" s="618">
        <v>11.624000000000001</v>
      </c>
      <c r="V64" s="618">
        <v>3.6474688389685051E-4</v>
      </c>
      <c r="W64" s="330"/>
      <c r="X64" s="330"/>
      <c r="Y64" s="567"/>
      <c r="Z64" s="292"/>
      <c r="AA64" s="643">
        <v>81.869104241657723</v>
      </c>
      <c r="AB64" s="330">
        <f t="shared" si="48"/>
        <v>12.311127633448868</v>
      </c>
      <c r="AC64" s="568"/>
      <c r="AD64" s="293"/>
      <c r="AE64" s="581">
        <v>5.2040295123036966</v>
      </c>
      <c r="AF64" s="581"/>
      <c r="AG64" s="581"/>
      <c r="AH64" s="581">
        <v>9.9527444412131238E-2</v>
      </c>
      <c r="AI64" s="581"/>
      <c r="AJ64" s="581"/>
      <c r="AK64" s="581"/>
      <c r="AL64" s="581">
        <v>0.16614308073470971</v>
      </c>
      <c r="AM64" s="624">
        <v>6.8414275959983302</v>
      </c>
      <c r="AN64" s="310"/>
      <c r="AO64" s="643">
        <v>120.9418558076412</v>
      </c>
      <c r="AP64" s="330"/>
      <c r="AQ64" s="572">
        <f t="shared" si="24"/>
        <v>241.55264489832112</v>
      </c>
    </row>
    <row r="65" spans="1:44" s="198" customFormat="1" ht="12.75" customHeight="1" x14ac:dyDescent="0.2">
      <c r="A65" s="242" t="s">
        <v>196</v>
      </c>
      <c r="B65" s="243"/>
      <c r="C65" s="264">
        <f>SUM(D65:G65)</f>
        <v>1.6997443609022556E-2</v>
      </c>
      <c r="D65" s="345">
        <f>SUM(D66:D69)</f>
        <v>1.6997443609022556E-2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87.361735246984708</v>
      </c>
      <c r="M65" s="182"/>
      <c r="N65" s="266"/>
      <c r="O65" s="266"/>
      <c r="P65" s="417"/>
      <c r="Q65" s="344">
        <v>24.582999999999998</v>
      </c>
      <c r="R65" s="417"/>
      <c r="S65" s="344">
        <v>4.5492157813514185</v>
      </c>
      <c r="T65" s="344">
        <v>14.242519465633292</v>
      </c>
      <c r="U65" s="344">
        <v>43.987000000000002</v>
      </c>
      <c r="V65" s="344">
        <f>SUM(V66:V69)</f>
        <v>0</v>
      </c>
      <c r="W65" s="417"/>
      <c r="X65" s="417"/>
      <c r="Y65" s="266"/>
      <c r="Z65" s="182"/>
      <c r="AA65" s="176">
        <v>98.816352546380017</v>
      </c>
      <c r="AB65" s="330">
        <f>SUM(AC65:AM65)</f>
        <v>12.003766962289756</v>
      </c>
      <c r="AC65" s="331"/>
      <c r="AD65" s="182"/>
      <c r="AE65" s="344">
        <f>SUM(AE66:AE69)</f>
        <v>8.1916367720775423</v>
      </c>
      <c r="AF65" s="182"/>
      <c r="AG65" s="182"/>
      <c r="AH65" s="182">
        <v>3.8121301902122147</v>
      </c>
      <c r="AI65" s="182"/>
      <c r="AJ65" s="182"/>
      <c r="AK65" s="182"/>
      <c r="AL65" s="182"/>
      <c r="AM65" s="266"/>
      <c r="AN65" s="310"/>
      <c r="AO65" s="176">
        <v>222.42380686237183</v>
      </c>
      <c r="AP65" s="330"/>
      <c r="AQ65" s="576">
        <f t="shared" si="24"/>
        <v>420.62265906163532</v>
      </c>
    </row>
    <row r="66" spans="1:44" s="198" customFormat="1" ht="12.75" customHeight="1" x14ac:dyDescent="0.2">
      <c r="A66" s="638" t="s">
        <v>186</v>
      </c>
      <c r="B66" s="639" t="s">
        <v>187</v>
      </c>
      <c r="C66" s="261">
        <f t="shared" ref="C66:C69" si="58">SUM(D66:G66)</f>
        <v>8.9986466165413535E-3</v>
      </c>
      <c r="D66" s="654">
        <v>8.9986466165413535E-3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1.8577492211206565</v>
      </c>
      <c r="M66" s="554"/>
      <c r="N66" s="313"/>
      <c r="O66" s="263"/>
      <c r="P66" s="313"/>
      <c r="Q66" s="619">
        <v>0.16600000000000001</v>
      </c>
      <c r="R66" s="313"/>
      <c r="S66" s="619">
        <v>9.1146353588964321E-2</v>
      </c>
      <c r="T66" s="619">
        <v>0.2516028675316922</v>
      </c>
      <c r="U66" s="619">
        <v>1.349</v>
      </c>
      <c r="V66" s="619">
        <v>0</v>
      </c>
      <c r="W66" s="313"/>
      <c r="X66" s="313"/>
      <c r="Y66" s="263"/>
      <c r="Z66" s="181"/>
      <c r="AA66" s="644">
        <v>4.6054304228153011</v>
      </c>
      <c r="AB66" s="328">
        <f t="shared" ref="AB66:AB69" si="61">SUM(AC66:AM66)</f>
        <v>3.8136516680673553</v>
      </c>
      <c r="AC66" s="329"/>
      <c r="AD66" s="181"/>
      <c r="AE66" s="181">
        <v>1.5214778551407024E-3</v>
      </c>
      <c r="AF66" s="181"/>
      <c r="AG66" s="181"/>
      <c r="AH66" s="181">
        <v>3.8121301902122147</v>
      </c>
      <c r="AI66" s="181"/>
      <c r="AJ66" s="181"/>
      <c r="AK66" s="181"/>
      <c r="AL66" s="181"/>
      <c r="AM66" s="263"/>
      <c r="AN66" s="309"/>
      <c r="AO66" s="644">
        <v>37.169513203601923</v>
      </c>
      <c r="AP66" s="328"/>
      <c r="AQ66" s="221">
        <f t="shared" si="24"/>
        <v>47.45534316222178</v>
      </c>
    </row>
    <row r="67" spans="1:44" s="198" customFormat="1" ht="12.75" customHeight="1" x14ac:dyDescent="0.2">
      <c r="A67" s="640" t="s">
        <v>188</v>
      </c>
      <c r="B67" s="641">
        <v>84</v>
      </c>
      <c r="C67" s="251">
        <f t="shared" si="58"/>
        <v>1.9996992481203005E-3</v>
      </c>
      <c r="D67" s="655">
        <v>1.9996992481203005E-3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45.389825439205154</v>
      </c>
      <c r="M67" s="555"/>
      <c r="N67" s="416"/>
      <c r="O67" s="190"/>
      <c r="P67" s="416"/>
      <c r="Q67" s="620">
        <v>7.8259999999999996</v>
      </c>
      <c r="R67" s="416"/>
      <c r="S67" s="620">
        <v>3.4909053424573329</v>
      </c>
      <c r="T67" s="620">
        <v>7.7799200967478255</v>
      </c>
      <c r="U67" s="620">
        <v>26.292999999999999</v>
      </c>
      <c r="V67" s="620">
        <v>0</v>
      </c>
      <c r="W67" s="416"/>
      <c r="X67" s="416"/>
      <c r="Y67" s="190"/>
      <c r="Z67" s="175"/>
      <c r="AA67" s="645">
        <v>39.582475879925227</v>
      </c>
      <c r="AB67" s="322">
        <f t="shared" si="61"/>
        <v>4.6831088381230819</v>
      </c>
      <c r="AC67" s="323"/>
      <c r="AD67" s="175"/>
      <c r="AE67" s="175">
        <v>4.6831088381230819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117.97549401144269</v>
      </c>
      <c r="AP67" s="322"/>
      <c r="AQ67" s="201">
        <f t="shared" si="24"/>
        <v>207.63290386794426</v>
      </c>
    </row>
    <row r="68" spans="1:44" s="198" customFormat="1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15.861575026492147</v>
      </c>
      <c r="M68" s="555"/>
      <c r="N68" s="416"/>
      <c r="O68" s="190"/>
      <c r="P68" s="416"/>
      <c r="Q68" s="620">
        <v>6.0519999999999996</v>
      </c>
      <c r="R68" s="416"/>
      <c r="S68" s="620">
        <v>0.19039460527472546</v>
      </c>
      <c r="T68" s="620">
        <v>2.2931804212174232</v>
      </c>
      <c r="U68" s="620">
        <v>7.3259999999999996</v>
      </c>
      <c r="V68" s="620">
        <v>0</v>
      </c>
      <c r="W68" s="416"/>
      <c r="X68" s="416"/>
      <c r="Y68" s="190"/>
      <c r="Z68" s="175"/>
      <c r="AA68" s="645">
        <v>25.172590164253336</v>
      </c>
      <c r="AB68" s="322">
        <f t="shared" si="61"/>
        <v>0.7303093704675373</v>
      </c>
      <c r="AC68" s="323"/>
      <c r="AD68" s="175"/>
      <c r="AE68" s="175">
        <v>0.7303093704675373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38.394149245306991</v>
      </c>
      <c r="AP68" s="322"/>
      <c r="AQ68" s="201">
        <f t="shared" si="24"/>
        <v>80.158623806520012</v>
      </c>
    </row>
    <row r="69" spans="1:44" s="208" customFormat="1" ht="12.75" customHeight="1" x14ac:dyDescent="0.2">
      <c r="A69" s="636" t="s">
        <v>190</v>
      </c>
      <c r="B69" s="637" t="s">
        <v>191</v>
      </c>
      <c r="C69" s="286">
        <f t="shared" si="58"/>
        <v>5.9990977443609029E-3</v>
      </c>
      <c r="D69" s="656">
        <v>5.9990977443609029E-3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24.252585560166743</v>
      </c>
      <c r="M69" s="556"/>
      <c r="N69" s="417"/>
      <c r="O69" s="266"/>
      <c r="P69" s="417"/>
      <c r="Q69" s="621">
        <v>10.539</v>
      </c>
      <c r="R69" s="417"/>
      <c r="S69" s="621">
        <v>0.77676948003039581</v>
      </c>
      <c r="T69" s="621">
        <v>3.9178160801363502</v>
      </c>
      <c r="U69" s="621">
        <v>9.0189999999999984</v>
      </c>
      <c r="V69" s="621">
        <v>0</v>
      </c>
      <c r="W69" s="417"/>
      <c r="X69" s="417"/>
      <c r="Y69" s="266"/>
      <c r="Z69" s="182"/>
      <c r="AA69" s="646">
        <v>29.455856079386155</v>
      </c>
      <c r="AB69" s="342">
        <f t="shared" si="61"/>
        <v>2.7766970856317821</v>
      </c>
      <c r="AC69" s="343"/>
      <c r="AD69" s="287"/>
      <c r="AE69" s="287">
        <v>2.7766970856317821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28.884650402020227</v>
      </c>
      <c r="AP69" s="342"/>
      <c r="AQ69" s="239">
        <f t="shared" si="24"/>
        <v>85.375788224949275</v>
      </c>
      <c r="AR69" s="198"/>
    </row>
    <row r="70" spans="1:44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202.57974518342567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202.57974518342567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250.56774518342567</v>
      </c>
      <c r="AR70" s="198"/>
    </row>
    <row r="71" spans="1:44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22.524547269338967</v>
      </c>
      <c r="M71" s="182"/>
      <c r="N71" s="182"/>
      <c r="O71" s="182"/>
      <c r="P71" s="182"/>
      <c r="Q71" s="182"/>
      <c r="R71" s="182"/>
      <c r="S71" s="182"/>
      <c r="T71" s="182"/>
      <c r="U71" s="293">
        <v>22.524547269338967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22.524547269338967</v>
      </c>
      <c r="AR71" s="198"/>
    </row>
    <row r="72" spans="1:44" ht="12.75" customHeight="1" thickBot="1" x14ac:dyDescent="0.25">
      <c r="A72" s="205" t="s">
        <v>42</v>
      </c>
      <c r="B72" s="206"/>
      <c r="C72" s="256">
        <f t="shared" ref="C72:AP72" si="62">C26-C27-C29</f>
        <v>3.4841493978585163</v>
      </c>
      <c r="D72" s="278">
        <f t="shared" si="62"/>
        <v>1.1798592415992744</v>
      </c>
      <c r="E72" s="179">
        <f t="shared" si="62"/>
        <v>1.3750494489738827</v>
      </c>
      <c r="F72" s="297">
        <f t="shared" si="62"/>
        <v>0</v>
      </c>
      <c r="G72" s="297">
        <f t="shared" si="62"/>
        <v>0.9292407072853468</v>
      </c>
      <c r="H72" s="307">
        <f t="shared" si="62"/>
        <v>-1.8009539283439437</v>
      </c>
      <c r="I72" s="278">
        <f t="shared" si="62"/>
        <v>-0.43208392834401199</v>
      </c>
      <c r="J72" s="179">
        <f t="shared" si="62"/>
        <v>0</v>
      </c>
      <c r="K72" s="179">
        <f t="shared" si="62"/>
        <v>-1.3688699999999869</v>
      </c>
      <c r="L72" s="307">
        <f t="shared" si="62"/>
        <v>-54.335200664771037</v>
      </c>
      <c r="M72" s="179">
        <f t="shared" si="62"/>
        <v>-4.5474735088646412E-13</v>
      </c>
      <c r="N72" s="179">
        <f t="shared" ref="N72" si="63">N26-N27-N29</f>
        <v>0</v>
      </c>
      <c r="O72" s="179">
        <f t="shared" si="62"/>
        <v>-42.337532304692957</v>
      </c>
      <c r="P72" s="179">
        <f t="shared" si="62"/>
        <v>-45.501486382288476</v>
      </c>
      <c r="Q72" s="179">
        <f t="shared" si="62"/>
        <v>43.786436505445295</v>
      </c>
      <c r="R72" s="179">
        <f t="shared" si="62"/>
        <v>10.691075540114525</v>
      </c>
      <c r="S72" s="179">
        <f t="shared" si="62"/>
        <v>39.23765680812636</v>
      </c>
      <c r="T72" s="179">
        <f t="shared" si="62"/>
        <v>0.41693046610495799</v>
      </c>
      <c r="U72" s="179">
        <f t="shared" si="62"/>
        <v>-52.203693252589801</v>
      </c>
      <c r="V72" s="179">
        <f t="shared" si="62"/>
        <v>-4.0807136079904751</v>
      </c>
      <c r="W72" s="297">
        <f t="shared" si="62"/>
        <v>-4.3438744370000002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14.684399425861102</v>
      </c>
      <c r="AB72" s="257">
        <f t="shared" si="62"/>
        <v>-2.4785019942561917</v>
      </c>
      <c r="AC72" s="336">
        <f t="shared" si="62"/>
        <v>0</v>
      </c>
      <c r="AD72" s="179">
        <f t="shared" si="62"/>
        <v>0</v>
      </c>
      <c r="AE72" s="179">
        <f t="shared" si="62"/>
        <v>-2.9342518030523763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0.40777954682913986</v>
      </c>
      <c r="AJ72" s="179">
        <f t="shared" ref="AJ72" si="65">AJ26-AJ27-AJ29</f>
        <v>4.7970261967201111E-2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-43.915945008664039</v>
      </c>
      <c r="AP72" s="257">
        <f t="shared" si="62"/>
        <v>0</v>
      </c>
      <c r="AQ72" s="207">
        <f t="shared" si="24"/>
        <v>-84.362052772315593</v>
      </c>
    </row>
    <row r="73" spans="1:44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4" ht="12.75" customHeight="1" x14ac:dyDescent="0.2">
      <c r="A74" s="171" t="s">
        <v>199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4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4" ht="12.75" customHeight="1" x14ac:dyDescent="0.2">
      <c r="A76" s="463" t="s">
        <v>140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4" ht="12.75" customHeight="1" x14ac:dyDescent="0.2">
      <c r="A77" s="458" t="s">
        <v>144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4" ht="12.75" customHeight="1" x14ac:dyDescent="0.2">
      <c r="A78" s="456" t="s">
        <v>141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4" ht="12.75" customHeight="1" x14ac:dyDescent="0.2">
      <c r="A79" s="466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4" ht="12.75" customHeight="1" x14ac:dyDescent="0.2">
      <c r="A80" s="466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>
    <pageSetUpPr fitToPage="1"/>
  </sheetPr>
  <dimension ref="A1:AS80"/>
  <sheetViews>
    <sheetView zoomScale="80" zoomScaleNormal="80" workbookViewId="0">
      <pane xSplit="2" ySplit="1" topLeftCell="C2" activePane="bottomRight" state="frozen"/>
      <selection activeCell="A81" sqref="A81:XFD117"/>
      <selection pane="topRight" activeCell="A81" sqref="A81:XFD117"/>
      <selection pane="bottomLeft" activeCell="A81" sqref="A81:XFD117"/>
      <selection pane="bottomRight" activeCell="A81" sqref="A81:XFD117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136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28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774.14338926530615</v>
      </c>
      <c r="I2" s="12">
        <v>613.57438926530619</v>
      </c>
      <c r="J2" s="303">
        <v>160.56899999999999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197.39318936795212</v>
      </c>
      <c r="AB2" s="320">
        <f>SUM(AC2:AM2)</f>
        <v>737.7698842422285</v>
      </c>
      <c r="AC2" s="321">
        <v>60.775084116803981</v>
      </c>
      <c r="AD2" s="303">
        <v>376.70706443220001</v>
      </c>
      <c r="AE2" s="303">
        <v>182.17622896748904</v>
      </c>
      <c r="AF2" s="303">
        <v>10.632973053753611</v>
      </c>
      <c r="AG2" s="303">
        <v>43.743731196200734</v>
      </c>
      <c r="AH2" s="303">
        <v>13.806276188703638</v>
      </c>
      <c r="AI2" s="303">
        <v>23.963030702687998</v>
      </c>
      <c r="AJ2" s="303">
        <v>0</v>
      </c>
      <c r="AK2" s="12">
        <v>4.6610568960000001E-2</v>
      </c>
      <c r="AL2" s="12">
        <v>8.6619423584553292</v>
      </c>
      <c r="AM2" s="250">
        <v>17.256942656974093</v>
      </c>
      <c r="AN2" s="351">
        <v>14.180185863013453</v>
      </c>
      <c r="AO2" s="351"/>
      <c r="AP2" s="320"/>
      <c r="AQ2" s="197">
        <f>C2+H2+L2+AA2+AB2+AN2+AO2+AP2</f>
        <v>1723.4866487385004</v>
      </c>
    </row>
    <row r="3" spans="1:45" ht="12.75" customHeight="1" x14ac:dyDescent="0.2">
      <c r="A3" s="19" t="s">
        <v>1</v>
      </c>
      <c r="B3" s="20"/>
      <c r="C3" s="251">
        <f>SUM(D3:G3)</f>
        <v>1408.49620578549</v>
      </c>
      <c r="D3" s="252">
        <v>1367.9114200419322</v>
      </c>
      <c r="E3" s="386">
        <v>29.983782120000001</v>
      </c>
      <c r="F3" s="190"/>
      <c r="G3" s="190">
        <v>10.601003623557908</v>
      </c>
      <c r="H3" s="304">
        <f>SUM(I3:K3)</f>
        <v>0</v>
      </c>
      <c r="I3" s="28"/>
      <c r="J3" s="175"/>
      <c r="K3" s="175"/>
      <c r="L3" s="304">
        <f>SUM(M3:Z3)</f>
        <v>8849.5603735913392</v>
      </c>
      <c r="M3" s="28">
        <v>3078.0259999999998</v>
      </c>
      <c r="N3" s="28">
        <v>0</v>
      </c>
      <c r="O3" s="175">
        <v>0</v>
      </c>
      <c r="P3" s="175">
        <v>1215.4778603166665</v>
      </c>
      <c r="Q3" s="175">
        <v>629.57127634675453</v>
      </c>
      <c r="R3" s="175">
        <v>915.9490202128801</v>
      </c>
      <c r="S3" s="175">
        <v>260.68164042033897</v>
      </c>
      <c r="T3" s="175">
        <v>109.75233728900001</v>
      </c>
      <c r="U3" s="175">
        <v>2253.1537919434418</v>
      </c>
      <c r="V3" s="175">
        <v>85.022769062256572</v>
      </c>
      <c r="W3" s="190">
        <v>0</v>
      </c>
      <c r="X3" s="190">
        <v>264.42046800000003</v>
      </c>
      <c r="Y3" s="190">
        <v>1.1876299999999997</v>
      </c>
      <c r="Z3" s="175">
        <v>36.31758</v>
      </c>
      <c r="AA3" s="304">
        <v>3962.502878409342</v>
      </c>
      <c r="AB3" s="322">
        <f>SUM(AC3:AM3)</f>
        <v>83.82057293579345</v>
      </c>
      <c r="AC3" s="323"/>
      <c r="AD3" s="175"/>
      <c r="AE3" s="175">
        <v>12.895884993023998</v>
      </c>
      <c r="AF3" s="175"/>
      <c r="AG3" s="175"/>
      <c r="AH3" s="175"/>
      <c r="AI3" s="175">
        <v>41.750054279681464</v>
      </c>
      <c r="AJ3" s="175">
        <v>29.174633663087995</v>
      </c>
      <c r="AK3" s="28"/>
      <c r="AL3" s="28"/>
      <c r="AM3" s="190"/>
      <c r="AN3" s="352"/>
      <c r="AO3" s="352">
        <v>62.919489247999977</v>
      </c>
      <c r="AP3" s="322"/>
      <c r="AQ3" s="201">
        <f t="shared" ref="AQ3:AQ20" si="0">C3+H3+L3+AA3+AB3+AN3+AO3+AP3</f>
        <v>14367.299519969964</v>
      </c>
    </row>
    <row r="4" spans="1:45" ht="12.75" customHeight="1" x14ac:dyDescent="0.2">
      <c r="A4" s="19" t="s">
        <v>2</v>
      </c>
      <c r="B4" s="20"/>
      <c r="C4" s="251">
        <f>SUM(D4:G4)</f>
        <v>7.551677580592</v>
      </c>
      <c r="D4" s="252">
        <v>0</v>
      </c>
      <c r="E4" s="253">
        <v>7.2006676479999996</v>
      </c>
      <c r="F4" s="190"/>
      <c r="G4" s="190">
        <v>0.35100993259200008</v>
      </c>
      <c r="H4" s="304">
        <f>SUM(I4:K4)</f>
        <v>9.3450849999999992</v>
      </c>
      <c r="I4" s="28"/>
      <c r="J4" s="175"/>
      <c r="K4" s="175">
        <v>9.3450849999999992</v>
      </c>
      <c r="L4" s="304">
        <f>SUM(M4:Z4)</f>
        <v>1644.7542594927024</v>
      </c>
      <c r="M4" s="28">
        <v>39.881399999999999</v>
      </c>
      <c r="N4" s="28">
        <v>9.1462061549986373</v>
      </c>
      <c r="O4" s="175"/>
      <c r="P4" s="175">
        <v>265.72114549499997</v>
      </c>
      <c r="Q4" s="175">
        <v>1.5453375974400001</v>
      </c>
      <c r="R4" s="175">
        <v>0</v>
      </c>
      <c r="S4" s="175">
        <v>1065.008701300952</v>
      </c>
      <c r="T4" s="175">
        <v>34.291259969400002</v>
      </c>
      <c r="U4" s="175">
        <v>201.87193737232082</v>
      </c>
      <c r="V4" s="175">
        <v>0.64427013959024004</v>
      </c>
      <c r="W4" s="190">
        <v>20.802036263000659</v>
      </c>
      <c r="X4" s="190">
        <v>2.52112E-2</v>
      </c>
      <c r="Y4" s="190">
        <v>4.2039999999999994E-3</v>
      </c>
      <c r="Z4" s="175">
        <v>5.8125499999999999</v>
      </c>
      <c r="AA4" s="304">
        <v>0</v>
      </c>
      <c r="AB4" s="322">
        <f>SUM(AC4:AM4)</f>
        <v>0.59231951999999988</v>
      </c>
      <c r="AC4" s="323"/>
      <c r="AD4" s="175"/>
      <c r="AE4" s="175">
        <v>0.59231951999999988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20.771312023999997</v>
      </c>
      <c r="AP4" s="322"/>
      <c r="AQ4" s="201">
        <f t="shared" si="0"/>
        <v>1683.0146536172945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107.99298356008917</v>
      </c>
      <c r="M5" s="28"/>
      <c r="N5" s="28"/>
      <c r="O5" s="175"/>
      <c r="P5" s="175"/>
      <c r="Q5" s="175"/>
      <c r="R5" s="175"/>
      <c r="S5" s="175">
        <v>22.202911379378531</v>
      </c>
      <c r="T5" s="175"/>
      <c r="U5" s="175">
        <v>85.790072180710638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107.99298356008917</v>
      </c>
    </row>
    <row r="6" spans="1:45" ht="12.75" customHeight="1" thickBot="1" x14ac:dyDescent="0.25">
      <c r="A6" s="33" t="s">
        <v>4</v>
      </c>
      <c r="B6" s="34"/>
      <c r="C6" s="251">
        <f>SUM(D6:G6)</f>
        <v>-177.22534706007568</v>
      </c>
      <c r="D6" s="254">
        <v>-179.85430594380435</v>
      </c>
      <c r="E6" s="190">
        <v>2.3638331443740954</v>
      </c>
      <c r="F6" s="255"/>
      <c r="G6" s="255">
        <v>0.26512573935456951</v>
      </c>
      <c r="H6" s="305">
        <f>SUM(I6:K6)</f>
        <v>-40.626668018395264</v>
      </c>
      <c r="I6" s="306">
        <v>-31.357345908395267</v>
      </c>
      <c r="J6" s="306">
        <v>-2.0945960000000001</v>
      </c>
      <c r="K6" s="306">
        <v>-7.1747261099999982</v>
      </c>
      <c r="L6" s="305">
        <f>SUM(M6:Z6)</f>
        <v>-14.920403794320585</v>
      </c>
      <c r="M6" s="28">
        <v>-22.497199999999999</v>
      </c>
      <c r="N6" s="28">
        <v>0</v>
      </c>
      <c r="O6" s="175"/>
      <c r="P6" s="175">
        <v>4.5108837808222226</v>
      </c>
      <c r="Q6" s="175">
        <v>8.8186981035780825</v>
      </c>
      <c r="R6" s="175">
        <v>-16.06063497864</v>
      </c>
      <c r="S6" s="175">
        <v>3.7164546754802217</v>
      </c>
      <c r="T6" s="175">
        <v>-1.6747799425000001</v>
      </c>
      <c r="U6" s="175">
        <v>-6.4865781169146253</v>
      </c>
      <c r="V6" s="175">
        <v>10.82136526785351</v>
      </c>
      <c r="W6" s="255">
        <v>3.9313874159999989</v>
      </c>
      <c r="X6" s="255">
        <v>0</v>
      </c>
      <c r="Y6" s="255">
        <v>0</v>
      </c>
      <c r="Z6" s="306">
        <v>0</v>
      </c>
      <c r="AA6" s="305">
        <v>-12.912585914397527</v>
      </c>
      <c r="AB6" s="324">
        <f>SUM(AC6:AM6)</f>
        <v>5.3290181828923195</v>
      </c>
      <c r="AC6" s="325"/>
      <c r="AD6" s="186"/>
      <c r="AE6" s="186">
        <v>0.33674284569599983</v>
      </c>
      <c r="AF6" s="186"/>
      <c r="AG6" s="186"/>
      <c r="AH6" s="186"/>
      <c r="AI6" s="186">
        <v>3.7245049866355195</v>
      </c>
      <c r="AJ6" s="186">
        <v>1.2677703505608002</v>
      </c>
      <c r="AK6" s="306"/>
      <c r="AL6" s="306"/>
      <c r="AM6" s="255"/>
      <c r="AN6" s="353"/>
      <c r="AO6" s="353"/>
      <c r="AP6" s="324"/>
      <c r="AQ6" s="204">
        <f t="shared" si="0"/>
        <v>-240.35598660429673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1223.7191811448224</v>
      </c>
      <c r="D7" s="326">
        <f t="shared" si="1"/>
        <v>1188.0571140981278</v>
      </c>
      <c r="E7" s="180">
        <f t="shared" si="1"/>
        <v>25.146947616374096</v>
      </c>
      <c r="F7" s="180">
        <f t="shared" si="1"/>
        <v>0</v>
      </c>
      <c r="G7" s="180">
        <f t="shared" si="1"/>
        <v>10.515119430320478</v>
      </c>
      <c r="H7" s="308">
        <f t="shared" si="1"/>
        <v>724.17163624691079</v>
      </c>
      <c r="I7" s="326">
        <f t="shared" si="1"/>
        <v>582.21704335691095</v>
      </c>
      <c r="J7" s="180">
        <f t="shared" si="1"/>
        <v>158.47440399999999</v>
      </c>
      <c r="K7" s="180">
        <f t="shared" si="1"/>
        <v>-16.519811109999999</v>
      </c>
      <c r="L7" s="308">
        <f t="shared" si="1"/>
        <v>7081.8927267442268</v>
      </c>
      <c r="M7" s="326">
        <f t="shared" si="1"/>
        <v>3015.6473999999998</v>
      </c>
      <c r="N7" s="326">
        <f t="shared" ref="N7" si="2">N2+N3-N4-N5+N6</f>
        <v>-9.1462061549986373</v>
      </c>
      <c r="O7" s="180">
        <f t="shared" si="1"/>
        <v>0</v>
      </c>
      <c r="P7" s="180">
        <f t="shared" si="1"/>
        <v>954.26759860248876</v>
      </c>
      <c r="Q7" s="180">
        <f t="shared" si="1"/>
        <v>636.84463685289256</v>
      </c>
      <c r="R7" s="180">
        <f t="shared" si="1"/>
        <v>899.8883852342401</v>
      </c>
      <c r="S7" s="180">
        <f t="shared" si="1"/>
        <v>-822.81351758451137</v>
      </c>
      <c r="T7" s="180">
        <f t="shared" si="1"/>
        <v>73.786297377100013</v>
      </c>
      <c r="U7" s="180">
        <f t="shared" si="1"/>
        <v>1959.0052042734958</v>
      </c>
      <c r="V7" s="180">
        <f t="shared" si="1"/>
        <v>95.199864190519847</v>
      </c>
      <c r="W7" s="180">
        <f t="shared" si="1"/>
        <v>-16.870648847000659</v>
      </c>
      <c r="X7" s="180">
        <f t="shared" si="1"/>
        <v>264.39525680000003</v>
      </c>
      <c r="Y7" s="180">
        <f t="shared" si="1"/>
        <v>1.1834259999999996</v>
      </c>
      <c r="Z7" s="180">
        <f t="shared" si="1"/>
        <v>30.505029999999998</v>
      </c>
      <c r="AA7" s="308">
        <f t="shared" si="1"/>
        <v>4146.983481862896</v>
      </c>
      <c r="AB7" s="308">
        <f t="shared" si="1"/>
        <v>826.32715584091432</v>
      </c>
      <c r="AC7" s="326">
        <f t="shared" si="1"/>
        <v>60.775084116803981</v>
      </c>
      <c r="AD7" s="180">
        <f t="shared" si="1"/>
        <v>376.70706443220001</v>
      </c>
      <c r="AE7" s="180">
        <f t="shared" si="1"/>
        <v>194.81653728620904</v>
      </c>
      <c r="AF7" s="180">
        <f t="shared" ref="AF7" si="3">AF2+AF3-AF4-AF5+AF6</f>
        <v>10.632973053753611</v>
      </c>
      <c r="AG7" s="180">
        <f t="shared" si="1"/>
        <v>43.743731196200734</v>
      </c>
      <c r="AH7" s="180">
        <f t="shared" si="1"/>
        <v>13.806276188703638</v>
      </c>
      <c r="AI7" s="180">
        <f t="shared" si="1"/>
        <v>69.437589969004989</v>
      </c>
      <c r="AJ7" s="180">
        <f t="shared" ref="AJ7" si="4">AJ2+AJ3-AJ4-AJ5+AJ6</f>
        <v>30.442404013648794</v>
      </c>
      <c r="AK7" s="259">
        <f t="shared" si="1"/>
        <v>4.6610568960000001E-2</v>
      </c>
      <c r="AL7" s="259">
        <f t="shared" ref="AL7" si="5">AL2+AL3-AL4-AL5+AL6</f>
        <v>8.6619423584553292</v>
      </c>
      <c r="AM7" s="326">
        <f t="shared" si="1"/>
        <v>17.256942656974093</v>
      </c>
      <c r="AN7" s="308">
        <f t="shared" si="1"/>
        <v>14.180185863013453</v>
      </c>
      <c r="AO7" s="308">
        <f t="shared" si="1"/>
        <v>42.14817722399998</v>
      </c>
      <c r="AP7" s="362">
        <f t="shared" si="1"/>
        <v>0</v>
      </c>
      <c r="AQ7" s="229">
        <f t="shared" si="0"/>
        <v>14059.422544926783</v>
      </c>
      <c r="AR7" s="18"/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1223.7191811448224</v>
      </c>
      <c r="D8" s="374">
        <f t="shared" si="6"/>
        <v>1188.0571140981278</v>
      </c>
      <c r="E8" s="375">
        <f t="shared" si="6"/>
        <v>25.146947616374096</v>
      </c>
      <c r="F8" s="376">
        <f t="shared" si="6"/>
        <v>0</v>
      </c>
      <c r="G8" s="376">
        <f t="shared" si="6"/>
        <v>10.515119430320478</v>
      </c>
      <c r="H8" s="377">
        <f t="shared" si="6"/>
        <v>724.17163624691079</v>
      </c>
      <c r="I8" s="374">
        <f t="shared" si="6"/>
        <v>582.21704335691095</v>
      </c>
      <c r="J8" s="375">
        <f t="shared" si="6"/>
        <v>158.47440399999999</v>
      </c>
      <c r="K8" s="375">
        <f t="shared" si="6"/>
        <v>-16.519811109999999</v>
      </c>
      <c r="L8" s="377">
        <f t="shared" si="6"/>
        <v>6785.8090139442265</v>
      </c>
      <c r="M8" s="374">
        <f t="shared" si="6"/>
        <v>3015.6473999999998</v>
      </c>
      <c r="N8" s="374">
        <f t="shared" si="6"/>
        <v>-9.1462061549986373</v>
      </c>
      <c r="O8" s="375">
        <f t="shared" si="6"/>
        <v>0</v>
      </c>
      <c r="P8" s="375">
        <f t="shared" si="6"/>
        <v>954.26759860248876</v>
      </c>
      <c r="Q8" s="375">
        <f t="shared" si="6"/>
        <v>636.84463685289256</v>
      </c>
      <c r="R8" s="375">
        <f t="shared" si="6"/>
        <v>899.8883852342401</v>
      </c>
      <c r="S8" s="375">
        <f t="shared" si="6"/>
        <v>-822.81351758451137</v>
      </c>
      <c r="T8" s="375">
        <f t="shared" si="6"/>
        <v>73.786297377100013</v>
      </c>
      <c r="U8" s="375">
        <f t="shared" si="6"/>
        <v>1959.0052042734958</v>
      </c>
      <c r="V8" s="375">
        <f t="shared" si="6"/>
        <v>95.199864190519847</v>
      </c>
      <c r="W8" s="376">
        <f t="shared" si="6"/>
        <v>-16.870648847000659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4146.983481862896</v>
      </c>
      <c r="AB8" s="387">
        <f t="shared" si="6"/>
        <v>826.32715584091432</v>
      </c>
      <c r="AC8" s="374">
        <f t="shared" si="6"/>
        <v>60.775084116803981</v>
      </c>
      <c r="AD8" s="375">
        <f t="shared" si="6"/>
        <v>376.70706443220001</v>
      </c>
      <c r="AE8" s="375">
        <f t="shared" si="6"/>
        <v>194.81653728620904</v>
      </c>
      <c r="AF8" s="375">
        <f t="shared" si="6"/>
        <v>10.632973053753611</v>
      </c>
      <c r="AG8" s="375">
        <f t="shared" si="6"/>
        <v>43.743731196200734</v>
      </c>
      <c r="AH8" s="375">
        <f t="shared" si="6"/>
        <v>13.806276188703638</v>
      </c>
      <c r="AI8" s="375">
        <f t="shared" si="6"/>
        <v>69.437589969004989</v>
      </c>
      <c r="AJ8" s="375">
        <f t="shared" ref="AJ8" si="7">AJ7-AJ27</f>
        <v>30.442404013648794</v>
      </c>
      <c r="AK8" s="411">
        <f t="shared" si="6"/>
        <v>4.6610568960000001E-2</v>
      </c>
      <c r="AL8" s="411">
        <f t="shared" si="6"/>
        <v>8.6619423584553292</v>
      </c>
      <c r="AM8" s="374">
        <f t="shared" si="6"/>
        <v>17.256942656974093</v>
      </c>
      <c r="AN8" s="377">
        <f t="shared" si="6"/>
        <v>14.180185863013453</v>
      </c>
      <c r="AO8" s="377">
        <f t="shared" si="6"/>
        <v>42.14817722399998</v>
      </c>
      <c r="AP8" s="374">
        <f t="shared" si="6"/>
        <v>0</v>
      </c>
      <c r="AQ8" s="378">
        <f t="shared" si="0"/>
        <v>13763.338832126785</v>
      </c>
      <c r="AR8" s="18"/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913.07098685517508</v>
      </c>
      <c r="D9" s="259">
        <f t="shared" si="8"/>
        <v>913.07098685517508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569.56383501910091</v>
      </c>
      <c r="I9" s="259">
        <f t="shared" si="8"/>
        <v>569.56383501910091</v>
      </c>
      <c r="J9" s="180">
        <f t="shared" si="8"/>
        <v>0</v>
      </c>
      <c r="K9" s="180">
        <f t="shared" si="8"/>
        <v>0</v>
      </c>
      <c r="L9" s="308">
        <f t="shared" si="8"/>
        <v>3086.389994986007</v>
      </c>
      <c r="M9" s="180">
        <f t="shared" si="8"/>
        <v>3015.6473999999998</v>
      </c>
      <c r="N9" s="180">
        <f t="shared" ref="N9" si="9">SUM(N10:N14)</f>
        <v>15.975</v>
      </c>
      <c r="O9" s="180">
        <f t="shared" si="8"/>
        <v>6.0667789535999992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40.497830531284038</v>
      </c>
      <c r="T9" s="180">
        <f t="shared" si="8"/>
        <v>0.43670279350902852</v>
      </c>
      <c r="U9" s="180">
        <f t="shared" si="8"/>
        <v>7.7662827076141703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2548.7928414195744</v>
      </c>
      <c r="AB9" s="326">
        <f t="shared" si="8"/>
        <v>78.566468512338531</v>
      </c>
      <c r="AC9" s="327">
        <f t="shared" si="8"/>
        <v>0</v>
      </c>
      <c r="AD9" s="180">
        <f t="shared" si="8"/>
        <v>0</v>
      </c>
      <c r="AE9" s="180">
        <f t="shared" si="8"/>
        <v>30.469160237424365</v>
      </c>
      <c r="AF9" s="180">
        <f t="shared" ref="AF9" si="10">SUM(AF10:AF14)</f>
        <v>0</v>
      </c>
      <c r="AG9" s="180">
        <f t="shared" si="8"/>
        <v>43.743731196200734</v>
      </c>
      <c r="AH9" s="180">
        <f t="shared" si="8"/>
        <v>4.3535770787134247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0</v>
      </c>
      <c r="AO9" s="308">
        <f t="shared" si="8"/>
        <v>18.506708079999996</v>
      </c>
      <c r="AP9" s="326">
        <f t="shared" si="8"/>
        <v>0</v>
      </c>
      <c r="AQ9" s="211">
        <f t="shared" si="0"/>
        <v>7214.8908348721952</v>
      </c>
      <c r="AR9" s="18"/>
    </row>
    <row r="10" spans="1:45" ht="12.75" customHeight="1" x14ac:dyDescent="0.2">
      <c r="A10" s="63" t="s">
        <v>225</v>
      </c>
      <c r="B10" s="64"/>
      <c r="C10" s="261">
        <f>SUM(D10:G10)</f>
        <v>913.07098685517508</v>
      </c>
      <c r="D10" s="262">
        <v>913.07098685517508</v>
      </c>
      <c r="E10" s="181"/>
      <c r="F10" s="263"/>
      <c r="G10" s="263"/>
      <c r="H10" s="309">
        <f>SUM(I10:K10)</f>
        <v>472.91085069244451</v>
      </c>
      <c r="I10" s="262">
        <v>472.91085069244451</v>
      </c>
      <c r="J10" s="181">
        <v>0</v>
      </c>
      <c r="K10" s="181"/>
      <c r="L10" s="309">
        <f>SUM(M10:Z10)</f>
        <v>48.264113238898204</v>
      </c>
      <c r="M10" s="181"/>
      <c r="N10" s="181"/>
      <c r="O10" s="181"/>
      <c r="P10" s="181"/>
      <c r="Q10" s="181"/>
      <c r="R10" s="181"/>
      <c r="S10" s="181">
        <v>40.497830531284038</v>
      </c>
      <c r="T10" s="181"/>
      <c r="U10" s="181">
        <v>7.7662827076141703</v>
      </c>
      <c r="V10" s="181"/>
      <c r="W10" s="263"/>
      <c r="X10" s="263"/>
      <c r="Y10" s="263"/>
      <c r="Z10" s="181"/>
      <c r="AA10" s="309">
        <v>2253.7354916353534</v>
      </c>
      <c r="AB10" s="328">
        <f>SUM(AC10:AM10)</f>
        <v>70.732109747453677</v>
      </c>
      <c r="AC10" s="329"/>
      <c r="AD10" s="181"/>
      <c r="AE10" s="181">
        <v>26.988378551252936</v>
      </c>
      <c r="AF10" s="181">
        <v>0</v>
      </c>
      <c r="AG10" s="181">
        <v>43.743731196200734</v>
      </c>
      <c r="AH10" s="181"/>
      <c r="AI10" s="181"/>
      <c r="AJ10" s="181"/>
      <c r="AK10" s="262"/>
      <c r="AL10" s="262"/>
      <c r="AM10" s="263"/>
      <c r="AN10" s="354">
        <v>0</v>
      </c>
      <c r="AO10" s="354"/>
      <c r="AP10" s="328"/>
      <c r="AQ10" s="214">
        <f t="shared" si="0"/>
        <v>3758.7135521693249</v>
      </c>
    </row>
    <row r="11" spans="1:45" ht="12.75" customHeight="1" x14ac:dyDescent="0.2">
      <c r="A11" s="19" t="s">
        <v>226</v>
      </c>
      <c r="B11" s="2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7.1483316950774629</v>
      </c>
      <c r="I11" s="28">
        <v>7.1483316950774629</v>
      </c>
      <c r="J11" s="175"/>
      <c r="K11" s="175"/>
      <c r="L11" s="304">
        <f>SUM(M11:Z11)</f>
        <v>6.5034817471090278</v>
      </c>
      <c r="M11" s="175"/>
      <c r="N11" s="188"/>
      <c r="O11" s="188">
        <v>6.0667789535999992</v>
      </c>
      <c r="P11" s="175"/>
      <c r="Q11" s="175"/>
      <c r="R11" s="175"/>
      <c r="S11" s="175">
        <v>0</v>
      </c>
      <c r="T11" s="175">
        <v>0.43670279350902852</v>
      </c>
      <c r="U11" s="175">
        <v>0</v>
      </c>
      <c r="V11" s="175"/>
      <c r="W11" s="190"/>
      <c r="X11" s="190"/>
      <c r="Y11" s="190"/>
      <c r="Z11" s="175"/>
      <c r="AA11" s="304">
        <v>244.77122801145924</v>
      </c>
      <c r="AB11" s="322">
        <f>SUM(AC11:AM11)</f>
        <v>7.8343587648848532</v>
      </c>
      <c r="AC11" s="323"/>
      <c r="AD11" s="175"/>
      <c r="AE11" s="175">
        <v>3.4807816861714285</v>
      </c>
      <c r="AF11" s="175"/>
      <c r="AG11" s="175"/>
      <c r="AH11" s="175">
        <v>4.3535770787134247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266.25740021853056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0.25298447999999996</v>
      </c>
      <c r="AP12" s="322"/>
      <c r="AQ12" s="201">
        <f t="shared" si="0"/>
        <v>0.25298447999999996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89.504652631578949</v>
      </c>
      <c r="I13" s="28">
        <v>89.504652631578949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89.504652631578949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3031.6223999999997</v>
      </c>
      <c r="M14" s="182">
        <v>3015.6473999999998</v>
      </c>
      <c r="N14" s="182">
        <v>15.975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50.28612177276198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18.253723599999997</v>
      </c>
      <c r="AP14" s="330"/>
      <c r="AQ14" s="217">
        <f t="shared" si="0"/>
        <v>3100.1622453727614</v>
      </c>
    </row>
    <row r="15" spans="1:45" s="52" customFormat="1" ht="12.75" customHeight="1" x14ac:dyDescent="0.2">
      <c r="A15" s="657" t="s">
        <v>6</v>
      </c>
      <c r="B15" s="1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85.029420000000002</v>
      </c>
      <c r="I15" s="268">
        <f t="shared" si="13"/>
        <v>0</v>
      </c>
      <c r="J15" s="183">
        <f t="shared" si="13"/>
        <v>0</v>
      </c>
      <c r="K15" s="183">
        <f t="shared" si="13"/>
        <v>85.029420000000002</v>
      </c>
      <c r="L15" s="311">
        <f t="shared" si="13"/>
        <v>3004.8028704298745</v>
      </c>
      <c r="M15" s="183">
        <f t="shared" si="13"/>
        <v>0</v>
      </c>
      <c r="N15" s="183">
        <f t="shared" si="13"/>
        <v>0</v>
      </c>
      <c r="O15" s="183">
        <f t="shared" si="13"/>
        <v>40.085079262787531</v>
      </c>
      <c r="P15" s="183">
        <f t="shared" si="13"/>
        <v>539.05355524499998</v>
      </c>
      <c r="Q15" s="183">
        <f t="shared" si="13"/>
        <v>124.01364029600001</v>
      </c>
      <c r="R15" s="183">
        <f t="shared" si="13"/>
        <v>0</v>
      </c>
      <c r="S15" s="183">
        <f t="shared" si="13"/>
        <v>1048.1963332826426</v>
      </c>
      <c r="T15" s="183">
        <f t="shared" si="13"/>
        <v>74.959824069691678</v>
      </c>
      <c r="U15" s="183">
        <f t="shared" si="13"/>
        <v>1160.9299234307521</v>
      </c>
      <c r="V15" s="183">
        <f t="shared" si="13"/>
        <v>0</v>
      </c>
      <c r="W15" s="269">
        <f t="shared" si="13"/>
        <v>17.564514843000662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1898.5776283555892</v>
      </c>
      <c r="AP15" s="219">
        <f t="shared" si="13"/>
        <v>0</v>
      </c>
      <c r="AQ15" s="220">
        <f t="shared" si="0"/>
        <v>4988.4099187854636</v>
      </c>
      <c r="AR15" s="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1729.7480471957344</v>
      </c>
      <c r="AP16" s="328"/>
      <c r="AQ16" s="221">
        <f>C16+H16+L16+AA16+AO16+AP16</f>
        <v>1729.7480471957344</v>
      </c>
      <c r="AR16" s="198"/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168.82952115524671</v>
      </c>
      <c r="AP17" s="322"/>
      <c r="AQ17" s="201">
        <f>C17+H17+L17+AA17+AO17+AP17</f>
        <v>168.82952115524671</v>
      </c>
      <c r="AR17" s="198"/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6.0004607999999993E-5</v>
      </c>
      <c r="AP18" s="322"/>
      <c r="AQ18" s="201">
        <f t="shared" si="0"/>
        <v>6.0004607999999993E-5</v>
      </c>
      <c r="AR18" s="198"/>
    </row>
    <row r="19" spans="1:44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85.029420000000002</v>
      </c>
      <c r="I19" s="28"/>
      <c r="J19" s="175"/>
      <c r="K19" s="175">
        <v>85.029420000000002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85.029420000000002</v>
      </c>
      <c r="AR19" s="198"/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3004.8028704298745</v>
      </c>
      <c r="M20" s="182"/>
      <c r="N20" s="182"/>
      <c r="O20" s="182">
        <v>40.085079262787531</v>
      </c>
      <c r="P20" s="182">
        <v>539.05355524499998</v>
      </c>
      <c r="Q20" s="182">
        <v>124.01364029600001</v>
      </c>
      <c r="R20" s="182">
        <v>0</v>
      </c>
      <c r="S20" s="182">
        <v>1048.1963332826426</v>
      </c>
      <c r="T20" s="182">
        <v>74.959824069691678</v>
      </c>
      <c r="U20" s="182">
        <v>1160.9299234307521</v>
      </c>
      <c r="V20" s="182"/>
      <c r="W20" s="266">
        <v>17.564514843000662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3004.8028704298745</v>
      </c>
      <c r="AR20" s="198"/>
    </row>
    <row r="21" spans="1:44" s="222" customFormat="1" ht="12.75" customHeight="1" x14ac:dyDescent="0.2">
      <c r="A21" s="97" t="s">
        <v>7</v>
      </c>
      <c r="B21" s="224"/>
      <c r="C21" s="270">
        <f>SUM(C22:C24)</f>
        <v>19.058975000296002</v>
      </c>
      <c r="D21" s="271">
        <f>SUM(D22:D24)</f>
        <v>-12.130265</v>
      </c>
      <c r="E21" s="184">
        <f>SUM(E22:E24)</f>
        <v>31.189240000296003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-18.711746444769258</v>
      </c>
      <c r="M21" s="184">
        <f t="shared" ref="M21:AA21" si="15">SUM(M22:M24)</f>
        <v>0</v>
      </c>
      <c r="N21" s="184">
        <f t="shared" ref="N21" si="16">SUM(N22:N24)</f>
        <v>25.56</v>
      </c>
      <c r="O21" s="184">
        <f t="shared" si="15"/>
        <v>0</v>
      </c>
      <c r="P21" s="184">
        <f t="shared" si="15"/>
        <v>-25.517026855555553</v>
      </c>
      <c r="Q21" s="184">
        <f t="shared" si="15"/>
        <v>176.32380118079999</v>
      </c>
      <c r="R21" s="184">
        <f t="shared" si="15"/>
        <v>-176.02634663903996</v>
      </c>
      <c r="S21" s="184">
        <f t="shared" si="15"/>
        <v>1.153730593502825</v>
      </c>
      <c r="T21" s="184">
        <f t="shared" si="15"/>
        <v>0</v>
      </c>
      <c r="U21" s="184">
        <f t="shared" si="15"/>
        <v>-1.146929724180545</v>
      </c>
      <c r="V21" s="184">
        <f t="shared" si="15"/>
        <v>-19.058975000296002</v>
      </c>
      <c r="W21" s="272">
        <f t="shared" si="15"/>
        <v>0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-437.528759117964</v>
      </c>
      <c r="AC21" s="334">
        <f t="shared" si="17"/>
        <v>-60.775084116803981</v>
      </c>
      <c r="AD21" s="184">
        <f t="shared" si="17"/>
        <v>-376.70706443220001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-4.6610568960000001E-2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437.528759117964</v>
      </c>
      <c r="AP21" s="333">
        <f t="shared" si="17"/>
        <v>0</v>
      </c>
      <c r="AQ21" s="225">
        <f t="shared" si="17"/>
        <v>0.34722855552674403</v>
      </c>
      <c r="AR21" s="198"/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-437.528759117964</v>
      </c>
      <c r="AC22" s="329">
        <f>-AC2</f>
        <v>-60.775084116803981</v>
      </c>
      <c r="AD22" s="181">
        <f>-AD2</f>
        <v>-376.70706443220001</v>
      </c>
      <c r="AE22" s="181"/>
      <c r="AF22" s="181"/>
      <c r="AG22" s="188"/>
      <c r="AH22" s="188"/>
      <c r="AI22" s="188"/>
      <c r="AJ22" s="188"/>
      <c r="AK22" s="262">
        <v>-4.6610568960000001E-2</v>
      </c>
      <c r="AL22" s="188"/>
      <c r="AM22" s="263"/>
      <c r="AN22" s="354"/>
      <c r="AO22" s="309">
        <f>-(C22+H22+L22+AA22+AB22)</f>
        <v>437.528759117964</v>
      </c>
      <c r="AP22" s="328"/>
      <c r="AQ22" s="221">
        <f>C22+H22+L22+AA22+AB22+AN22+AO22+AP22</f>
        <v>0</v>
      </c>
      <c r="AR22" s="198"/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19.058975000296002</v>
      </c>
      <c r="D24" s="406">
        <v>-12.130265</v>
      </c>
      <c r="E24" s="186">
        <f>-D24-V24</f>
        <v>31.189240000296003</v>
      </c>
      <c r="F24" s="255"/>
      <c r="G24" s="255">
        <v>0</v>
      </c>
      <c r="H24" s="305"/>
      <c r="I24" s="314"/>
      <c r="J24" s="186"/>
      <c r="K24" s="186"/>
      <c r="L24" s="305">
        <f>SUM(N24:Z24)</f>
        <v>-18.711746444769258</v>
      </c>
      <c r="M24" s="186"/>
      <c r="N24" s="186">
        <v>25.56</v>
      </c>
      <c r="O24" s="186"/>
      <c r="P24" s="186">
        <v>-25.517026855555553</v>
      </c>
      <c r="Q24" s="186">
        <v>176.32380118079999</v>
      </c>
      <c r="R24" s="186">
        <v>-176.02634663903996</v>
      </c>
      <c r="S24" s="186">
        <v>1.153730593502825</v>
      </c>
      <c r="T24" s="186"/>
      <c r="U24" s="186">
        <v>-1.146929724180545</v>
      </c>
      <c r="V24" s="255">
        <v>-19.058975000296002</v>
      </c>
      <c r="W24" s="255">
        <v>0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0.34722855552674403</v>
      </c>
      <c r="AR24" s="198"/>
    </row>
    <row r="25" spans="1:44" s="96" customFormat="1" ht="12.75" customHeight="1" thickBot="1" x14ac:dyDescent="0.25">
      <c r="A25" s="86" t="s">
        <v>8</v>
      </c>
      <c r="B25" s="1"/>
      <c r="C25" s="267">
        <f>SUM(D25:G25)</f>
        <v>0</v>
      </c>
      <c r="D25" s="268"/>
      <c r="E25" s="183"/>
      <c r="F25" s="174"/>
      <c r="G25" s="174"/>
      <c r="H25" s="311">
        <f>SUM(I25:K25)</f>
        <v>12.405193081434431</v>
      </c>
      <c r="I25" s="174">
        <v>12.405193081434431</v>
      </c>
      <c r="J25" s="185"/>
      <c r="K25" s="185"/>
      <c r="L25" s="311">
        <f>SUM(O25:Z25)</f>
        <v>78.088483038981735</v>
      </c>
      <c r="M25" s="185"/>
      <c r="N25" s="185"/>
      <c r="O25" s="185">
        <v>65.384066524564687</v>
      </c>
      <c r="P25" s="185"/>
      <c r="Q25" s="185"/>
      <c r="R25" s="185"/>
      <c r="S25" s="185">
        <v>0</v>
      </c>
      <c r="T25" s="185">
        <v>11.532111464619655</v>
      </c>
      <c r="U25" s="185">
        <v>1.1723050497973901</v>
      </c>
      <c r="V25" s="185"/>
      <c r="W25" s="174"/>
      <c r="X25" s="174"/>
      <c r="Y25" s="174"/>
      <c r="Z25" s="185"/>
      <c r="AA25" s="311">
        <v>79.440191016792312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243.11963573446747</v>
      </c>
      <c r="AP25" s="219"/>
      <c r="AQ25" s="228">
        <f>C25+H25+L25+AA25+AB25+AN25+AO25+AP25</f>
        <v>413.05350287167596</v>
      </c>
      <c r="AR25" s="18"/>
    </row>
    <row r="26" spans="1:44" s="52" customFormat="1" ht="12.75" customHeight="1" thickBot="1" x14ac:dyDescent="0.25">
      <c r="A26" s="45" t="s">
        <v>9</v>
      </c>
      <c r="B26" s="46"/>
      <c r="C26" s="256">
        <f t="shared" ref="C26:AP26" si="20">C7-C9+C15+C21-C25</f>
        <v>329.70716928994335</v>
      </c>
      <c r="D26" s="278">
        <f t="shared" si="20"/>
        <v>262.85586224295275</v>
      </c>
      <c r="E26" s="179">
        <f t="shared" si="20"/>
        <v>56.336187616670102</v>
      </c>
      <c r="F26" s="179">
        <f t="shared" si="20"/>
        <v>0</v>
      </c>
      <c r="G26" s="179">
        <f t="shared" si="20"/>
        <v>10.515119430320478</v>
      </c>
      <c r="H26" s="307">
        <f t="shared" si="20"/>
        <v>227.23202814637548</v>
      </c>
      <c r="I26" s="278">
        <f t="shared" si="20"/>
        <v>0.24801525637561106</v>
      </c>
      <c r="J26" s="179">
        <f t="shared" si="20"/>
        <v>158.47440399999999</v>
      </c>
      <c r="K26" s="179">
        <f t="shared" si="20"/>
        <v>68.50960889000001</v>
      </c>
      <c r="L26" s="307">
        <f t="shared" si="20"/>
        <v>6903.5053727043442</v>
      </c>
      <c r="M26" s="179">
        <f t="shared" si="20"/>
        <v>0</v>
      </c>
      <c r="N26" s="179">
        <f t="shared" si="20"/>
        <v>0.43879384500135998</v>
      </c>
      <c r="O26" s="179">
        <f t="shared" si="20"/>
        <v>-31.365766215377157</v>
      </c>
      <c r="P26" s="179">
        <f t="shared" si="20"/>
        <v>1467.8041269919333</v>
      </c>
      <c r="Q26" s="179">
        <f t="shared" si="20"/>
        <v>937.18207832969256</v>
      </c>
      <c r="R26" s="179">
        <f t="shared" si="20"/>
        <v>723.86203859520015</v>
      </c>
      <c r="S26" s="179">
        <f t="shared" si="20"/>
        <v>186.03871576034999</v>
      </c>
      <c r="T26" s="179">
        <f t="shared" si="20"/>
        <v>136.777307188663</v>
      </c>
      <c r="U26" s="179">
        <f t="shared" si="20"/>
        <v>3109.8496102226554</v>
      </c>
      <c r="V26" s="179">
        <f t="shared" si="20"/>
        <v>76.140889190223845</v>
      </c>
      <c r="W26" s="179">
        <f t="shared" si="20"/>
        <v>0.69386599600000309</v>
      </c>
      <c r="X26" s="179">
        <f t="shared" si="20"/>
        <v>264.39525680000003</v>
      </c>
      <c r="Y26" s="179">
        <f t="shared" si="20"/>
        <v>1.1834259999999996</v>
      </c>
      <c r="Z26" s="179">
        <f t="shared" si="20"/>
        <v>30.505029999999998</v>
      </c>
      <c r="AA26" s="307">
        <f t="shared" si="20"/>
        <v>1518.7504494265293</v>
      </c>
      <c r="AB26" s="257">
        <f t="shared" si="20"/>
        <v>310.23192821061184</v>
      </c>
      <c r="AC26" s="327">
        <f t="shared" si="20"/>
        <v>0</v>
      </c>
      <c r="AD26" s="180">
        <f t="shared" si="20"/>
        <v>0</v>
      </c>
      <c r="AE26" s="180">
        <f t="shared" si="20"/>
        <v>164.34737704878467</v>
      </c>
      <c r="AF26" s="180">
        <f t="shared" si="20"/>
        <v>10.632973053753611</v>
      </c>
      <c r="AG26" s="180">
        <f t="shared" si="20"/>
        <v>0</v>
      </c>
      <c r="AH26" s="180">
        <f t="shared" si="20"/>
        <v>9.4526991099902133</v>
      </c>
      <c r="AI26" s="180">
        <f t="shared" si="20"/>
        <v>69.437589969004989</v>
      </c>
      <c r="AJ26" s="180">
        <f t="shared" ref="AJ26" si="21">AJ7-AJ9+AJ15+AJ21-AJ25</f>
        <v>30.442404013648794</v>
      </c>
      <c r="AK26" s="259">
        <f t="shared" si="20"/>
        <v>0</v>
      </c>
      <c r="AL26" s="259">
        <f t="shared" si="20"/>
        <v>8.6619423584553292</v>
      </c>
      <c r="AM26" s="297">
        <f t="shared" si="20"/>
        <v>17.256942656974093</v>
      </c>
      <c r="AN26" s="307">
        <f t="shared" si="20"/>
        <v>14.180185863013453</v>
      </c>
      <c r="AO26" s="307">
        <f t="shared" si="20"/>
        <v>2116.6282208830858</v>
      </c>
      <c r="AP26" s="257">
        <f t="shared" si="20"/>
        <v>0</v>
      </c>
      <c r="AQ26" s="207">
        <f>C26+H26+L26+AA26+AB26+AN26+AO26+AP26</f>
        <v>11420.235354523902</v>
      </c>
      <c r="AR26" s="18"/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296.0837128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264.39525680000003</v>
      </c>
      <c r="Y27" s="260">
        <f t="shared" si="23"/>
        <v>1.1834259999999996</v>
      </c>
      <c r="Z27" s="180">
        <f t="shared" si="23"/>
        <v>30.505029999999998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296.0837128</v>
      </c>
      <c r="AR27" s="19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296.0837128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264.39525680000003</v>
      </c>
      <c r="Y28" s="272">
        <f>Y26</f>
        <v>1.1834259999999996</v>
      </c>
      <c r="Z28" s="184">
        <f>Z26</f>
        <v>30.505029999999998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296.0837128</v>
      </c>
    </row>
    <row r="29" spans="1:44" s="52" customFormat="1" ht="12.75" customHeight="1" thickBot="1" x14ac:dyDescent="0.25">
      <c r="A29" s="53" t="s">
        <v>12</v>
      </c>
      <c r="B29" s="54"/>
      <c r="C29" s="258">
        <f t="shared" ref="C29:AQ29" si="25">C30+C45+C56+C58+C65+C70+C71</f>
        <v>328.28966970518985</v>
      </c>
      <c r="D29" s="259">
        <f t="shared" si="25"/>
        <v>260.84090956740113</v>
      </c>
      <c r="E29" s="180">
        <f t="shared" si="25"/>
        <v>56.943995948033709</v>
      </c>
      <c r="F29" s="260">
        <f t="shared" si="25"/>
        <v>0</v>
      </c>
      <c r="G29" s="260">
        <f t="shared" si="25"/>
        <v>10.504764189755022</v>
      </c>
      <c r="H29" s="308">
        <f t="shared" si="25"/>
        <v>241.70917647648002</v>
      </c>
      <c r="I29" s="259">
        <f t="shared" si="25"/>
        <v>0.44098947647999992</v>
      </c>
      <c r="J29" s="259">
        <f t="shared" si="25"/>
        <v>162.66359600000001</v>
      </c>
      <c r="K29" s="259">
        <f t="shared" si="25"/>
        <v>78.604590999999999</v>
      </c>
      <c r="L29" s="308">
        <f t="shared" si="25"/>
        <v>6547.3460865317138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1399.3932300736012</v>
      </c>
      <c r="Q29" s="180">
        <f t="shared" si="25"/>
        <v>887.37114257792007</v>
      </c>
      <c r="R29" s="180">
        <f t="shared" si="25"/>
        <v>699.40667508359979</v>
      </c>
      <c r="S29" s="180">
        <f t="shared" si="25"/>
        <v>175.31968265865751</v>
      </c>
      <c r="T29" s="180">
        <f t="shared" si="25"/>
        <v>141.57078852119167</v>
      </c>
      <c r="U29" s="180">
        <f t="shared" si="25"/>
        <v>3167.9681294957354</v>
      </c>
      <c r="V29" s="180">
        <f t="shared" si="25"/>
        <v>76.316438121008247</v>
      </c>
      <c r="W29" s="260">
        <f t="shared" si="25"/>
        <v>0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1505.7705900821529</v>
      </c>
      <c r="AB29" s="326">
        <f t="shared" si="25"/>
        <v>308.14604884174491</v>
      </c>
      <c r="AC29" s="327">
        <f t="shared" si="25"/>
        <v>0</v>
      </c>
      <c r="AD29" s="180">
        <f t="shared" si="25"/>
        <v>0</v>
      </c>
      <c r="AE29" s="180">
        <f t="shared" si="25"/>
        <v>164.34796807878467</v>
      </c>
      <c r="AF29" s="180">
        <f t="shared" ref="AF29" si="27">AF30+AF45+AF56+AF58+AF65+AF70+AF71</f>
        <v>10.632973053753611</v>
      </c>
      <c r="AG29" s="180">
        <f t="shared" si="25"/>
        <v>0</v>
      </c>
      <c r="AH29" s="180">
        <f t="shared" si="25"/>
        <v>9.4526991099902133</v>
      </c>
      <c r="AI29" s="180">
        <f t="shared" si="25"/>
        <v>68.719940137067027</v>
      </c>
      <c r="AJ29" s="180">
        <f t="shared" ref="AJ29" si="28">AJ30+AJ45+AJ56+AJ58+AJ65+AJ70+AJ71</f>
        <v>29.073583446719997</v>
      </c>
      <c r="AK29" s="326">
        <f t="shared" si="25"/>
        <v>0</v>
      </c>
      <c r="AL29" s="326">
        <f t="shared" ref="AL29" si="29">AL30+AL45+AL56+AL58+AL65+AL70+AL71</f>
        <v>8.661942358455331</v>
      </c>
      <c r="AM29" s="326">
        <f t="shared" si="25"/>
        <v>17.256942656974093</v>
      </c>
      <c r="AN29" s="326">
        <f t="shared" si="25"/>
        <v>14.180185863013453</v>
      </c>
      <c r="AO29" s="308">
        <f t="shared" si="25"/>
        <v>2139.2317248210497</v>
      </c>
      <c r="AP29" s="326">
        <f t="shared" si="25"/>
        <v>0</v>
      </c>
      <c r="AQ29" s="207">
        <f t="shared" si="25"/>
        <v>11084.673482321345</v>
      </c>
      <c r="AR29" s="18"/>
    </row>
    <row r="30" spans="1:44" s="128" customFormat="1" ht="12.75" customHeight="1" x14ac:dyDescent="0.2">
      <c r="A30" s="232" t="s">
        <v>44</v>
      </c>
      <c r="B30" s="121"/>
      <c r="C30" s="280">
        <f>SUM(C31:C44)</f>
        <v>109.18219840499999</v>
      </c>
      <c r="D30" s="187">
        <v>109.18219840500001</v>
      </c>
      <c r="E30" s="187">
        <v>0</v>
      </c>
      <c r="F30" s="282"/>
      <c r="G30" s="282"/>
      <c r="H30" s="316">
        <f>SUM(H31:H44)</f>
        <v>0.44098947647999992</v>
      </c>
      <c r="I30" s="281">
        <f t="shared" ref="I30:K30" si="30">SUM(I31:I44)</f>
        <v>0.44098947647999992</v>
      </c>
      <c r="J30" s="187">
        <f t="shared" si="30"/>
        <v>0</v>
      </c>
      <c r="K30" s="187">
        <f t="shared" si="30"/>
        <v>0</v>
      </c>
      <c r="L30" s="316">
        <f>SUM(L31:L44)</f>
        <v>365.49821766152331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3.9758685119205595</v>
      </c>
      <c r="R30" s="187">
        <f>SUM(R31:R44)</f>
        <v>0</v>
      </c>
      <c r="S30" s="187">
        <v>169.81458863852004</v>
      </c>
      <c r="T30" s="187">
        <v>34.340320140480671</v>
      </c>
      <c r="U30" s="187">
        <v>89.711180388974526</v>
      </c>
      <c r="V30" s="187">
        <v>67.656259981627528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632.45204688048477</v>
      </c>
      <c r="AB30" s="338">
        <f t="shared" ref="AB30:AN30" si="31">SUM(AB31:AB44)</f>
        <v>142.17048677978948</v>
      </c>
      <c r="AC30" s="339">
        <f t="shared" si="31"/>
        <v>0</v>
      </c>
      <c r="AD30" s="187">
        <f t="shared" si="31"/>
        <v>0</v>
      </c>
      <c r="AE30" s="187">
        <f t="shared" si="31"/>
        <v>126.30751553358789</v>
      </c>
      <c r="AF30" s="187">
        <f t="shared" ref="AF30" si="32">SUM(AF31:AF44)</f>
        <v>10.632973053753611</v>
      </c>
      <c r="AG30" s="187">
        <f t="shared" si="31"/>
        <v>0</v>
      </c>
      <c r="AH30" s="187">
        <f t="shared" si="31"/>
        <v>5.2299981924479999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14.180185863013453</v>
      </c>
      <c r="AO30" s="316">
        <v>514.16941557600114</v>
      </c>
      <c r="AP30" s="338">
        <f>SUM(AP31:AP44)</f>
        <v>0</v>
      </c>
      <c r="AQ30" s="211">
        <f t="shared" ref="AQ30" si="35">C30+H30+L30+AA30+AB30+AN30+AO30+AP30</f>
        <v>1778.0935406422923</v>
      </c>
      <c r="AR30" s="18"/>
    </row>
    <row r="31" spans="1:44" ht="12.75" customHeight="1" x14ac:dyDescent="0.2">
      <c r="A31" s="235" t="s">
        <v>13</v>
      </c>
      <c r="B31" s="129" t="s">
        <v>123</v>
      </c>
      <c r="C31" s="283">
        <f t="shared" ref="C31:C43" si="36">SUM(D31:G31)</f>
        <v>6.117164489371462E-2</v>
      </c>
      <c r="D31" s="329">
        <v>6.117164489371462E-2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21.842809135475811</v>
      </c>
      <c r="M31" s="188"/>
      <c r="N31" s="188"/>
      <c r="O31" s="188"/>
      <c r="P31" s="285"/>
      <c r="Q31" s="313">
        <v>0.13700000000000001</v>
      </c>
      <c r="R31" s="437"/>
      <c r="S31" s="313">
        <v>0.8020699240307847</v>
      </c>
      <c r="T31" s="313">
        <v>0.32273921144502687</v>
      </c>
      <c r="U31" s="313">
        <v>20.581</v>
      </c>
      <c r="V31" s="313">
        <v>0</v>
      </c>
      <c r="W31" s="437"/>
      <c r="X31" s="284"/>
      <c r="Y31" s="285"/>
      <c r="Z31" s="188"/>
      <c r="AA31" s="354">
        <v>12.307870971665087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43.159136965963469</v>
      </c>
      <c r="AP31" s="340"/>
      <c r="AQ31" s="214">
        <f t="shared" si="24"/>
        <v>77.370988717998074</v>
      </c>
    </row>
    <row r="32" spans="1:44" ht="12.75" customHeight="1" x14ac:dyDescent="0.2">
      <c r="A32" s="237" t="s">
        <v>112</v>
      </c>
      <c r="B32" s="405" t="s">
        <v>124</v>
      </c>
      <c r="C32" s="251">
        <f t="shared" si="36"/>
        <v>17.615255541</v>
      </c>
      <c r="D32" s="323">
        <v>17.615255541</v>
      </c>
      <c r="E32" s="416"/>
      <c r="F32" s="416"/>
      <c r="G32" s="587"/>
      <c r="H32" s="304">
        <f t="shared" si="37"/>
        <v>0.44098947647999992</v>
      </c>
      <c r="I32" s="28">
        <v>0.44098947647999992</v>
      </c>
      <c r="J32" s="175"/>
      <c r="K32" s="175"/>
      <c r="L32" s="304">
        <f t="shared" si="38"/>
        <v>40.943943454019546</v>
      </c>
      <c r="M32" s="175"/>
      <c r="N32" s="175"/>
      <c r="O32" s="175"/>
      <c r="P32" s="285"/>
      <c r="Q32" s="416">
        <v>0.84799999999999998</v>
      </c>
      <c r="R32" s="416"/>
      <c r="S32" s="416">
        <v>14.931667614695417</v>
      </c>
      <c r="T32" s="416">
        <v>15.800275839324126</v>
      </c>
      <c r="U32" s="416">
        <v>9.3640000000000008</v>
      </c>
      <c r="V32" s="416">
        <v>0</v>
      </c>
      <c r="W32" s="416"/>
      <c r="X32" s="28"/>
      <c r="Y32" s="190"/>
      <c r="Z32" s="175"/>
      <c r="AA32" s="352">
        <v>188.8245823547939</v>
      </c>
      <c r="AB32" s="322">
        <f t="shared" si="39"/>
        <v>33.645494444236796</v>
      </c>
      <c r="AC32" s="323"/>
      <c r="AD32" s="175"/>
      <c r="AE32" s="175">
        <v>28.415496251788799</v>
      </c>
      <c r="AF32" s="175"/>
      <c r="AG32" s="188"/>
      <c r="AH32" s="188">
        <v>5.2299981924479999</v>
      </c>
      <c r="AI32" s="188"/>
      <c r="AJ32" s="188"/>
      <c r="AK32" s="28"/>
      <c r="AL32" s="190"/>
      <c r="AM32" s="175"/>
      <c r="AN32" s="352"/>
      <c r="AO32" s="352">
        <v>127.7916249643195</v>
      </c>
      <c r="AP32" s="322"/>
      <c r="AQ32" s="201">
        <f t="shared" si="24"/>
        <v>409.26189023484977</v>
      </c>
    </row>
    <row r="33" spans="1:44" ht="12.75" customHeight="1" x14ac:dyDescent="0.2">
      <c r="A33" s="237" t="s">
        <v>16</v>
      </c>
      <c r="B33" s="138" t="s">
        <v>14</v>
      </c>
      <c r="C33" s="251">
        <f t="shared" si="36"/>
        <v>7.3263714233169838E-2</v>
      </c>
      <c r="D33" s="323">
        <v>7.3263714233169838E-2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4.9706949773021361</v>
      </c>
      <c r="M33" s="175"/>
      <c r="N33" s="175"/>
      <c r="O33" s="175"/>
      <c r="P33" s="285"/>
      <c r="Q33" s="416">
        <v>3.6999999999999998E-2</v>
      </c>
      <c r="R33" s="416"/>
      <c r="S33" s="416">
        <v>0.33046657814143915</v>
      </c>
      <c r="T33" s="416">
        <v>4.2932283991606974</v>
      </c>
      <c r="U33" s="416">
        <v>0.31</v>
      </c>
      <c r="V33" s="416">
        <v>0</v>
      </c>
      <c r="W33" s="416"/>
      <c r="X33" s="28"/>
      <c r="Y33" s="190"/>
      <c r="Z33" s="175"/>
      <c r="AA33" s="352">
        <v>2.7931994569179288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3.1245495435425323</v>
      </c>
      <c r="AP33" s="322"/>
      <c r="AQ33" s="201">
        <f t="shared" si="24"/>
        <v>10.961707691995768</v>
      </c>
    </row>
    <row r="34" spans="1:44" ht="12.75" customHeight="1" x14ac:dyDescent="0.2">
      <c r="A34" s="237" t="s">
        <v>18</v>
      </c>
      <c r="B34" s="138" t="s">
        <v>125</v>
      </c>
      <c r="C34" s="531">
        <f t="shared" si="36"/>
        <v>0.14581613026990115</v>
      </c>
      <c r="D34" s="323">
        <v>0.14581613026990115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2.5583645882692263</v>
      </c>
      <c r="M34" s="175"/>
      <c r="N34" s="175"/>
      <c r="O34" s="175"/>
      <c r="P34" s="285"/>
      <c r="Q34" s="416">
        <v>7.4999999999999997E-2</v>
      </c>
      <c r="R34" s="416"/>
      <c r="S34" s="416">
        <v>0.11660995140147136</v>
      </c>
      <c r="T34" s="416">
        <v>0.83075463686775441</v>
      </c>
      <c r="U34" s="416">
        <v>1.5360000000000003</v>
      </c>
      <c r="V34" s="416">
        <v>0</v>
      </c>
      <c r="W34" s="416"/>
      <c r="X34" s="28"/>
      <c r="Y34" s="190"/>
      <c r="Z34" s="175"/>
      <c r="AA34" s="352">
        <v>6.5112954420029965</v>
      </c>
      <c r="AB34" s="322">
        <f t="shared" si="39"/>
        <v>92.9422266117991</v>
      </c>
      <c r="AC34" s="323"/>
      <c r="AD34" s="175"/>
      <c r="AE34" s="175">
        <v>92.9422266117991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21.492827819733119</v>
      </c>
      <c r="AP34" s="322"/>
      <c r="AQ34" s="201">
        <f t="shared" si="24"/>
        <v>123.65053059207435</v>
      </c>
    </row>
    <row r="35" spans="1:44" ht="12.75" customHeight="1" x14ac:dyDescent="0.2">
      <c r="A35" s="237" t="s">
        <v>20</v>
      </c>
      <c r="B35" s="138" t="s">
        <v>126</v>
      </c>
      <c r="C35" s="531">
        <f t="shared" si="36"/>
        <v>0.23401710662828037</v>
      </c>
      <c r="D35" s="323">
        <v>0.23401710662828037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1.8862173523209302</v>
      </c>
      <c r="M35" s="175"/>
      <c r="N35" s="175"/>
      <c r="O35" s="175"/>
      <c r="P35" s="285"/>
      <c r="Q35" s="416">
        <v>0.11600000000000001</v>
      </c>
      <c r="R35" s="416"/>
      <c r="S35" s="416">
        <v>0.27022527483440595</v>
      </c>
      <c r="T35" s="416">
        <v>0.51399207748652431</v>
      </c>
      <c r="U35" s="416">
        <v>0.98599999999999999</v>
      </c>
      <c r="V35" s="416">
        <v>0</v>
      </c>
      <c r="W35" s="416"/>
      <c r="X35" s="28"/>
      <c r="Y35" s="190"/>
      <c r="Z35" s="175"/>
      <c r="AA35" s="352">
        <v>9.4101802994926391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9.5905002887491353</v>
      </c>
      <c r="AP35" s="322"/>
      <c r="AQ35" s="201">
        <f t="shared" si="24"/>
        <v>21.120915047190984</v>
      </c>
    </row>
    <row r="36" spans="1:44" ht="12.75" customHeight="1" x14ac:dyDescent="0.2">
      <c r="A36" s="237" t="s">
        <v>22</v>
      </c>
      <c r="B36" s="138" t="s">
        <v>127</v>
      </c>
      <c r="C36" s="251">
        <f t="shared" si="36"/>
        <v>0.58184192468672757</v>
      </c>
      <c r="D36" s="341">
        <v>0.58184192468672757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29.782855656497471</v>
      </c>
      <c r="M36" s="175"/>
      <c r="N36" s="175"/>
      <c r="O36" s="175"/>
      <c r="P36" s="285"/>
      <c r="Q36" s="437">
        <v>0.33299999999999996</v>
      </c>
      <c r="R36" s="416"/>
      <c r="S36" s="437">
        <v>3.5520854199968492</v>
      </c>
      <c r="T36" s="437">
        <v>2.75922103611952</v>
      </c>
      <c r="U36" s="437">
        <v>8.8260000000000005</v>
      </c>
      <c r="V36" s="437">
        <v>14.312549200381103</v>
      </c>
      <c r="W36" s="416"/>
      <c r="X36" s="28"/>
      <c r="Y36" s="190"/>
      <c r="Z36" s="175"/>
      <c r="AA36" s="349">
        <v>94.89295076756774</v>
      </c>
      <c r="AB36" s="322">
        <f t="shared" si="39"/>
        <v>5.9102999999999998E-4</v>
      </c>
      <c r="AC36" s="323"/>
      <c r="AD36" s="175"/>
      <c r="AE36" s="175">
        <v>5.9102999999999998E-4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80.442536830129399</v>
      </c>
      <c r="AP36" s="322"/>
      <c r="AQ36" s="201">
        <f t="shared" si="24"/>
        <v>205.70077620888134</v>
      </c>
    </row>
    <row r="37" spans="1:44" ht="12.75" customHeight="1" x14ac:dyDescent="0.2">
      <c r="A37" s="237" t="s">
        <v>24</v>
      </c>
      <c r="B37" s="138" t="s">
        <v>128</v>
      </c>
      <c r="C37" s="251">
        <f t="shared" si="36"/>
        <v>0.34800264260755676</v>
      </c>
      <c r="D37" s="323">
        <v>0.34800264260755676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3.5115599933835537</v>
      </c>
      <c r="M37" s="175"/>
      <c r="N37" s="175"/>
      <c r="O37" s="175"/>
      <c r="P37" s="285"/>
      <c r="Q37" s="416">
        <v>0.17399999999999999</v>
      </c>
      <c r="R37" s="416"/>
      <c r="S37" s="416">
        <v>2.2805636251948275E-2</v>
      </c>
      <c r="T37" s="416">
        <v>1.8547543571316054</v>
      </c>
      <c r="U37" s="416">
        <v>1.46</v>
      </c>
      <c r="V37" s="416">
        <v>0</v>
      </c>
      <c r="W37" s="416"/>
      <c r="X37" s="28"/>
      <c r="Y37" s="190"/>
      <c r="Z37" s="175"/>
      <c r="AA37" s="352">
        <v>12.546110942445388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16.237475026822416</v>
      </c>
      <c r="AP37" s="322"/>
      <c r="AQ37" s="201">
        <f t="shared" si="24"/>
        <v>32.643148605258915</v>
      </c>
    </row>
    <row r="38" spans="1:44" ht="12.75" customHeight="1" x14ac:dyDescent="0.2">
      <c r="A38" s="237" t="s">
        <v>26</v>
      </c>
      <c r="B38" s="138" t="s">
        <v>129</v>
      </c>
      <c r="C38" s="251">
        <f t="shared" si="36"/>
        <v>88.700944606000007</v>
      </c>
      <c r="D38" s="323">
        <v>88.700944606000007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76.734306198945518</v>
      </c>
      <c r="M38" s="175"/>
      <c r="N38" s="175"/>
      <c r="O38" s="175"/>
      <c r="P38" s="285"/>
      <c r="Q38" s="416">
        <v>0.96199999999999997</v>
      </c>
      <c r="R38" s="416"/>
      <c r="S38" s="416">
        <v>2.4049188870214886</v>
      </c>
      <c r="T38" s="416">
        <v>1.8746765306775945</v>
      </c>
      <c r="U38" s="416">
        <v>18.149000000000001</v>
      </c>
      <c r="V38" s="416">
        <v>53.343710781246429</v>
      </c>
      <c r="W38" s="416"/>
      <c r="X38" s="28"/>
      <c r="Y38" s="190"/>
      <c r="Z38" s="175"/>
      <c r="AA38" s="352">
        <v>25.235524122954121</v>
      </c>
      <c r="AB38" s="322">
        <f t="shared" si="39"/>
        <v>15.582174693753611</v>
      </c>
      <c r="AC38" s="323"/>
      <c r="AD38" s="175"/>
      <c r="AE38" s="175">
        <v>4.9492016399999992</v>
      </c>
      <c r="AF38" s="175">
        <v>10.632973053753611</v>
      </c>
      <c r="AG38" s="188"/>
      <c r="AH38" s="188"/>
      <c r="AI38" s="188"/>
      <c r="AJ38" s="188"/>
      <c r="AK38" s="28"/>
      <c r="AL38" s="190"/>
      <c r="AM38" s="175"/>
      <c r="AN38" s="352">
        <v>14.180185863013453</v>
      </c>
      <c r="AO38" s="352">
        <v>46.579736164506713</v>
      </c>
      <c r="AP38" s="322"/>
      <c r="AQ38" s="201">
        <f t="shared" si="24"/>
        <v>267.01287164917346</v>
      </c>
    </row>
    <row r="39" spans="1:44" ht="12.75" customHeight="1" x14ac:dyDescent="0.2">
      <c r="A39" s="237" t="s">
        <v>28</v>
      </c>
      <c r="B39" s="138" t="s">
        <v>130</v>
      </c>
      <c r="C39" s="251">
        <f t="shared" si="36"/>
        <v>0.46376642407792945</v>
      </c>
      <c r="D39" s="323">
        <v>0.46376642407792945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148.19788299027235</v>
      </c>
      <c r="M39" s="175"/>
      <c r="N39" s="175"/>
      <c r="O39" s="175"/>
      <c r="P39" s="285"/>
      <c r="Q39" s="416">
        <v>0.23699999999999999</v>
      </c>
      <c r="R39" s="416"/>
      <c r="S39" s="416">
        <v>144.39792218323552</v>
      </c>
      <c r="T39" s="416">
        <v>1.0339608070368456</v>
      </c>
      <c r="U39" s="416">
        <v>2.5289999999999999</v>
      </c>
      <c r="V39" s="416">
        <v>0</v>
      </c>
      <c r="W39" s="416"/>
      <c r="X39" s="28"/>
      <c r="Y39" s="190"/>
      <c r="Z39" s="175"/>
      <c r="AA39" s="352">
        <v>215.81675307934111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49.887195367508291</v>
      </c>
      <c r="AP39" s="322"/>
      <c r="AQ39" s="201">
        <f t="shared" si="24"/>
        <v>414.36559786119972</v>
      </c>
    </row>
    <row r="40" spans="1:44" ht="12.75" customHeight="1" x14ac:dyDescent="0.2">
      <c r="A40" s="237" t="s">
        <v>30</v>
      </c>
      <c r="B40" s="138" t="s">
        <v>131</v>
      </c>
      <c r="C40" s="251">
        <f t="shared" si="36"/>
        <v>0.20698777516361574</v>
      </c>
      <c r="D40" s="323">
        <v>0.20698777516361574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2.2581176813398169</v>
      </c>
      <c r="M40" s="175"/>
      <c r="N40" s="175"/>
      <c r="O40" s="175"/>
      <c r="P40" s="285"/>
      <c r="Q40" s="416">
        <v>0.10299999999999999</v>
      </c>
      <c r="R40" s="416"/>
      <c r="S40" s="416">
        <v>0.12435526182666133</v>
      </c>
      <c r="T40" s="416">
        <v>0.82876241951315543</v>
      </c>
      <c r="U40" s="416">
        <v>1.202</v>
      </c>
      <c r="V40" s="416">
        <v>0</v>
      </c>
      <c r="W40" s="416"/>
      <c r="X40" s="28"/>
      <c r="Y40" s="190"/>
      <c r="Z40" s="175"/>
      <c r="AA40" s="352">
        <v>11.071889168368779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11.472395547925629</v>
      </c>
      <c r="AP40" s="322"/>
      <c r="AQ40" s="201">
        <f t="shared" si="24"/>
        <v>25.00939017279784</v>
      </c>
    </row>
    <row r="41" spans="1:44" ht="12.75" customHeight="1" x14ac:dyDescent="0.2">
      <c r="A41" s="237" t="s">
        <v>32</v>
      </c>
      <c r="B41" s="138" t="s">
        <v>132</v>
      </c>
      <c r="C41" s="531">
        <f t="shared" si="36"/>
        <v>0.20929949430204103</v>
      </c>
      <c r="D41" s="341">
        <v>0.20929949430204103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3.8318942898230128</v>
      </c>
      <c r="M41" s="175"/>
      <c r="N41" s="175"/>
      <c r="O41" s="175"/>
      <c r="P41" s="285"/>
      <c r="Q41" s="437">
        <v>0.112</v>
      </c>
      <c r="R41" s="416"/>
      <c r="S41" s="437">
        <v>0.10284051064557806</v>
      </c>
      <c r="T41" s="437">
        <v>2.5460537791774347</v>
      </c>
      <c r="U41" s="437">
        <v>1.071</v>
      </c>
      <c r="V41" s="437">
        <v>0</v>
      </c>
      <c r="W41" s="416"/>
      <c r="X41" s="28"/>
      <c r="Y41" s="190"/>
      <c r="Z41" s="175"/>
      <c r="AA41" s="349">
        <v>18.549877624640722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50.481180344102057</v>
      </c>
      <c r="AP41" s="322"/>
      <c r="AQ41" s="201">
        <f t="shared" si="24"/>
        <v>73.072251752867828</v>
      </c>
    </row>
    <row r="42" spans="1:44" ht="12.75" customHeight="1" x14ac:dyDescent="0.2">
      <c r="A42" s="237" t="s">
        <v>34</v>
      </c>
      <c r="B42" s="138" t="s">
        <v>133</v>
      </c>
      <c r="C42" s="251">
        <f t="shared" si="36"/>
        <v>5.3347364732890659E-2</v>
      </c>
      <c r="D42" s="323">
        <v>5.3347364732890659E-2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0.44800599333858843</v>
      </c>
      <c r="M42" s="175"/>
      <c r="N42" s="175"/>
      <c r="O42" s="175"/>
      <c r="P42" s="285"/>
      <c r="Q42" s="416">
        <v>2.5999999999999999E-2</v>
      </c>
      <c r="R42" s="416"/>
      <c r="S42" s="416">
        <v>8.0465169417251473E-2</v>
      </c>
      <c r="T42" s="416">
        <v>0.11754082392133695</v>
      </c>
      <c r="U42" s="416">
        <v>0.224</v>
      </c>
      <c r="V42" s="416">
        <v>0</v>
      </c>
      <c r="W42" s="416"/>
      <c r="X42" s="28"/>
      <c r="Y42" s="190"/>
      <c r="Z42" s="175"/>
      <c r="AA42" s="352">
        <v>1.8754680406539577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2.8294427218380021</v>
      </c>
      <c r="AP42" s="322"/>
      <c r="AQ42" s="201">
        <f t="shared" si="24"/>
        <v>5.2062641205634392</v>
      </c>
    </row>
    <row r="43" spans="1:44" ht="12.75" customHeight="1" x14ac:dyDescent="0.2">
      <c r="A43" s="237" t="s">
        <v>36</v>
      </c>
      <c r="B43" s="138" t="s">
        <v>143</v>
      </c>
      <c r="C43" s="531">
        <f t="shared" si="36"/>
        <v>0.47870368620313886</v>
      </c>
      <c r="D43" s="323">
        <v>0.47870368620313886</v>
      </c>
      <c r="E43" s="416"/>
      <c r="F43" s="416"/>
      <c r="G43" s="587"/>
      <c r="H43" s="304">
        <f t="shared" si="37"/>
        <v>0</v>
      </c>
      <c r="I43" s="28"/>
      <c r="J43" s="175"/>
      <c r="K43" s="175">
        <v>0</v>
      </c>
      <c r="L43" s="304">
        <f t="shared" si="38"/>
        <v>6.9239418546025302</v>
      </c>
      <c r="M43" s="175"/>
      <c r="N43" s="175"/>
      <c r="O43" s="175"/>
      <c r="P43" s="190"/>
      <c r="Q43" s="416">
        <v>0.37499999999999994</v>
      </c>
      <c r="R43" s="416"/>
      <c r="S43" s="416">
        <v>2.6781562270212458</v>
      </c>
      <c r="T43" s="416">
        <v>1.3347856275812839</v>
      </c>
      <c r="U43" s="416">
        <v>2.536</v>
      </c>
      <c r="V43" s="416">
        <v>0</v>
      </c>
      <c r="W43" s="416"/>
      <c r="X43" s="28"/>
      <c r="Y43" s="190"/>
      <c r="Z43" s="175"/>
      <c r="AA43" s="352">
        <v>30.006294465146134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43.666381279308638</v>
      </c>
      <c r="AP43" s="322"/>
      <c r="AQ43" s="201">
        <f t="shared" si="24"/>
        <v>81.075321285260443</v>
      </c>
    </row>
    <row r="44" spans="1:44" s="198" customFormat="1" ht="12.75" customHeight="1" x14ac:dyDescent="0.2">
      <c r="A44" s="631" t="s">
        <v>173</v>
      </c>
      <c r="B44" s="632" t="s">
        <v>174</v>
      </c>
      <c r="C44" s="553">
        <f>SUM(D44:G44)</f>
        <v>9.780350201029955E-3</v>
      </c>
      <c r="D44" s="331">
        <v>9.780350201029955E-3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21.607623495932835</v>
      </c>
      <c r="M44" s="182"/>
      <c r="N44" s="182"/>
      <c r="O44" s="182"/>
      <c r="P44" s="266"/>
      <c r="Q44" s="417">
        <v>0.44086851192055915</v>
      </c>
      <c r="R44" s="417"/>
      <c r="S44" s="417">
        <v>0</v>
      </c>
      <c r="T44" s="417">
        <v>0.2295745950377622</v>
      </c>
      <c r="U44" s="417">
        <v>20.937180388974514</v>
      </c>
      <c r="V44" s="417">
        <v>0</v>
      </c>
      <c r="W44" s="417"/>
      <c r="X44" s="265"/>
      <c r="Y44" s="266"/>
      <c r="Z44" s="182"/>
      <c r="AA44" s="355">
        <v>2.6100501444942505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7.4144327115522701</v>
      </c>
      <c r="AP44" s="330"/>
      <c r="AQ44" s="217">
        <f>C44+H44+L44+AA44+AB44+AN44+AO44+AP44</f>
        <v>31.641886702180383</v>
      </c>
    </row>
    <row r="45" spans="1:44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4320.6794017540924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1399.3932300736012</v>
      </c>
      <c r="Q45" s="534">
        <f t="shared" si="40"/>
        <v>0</v>
      </c>
      <c r="R45" s="534">
        <f t="shared" si="40"/>
        <v>699.40667508359979</v>
      </c>
      <c r="S45" s="534">
        <f t="shared" si="40"/>
        <v>0</v>
      </c>
      <c r="T45" s="534">
        <f t="shared" si="40"/>
        <v>0.54988218600000005</v>
      </c>
      <c r="U45" s="534">
        <f>SUM(U46:U55)</f>
        <v>2221.3296144108908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3.6319823049273903</v>
      </c>
      <c r="AB45" s="538">
        <f t="shared" si="40"/>
        <v>97.793523583787035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68.719940137067027</v>
      </c>
      <c r="AJ45" s="534">
        <f t="shared" ref="AJ45" si="43">SUM(AJ46:AJ55)</f>
        <v>29.073583446719997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3.9202049677269133</v>
      </c>
      <c r="AP45" s="538">
        <f t="shared" si="40"/>
        <v>0</v>
      </c>
      <c r="AQ45" s="541">
        <f t="shared" si="24"/>
        <v>4426.0251126105331</v>
      </c>
      <c r="AR45" s="18"/>
    </row>
    <row r="46" spans="1:44" ht="12.75" customHeight="1" x14ac:dyDescent="0.2">
      <c r="A46" s="241" t="s">
        <v>71</v>
      </c>
      <c r="B46" s="64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612.59479908054107</v>
      </c>
      <c r="M46" s="181"/>
      <c r="N46" s="181"/>
      <c r="O46" s="181"/>
      <c r="P46" s="181"/>
      <c r="Q46" s="181"/>
      <c r="R46" s="181"/>
      <c r="S46" s="181"/>
      <c r="T46" s="181"/>
      <c r="U46" s="181">
        <v>612.59479908054107</v>
      </c>
      <c r="V46" s="181"/>
      <c r="W46" s="263"/>
      <c r="X46" s="263"/>
      <c r="Y46" s="263"/>
      <c r="Z46" s="181"/>
      <c r="AA46" s="309">
        <v>0</v>
      </c>
      <c r="AB46" s="328">
        <f t="shared" ref="AB46:AB64" si="48">SUM(AC46:AM46)</f>
        <v>19.652800919459086</v>
      </c>
      <c r="AC46" s="329"/>
      <c r="AD46" s="181"/>
      <c r="AE46" s="181"/>
      <c r="AF46" s="181"/>
      <c r="AG46" s="181"/>
      <c r="AH46" s="181"/>
      <c r="AI46" s="181">
        <v>19.652800919459086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632.24760000000015</v>
      </c>
    </row>
    <row r="47" spans="1:44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17">
        <f t="shared" si="47"/>
        <v>328.95208220646475</v>
      </c>
      <c r="M47" s="188"/>
      <c r="N47" s="188"/>
      <c r="O47" s="188"/>
      <c r="P47" s="188"/>
      <c r="Q47" s="188"/>
      <c r="R47" s="188"/>
      <c r="S47" s="188"/>
      <c r="T47" s="188"/>
      <c r="U47" s="188">
        <v>328.95208220646475</v>
      </c>
      <c r="V47" s="188"/>
      <c r="W47" s="285"/>
      <c r="X47" s="285"/>
      <c r="Y47" s="285"/>
      <c r="Z47" s="188"/>
      <c r="AA47" s="522"/>
      <c r="AB47" s="340">
        <f t="shared" si="48"/>
        <v>10.5531907769188</v>
      </c>
      <c r="AC47" s="341"/>
      <c r="AD47" s="188"/>
      <c r="AE47" s="188"/>
      <c r="AF47" s="188"/>
      <c r="AG47" s="188"/>
      <c r="AH47" s="188"/>
      <c r="AI47" s="188">
        <v>10.5531907769188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4"/>
        <v>339.50527298338358</v>
      </c>
    </row>
    <row r="48" spans="1:44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1996.4386704119524</v>
      </c>
      <c r="M48" s="175"/>
      <c r="N48" s="175"/>
      <c r="O48" s="175"/>
      <c r="P48" s="175">
        <v>1211.0977168422969</v>
      </c>
      <c r="Q48" s="175"/>
      <c r="R48" s="175"/>
      <c r="S48" s="175"/>
      <c r="T48" s="175">
        <v>0.54988218600000005</v>
      </c>
      <c r="U48" s="175">
        <v>784.79107138365555</v>
      </c>
      <c r="V48" s="175"/>
      <c r="W48" s="190"/>
      <c r="X48" s="190"/>
      <c r="Y48" s="190"/>
      <c r="Z48" s="175"/>
      <c r="AA48" s="304"/>
      <c r="AB48" s="322">
        <f t="shared" si="48"/>
        <v>50.472993607651162</v>
      </c>
      <c r="AC48" s="323"/>
      <c r="AD48" s="175"/>
      <c r="AE48" s="175"/>
      <c r="AF48" s="175"/>
      <c r="AG48" s="175"/>
      <c r="AH48" s="175"/>
      <c r="AI48" s="175">
        <v>25.296205545195058</v>
      </c>
      <c r="AJ48" s="175">
        <v>25.176788062456108</v>
      </c>
      <c r="AK48" s="28"/>
      <c r="AL48" s="190"/>
      <c r="AM48" s="175"/>
      <c r="AN48" s="304"/>
      <c r="AO48" s="31">
        <v>1.7679767726912741E-2</v>
      </c>
      <c r="AP48" s="322"/>
      <c r="AQ48" s="201">
        <f t="shared" si="24"/>
        <v>2046.9293437873305</v>
      </c>
    </row>
    <row r="49" spans="1:44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149.34856043820957</v>
      </c>
      <c r="M49" s="175"/>
      <c r="N49" s="175"/>
      <c r="O49" s="175"/>
      <c r="P49" s="175">
        <v>31.419631036890195</v>
      </c>
      <c r="Q49" s="175"/>
      <c r="R49" s="175"/>
      <c r="S49" s="175"/>
      <c r="T49" s="175"/>
      <c r="U49" s="175">
        <v>117.92892940131937</v>
      </c>
      <c r="V49" s="175"/>
      <c r="W49" s="190"/>
      <c r="X49" s="190"/>
      <c r="Y49" s="190"/>
      <c r="Z49" s="175"/>
      <c r="AA49" s="304"/>
      <c r="AB49" s="322">
        <f t="shared" si="48"/>
        <v>4.4364702844735948</v>
      </c>
      <c r="AC49" s="323"/>
      <c r="AD49" s="175"/>
      <c r="AE49" s="175"/>
      <c r="AF49" s="175"/>
      <c r="AG49" s="175"/>
      <c r="AH49" s="175"/>
      <c r="AI49" s="175">
        <v>3.7833063154432089</v>
      </c>
      <c r="AJ49" s="175">
        <v>0.65316396903038543</v>
      </c>
      <c r="AK49" s="28"/>
      <c r="AL49" s="190"/>
      <c r="AM49" s="175"/>
      <c r="AN49" s="304"/>
      <c r="AO49" s="352"/>
      <c r="AP49" s="322"/>
      <c r="AQ49" s="201">
        <f t="shared" si="24"/>
        <v>153.78503072268316</v>
      </c>
    </row>
    <row r="50" spans="1:44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39.758379551269037</v>
      </c>
      <c r="M50" s="175"/>
      <c r="N50" s="175"/>
      <c r="O50" s="175"/>
      <c r="P50" s="175"/>
      <c r="Q50" s="175"/>
      <c r="R50" s="287"/>
      <c r="S50" s="175"/>
      <c r="T50" s="175"/>
      <c r="U50" s="175">
        <v>39.758379551269037</v>
      </c>
      <c r="V50" s="175"/>
      <c r="W50" s="190"/>
      <c r="X50" s="190"/>
      <c r="Y50" s="190"/>
      <c r="Z50" s="175"/>
      <c r="AA50" s="304"/>
      <c r="AB50" s="322">
        <f t="shared" si="48"/>
        <v>0.41048392810703915</v>
      </c>
      <c r="AC50" s="323"/>
      <c r="AD50" s="175"/>
      <c r="AE50" s="175"/>
      <c r="AF50" s="175"/>
      <c r="AG50" s="175"/>
      <c r="AH50" s="175"/>
      <c r="AI50" s="175">
        <v>0.41048392810703915</v>
      </c>
      <c r="AJ50" s="175"/>
      <c r="AK50" s="28"/>
      <c r="AL50" s="190"/>
      <c r="AM50" s="175"/>
      <c r="AN50" s="304"/>
      <c r="AO50" s="352">
        <v>3.9025252000000004</v>
      </c>
      <c r="AP50" s="322"/>
      <c r="AQ50" s="201">
        <f t="shared" si="24"/>
        <v>44.071388679376078</v>
      </c>
    </row>
    <row r="51" spans="1:44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8.1923387081609249</v>
      </c>
      <c r="M51" s="175"/>
      <c r="N51" s="175"/>
      <c r="O51" s="175"/>
      <c r="P51" s="175">
        <v>0.84507351770100214</v>
      </c>
      <c r="Q51" s="190"/>
      <c r="R51" s="175">
        <v>7.3472651904599227</v>
      </c>
      <c r="S51" s="28"/>
      <c r="T51" s="175"/>
      <c r="U51" s="175"/>
      <c r="V51" s="175"/>
      <c r="W51" s="190"/>
      <c r="X51" s="190"/>
      <c r="Y51" s="190"/>
      <c r="Z51" s="175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8.1923387081609249</v>
      </c>
    </row>
    <row r="52" spans="1:44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692.0594098931399</v>
      </c>
      <c r="M52" s="287"/>
      <c r="N52" s="287"/>
      <c r="O52" s="287"/>
      <c r="P52" s="188"/>
      <c r="Q52" s="188"/>
      <c r="R52" s="287">
        <v>692.0594098931399</v>
      </c>
      <c r="S52" s="188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692.0594098931399</v>
      </c>
    </row>
    <row r="53" spans="1:44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223.03031914358257</v>
      </c>
      <c r="M53" s="287"/>
      <c r="N53" s="287"/>
      <c r="O53" s="287"/>
      <c r="P53" s="287">
        <v>10.599841053116052</v>
      </c>
      <c r="Q53" s="287"/>
      <c r="R53" s="287"/>
      <c r="S53" s="188"/>
      <c r="T53" s="287"/>
      <c r="U53" s="287">
        <v>212.43047809046652</v>
      </c>
      <c r="V53" s="287"/>
      <c r="W53" s="288"/>
      <c r="X53" s="288"/>
      <c r="Y53" s="288"/>
      <c r="Z53" s="287"/>
      <c r="AA53" s="349"/>
      <c r="AB53" s="342">
        <f t="shared" si="48"/>
        <v>7.0353869753084126</v>
      </c>
      <c r="AC53" s="343"/>
      <c r="AD53" s="287"/>
      <c r="AE53" s="287"/>
      <c r="AF53" s="287"/>
      <c r="AG53" s="287"/>
      <c r="AH53" s="287"/>
      <c r="AI53" s="175">
        <v>6.8150332020506807</v>
      </c>
      <c r="AJ53" s="175">
        <v>0.22035377325773201</v>
      </c>
      <c r="AK53" s="287"/>
      <c r="AL53" s="287"/>
      <c r="AM53" s="287"/>
      <c r="AN53" s="349"/>
      <c r="AO53" s="352"/>
      <c r="AP53" s="342"/>
      <c r="AQ53" s="239">
        <f t="shared" si="24"/>
        <v>230.065706118891</v>
      </c>
    </row>
    <row r="54" spans="1:44" ht="12.75" customHeight="1" x14ac:dyDescent="0.2">
      <c r="A54" s="199" t="s">
        <v>135</v>
      </c>
      <c r="B54" s="2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56.019945318967913</v>
      </c>
      <c r="M54" s="287"/>
      <c r="N54" s="287"/>
      <c r="O54" s="287"/>
      <c r="P54" s="287"/>
      <c r="Q54" s="287"/>
      <c r="R54" s="287"/>
      <c r="S54" s="188"/>
      <c r="T54" s="287"/>
      <c r="U54" s="287">
        <v>56.019945318967913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4"/>
        <v>56.019945318967913</v>
      </c>
    </row>
    <row r="55" spans="1:44" ht="12.75" customHeight="1" x14ac:dyDescent="0.2">
      <c r="A55" s="215" t="s">
        <v>75</v>
      </c>
      <c r="B55" s="7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214.28489700180401</v>
      </c>
      <c r="M55" s="182"/>
      <c r="N55" s="182"/>
      <c r="O55" s="182"/>
      <c r="P55" s="182">
        <v>145.43096762359718</v>
      </c>
      <c r="Q55" s="182"/>
      <c r="R55" s="182"/>
      <c r="S55" s="175">
        <v>0</v>
      </c>
      <c r="T55" s="182"/>
      <c r="U55" s="182">
        <v>68.853929378206828</v>
      </c>
      <c r="V55" s="182"/>
      <c r="W55" s="266"/>
      <c r="X55" s="266"/>
      <c r="Y55" s="266"/>
      <c r="Z55" s="182"/>
      <c r="AA55" s="520">
        <v>3.6319823049273903</v>
      </c>
      <c r="AB55" s="330">
        <f t="shared" si="48"/>
        <v>5.2321970918689242</v>
      </c>
      <c r="AC55" s="331"/>
      <c r="AD55" s="182"/>
      <c r="AE55" s="182"/>
      <c r="AF55" s="182"/>
      <c r="AG55" s="182"/>
      <c r="AH55" s="182"/>
      <c r="AI55" s="182">
        <v>2.208919449893151</v>
      </c>
      <c r="AJ55" s="182">
        <v>3.0232776419757732</v>
      </c>
      <c r="AK55" s="265"/>
      <c r="AL55" s="266"/>
      <c r="AM55" s="182"/>
      <c r="AN55" s="310"/>
      <c r="AO55" s="355"/>
      <c r="AP55" s="330"/>
      <c r="AQ55" s="217">
        <f t="shared" si="24"/>
        <v>223.14907639860033</v>
      </c>
    </row>
    <row r="56" spans="1:44" s="52" customFormat="1" ht="12.75" customHeight="1" x14ac:dyDescent="0.2">
      <c r="A56" s="242" t="s">
        <v>40</v>
      </c>
      <c r="B56" s="157"/>
      <c r="C56" s="289">
        <f t="shared" si="45"/>
        <v>217.59469881898679</v>
      </c>
      <c r="D56" s="294">
        <v>150.14593868119806</v>
      </c>
      <c r="E56" s="190">
        <v>56.943995948033709</v>
      </c>
      <c r="F56" s="290"/>
      <c r="G56" s="290">
        <v>10.504764189755022</v>
      </c>
      <c r="H56" s="176">
        <f t="shared" si="46"/>
        <v>241.26818700000001</v>
      </c>
      <c r="I56" s="294"/>
      <c r="J56" s="189">
        <v>162.66359600000001</v>
      </c>
      <c r="K56" s="189">
        <v>78.604590999999999</v>
      </c>
      <c r="L56" s="176">
        <f t="shared" si="47"/>
        <v>1412.7516192685089</v>
      </c>
      <c r="M56" s="189"/>
      <c r="N56" s="189"/>
      <c r="O56" s="189"/>
      <c r="P56" s="189">
        <v>0</v>
      </c>
      <c r="Q56" s="189">
        <v>842.62027406599952</v>
      </c>
      <c r="R56" s="189"/>
      <c r="S56" s="189">
        <v>0</v>
      </c>
      <c r="T56" s="189">
        <v>34.275438659167435</v>
      </c>
      <c r="U56" s="189">
        <v>527.19595096830494</v>
      </c>
      <c r="V56" s="189">
        <v>8.6599555750370367</v>
      </c>
      <c r="W56" s="290"/>
      <c r="X56" s="290"/>
      <c r="Y56" s="290"/>
      <c r="Z56" s="189"/>
      <c r="AA56" s="176">
        <v>569.27431704000003</v>
      </c>
      <c r="AB56" s="344">
        <f t="shared" si="48"/>
        <v>41.797642293642561</v>
      </c>
      <c r="AC56" s="345"/>
      <c r="AD56" s="189"/>
      <c r="AE56" s="189">
        <v>22.282498695897988</v>
      </c>
      <c r="AF56" s="189"/>
      <c r="AG56" s="189"/>
      <c r="AH56" s="189"/>
      <c r="AI56" s="189"/>
      <c r="AJ56" s="189"/>
      <c r="AK56" s="294"/>
      <c r="AL56" s="290">
        <v>8.4974527167704768</v>
      </c>
      <c r="AM56" s="189">
        <v>11.017690880974094</v>
      </c>
      <c r="AN56" s="176"/>
      <c r="AO56" s="176">
        <v>712.35767603068541</v>
      </c>
      <c r="AP56" s="344"/>
      <c r="AQ56" s="220">
        <f t="shared" si="24"/>
        <v>3195.0441404518238</v>
      </c>
      <c r="AR56" s="18"/>
    </row>
    <row r="57" spans="1:44" s="52" customFormat="1" ht="12.75" customHeight="1" x14ac:dyDescent="0.2">
      <c r="A57" s="242" t="s">
        <v>194</v>
      </c>
      <c r="B57" s="157"/>
      <c r="C57" s="289">
        <f>C58+C65</f>
        <v>1.5127724812030077</v>
      </c>
      <c r="D57" s="189">
        <f t="shared" ref="D57:AP57" si="49">D58+D65</f>
        <v>1.5127724812030077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215.47446412002472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40.775000000000006</v>
      </c>
      <c r="R57" s="189">
        <f t="shared" si="49"/>
        <v>0</v>
      </c>
      <c r="S57" s="189">
        <f t="shared" si="49"/>
        <v>5.5050940201374887</v>
      </c>
      <c r="T57" s="189">
        <f t="shared" si="49"/>
        <v>72.405147535543563</v>
      </c>
      <c r="U57" s="189">
        <f t="shared" si="49"/>
        <v>96.788999999999987</v>
      </c>
      <c r="V57" s="189">
        <f t="shared" si="49"/>
        <v>2.225643436916117E-4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300.4122438567407</v>
      </c>
      <c r="AB57" s="344">
        <f t="shared" si="49"/>
        <v>26.384396184525873</v>
      </c>
      <c r="AC57" s="345">
        <f t="shared" si="49"/>
        <v>0</v>
      </c>
      <c r="AD57" s="189">
        <f t="shared" si="49"/>
        <v>0</v>
      </c>
      <c r="AE57" s="189">
        <f t="shared" si="49"/>
        <v>15.757953849298804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4.2227009175422134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0.16448964168485372</v>
      </c>
      <c r="AM57" s="294">
        <f t="shared" si="49"/>
        <v>6.2392517760000006</v>
      </c>
      <c r="AN57" s="176">
        <f t="shared" si="49"/>
        <v>0</v>
      </c>
      <c r="AO57" s="176">
        <f t="shared" si="49"/>
        <v>860.7964282466362</v>
      </c>
      <c r="AP57" s="344">
        <f t="shared" si="49"/>
        <v>0</v>
      </c>
      <c r="AQ57" s="240">
        <f t="shared" si="24"/>
        <v>1404.5803048891303</v>
      </c>
      <c r="AR57" s="18"/>
    </row>
    <row r="58" spans="1:44" s="52" customFormat="1" ht="12.75" customHeight="1" x14ac:dyDescent="0.2">
      <c r="A58" s="242" t="s">
        <v>195</v>
      </c>
      <c r="B58" s="157"/>
      <c r="C58" s="289">
        <f t="shared" si="45"/>
        <v>1.4127875187969927</v>
      </c>
      <c r="D58" s="345">
        <v>1.4127875187969927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125.34197355962537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18.334</v>
      </c>
      <c r="R58" s="344">
        <f t="shared" si="54"/>
        <v>0</v>
      </c>
      <c r="S58" s="344">
        <v>0</v>
      </c>
      <c r="T58" s="344">
        <v>56.891750995281683</v>
      </c>
      <c r="U58" s="344">
        <v>50.116</v>
      </c>
      <c r="V58" s="344">
        <f t="shared" si="54"/>
        <v>2.225643436916117E-4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213.49585391537363</v>
      </c>
      <c r="AB58" s="344">
        <f t="shared" si="48"/>
        <v>15.80293896224364</v>
      </c>
      <c r="AC58" s="345">
        <f t="shared" si="54"/>
        <v>0</v>
      </c>
      <c r="AD58" s="189">
        <f t="shared" si="54"/>
        <v>0</v>
      </c>
      <c r="AE58" s="189">
        <f t="shared" si="54"/>
        <v>9.2996701001466544</v>
      </c>
      <c r="AF58" s="189"/>
      <c r="AG58" s="189">
        <f t="shared" si="54"/>
        <v>0</v>
      </c>
      <c r="AH58" s="189">
        <f t="shared" si="54"/>
        <v>9.9527444412131238E-2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0.16448964168485372</v>
      </c>
      <c r="AM58" s="290">
        <v>6.2392517760000006</v>
      </c>
      <c r="AN58" s="176">
        <f t="shared" si="54"/>
        <v>0</v>
      </c>
      <c r="AO58" s="176">
        <v>632.14615425669251</v>
      </c>
      <c r="AP58" s="344">
        <f t="shared" ref="AP58" si="57">SUM(AP59:AP64)</f>
        <v>0</v>
      </c>
      <c r="AQ58" s="240">
        <f t="shared" si="24"/>
        <v>988.19970821273205</v>
      </c>
      <c r="AR58" s="18"/>
    </row>
    <row r="59" spans="1:44" s="52" customFormat="1" ht="12.75" customHeight="1" x14ac:dyDescent="0.2">
      <c r="A59" s="634" t="s">
        <v>175</v>
      </c>
      <c r="B59" s="635" t="s">
        <v>176</v>
      </c>
      <c r="C59" s="261">
        <f t="shared" si="45"/>
        <v>0.72889037593984962</v>
      </c>
      <c r="D59" s="652">
        <v>0.72889037593984962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30.054554011454869</v>
      </c>
      <c r="M59" s="274"/>
      <c r="N59" s="563"/>
      <c r="O59" s="563"/>
      <c r="P59" s="328"/>
      <c r="Q59" s="617">
        <v>5.9630000000000001</v>
      </c>
      <c r="R59" s="328"/>
      <c r="S59" s="617">
        <v>0</v>
      </c>
      <c r="T59" s="617">
        <v>8.8175540114548703</v>
      </c>
      <c r="U59" s="617">
        <v>15.273999999999999</v>
      </c>
      <c r="V59" s="617">
        <v>0</v>
      </c>
      <c r="W59" s="328"/>
      <c r="X59" s="328"/>
      <c r="Y59" s="563"/>
      <c r="Z59" s="291"/>
      <c r="AA59" s="642">
        <v>52.808068911657863</v>
      </c>
      <c r="AB59" s="328">
        <f t="shared" si="48"/>
        <v>1.2603773128687243</v>
      </c>
      <c r="AC59" s="564"/>
      <c r="AD59" s="274"/>
      <c r="AE59" s="579">
        <v>1.2603773128687243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232.34146634449084</v>
      </c>
      <c r="AP59" s="328"/>
      <c r="AQ59" s="570">
        <f t="shared" si="24"/>
        <v>317.19335695641212</v>
      </c>
      <c r="AR59" s="18"/>
    </row>
    <row r="60" spans="1:44" s="52" customFormat="1" ht="12.75" customHeight="1" x14ac:dyDescent="0.2">
      <c r="A60" s="634" t="s">
        <v>177</v>
      </c>
      <c r="B60" s="635" t="s">
        <v>178</v>
      </c>
      <c r="C60" s="251">
        <f t="shared" si="45"/>
        <v>2.1996691729323309E-2</v>
      </c>
      <c r="D60" s="652">
        <v>2.1996691729323309E-2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18.192582999064705</v>
      </c>
      <c r="M60" s="253"/>
      <c r="N60" s="386"/>
      <c r="O60" s="386"/>
      <c r="P60" s="322"/>
      <c r="Q60" s="617">
        <v>2.0129999999999999</v>
      </c>
      <c r="R60" s="322"/>
      <c r="S60" s="617">
        <v>0</v>
      </c>
      <c r="T60" s="617">
        <v>2.4105829990647067</v>
      </c>
      <c r="U60" s="617">
        <v>13.769</v>
      </c>
      <c r="V60" s="617">
        <v>0</v>
      </c>
      <c r="W60" s="322"/>
      <c r="X60" s="322"/>
      <c r="Y60" s="386"/>
      <c r="Z60" s="252"/>
      <c r="AA60" s="642">
        <v>16.255847630310097</v>
      </c>
      <c r="AB60" s="322">
        <f t="shared" si="48"/>
        <v>0.22263599249213958</v>
      </c>
      <c r="AC60" s="565"/>
      <c r="AD60" s="253"/>
      <c r="AE60" s="580">
        <v>0.22263599249213958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55.184975658747113</v>
      </c>
      <c r="AP60" s="322"/>
      <c r="AQ60" s="571">
        <f t="shared" si="24"/>
        <v>89.878038972343376</v>
      </c>
      <c r="AR60" s="18"/>
    </row>
    <row r="61" spans="1:44" s="52" customFormat="1" ht="12.75" customHeight="1" x14ac:dyDescent="0.2">
      <c r="A61" s="634" t="s">
        <v>179</v>
      </c>
      <c r="B61" s="635" t="s">
        <v>180</v>
      </c>
      <c r="C61" s="251">
        <f t="shared" si="45"/>
        <v>0.27395879699248121</v>
      </c>
      <c r="D61" s="652">
        <v>0.27395879699248121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41.602824211105364</v>
      </c>
      <c r="M61" s="253"/>
      <c r="N61" s="386"/>
      <c r="O61" s="386"/>
      <c r="P61" s="322"/>
      <c r="Q61" s="617">
        <v>3.8220000000000001</v>
      </c>
      <c r="R61" s="322"/>
      <c r="S61" s="617">
        <v>0</v>
      </c>
      <c r="T61" s="617">
        <v>31.018824211105365</v>
      </c>
      <c r="U61" s="617">
        <v>6.7619999999999996</v>
      </c>
      <c r="V61" s="617">
        <v>0</v>
      </c>
      <c r="W61" s="322"/>
      <c r="X61" s="322"/>
      <c r="Y61" s="386"/>
      <c r="Z61" s="252"/>
      <c r="AA61" s="642">
        <v>53.257679683581593</v>
      </c>
      <c r="AB61" s="322">
        <f t="shared" si="48"/>
        <v>6.1602091145758946</v>
      </c>
      <c r="AC61" s="565"/>
      <c r="AD61" s="253"/>
      <c r="AE61" s="580">
        <v>6.1602091145758946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107.5178805965479</v>
      </c>
      <c r="AP61" s="322"/>
      <c r="AQ61" s="571">
        <f t="shared" si="24"/>
        <v>208.81255240280322</v>
      </c>
      <c r="AR61" s="18"/>
    </row>
    <row r="62" spans="1:44" s="52" customFormat="1" ht="12.75" customHeight="1" x14ac:dyDescent="0.2">
      <c r="A62" s="634" t="s">
        <v>181</v>
      </c>
      <c r="B62" s="635" t="s">
        <v>182</v>
      </c>
      <c r="C62" s="251">
        <f t="shared" si="45"/>
        <v>2.0996842105263161E-2</v>
      </c>
      <c r="D62" s="652">
        <v>2.0996842105263161E-2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1.4307663807698934</v>
      </c>
      <c r="M62" s="253"/>
      <c r="N62" s="386"/>
      <c r="O62" s="386"/>
      <c r="P62" s="322"/>
      <c r="Q62" s="617">
        <v>0.20799999999999999</v>
      </c>
      <c r="R62" s="322"/>
      <c r="S62" s="617">
        <v>0</v>
      </c>
      <c r="T62" s="617">
        <v>0.57176638076989339</v>
      </c>
      <c r="U62" s="617">
        <v>0.65100000000000002</v>
      </c>
      <c r="V62" s="617">
        <v>0</v>
      </c>
      <c r="W62" s="322"/>
      <c r="X62" s="322"/>
      <c r="Y62" s="386"/>
      <c r="Z62" s="252"/>
      <c r="AA62" s="642">
        <v>10.990684566799555</v>
      </c>
      <c r="AB62" s="322">
        <f t="shared" si="48"/>
        <v>0.13063764848712325</v>
      </c>
      <c r="AC62" s="565"/>
      <c r="AD62" s="253"/>
      <c r="AE62" s="580">
        <v>0.13063764848712325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83.638741704181655</v>
      </c>
      <c r="AP62" s="322"/>
      <c r="AQ62" s="571">
        <f t="shared" si="24"/>
        <v>96.211827142343495</v>
      </c>
      <c r="AR62" s="18"/>
    </row>
    <row r="63" spans="1:44" s="52" customFormat="1" ht="12.75" customHeight="1" x14ac:dyDescent="0.2">
      <c r="A63" s="634" t="s">
        <v>183</v>
      </c>
      <c r="B63" s="635" t="s">
        <v>184</v>
      </c>
      <c r="C63" s="251">
        <f t="shared" si="45"/>
        <v>8.9986466165413531E-2</v>
      </c>
      <c r="D63" s="653">
        <v>8.9986466165413531E-2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6.4679442626695218</v>
      </c>
      <c r="M63" s="253"/>
      <c r="N63" s="386"/>
      <c r="O63" s="386"/>
      <c r="P63" s="322"/>
      <c r="Q63" s="618">
        <v>0.79800000000000004</v>
      </c>
      <c r="R63" s="322"/>
      <c r="S63" s="618">
        <v>0</v>
      </c>
      <c r="T63" s="618">
        <v>4.6219442626695217</v>
      </c>
      <c r="U63" s="618">
        <v>1.048</v>
      </c>
      <c r="V63" s="618">
        <v>0</v>
      </c>
      <c r="W63" s="322"/>
      <c r="X63" s="322"/>
      <c r="Y63" s="386"/>
      <c r="Z63" s="252"/>
      <c r="AA63" s="643">
        <v>14.483079526934862</v>
      </c>
      <c r="AB63" s="322">
        <f t="shared" si="48"/>
        <v>9.7518244645317345E-2</v>
      </c>
      <c r="AC63" s="565"/>
      <c r="AD63" s="253"/>
      <c r="AE63" s="580">
        <v>9.7518244645317345E-2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55.30754398725059</v>
      </c>
      <c r="AP63" s="322"/>
      <c r="AQ63" s="571">
        <f t="shared" si="24"/>
        <v>76.446072487665703</v>
      </c>
      <c r="AR63" s="18"/>
    </row>
    <row r="64" spans="1:44" ht="12.75" customHeight="1" x14ac:dyDescent="0.2">
      <c r="A64" s="636" t="s">
        <v>185</v>
      </c>
      <c r="B64" s="637"/>
      <c r="C64" s="264">
        <f t="shared" si="45"/>
        <v>0.27695834586466167</v>
      </c>
      <c r="D64" s="653">
        <v>0.27695834586466167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27.593301694561024</v>
      </c>
      <c r="M64" s="293"/>
      <c r="N64" s="567"/>
      <c r="O64" s="567"/>
      <c r="P64" s="330"/>
      <c r="Q64" s="618">
        <v>5.53</v>
      </c>
      <c r="R64" s="330"/>
      <c r="S64" s="618">
        <v>0</v>
      </c>
      <c r="T64" s="618">
        <v>9.4510791302173303</v>
      </c>
      <c r="U64" s="618">
        <v>12.612</v>
      </c>
      <c r="V64" s="618">
        <v>2.225643436916117E-4</v>
      </c>
      <c r="W64" s="330"/>
      <c r="X64" s="330"/>
      <c r="Y64" s="567"/>
      <c r="Z64" s="292"/>
      <c r="AA64" s="643">
        <v>65.700493596089657</v>
      </c>
      <c r="AB64" s="330">
        <f t="shared" si="48"/>
        <v>7.9315606491744397</v>
      </c>
      <c r="AC64" s="568"/>
      <c r="AD64" s="293"/>
      <c r="AE64" s="581">
        <v>1.4282917870774539</v>
      </c>
      <c r="AF64" s="581"/>
      <c r="AG64" s="581"/>
      <c r="AH64" s="581">
        <v>9.9527444412131238E-2</v>
      </c>
      <c r="AI64" s="581"/>
      <c r="AJ64" s="581"/>
      <c r="AK64" s="581"/>
      <c r="AL64" s="581">
        <v>0.16448964168485372</v>
      </c>
      <c r="AM64" s="624">
        <v>6.2392517760000006</v>
      </c>
      <c r="AN64" s="310"/>
      <c r="AO64" s="643">
        <v>98.155545965474474</v>
      </c>
      <c r="AP64" s="330"/>
      <c r="AQ64" s="572">
        <f t="shared" si="24"/>
        <v>199.65786025116427</v>
      </c>
    </row>
    <row r="65" spans="1:44" ht="12.75" customHeight="1" x14ac:dyDescent="0.2">
      <c r="A65" s="242" t="s">
        <v>196</v>
      </c>
      <c r="B65" s="243"/>
      <c r="C65" s="264">
        <f>SUM(D65:G65)</f>
        <v>9.9984962406015038E-2</v>
      </c>
      <c r="D65" s="345">
        <f>SUM(D66:D69)</f>
        <v>9.9984962406015038E-2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90.132490560399361</v>
      </c>
      <c r="M65" s="182"/>
      <c r="N65" s="266"/>
      <c r="O65" s="266"/>
      <c r="P65" s="417"/>
      <c r="Q65" s="344">
        <v>22.441000000000006</v>
      </c>
      <c r="R65" s="417"/>
      <c r="S65" s="344">
        <v>5.5050940201374887</v>
      </c>
      <c r="T65" s="344">
        <v>15.51339654026188</v>
      </c>
      <c r="U65" s="344">
        <v>46.672999999999995</v>
      </c>
      <c r="V65" s="344">
        <f>SUM(V66:V69)</f>
        <v>0</v>
      </c>
      <c r="W65" s="417"/>
      <c r="X65" s="417"/>
      <c r="Y65" s="266"/>
      <c r="Z65" s="182"/>
      <c r="AA65" s="176">
        <v>86.9163899413671</v>
      </c>
      <c r="AB65" s="330">
        <f>SUM(AC65:AM65)</f>
        <v>10.581457222282232</v>
      </c>
      <c r="AC65" s="331"/>
      <c r="AD65" s="182"/>
      <c r="AE65" s="344">
        <f>SUM(AE66:AE69)</f>
        <v>6.458283749152149</v>
      </c>
      <c r="AF65" s="182"/>
      <c r="AG65" s="182"/>
      <c r="AH65" s="182">
        <v>4.1231734731300822</v>
      </c>
      <c r="AI65" s="182"/>
      <c r="AJ65" s="182"/>
      <c r="AK65" s="182"/>
      <c r="AL65" s="182"/>
      <c r="AM65" s="266"/>
      <c r="AN65" s="310"/>
      <c r="AO65" s="176">
        <v>228.65027398994374</v>
      </c>
      <c r="AP65" s="330"/>
      <c r="AQ65" s="576">
        <f t="shared" si="24"/>
        <v>416.38059667639845</v>
      </c>
    </row>
    <row r="66" spans="1:44" ht="12.75" customHeight="1" x14ac:dyDescent="0.2">
      <c r="A66" s="638" t="s">
        <v>186</v>
      </c>
      <c r="B66" s="639" t="s">
        <v>187</v>
      </c>
      <c r="C66" s="261">
        <f t="shared" ref="C66:C69" si="58">SUM(D66:G66)</f>
        <v>8.2987518796992482E-2</v>
      </c>
      <c r="D66" s="654">
        <v>8.2987518796992482E-2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2.0860683701162932</v>
      </c>
      <c r="M66" s="554"/>
      <c r="N66" s="313"/>
      <c r="O66" s="263"/>
      <c r="P66" s="313"/>
      <c r="Q66" s="619">
        <v>0.17899999999999999</v>
      </c>
      <c r="R66" s="313"/>
      <c r="S66" s="619">
        <v>0.23225911486265649</v>
      </c>
      <c r="T66" s="619">
        <v>0.3048092552536365</v>
      </c>
      <c r="U66" s="619">
        <v>1.37</v>
      </c>
      <c r="V66" s="619">
        <v>0</v>
      </c>
      <c r="W66" s="313"/>
      <c r="X66" s="313"/>
      <c r="Y66" s="263"/>
      <c r="Z66" s="181"/>
      <c r="AA66" s="644">
        <v>4.8645138895917839</v>
      </c>
      <c r="AB66" s="328">
        <f t="shared" ref="AB66:AB69" si="61">SUM(AC66:AM66)</f>
        <v>4.1470930425713863</v>
      </c>
      <c r="AC66" s="329"/>
      <c r="AD66" s="181"/>
      <c r="AE66" s="181">
        <v>2.3919569441304255E-2</v>
      </c>
      <c r="AF66" s="181"/>
      <c r="AG66" s="181"/>
      <c r="AH66" s="181">
        <v>4.1231734731300822</v>
      </c>
      <c r="AI66" s="181"/>
      <c r="AJ66" s="181"/>
      <c r="AK66" s="181"/>
      <c r="AL66" s="181"/>
      <c r="AM66" s="263"/>
      <c r="AN66" s="309"/>
      <c r="AO66" s="644">
        <v>47.834647281723107</v>
      </c>
      <c r="AP66" s="328"/>
      <c r="AQ66" s="221">
        <f t="shared" si="24"/>
        <v>59.01531010279956</v>
      </c>
    </row>
    <row r="67" spans="1:44" ht="12.75" customHeight="1" x14ac:dyDescent="0.2">
      <c r="A67" s="640" t="s">
        <v>188</v>
      </c>
      <c r="B67" s="641">
        <v>84</v>
      </c>
      <c r="C67" s="251">
        <f t="shared" si="58"/>
        <v>5.9990977443609029E-3</v>
      </c>
      <c r="D67" s="655">
        <v>5.9990977443609029E-3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48.1089447661804</v>
      </c>
      <c r="M67" s="555"/>
      <c r="N67" s="416"/>
      <c r="O67" s="190"/>
      <c r="P67" s="416"/>
      <c r="Q67" s="620">
        <v>8.4459999999999997</v>
      </c>
      <c r="R67" s="416"/>
      <c r="S67" s="620">
        <v>4.2239822357760106</v>
      </c>
      <c r="T67" s="620">
        <v>8.9689625304043901</v>
      </c>
      <c r="U67" s="620">
        <v>26.47</v>
      </c>
      <c r="V67" s="620">
        <v>0</v>
      </c>
      <c r="W67" s="416"/>
      <c r="X67" s="416"/>
      <c r="Y67" s="190"/>
      <c r="Z67" s="175"/>
      <c r="AA67" s="645">
        <v>34.418212119521208</v>
      </c>
      <c r="AB67" s="322">
        <f t="shared" si="61"/>
        <v>3.242021642736777</v>
      </c>
      <c r="AC67" s="323"/>
      <c r="AD67" s="175"/>
      <c r="AE67" s="175">
        <v>3.242021642736777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115.82047060271432</v>
      </c>
      <c r="AP67" s="322"/>
      <c r="AQ67" s="201">
        <f t="shared" si="24"/>
        <v>201.59564822889706</v>
      </c>
    </row>
    <row r="68" spans="1:44" ht="12.75" customHeight="1" x14ac:dyDescent="0.2">
      <c r="A68" s="634" t="s">
        <v>189</v>
      </c>
      <c r="B68" s="635">
        <v>85</v>
      </c>
      <c r="C68" s="251">
        <f t="shared" si="58"/>
        <v>9.9984962406015026E-4</v>
      </c>
      <c r="D68" s="655">
        <v>9.9984962406015026E-4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16.711397548519848</v>
      </c>
      <c r="M68" s="555"/>
      <c r="N68" s="416"/>
      <c r="O68" s="190"/>
      <c r="P68" s="416"/>
      <c r="Q68" s="620">
        <v>4.6890000000000001</v>
      </c>
      <c r="R68" s="416"/>
      <c r="S68" s="620">
        <v>0.33825037759759896</v>
      </c>
      <c r="T68" s="620">
        <v>2.5221471709222474</v>
      </c>
      <c r="U68" s="620">
        <v>9.1620000000000008</v>
      </c>
      <c r="V68" s="620">
        <v>0</v>
      </c>
      <c r="W68" s="416"/>
      <c r="X68" s="416"/>
      <c r="Y68" s="190"/>
      <c r="Z68" s="175"/>
      <c r="AA68" s="645">
        <v>21.255901553403454</v>
      </c>
      <c r="AB68" s="322">
        <f t="shared" si="61"/>
        <v>0.59430930227240564</v>
      </c>
      <c r="AC68" s="323"/>
      <c r="AD68" s="175"/>
      <c r="AE68" s="175">
        <v>0.59430930227240564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37.52382235469198</v>
      </c>
      <c r="AP68" s="322"/>
      <c r="AQ68" s="201">
        <f t="shared" si="24"/>
        <v>76.086430608511748</v>
      </c>
    </row>
    <row r="69" spans="1:44" s="52" customFormat="1" ht="12.75" customHeight="1" x14ac:dyDescent="0.2">
      <c r="A69" s="636" t="s">
        <v>190</v>
      </c>
      <c r="B69" s="637" t="s">
        <v>191</v>
      </c>
      <c r="C69" s="286">
        <f t="shared" si="58"/>
        <v>9.9984962406015031E-3</v>
      </c>
      <c r="D69" s="656">
        <v>9.9984962406015031E-3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23.22607987558283</v>
      </c>
      <c r="M69" s="556"/>
      <c r="N69" s="417"/>
      <c r="O69" s="266"/>
      <c r="P69" s="417"/>
      <c r="Q69" s="621">
        <v>9.1270000000000007</v>
      </c>
      <c r="R69" s="417"/>
      <c r="S69" s="621">
        <v>0.7106022919012227</v>
      </c>
      <c r="T69" s="621">
        <v>3.7174775836816059</v>
      </c>
      <c r="U69" s="621">
        <v>9.6709999999999994</v>
      </c>
      <c r="V69" s="621">
        <v>0</v>
      </c>
      <c r="W69" s="417"/>
      <c r="X69" s="417"/>
      <c r="Y69" s="266"/>
      <c r="Z69" s="182"/>
      <c r="AA69" s="646">
        <v>26.377762378850651</v>
      </c>
      <c r="AB69" s="342">
        <f t="shared" si="61"/>
        <v>2.5980332347016621</v>
      </c>
      <c r="AC69" s="343"/>
      <c r="AD69" s="287"/>
      <c r="AE69" s="287">
        <v>2.5980332347016621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27.471333750814349</v>
      </c>
      <c r="AP69" s="342"/>
      <c r="AQ69" s="239">
        <f t="shared" si="24"/>
        <v>79.683207736190099</v>
      </c>
      <c r="AR69" s="18"/>
    </row>
    <row r="70" spans="1:44" s="52" customFormat="1" ht="12.75" customHeight="1" x14ac:dyDescent="0.2">
      <c r="A70" s="223" t="s">
        <v>41</v>
      </c>
      <c r="B70" s="98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212.59523568719894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212.59523568719894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260.58323568719891</v>
      </c>
      <c r="AR70" s="18"/>
    </row>
    <row r="71" spans="1:44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20.347148040366381</v>
      </c>
      <c r="M71" s="182"/>
      <c r="N71" s="182"/>
      <c r="O71" s="182"/>
      <c r="P71" s="182"/>
      <c r="Q71" s="182"/>
      <c r="R71" s="182"/>
      <c r="S71" s="182"/>
      <c r="T71" s="182"/>
      <c r="U71" s="182">
        <v>20.347148040366381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20.347148040366381</v>
      </c>
      <c r="AR71" s="18"/>
    </row>
    <row r="72" spans="1:44" ht="12.75" customHeight="1" thickBot="1" x14ac:dyDescent="0.25">
      <c r="A72" s="45" t="s">
        <v>42</v>
      </c>
      <c r="B72" s="46"/>
      <c r="C72" s="256">
        <f t="shared" ref="C72:AP72" si="62">C26-C27-C29</f>
        <v>1.4174995847535001</v>
      </c>
      <c r="D72" s="278">
        <f t="shared" si="62"/>
        <v>2.0149526755516263</v>
      </c>
      <c r="E72" s="179">
        <f t="shared" si="62"/>
        <v>-0.60780833136360712</v>
      </c>
      <c r="F72" s="297">
        <f t="shared" si="62"/>
        <v>0</v>
      </c>
      <c r="G72" s="297">
        <f t="shared" si="62"/>
        <v>1.0355240565456114E-2</v>
      </c>
      <c r="H72" s="307">
        <f t="shared" si="62"/>
        <v>-14.477148330104541</v>
      </c>
      <c r="I72" s="278">
        <f t="shared" si="62"/>
        <v>-0.19297422010438886</v>
      </c>
      <c r="J72" s="179">
        <f t="shared" si="62"/>
        <v>-4.1891920000000198</v>
      </c>
      <c r="K72" s="179">
        <f t="shared" si="62"/>
        <v>-10.094982109999989</v>
      </c>
      <c r="L72" s="307">
        <f t="shared" si="62"/>
        <v>60.07557337263006</v>
      </c>
      <c r="M72" s="179">
        <f t="shared" si="62"/>
        <v>0</v>
      </c>
      <c r="N72" s="179">
        <f t="shared" ref="N72" si="63">N26-N27-N29</f>
        <v>0.43879384500135998</v>
      </c>
      <c r="O72" s="179">
        <f t="shared" si="62"/>
        <v>-31.365766215377157</v>
      </c>
      <c r="P72" s="179">
        <f t="shared" si="62"/>
        <v>68.410896918332128</v>
      </c>
      <c r="Q72" s="179">
        <f t="shared" si="62"/>
        <v>49.81093575177249</v>
      </c>
      <c r="R72" s="179">
        <f t="shared" si="62"/>
        <v>24.455363511600353</v>
      </c>
      <c r="S72" s="179">
        <f t="shared" si="62"/>
        <v>10.719033101692474</v>
      </c>
      <c r="T72" s="179">
        <f t="shared" si="62"/>
        <v>-4.7934813325286711</v>
      </c>
      <c r="U72" s="179">
        <f t="shared" si="62"/>
        <v>-58.118519273079983</v>
      </c>
      <c r="V72" s="179">
        <f t="shared" si="62"/>
        <v>-0.17554893078440159</v>
      </c>
      <c r="W72" s="297">
        <f t="shared" si="62"/>
        <v>0.69386599600000309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12.979859344376337</v>
      </c>
      <c r="AB72" s="257">
        <f t="shared" si="62"/>
        <v>2.0858793688669266</v>
      </c>
      <c r="AC72" s="336">
        <f t="shared" si="62"/>
        <v>0</v>
      </c>
      <c r="AD72" s="179">
        <f t="shared" si="62"/>
        <v>0</v>
      </c>
      <c r="AE72" s="179">
        <f t="shared" si="62"/>
        <v>-5.9103000000959582E-4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0.71764983193796184</v>
      </c>
      <c r="AJ72" s="179">
        <f t="shared" ref="AJ72" si="65">AJ26-AJ27-AJ29</f>
        <v>1.3688205669287967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-22.603503937963978</v>
      </c>
      <c r="AP72" s="257">
        <f t="shared" si="62"/>
        <v>0</v>
      </c>
      <c r="AQ72" s="207">
        <f t="shared" si="24"/>
        <v>39.478159402558305</v>
      </c>
    </row>
    <row r="73" spans="1:44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198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463" t="s">
        <v>138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</row>
    <row r="77" spans="1:44" ht="12.75" customHeight="1" x14ac:dyDescent="0.2">
      <c r="A77" s="458" t="s">
        <v>145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</row>
    <row r="78" spans="1:44" ht="12.75" customHeight="1" x14ac:dyDescent="0.2">
      <c r="A78" s="456" t="s">
        <v>137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</row>
    <row r="79" spans="1:44" ht="12.75" customHeight="1" x14ac:dyDescent="0.2">
      <c r="A79" s="161" t="s">
        <v>152</v>
      </c>
      <c r="B79" s="161"/>
      <c r="C79" s="244"/>
      <c r="D79" s="244"/>
      <c r="E79" s="29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168"/>
      <c r="AP79" s="169"/>
    </row>
    <row r="80" spans="1:44" ht="12.75" customHeight="1" x14ac:dyDescent="0.2">
      <c r="A80" s="172" t="s">
        <v>43</v>
      </c>
      <c r="B80" s="173"/>
      <c r="C80" s="244"/>
      <c r="D80" s="244"/>
      <c r="E80" s="298"/>
      <c r="F80" s="213"/>
      <c r="G80" s="213"/>
      <c r="H80" s="298"/>
      <c r="I80" s="213"/>
      <c r="J80" s="213"/>
      <c r="K80" s="213"/>
      <c r="S80" s="348"/>
      <c r="T80" s="348"/>
      <c r="U80" s="348"/>
      <c r="V80" s="348"/>
      <c r="Z80" s="213"/>
      <c r="AB80" s="168"/>
      <c r="AP80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>
    <pageSetUpPr fitToPage="1"/>
  </sheetPr>
  <dimension ref="A1:AS79"/>
  <sheetViews>
    <sheetView zoomScale="80" zoomScaleNormal="80" workbookViewId="0">
      <pane xSplit="2" ySplit="1" topLeftCell="C59" activePane="bottomRight" state="frozen"/>
      <selection activeCell="A80" sqref="A80:XFD80"/>
      <selection pane="topRight" activeCell="A80" sqref="A80:XFD80"/>
      <selection pane="bottomLeft" activeCell="A80" sqref="A80:XFD80"/>
      <selection pane="bottomRight" activeCell="A80" sqref="A80:XFD80"/>
    </sheetView>
  </sheetViews>
  <sheetFormatPr defaultColWidth="9.140625" defaultRowHeight="12.75" x14ac:dyDescent="0.2"/>
  <cols>
    <col min="1" max="1" width="38.140625" style="170" customWidth="1"/>
    <col min="2" max="2" width="12.42578125" style="18" bestFit="1" customWidth="1"/>
    <col min="3" max="3" width="7.7109375" style="300" bestFit="1" customWidth="1"/>
    <col min="4" max="4" width="11.2851562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122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5" t="s">
        <v>109</v>
      </c>
      <c r="AQ1" s="396" t="s">
        <v>110</v>
      </c>
      <c r="AS1" s="519">
        <v>27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1011.4612558863466</v>
      </c>
      <c r="I2" s="12">
        <v>846.19725588634662</v>
      </c>
      <c r="J2" s="303">
        <v>165.26400000000001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237.24687660800532</v>
      </c>
      <c r="AB2" s="320">
        <f>SUM(AC2:AM2)</f>
        <v>597.39969665497904</v>
      </c>
      <c r="AC2" s="321">
        <v>51.533877868171984</v>
      </c>
      <c r="AD2" s="303">
        <v>242.06067786999998</v>
      </c>
      <c r="AE2" s="303">
        <v>190.27970913583405</v>
      </c>
      <c r="AF2" s="303">
        <v>6.3652074148511995</v>
      </c>
      <c r="AG2" s="303">
        <v>44.155811515009674</v>
      </c>
      <c r="AH2" s="303">
        <v>14.241942618109116</v>
      </c>
      <c r="AI2" s="303">
        <v>25.522123722</v>
      </c>
      <c r="AJ2" s="303">
        <v>0</v>
      </c>
      <c r="AK2" s="12">
        <v>4.0937793753600002E-2</v>
      </c>
      <c r="AL2" s="12">
        <v>7.4983988613520092</v>
      </c>
      <c r="AM2" s="250">
        <v>15.701009855897395</v>
      </c>
      <c r="AN2" s="351">
        <v>8.5507786244735993</v>
      </c>
      <c r="AO2" s="351"/>
      <c r="AP2" s="320"/>
      <c r="AQ2" s="197">
        <f>C2+H2+L2+AA2+AB2+AN2+AO2+AP2</f>
        <v>1854.6586077738045</v>
      </c>
    </row>
    <row r="3" spans="1:45" ht="12.75" customHeight="1" x14ac:dyDescent="0.2">
      <c r="A3" s="19" t="s">
        <v>1</v>
      </c>
      <c r="B3" s="20"/>
      <c r="C3" s="251">
        <f>SUM(D3:G3)</f>
        <v>965.20673622160962</v>
      </c>
      <c r="D3" s="252">
        <v>923.01180979559524</v>
      </c>
      <c r="E3" s="386">
        <v>31.646010895948564</v>
      </c>
      <c r="F3" s="190"/>
      <c r="G3" s="190">
        <v>10.548915530065893</v>
      </c>
      <c r="H3" s="304">
        <f>SUM(I3:K3)</f>
        <v>0</v>
      </c>
      <c r="I3" s="28"/>
      <c r="J3" s="175"/>
      <c r="K3" s="175"/>
      <c r="L3" s="304">
        <f>SUM(M3:Z3)</f>
        <v>8956.6844270519523</v>
      </c>
      <c r="M3" s="28">
        <v>3112.7943999999998</v>
      </c>
      <c r="N3" s="28">
        <v>0</v>
      </c>
      <c r="O3" s="175">
        <v>0</v>
      </c>
      <c r="P3" s="175">
        <v>1098.425937271111</v>
      </c>
      <c r="Q3" s="175">
        <v>529.57843110215697</v>
      </c>
      <c r="R3" s="175">
        <v>1068.3805564552158</v>
      </c>
      <c r="S3" s="175">
        <v>315.91544543248591</v>
      </c>
      <c r="T3" s="175">
        <v>121.53678040000003</v>
      </c>
      <c r="U3" s="175">
        <v>2277.5274646499724</v>
      </c>
      <c r="V3" s="175">
        <v>99.601545741009588</v>
      </c>
      <c r="W3" s="190">
        <v>0</v>
      </c>
      <c r="X3" s="190">
        <v>299.301964</v>
      </c>
      <c r="Y3" s="190">
        <v>1.294832</v>
      </c>
      <c r="Z3" s="175">
        <v>32.327069999999999</v>
      </c>
      <c r="AA3" s="304">
        <v>4487.033384266756</v>
      </c>
      <c r="AB3" s="322">
        <f>SUM(AC3:AM3)</f>
        <v>81.670504260998882</v>
      </c>
      <c r="AC3" s="323"/>
      <c r="AD3" s="175"/>
      <c r="AE3" s="175">
        <v>10.851775027199999</v>
      </c>
      <c r="AF3" s="175"/>
      <c r="AG3" s="175"/>
      <c r="AH3" s="175"/>
      <c r="AI3" s="175">
        <v>37.847805236736001</v>
      </c>
      <c r="AJ3" s="175">
        <v>32.970923997062883</v>
      </c>
      <c r="AK3" s="28"/>
      <c r="AL3" s="28"/>
      <c r="AM3" s="190"/>
      <c r="AN3" s="352"/>
      <c r="AO3" s="352">
        <v>65.350318120000011</v>
      </c>
      <c r="AP3" s="322"/>
      <c r="AQ3" s="201">
        <f t="shared" ref="AQ3:AQ20" si="0">C3+H3+L3+AA3+AB3+AN3+AO3+AP3</f>
        <v>14555.945369921317</v>
      </c>
    </row>
    <row r="4" spans="1:45" ht="12.75" customHeight="1" x14ac:dyDescent="0.2">
      <c r="A4" s="19" t="s">
        <v>2</v>
      </c>
      <c r="B4" s="20"/>
      <c r="C4" s="251">
        <f>SUM(D4:G4)</f>
        <v>7.1848390875487995</v>
      </c>
      <c r="D4" s="252">
        <v>0</v>
      </c>
      <c r="E4" s="253">
        <v>6.8694460469599994</v>
      </c>
      <c r="F4" s="190"/>
      <c r="G4" s="190">
        <v>0.31539304058879997</v>
      </c>
      <c r="H4" s="304">
        <f>SUM(I4:K4)</f>
        <v>10.109260000000001</v>
      </c>
      <c r="I4" s="28"/>
      <c r="J4" s="175"/>
      <c r="K4" s="175">
        <v>10.109260000000001</v>
      </c>
      <c r="L4" s="304">
        <f>SUM(M4:Z4)</f>
        <v>1244.8337185001219</v>
      </c>
      <c r="M4" s="28">
        <v>94.0792</v>
      </c>
      <c r="N4" s="28">
        <v>0</v>
      </c>
      <c r="O4" s="175"/>
      <c r="P4" s="175">
        <v>37.096251228333337</v>
      </c>
      <c r="Q4" s="175">
        <v>21.996477950720003</v>
      </c>
      <c r="R4" s="175">
        <v>0</v>
      </c>
      <c r="S4" s="175">
        <v>907.55621529472057</v>
      </c>
      <c r="T4" s="175">
        <v>29.860586114099998</v>
      </c>
      <c r="U4" s="175">
        <v>126.36454733747242</v>
      </c>
      <c r="V4" s="175">
        <v>0.24922251677561283</v>
      </c>
      <c r="W4" s="190">
        <v>22.593092658</v>
      </c>
      <c r="X4" s="190">
        <v>9.0940400000000005E-2</v>
      </c>
      <c r="Y4" s="190">
        <v>5.2550000000000001E-3</v>
      </c>
      <c r="Z4" s="175">
        <v>4.9419300000000002</v>
      </c>
      <c r="AA4" s="304">
        <v>0</v>
      </c>
      <c r="AB4" s="322">
        <f>SUM(AC4:AM4)</f>
        <v>0.15904079999999998</v>
      </c>
      <c r="AC4" s="323"/>
      <c r="AD4" s="175"/>
      <c r="AE4" s="175">
        <v>0.15904079999999998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24.902281002000002</v>
      </c>
      <c r="AP4" s="322"/>
      <c r="AQ4" s="201">
        <f t="shared" si="0"/>
        <v>1287.1891393896708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138.77589654569482</v>
      </c>
      <c r="M5" s="28"/>
      <c r="N5" s="28"/>
      <c r="O5" s="175"/>
      <c r="P5" s="175"/>
      <c r="Q5" s="175"/>
      <c r="R5" s="175"/>
      <c r="S5" s="175">
        <v>38.43898416977401</v>
      </c>
      <c r="T5" s="175"/>
      <c r="U5" s="175">
        <v>100.33691237592082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138.77589654569482</v>
      </c>
    </row>
    <row r="6" spans="1:45" ht="12.75" customHeight="1" thickBot="1" x14ac:dyDescent="0.25">
      <c r="A6" s="33" t="s">
        <v>4</v>
      </c>
      <c r="B6" s="34"/>
      <c r="C6" s="251">
        <f>SUM(D6:G6)</f>
        <v>274.8909911880034</v>
      </c>
      <c r="D6" s="254">
        <v>271.07699048034976</v>
      </c>
      <c r="E6" s="190">
        <v>3.6484619595297438</v>
      </c>
      <c r="F6" s="255"/>
      <c r="G6" s="255">
        <v>0.16553874812385636</v>
      </c>
      <c r="H6" s="305">
        <f>SUM(I6:K6)</f>
        <v>-236.42000822737114</v>
      </c>
      <c r="I6" s="306">
        <v>-228.47553822737115</v>
      </c>
      <c r="J6" s="306">
        <v>-0.18842599999999998</v>
      </c>
      <c r="K6" s="306">
        <v>-7.7560439999999993</v>
      </c>
      <c r="L6" s="305">
        <f>SUM(M6:Z6)</f>
        <v>49.158992776945226</v>
      </c>
      <c r="M6" s="28">
        <v>-48.062199999999997</v>
      </c>
      <c r="N6" s="28">
        <v>0</v>
      </c>
      <c r="O6" s="175"/>
      <c r="P6" s="175">
        <v>-14.104248645822224</v>
      </c>
      <c r="Q6" s="175">
        <v>13.262732511508478</v>
      </c>
      <c r="R6" s="175">
        <v>3.6171282609599995</v>
      </c>
      <c r="S6" s="175">
        <v>102.50685743862437</v>
      </c>
      <c r="T6" s="175">
        <v>1.1030261368000005</v>
      </c>
      <c r="U6" s="175">
        <v>-17.120190341830977</v>
      </c>
      <c r="V6" s="175">
        <v>11.747525464705571</v>
      </c>
      <c r="W6" s="255">
        <v>-3.7916380479999989</v>
      </c>
      <c r="X6" s="255">
        <v>0</v>
      </c>
      <c r="Y6" s="255">
        <v>0</v>
      </c>
      <c r="Z6" s="306">
        <v>0</v>
      </c>
      <c r="AA6" s="305">
        <v>-12.367437761889299</v>
      </c>
      <c r="AB6" s="324">
        <f>SUM(AC6:AM6)</f>
        <v>-0.52102397276160017</v>
      </c>
      <c r="AC6" s="325"/>
      <c r="AD6" s="186"/>
      <c r="AE6" s="186">
        <v>3.2159171470463996</v>
      </c>
      <c r="AF6" s="186"/>
      <c r="AG6" s="186"/>
      <c r="AH6" s="186"/>
      <c r="AI6" s="186">
        <v>-0.92084250672000001</v>
      </c>
      <c r="AJ6" s="186">
        <v>-2.8160986130879997</v>
      </c>
      <c r="AK6" s="306"/>
      <c r="AL6" s="306"/>
      <c r="AM6" s="255"/>
      <c r="AN6" s="353"/>
      <c r="AO6" s="353"/>
      <c r="AP6" s="324"/>
      <c r="AQ6" s="204">
        <f t="shared" si="0"/>
        <v>74.741514002926593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1232.9128883220642</v>
      </c>
      <c r="D7" s="326">
        <f t="shared" si="1"/>
        <v>1194.088800275945</v>
      </c>
      <c r="E7" s="180">
        <f t="shared" si="1"/>
        <v>28.425026808518307</v>
      </c>
      <c r="F7" s="180">
        <f t="shared" si="1"/>
        <v>0</v>
      </c>
      <c r="G7" s="180">
        <f t="shared" si="1"/>
        <v>10.399061237600948</v>
      </c>
      <c r="H7" s="308">
        <f t="shared" si="1"/>
        <v>764.93198765897557</v>
      </c>
      <c r="I7" s="326">
        <f t="shared" si="1"/>
        <v>617.72171765897542</v>
      </c>
      <c r="J7" s="180">
        <f t="shared" si="1"/>
        <v>165.07557400000002</v>
      </c>
      <c r="K7" s="180">
        <f t="shared" si="1"/>
        <v>-17.865304000000002</v>
      </c>
      <c r="L7" s="308">
        <f t="shared" si="1"/>
        <v>7622.2338047830808</v>
      </c>
      <c r="M7" s="326">
        <f t="shared" si="1"/>
        <v>2970.6529999999998</v>
      </c>
      <c r="N7" s="326">
        <f t="shared" ref="N7" si="2">N2+N3-N4-N5+N6</f>
        <v>0</v>
      </c>
      <c r="O7" s="180">
        <f t="shared" si="1"/>
        <v>0</v>
      </c>
      <c r="P7" s="180">
        <f t="shared" si="1"/>
        <v>1047.2254373969554</v>
      </c>
      <c r="Q7" s="180">
        <f t="shared" si="1"/>
        <v>520.84468566294538</v>
      </c>
      <c r="R7" s="180">
        <f t="shared" si="1"/>
        <v>1071.9976847161759</v>
      </c>
      <c r="S7" s="180">
        <f t="shared" si="1"/>
        <v>-527.57289659338437</v>
      </c>
      <c r="T7" s="180">
        <f t="shared" si="1"/>
        <v>92.779220422700021</v>
      </c>
      <c r="U7" s="180">
        <f t="shared" si="1"/>
        <v>2033.7058145947485</v>
      </c>
      <c r="V7" s="180">
        <f t="shared" si="1"/>
        <v>111.09984868893955</v>
      </c>
      <c r="W7" s="180">
        <f t="shared" si="1"/>
        <v>-26.384730705999999</v>
      </c>
      <c r="X7" s="180">
        <f t="shared" si="1"/>
        <v>299.21102359999998</v>
      </c>
      <c r="Y7" s="180">
        <f t="shared" si="1"/>
        <v>1.289577</v>
      </c>
      <c r="Z7" s="180">
        <f t="shared" si="1"/>
        <v>27.38514</v>
      </c>
      <c r="AA7" s="308">
        <f t="shared" si="1"/>
        <v>4711.9128231128725</v>
      </c>
      <c r="AB7" s="308">
        <f t="shared" si="1"/>
        <v>678.39013614321641</v>
      </c>
      <c r="AC7" s="326">
        <f t="shared" si="1"/>
        <v>51.533877868171984</v>
      </c>
      <c r="AD7" s="180">
        <f t="shared" si="1"/>
        <v>242.06067786999998</v>
      </c>
      <c r="AE7" s="180">
        <f t="shared" si="1"/>
        <v>204.18836051008046</v>
      </c>
      <c r="AF7" s="180">
        <f t="shared" ref="AF7" si="3">AF2+AF3-AF4-AF5+AF6</f>
        <v>6.3652074148511995</v>
      </c>
      <c r="AG7" s="180">
        <f t="shared" si="1"/>
        <v>44.155811515009674</v>
      </c>
      <c r="AH7" s="180">
        <f t="shared" si="1"/>
        <v>14.241942618109116</v>
      </c>
      <c r="AI7" s="180">
        <f t="shared" si="1"/>
        <v>62.449086452015997</v>
      </c>
      <c r="AJ7" s="180">
        <f t="shared" ref="AJ7" si="4">AJ2+AJ3-AJ4-AJ5+AJ6</f>
        <v>30.154825383974885</v>
      </c>
      <c r="AK7" s="259">
        <f t="shared" si="1"/>
        <v>4.0937793753600002E-2</v>
      </c>
      <c r="AL7" s="259">
        <f t="shared" ref="AL7" si="5">AL2+AL3-AL4-AL5+AL6</f>
        <v>7.4983988613520092</v>
      </c>
      <c r="AM7" s="326">
        <f t="shared" si="1"/>
        <v>15.701009855897395</v>
      </c>
      <c r="AN7" s="308">
        <f t="shared" si="1"/>
        <v>8.5507786244735993</v>
      </c>
      <c r="AO7" s="308">
        <f t="shared" si="1"/>
        <v>40.448037118000009</v>
      </c>
      <c r="AP7" s="362">
        <f t="shared" si="1"/>
        <v>0</v>
      </c>
      <c r="AQ7" s="229">
        <f t="shared" si="0"/>
        <v>15059.380455762683</v>
      </c>
      <c r="AR7" s="18"/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1232.9128883220642</v>
      </c>
      <c r="D8" s="374">
        <f t="shared" si="6"/>
        <v>1194.088800275945</v>
      </c>
      <c r="E8" s="375">
        <f t="shared" si="6"/>
        <v>28.425026808518307</v>
      </c>
      <c r="F8" s="376">
        <f t="shared" si="6"/>
        <v>0</v>
      </c>
      <c r="G8" s="376">
        <f t="shared" si="6"/>
        <v>10.399061237600948</v>
      </c>
      <c r="H8" s="377">
        <f t="shared" si="6"/>
        <v>764.93198765897557</v>
      </c>
      <c r="I8" s="374">
        <f t="shared" si="6"/>
        <v>617.72171765897542</v>
      </c>
      <c r="J8" s="375">
        <f t="shared" si="6"/>
        <v>165.07557400000002</v>
      </c>
      <c r="K8" s="375">
        <f t="shared" si="6"/>
        <v>-17.865304000000002</v>
      </c>
      <c r="L8" s="377">
        <f t="shared" si="6"/>
        <v>7294.3480641830811</v>
      </c>
      <c r="M8" s="374">
        <f t="shared" si="6"/>
        <v>2970.6529999999998</v>
      </c>
      <c r="N8" s="374">
        <f t="shared" si="6"/>
        <v>0</v>
      </c>
      <c r="O8" s="375">
        <f t="shared" si="6"/>
        <v>0</v>
      </c>
      <c r="P8" s="375">
        <f t="shared" si="6"/>
        <v>1047.2254373969554</v>
      </c>
      <c r="Q8" s="375">
        <f t="shared" si="6"/>
        <v>520.84468566294538</v>
      </c>
      <c r="R8" s="375">
        <f t="shared" si="6"/>
        <v>1071.9976847161759</v>
      </c>
      <c r="S8" s="375">
        <f t="shared" si="6"/>
        <v>-527.57289659338437</v>
      </c>
      <c r="T8" s="375">
        <f t="shared" si="6"/>
        <v>92.779220422700021</v>
      </c>
      <c r="U8" s="375">
        <f t="shared" si="6"/>
        <v>2033.7058145947485</v>
      </c>
      <c r="V8" s="375">
        <f t="shared" si="6"/>
        <v>111.09984868893955</v>
      </c>
      <c r="W8" s="376">
        <f t="shared" si="6"/>
        <v>-26.384730705999999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4711.9128231128725</v>
      </c>
      <c r="AB8" s="387">
        <f t="shared" si="6"/>
        <v>678.39013614321641</v>
      </c>
      <c r="AC8" s="374">
        <f t="shared" si="6"/>
        <v>51.533877868171984</v>
      </c>
      <c r="AD8" s="375">
        <f t="shared" si="6"/>
        <v>242.06067786999998</v>
      </c>
      <c r="AE8" s="375">
        <f t="shared" si="6"/>
        <v>204.18836051008046</v>
      </c>
      <c r="AF8" s="375">
        <f t="shared" si="6"/>
        <v>6.3652074148511995</v>
      </c>
      <c r="AG8" s="375">
        <f t="shared" si="6"/>
        <v>44.155811515009674</v>
      </c>
      <c r="AH8" s="375">
        <f t="shared" si="6"/>
        <v>14.241942618109116</v>
      </c>
      <c r="AI8" s="375">
        <f t="shared" si="6"/>
        <v>62.449086452015997</v>
      </c>
      <c r="AJ8" s="375">
        <f t="shared" ref="AJ8" si="7">AJ7-AJ27</f>
        <v>30.154825383974885</v>
      </c>
      <c r="AK8" s="411">
        <f t="shared" si="6"/>
        <v>4.0937793753600002E-2</v>
      </c>
      <c r="AL8" s="411">
        <f t="shared" si="6"/>
        <v>7.4983988613520092</v>
      </c>
      <c r="AM8" s="374">
        <f t="shared" si="6"/>
        <v>15.701009855897395</v>
      </c>
      <c r="AN8" s="377">
        <f t="shared" si="6"/>
        <v>8.5507786244735993</v>
      </c>
      <c r="AO8" s="377">
        <f t="shared" si="6"/>
        <v>40.448037118000009</v>
      </c>
      <c r="AP8" s="374">
        <f t="shared" si="6"/>
        <v>0</v>
      </c>
      <c r="AQ8" s="378">
        <f t="shared" si="0"/>
        <v>14731.494715162684</v>
      </c>
      <c r="AR8" s="18"/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867.50168864048908</v>
      </c>
      <c r="D9" s="259">
        <f t="shared" si="8"/>
        <v>867.50168864048908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601.957788928534</v>
      </c>
      <c r="I9" s="259">
        <f t="shared" si="8"/>
        <v>601.957788928534</v>
      </c>
      <c r="J9" s="180">
        <f t="shared" si="8"/>
        <v>0</v>
      </c>
      <c r="K9" s="180">
        <f t="shared" si="8"/>
        <v>0</v>
      </c>
      <c r="L9" s="308">
        <f t="shared" si="8"/>
        <v>3108.1444351155915</v>
      </c>
      <c r="M9" s="180">
        <f t="shared" si="8"/>
        <v>2970.6529999999998</v>
      </c>
      <c r="N9" s="180">
        <f t="shared" ref="N9" si="9">SUM(N10:N14)</f>
        <v>0</v>
      </c>
      <c r="O9" s="180">
        <f t="shared" si="8"/>
        <v>7.3115783999999993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103.54740297390745</v>
      </c>
      <c r="T9" s="180">
        <f t="shared" si="8"/>
        <v>0.46241061019200003</v>
      </c>
      <c r="U9" s="180">
        <f t="shared" si="8"/>
        <v>26.170043131492406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3045.4410546737299</v>
      </c>
      <c r="AB9" s="326">
        <f t="shared" si="8"/>
        <v>74.384183330604131</v>
      </c>
      <c r="AC9" s="327">
        <f t="shared" si="8"/>
        <v>0</v>
      </c>
      <c r="AD9" s="180">
        <f t="shared" si="8"/>
        <v>0</v>
      </c>
      <c r="AE9" s="180">
        <f t="shared" si="8"/>
        <v>24.361716194854747</v>
      </c>
      <c r="AF9" s="180">
        <f t="shared" ref="AF9" si="10">SUM(AF10:AF14)</f>
        <v>0</v>
      </c>
      <c r="AG9" s="180">
        <f t="shared" si="8"/>
        <v>44.155811515009674</v>
      </c>
      <c r="AH9" s="180">
        <f t="shared" si="8"/>
        <v>5.8666556207397047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0</v>
      </c>
      <c r="AO9" s="308">
        <f t="shared" si="8"/>
        <v>43.259691619999998</v>
      </c>
      <c r="AP9" s="326">
        <f t="shared" si="8"/>
        <v>0</v>
      </c>
      <c r="AQ9" s="211">
        <f t="shared" si="0"/>
        <v>7740.6888423089486</v>
      </c>
      <c r="AR9" s="18"/>
    </row>
    <row r="10" spans="1:45" ht="12.75" customHeight="1" x14ac:dyDescent="0.2">
      <c r="A10" s="63" t="s">
        <v>225</v>
      </c>
      <c r="B10" s="64"/>
      <c r="C10" s="261">
        <f>SUM(D10:G10)</f>
        <v>867.50168864048908</v>
      </c>
      <c r="D10" s="262">
        <v>867.50168864048908</v>
      </c>
      <c r="E10" s="181"/>
      <c r="F10" s="263"/>
      <c r="G10" s="263"/>
      <c r="H10" s="309">
        <f>SUM(I10:K10)</f>
        <v>481.13491570007778</v>
      </c>
      <c r="I10" s="262">
        <v>481.13491570007778</v>
      </c>
      <c r="J10" s="181">
        <v>0</v>
      </c>
      <c r="K10" s="181"/>
      <c r="L10" s="309">
        <f>SUM(M10:Z10)</f>
        <v>129.71744610539986</v>
      </c>
      <c r="M10" s="181"/>
      <c r="N10" s="181"/>
      <c r="O10" s="181"/>
      <c r="P10" s="181"/>
      <c r="Q10" s="181"/>
      <c r="R10" s="181"/>
      <c r="S10" s="181">
        <v>103.54740297390745</v>
      </c>
      <c r="T10" s="181"/>
      <c r="U10" s="181">
        <v>26.170043131492406</v>
      </c>
      <c r="V10" s="181"/>
      <c r="W10" s="263"/>
      <c r="X10" s="263"/>
      <c r="Y10" s="263"/>
      <c r="Z10" s="181"/>
      <c r="AA10" s="309">
        <v>2768.1926170245597</v>
      </c>
      <c r="AB10" s="328">
        <f>SUM(AC10:AM10)</f>
        <v>64.530761709864422</v>
      </c>
      <c r="AC10" s="329"/>
      <c r="AD10" s="181"/>
      <c r="AE10" s="181">
        <v>20.374950194854748</v>
      </c>
      <c r="AF10" s="181">
        <v>0</v>
      </c>
      <c r="AG10" s="181">
        <v>44.155811515009674</v>
      </c>
      <c r="AH10" s="181"/>
      <c r="AI10" s="181"/>
      <c r="AJ10" s="181"/>
      <c r="AK10" s="262"/>
      <c r="AL10" s="262"/>
      <c r="AM10" s="263"/>
      <c r="AN10" s="354">
        <v>0</v>
      </c>
      <c r="AO10" s="354"/>
      <c r="AP10" s="328"/>
      <c r="AQ10" s="214">
        <f t="shared" si="0"/>
        <v>4311.0774291803909</v>
      </c>
    </row>
    <row r="11" spans="1:45" ht="12.75" customHeight="1" x14ac:dyDescent="0.2">
      <c r="A11" s="19" t="s">
        <v>226</v>
      </c>
      <c r="B11" s="2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9.8676942810878607</v>
      </c>
      <c r="I11" s="28">
        <v>9.8676942810878607</v>
      </c>
      <c r="J11" s="175"/>
      <c r="K11" s="175"/>
      <c r="L11" s="304">
        <f>SUM(M11:Z11)</f>
        <v>7.7739890101919995</v>
      </c>
      <c r="M11" s="175"/>
      <c r="N11" s="188"/>
      <c r="O11" s="188">
        <v>7.3115783999999993</v>
      </c>
      <c r="P11" s="175"/>
      <c r="Q11" s="175"/>
      <c r="R11" s="175"/>
      <c r="S11" s="175">
        <v>0</v>
      </c>
      <c r="T11" s="175">
        <v>0.46241061019200003</v>
      </c>
      <c r="U11" s="175">
        <v>0</v>
      </c>
      <c r="V11" s="175"/>
      <c r="W11" s="190"/>
      <c r="X11" s="190"/>
      <c r="Y11" s="190"/>
      <c r="Z11" s="175"/>
      <c r="AA11" s="304">
        <v>256.63584547191834</v>
      </c>
      <c r="AB11" s="322">
        <f>SUM(AC11:AM11)</f>
        <v>9.8534216207397041</v>
      </c>
      <c r="AC11" s="323"/>
      <c r="AD11" s="175"/>
      <c r="AE11" s="175">
        <v>3.9867659999999994</v>
      </c>
      <c r="AF11" s="175"/>
      <c r="AG11" s="175"/>
      <c r="AH11" s="175">
        <v>5.8666556207397047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284.13095038393794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24.883177219999993</v>
      </c>
      <c r="AP12" s="322"/>
      <c r="AQ12" s="201">
        <f t="shared" si="0"/>
        <v>24.883177219999993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110.95517894736842</v>
      </c>
      <c r="I13" s="28">
        <v>110.95517894736842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110.95517894736842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2970.6529999999998</v>
      </c>
      <c r="M14" s="182">
        <v>2970.6529999999998</v>
      </c>
      <c r="N14" s="182">
        <v>0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20.612592177252047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18.376514400000001</v>
      </c>
      <c r="AP14" s="330"/>
      <c r="AQ14" s="217">
        <f t="shared" si="0"/>
        <v>3009.6421065772515</v>
      </c>
    </row>
    <row r="15" spans="1:45" s="52" customFormat="1" ht="12.75" customHeight="1" x14ac:dyDescent="0.2">
      <c r="A15" s="657" t="s">
        <v>6</v>
      </c>
      <c r="B15" s="1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105.40742</v>
      </c>
      <c r="I15" s="268">
        <f t="shared" si="13"/>
        <v>0</v>
      </c>
      <c r="J15" s="183">
        <f t="shared" si="13"/>
        <v>0</v>
      </c>
      <c r="K15" s="183">
        <f t="shared" si="13"/>
        <v>105.40742</v>
      </c>
      <c r="L15" s="311">
        <f t="shared" si="13"/>
        <v>3023.031195785356</v>
      </c>
      <c r="M15" s="183">
        <f t="shared" si="13"/>
        <v>0</v>
      </c>
      <c r="N15" s="183">
        <f t="shared" si="13"/>
        <v>0</v>
      </c>
      <c r="O15" s="183">
        <f t="shared" si="13"/>
        <v>85.702319801303929</v>
      </c>
      <c r="P15" s="183">
        <f t="shared" si="13"/>
        <v>494.10978205499998</v>
      </c>
      <c r="Q15" s="183">
        <f t="shared" si="13"/>
        <v>221.46472588240002</v>
      </c>
      <c r="R15" s="183">
        <f t="shared" si="13"/>
        <v>0</v>
      </c>
      <c r="S15" s="183">
        <f t="shared" si="13"/>
        <v>950.39331826599448</v>
      </c>
      <c r="T15" s="183">
        <f t="shared" si="13"/>
        <v>64.36952599701155</v>
      </c>
      <c r="U15" s="183">
        <f t="shared" si="13"/>
        <v>1177.5112291766463</v>
      </c>
      <c r="V15" s="183">
        <f t="shared" si="13"/>
        <v>0</v>
      </c>
      <c r="W15" s="269">
        <f t="shared" si="13"/>
        <v>29.480294606999998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2144.7445569106098</v>
      </c>
      <c r="AP15" s="219">
        <f t="shared" si="13"/>
        <v>0</v>
      </c>
      <c r="AQ15" s="220">
        <f t="shared" si="0"/>
        <v>5273.1831726959663</v>
      </c>
      <c r="AR15" s="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1962.1473289844071</v>
      </c>
      <c r="AP16" s="328"/>
      <c r="AQ16" s="221">
        <f>C16+H16+L16+AA16+AO16+AP16</f>
        <v>1962.1473289844071</v>
      </c>
      <c r="AR16" s="198"/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167.3870694409548</v>
      </c>
      <c r="AP17" s="322"/>
      <c r="AQ17" s="201">
        <f>C17+H17+L17+AA17+AO17+AP17</f>
        <v>167.3870694409548</v>
      </c>
      <c r="AR17" s="198"/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15.210158485248</v>
      </c>
      <c r="AP18" s="322"/>
      <c r="AQ18" s="201">
        <f t="shared" si="0"/>
        <v>15.210158485248</v>
      </c>
      <c r="AR18" s="198"/>
    </row>
    <row r="19" spans="1:44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105.40742</v>
      </c>
      <c r="I19" s="28"/>
      <c r="J19" s="175"/>
      <c r="K19" s="175">
        <v>105.40742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105.40742</v>
      </c>
      <c r="AR19" s="198"/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3023.031195785356</v>
      </c>
      <c r="M20" s="182"/>
      <c r="N20" s="182"/>
      <c r="O20" s="182">
        <v>85.702319801303929</v>
      </c>
      <c r="P20" s="182">
        <v>494.10978205499998</v>
      </c>
      <c r="Q20" s="182">
        <v>221.46472588240002</v>
      </c>
      <c r="R20" s="182">
        <v>0</v>
      </c>
      <c r="S20" s="182">
        <v>950.39331826599448</v>
      </c>
      <c r="T20" s="182">
        <v>64.36952599701155</v>
      </c>
      <c r="U20" s="182">
        <v>1177.5112291766463</v>
      </c>
      <c r="V20" s="182"/>
      <c r="W20" s="266">
        <v>29.480294606999998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3023.031195785356</v>
      </c>
      <c r="AR20" s="198"/>
    </row>
    <row r="21" spans="1:44" s="222" customFormat="1" ht="12.75" customHeight="1" x14ac:dyDescent="0.2">
      <c r="A21" s="97" t="s">
        <v>7</v>
      </c>
      <c r="B21" s="224"/>
      <c r="C21" s="270">
        <f>SUM(C22:C24)</f>
        <v>23.6024458208</v>
      </c>
      <c r="D21" s="271">
        <f>SUM(D22:D24)</f>
        <v>-12.708815000000001</v>
      </c>
      <c r="E21" s="184">
        <f>SUM(E22:E24)</f>
        <v>36.311260820800001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-17.108477046248396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3.2903923387333327</v>
      </c>
      <c r="Q21" s="184">
        <f t="shared" si="15"/>
        <v>282.54345068768004</v>
      </c>
      <c r="R21" s="184">
        <f t="shared" si="15"/>
        <v>-282.34750446695995</v>
      </c>
      <c r="S21" s="184">
        <f t="shared" si="15"/>
        <v>4.9013038429378541</v>
      </c>
      <c r="T21" s="184">
        <f t="shared" si="15"/>
        <v>0</v>
      </c>
      <c r="U21" s="184">
        <f t="shared" si="15"/>
        <v>-1.8936736278396733</v>
      </c>
      <c r="V21" s="184">
        <f t="shared" si="15"/>
        <v>-23.602445820800003</v>
      </c>
      <c r="W21" s="272">
        <f t="shared" si="15"/>
        <v>0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-293.63549353192553</v>
      </c>
      <c r="AC21" s="334">
        <f t="shared" si="17"/>
        <v>-51.533877868171984</v>
      </c>
      <c r="AD21" s="184">
        <f t="shared" si="17"/>
        <v>-242.06067786999998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-4.0937793753600002E-2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293.63549353192553</v>
      </c>
      <c r="AP21" s="333">
        <f t="shared" si="17"/>
        <v>0</v>
      </c>
      <c r="AQ21" s="225">
        <f t="shared" si="17"/>
        <v>6.4939687745516039</v>
      </c>
      <c r="AR21" s="198"/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-293.63549353192553</v>
      </c>
      <c r="AC22" s="329">
        <f>-AC2</f>
        <v>-51.533877868171984</v>
      </c>
      <c r="AD22" s="181">
        <f>-AD2</f>
        <v>-242.06067786999998</v>
      </c>
      <c r="AE22" s="181"/>
      <c r="AF22" s="181"/>
      <c r="AG22" s="188"/>
      <c r="AH22" s="188"/>
      <c r="AI22" s="188"/>
      <c r="AJ22" s="188"/>
      <c r="AK22" s="262">
        <v>-4.0937793753600002E-2</v>
      </c>
      <c r="AL22" s="188"/>
      <c r="AM22" s="263"/>
      <c r="AN22" s="354"/>
      <c r="AO22" s="309">
        <f>-(C22+H22+L22+AA22+AB22)</f>
        <v>293.63549353192553</v>
      </c>
      <c r="AP22" s="328"/>
      <c r="AQ22" s="221">
        <f>C22+H22+L22+AA22+AB22+AN22+AO22+AP22</f>
        <v>0</v>
      </c>
      <c r="AR22" s="198"/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23.6024458208</v>
      </c>
      <c r="D24" s="406">
        <v>-12.708815000000001</v>
      </c>
      <c r="E24" s="186">
        <f>-D24-V24</f>
        <v>36.311260820800001</v>
      </c>
      <c r="F24" s="255"/>
      <c r="G24" s="255">
        <v>0</v>
      </c>
      <c r="H24" s="305"/>
      <c r="I24" s="314"/>
      <c r="J24" s="186"/>
      <c r="K24" s="186"/>
      <c r="L24" s="305">
        <f>SUM(N24:Z24)</f>
        <v>-17.108477046248396</v>
      </c>
      <c r="M24" s="186"/>
      <c r="N24" s="186">
        <v>0</v>
      </c>
      <c r="O24" s="186"/>
      <c r="P24" s="186">
        <v>3.2903923387333327</v>
      </c>
      <c r="Q24" s="186">
        <v>282.54345068768004</v>
      </c>
      <c r="R24" s="186">
        <v>-282.34750446695995</v>
      </c>
      <c r="S24" s="186">
        <v>4.9013038429378541</v>
      </c>
      <c r="T24" s="186"/>
      <c r="U24" s="186">
        <v>-1.8936736278396733</v>
      </c>
      <c r="V24" s="255">
        <v>-23.602445820800003</v>
      </c>
      <c r="W24" s="255">
        <v>0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6.4939687745516039</v>
      </c>
      <c r="AR24" s="198"/>
    </row>
    <row r="25" spans="1:44" s="96" customFormat="1" ht="12.75" customHeight="1" thickBot="1" x14ac:dyDescent="0.25">
      <c r="A25" s="86" t="s">
        <v>8</v>
      </c>
      <c r="B25" s="1"/>
      <c r="C25" s="267">
        <f>SUM(D25:G25)</f>
        <v>0</v>
      </c>
      <c r="D25" s="268"/>
      <c r="E25" s="183"/>
      <c r="F25" s="174"/>
      <c r="G25" s="174"/>
      <c r="H25" s="311">
        <f>SUM(I25:K25)</f>
        <v>15.574607116011352</v>
      </c>
      <c r="I25" s="174">
        <v>15.574607116011352</v>
      </c>
      <c r="J25" s="185"/>
      <c r="K25" s="185"/>
      <c r="L25" s="311">
        <f>SUM(O25:Z25)</f>
        <v>92.63160982044154</v>
      </c>
      <c r="M25" s="185"/>
      <c r="N25" s="185"/>
      <c r="O25" s="185">
        <v>79.177946708212531</v>
      </c>
      <c r="P25" s="185"/>
      <c r="Q25" s="185"/>
      <c r="R25" s="185"/>
      <c r="S25" s="185">
        <v>9.0223713730368011</v>
      </c>
      <c r="T25" s="185">
        <v>3.1541612860222954</v>
      </c>
      <c r="U25" s="185">
        <v>1.2771304531699084</v>
      </c>
      <c r="V25" s="185"/>
      <c r="W25" s="174"/>
      <c r="X25" s="174"/>
      <c r="Y25" s="174"/>
      <c r="Z25" s="185"/>
      <c r="AA25" s="311">
        <v>87.259674458039285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258.8543885218408</v>
      </c>
      <c r="AP25" s="219"/>
      <c r="AQ25" s="228">
        <f>C25+H25+L25+AA25+AB25+AN25+AO25+AP25</f>
        <v>454.32027991633299</v>
      </c>
      <c r="AR25" s="18"/>
    </row>
    <row r="26" spans="1:44" s="52" customFormat="1" ht="12.75" customHeight="1" thickBot="1" x14ac:dyDescent="0.25">
      <c r="A26" s="45" t="s">
        <v>9</v>
      </c>
      <c r="B26" s="46"/>
      <c r="C26" s="256">
        <f t="shared" ref="C26:AP26" si="20">C7-C9+C15+C21-C25</f>
        <v>389.01364550237508</v>
      </c>
      <c r="D26" s="278">
        <f t="shared" si="20"/>
        <v>313.87829663545591</v>
      </c>
      <c r="E26" s="179">
        <f t="shared" si="20"/>
        <v>64.736287629318312</v>
      </c>
      <c r="F26" s="179">
        <f t="shared" si="20"/>
        <v>0</v>
      </c>
      <c r="G26" s="179">
        <f t="shared" si="20"/>
        <v>10.399061237600948</v>
      </c>
      <c r="H26" s="307">
        <f t="shared" si="20"/>
        <v>252.80701161443022</v>
      </c>
      <c r="I26" s="278">
        <f t="shared" si="20"/>
        <v>0.18932161443006912</v>
      </c>
      <c r="J26" s="179">
        <f t="shared" si="20"/>
        <v>165.07557400000002</v>
      </c>
      <c r="K26" s="179">
        <f t="shared" si="20"/>
        <v>87.542115999999993</v>
      </c>
      <c r="L26" s="307">
        <f t="shared" si="20"/>
        <v>7427.3804785861557</v>
      </c>
      <c r="M26" s="179">
        <f t="shared" si="20"/>
        <v>0</v>
      </c>
      <c r="N26" s="179">
        <f t="shared" si="20"/>
        <v>0</v>
      </c>
      <c r="O26" s="179">
        <f t="shared" si="20"/>
        <v>-0.78720530690860357</v>
      </c>
      <c r="P26" s="179">
        <f t="shared" si="20"/>
        <v>1544.6256117906885</v>
      </c>
      <c r="Q26" s="179">
        <f t="shared" si="20"/>
        <v>1024.8528622330255</v>
      </c>
      <c r="R26" s="179">
        <f t="shared" si="20"/>
        <v>789.65018024921596</v>
      </c>
      <c r="S26" s="179">
        <f t="shared" si="20"/>
        <v>315.15195116860377</v>
      </c>
      <c r="T26" s="179">
        <f t="shared" si="20"/>
        <v>153.53217452349728</v>
      </c>
      <c r="U26" s="179">
        <f t="shared" si="20"/>
        <v>3181.8761965588933</v>
      </c>
      <c r="V26" s="179">
        <f t="shared" si="20"/>
        <v>87.497402868139545</v>
      </c>
      <c r="W26" s="179">
        <f t="shared" si="20"/>
        <v>3.0955639009999985</v>
      </c>
      <c r="X26" s="179">
        <f t="shared" si="20"/>
        <v>299.21102359999998</v>
      </c>
      <c r="Y26" s="179">
        <f t="shared" si="20"/>
        <v>1.289577</v>
      </c>
      <c r="Z26" s="179">
        <f t="shared" si="20"/>
        <v>27.38514</v>
      </c>
      <c r="AA26" s="307">
        <f t="shared" si="20"/>
        <v>1579.2120939811034</v>
      </c>
      <c r="AB26" s="257">
        <f t="shared" si="20"/>
        <v>310.3704592806867</v>
      </c>
      <c r="AC26" s="327">
        <f t="shared" si="20"/>
        <v>0</v>
      </c>
      <c r="AD26" s="180">
        <f t="shared" si="20"/>
        <v>0</v>
      </c>
      <c r="AE26" s="180">
        <f t="shared" si="20"/>
        <v>179.82664431522571</v>
      </c>
      <c r="AF26" s="180">
        <f t="shared" si="20"/>
        <v>6.3652074148511995</v>
      </c>
      <c r="AG26" s="180">
        <f t="shared" si="20"/>
        <v>0</v>
      </c>
      <c r="AH26" s="180">
        <f t="shared" si="20"/>
        <v>8.3752869973694111</v>
      </c>
      <c r="AI26" s="180">
        <f t="shared" si="20"/>
        <v>62.449086452015997</v>
      </c>
      <c r="AJ26" s="180">
        <f t="shared" ref="AJ26" si="21">AJ7-AJ9+AJ15+AJ21-AJ25</f>
        <v>30.154825383974885</v>
      </c>
      <c r="AK26" s="259">
        <f t="shared" si="20"/>
        <v>0</v>
      </c>
      <c r="AL26" s="259">
        <f t="shared" si="20"/>
        <v>7.4983988613520092</v>
      </c>
      <c r="AM26" s="297">
        <f t="shared" si="20"/>
        <v>15.701009855897395</v>
      </c>
      <c r="AN26" s="307">
        <f t="shared" si="20"/>
        <v>8.5507786244735993</v>
      </c>
      <c r="AO26" s="307">
        <f t="shared" si="20"/>
        <v>2176.7140074186946</v>
      </c>
      <c r="AP26" s="257">
        <f t="shared" si="20"/>
        <v>0</v>
      </c>
      <c r="AQ26" s="207">
        <f>C26+H26+L26+AA26+AB26+AN26+AO26+AP26</f>
        <v>12144.048475007919</v>
      </c>
      <c r="AR26" s="18"/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327.88574059999996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299.21102359999998</v>
      </c>
      <c r="Y27" s="260">
        <f t="shared" si="23"/>
        <v>1.289577</v>
      </c>
      <c r="Z27" s="180">
        <f t="shared" si="23"/>
        <v>27.38514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327.88574059999996</v>
      </c>
      <c r="AR27" s="19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327.88574059999996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299.21102359999998</v>
      </c>
      <c r="Y28" s="272">
        <f>Y26</f>
        <v>1.289577</v>
      </c>
      <c r="Z28" s="184">
        <f>Z26</f>
        <v>27.38514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327.88574059999996</v>
      </c>
    </row>
    <row r="29" spans="1:44" s="52" customFormat="1" ht="12.75" customHeight="1" thickBot="1" x14ac:dyDescent="0.25">
      <c r="A29" s="53" t="s">
        <v>12</v>
      </c>
      <c r="B29" s="54"/>
      <c r="C29" s="258">
        <f t="shared" ref="C29:AQ29" si="25">C30+C45+C56+C58+C65+C70+C71</f>
        <v>378.41895699256281</v>
      </c>
      <c r="D29" s="259">
        <f t="shared" si="25"/>
        <v>301.47367986774861</v>
      </c>
      <c r="E29" s="180">
        <f t="shared" si="25"/>
        <v>66.56508065009227</v>
      </c>
      <c r="F29" s="260">
        <f t="shared" si="25"/>
        <v>0</v>
      </c>
      <c r="G29" s="260">
        <f t="shared" si="25"/>
        <v>10.380196474721961</v>
      </c>
      <c r="H29" s="308">
        <f t="shared" si="25"/>
        <v>253.9826274532</v>
      </c>
      <c r="I29" s="259">
        <f t="shared" si="25"/>
        <v>0.4437713532</v>
      </c>
      <c r="J29" s="259">
        <f t="shared" si="25"/>
        <v>165.452426</v>
      </c>
      <c r="K29" s="259">
        <f t="shared" si="25"/>
        <v>88.086430100000001</v>
      </c>
      <c r="L29" s="308">
        <f t="shared" si="25"/>
        <v>7158.682766078231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1477.5941105444444</v>
      </c>
      <c r="Q29" s="180">
        <f t="shared" si="25"/>
        <v>1122.6846467200003</v>
      </c>
      <c r="R29" s="180">
        <f t="shared" si="25"/>
        <v>787.06369733807981</v>
      </c>
      <c r="S29" s="180">
        <f t="shared" si="25"/>
        <v>318.20754954335473</v>
      </c>
      <c r="T29" s="180">
        <f t="shared" si="25"/>
        <v>148.32849626981161</v>
      </c>
      <c r="U29" s="180">
        <f t="shared" si="25"/>
        <v>3217.530518272119</v>
      </c>
      <c r="V29" s="180">
        <f t="shared" si="25"/>
        <v>86.222747390420764</v>
      </c>
      <c r="W29" s="260">
        <f t="shared" si="25"/>
        <v>1.0510000000000019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1589.5572544957502</v>
      </c>
      <c r="AB29" s="326">
        <f t="shared" si="25"/>
        <v>310.8204166314477</v>
      </c>
      <c r="AC29" s="327">
        <f t="shared" si="25"/>
        <v>0</v>
      </c>
      <c r="AD29" s="180">
        <f t="shared" si="25"/>
        <v>0</v>
      </c>
      <c r="AE29" s="180">
        <f t="shared" si="25"/>
        <v>180.28674027522575</v>
      </c>
      <c r="AF29" s="180">
        <f t="shared" ref="AF29" si="27">AF30+AF45+AF56+AF58+AF65+AF70+AF71</f>
        <v>6.3652074148511995</v>
      </c>
      <c r="AG29" s="180">
        <f t="shared" si="25"/>
        <v>0</v>
      </c>
      <c r="AH29" s="180">
        <f t="shared" si="25"/>
        <v>8.3752869973694111</v>
      </c>
      <c r="AI29" s="180">
        <f t="shared" si="25"/>
        <v>62.438947959215994</v>
      </c>
      <c r="AJ29" s="180">
        <f t="shared" ref="AJ29" si="28">AJ30+AJ45+AJ56+AJ58+AJ65+AJ70+AJ71</f>
        <v>30.154825267535998</v>
      </c>
      <c r="AK29" s="326">
        <f t="shared" si="25"/>
        <v>0</v>
      </c>
      <c r="AL29" s="326">
        <f t="shared" ref="AL29" si="29">AL30+AL45+AL56+AL58+AL65+AL70+AL71</f>
        <v>7.4983988613520092</v>
      </c>
      <c r="AM29" s="326">
        <f t="shared" si="25"/>
        <v>15.701009855897393</v>
      </c>
      <c r="AN29" s="326">
        <f t="shared" si="25"/>
        <v>8.5507786244735993</v>
      </c>
      <c r="AO29" s="308">
        <f t="shared" si="25"/>
        <v>2184.3619979282021</v>
      </c>
      <c r="AP29" s="326">
        <f t="shared" si="25"/>
        <v>0</v>
      </c>
      <c r="AQ29" s="207">
        <f t="shared" si="25"/>
        <v>11884.374798203868</v>
      </c>
      <c r="AR29" s="18"/>
    </row>
    <row r="30" spans="1:44" s="128" customFormat="1" ht="12.75" customHeight="1" x14ac:dyDescent="0.2">
      <c r="A30" s="232" t="s">
        <v>44</v>
      </c>
      <c r="B30" s="121"/>
      <c r="C30" s="280">
        <f>SUM(C31:C44)</f>
        <v>124.12020085100002</v>
      </c>
      <c r="D30" s="187">
        <v>124.12020085100002</v>
      </c>
      <c r="E30" s="187">
        <v>0</v>
      </c>
      <c r="F30" s="282"/>
      <c r="G30" s="282"/>
      <c r="H30" s="316">
        <f>SUM(H31:H44)</f>
        <v>0.4437713532</v>
      </c>
      <c r="I30" s="281">
        <f t="shared" ref="I30:K30" si="30">SUM(I31:I44)</f>
        <v>0.4437713532</v>
      </c>
      <c r="J30" s="187">
        <f t="shared" si="30"/>
        <v>0</v>
      </c>
      <c r="K30" s="187">
        <f t="shared" si="30"/>
        <v>0</v>
      </c>
      <c r="L30" s="316">
        <f>SUM(L31:L44)</f>
        <v>534.32084750011063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8.7381539680466016</v>
      </c>
      <c r="R30" s="187">
        <f>SUM(R31:R44)</f>
        <v>0</v>
      </c>
      <c r="S30" s="187">
        <v>311.46741909322031</v>
      </c>
      <c r="T30" s="187">
        <v>36.216652570873009</v>
      </c>
      <c r="U30" s="187">
        <v>103.90792373682999</v>
      </c>
      <c r="V30" s="187">
        <v>72.939698131140645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544.87947167695972</v>
      </c>
      <c r="AB30" s="338">
        <f t="shared" ref="AB30:AN30" si="31">SUM(AB31:AB44)</f>
        <v>152.45870627493935</v>
      </c>
      <c r="AC30" s="339">
        <f t="shared" si="31"/>
        <v>0</v>
      </c>
      <c r="AD30" s="187">
        <f t="shared" si="31"/>
        <v>0</v>
      </c>
      <c r="AE30" s="187">
        <f t="shared" si="31"/>
        <v>141.54880044456817</v>
      </c>
      <c r="AF30" s="187">
        <f t="shared" ref="AF30" si="32">SUM(AF31:AF44)</f>
        <v>6.3652074148511995</v>
      </c>
      <c r="AG30" s="187">
        <f t="shared" si="31"/>
        <v>0</v>
      </c>
      <c r="AH30" s="187">
        <f t="shared" si="31"/>
        <v>4.5446984155199992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8.5507786244735993</v>
      </c>
      <c r="AO30" s="316">
        <v>551.68501284773515</v>
      </c>
      <c r="AP30" s="338">
        <f>SUM(AP31:AP44)</f>
        <v>0</v>
      </c>
      <c r="AQ30" s="211">
        <f t="shared" ref="AQ30" si="35">C30+H30+L30+AA30+AB30+AN30+AO30+AP30</f>
        <v>1916.4587891284186</v>
      </c>
      <c r="AR30" s="18"/>
    </row>
    <row r="31" spans="1:44" ht="12.75" customHeight="1" x14ac:dyDescent="0.2">
      <c r="A31" s="235" t="s">
        <v>13</v>
      </c>
      <c r="B31" s="129" t="s">
        <v>123</v>
      </c>
      <c r="C31" s="283">
        <f t="shared" ref="C31:C43" si="36">SUM(D31:G31)</f>
        <v>1.0409872945959899</v>
      </c>
      <c r="D31" s="329">
        <v>1.0409872945959899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27.570542027420689</v>
      </c>
      <c r="M31" s="188"/>
      <c r="N31" s="188"/>
      <c r="O31" s="188"/>
      <c r="P31" s="285"/>
      <c r="Q31" s="313">
        <v>0.21099999999999999</v>
      </c>
      <c r="R31" s="437"/>
      <c r="S31" s="313">
        <v>3.0139132726647717</v>
      </c>
      <c r="T31" s="313">
        <v>0.3876287547559204</v>
      </c>
      <c r="U31" s="313">
        <v>23.957999999999998</v>
      </c>
      <c r="V31" s="313">
        <v>0</v>
      </c>
      <c r="W31" s="437"/>
      <c r="X31" s="284"/>
      <c r="Y31" s="285"/>
      <c r="Z31" s="188"/>
      <c r="AA31" s="354">
        <v>12.351048051674304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40.387682944031873</v>
      </c>
      <c r="AP31" s="340"/>
      <c r="AQ31" s="214">
        <f t="shared" si="24"/>
        <v>81.350260317722856</v>
      </c>
    </row>
    <row r="32" spans="1:44" ht="12.75" customHeight="1" x14ac:dyDescent="0.2">
      <c r="A32" s="237" t="s">
        <v>112</v>
      </c>
      <c r="B32" s="405" t="s">
        <v>124</v>
      </c>
      <c r="C32" s="251">
        <f t="shared" si="36"/>
        <v>17.387135000000001</v>
      </c>
      <c r="D32" s="323">
        <v>17.387135000000001</v>
      </c>
      <c r="E32" s="416"/>
      <c r="F32" s="416"/>
      <c r="G32" s="587"/>
      <c r="H32" s="304">
        <f t="shared" si="37"/>
        <v>0.4437713532</v>
      </c>
      <c r="I32" s="28">
        <v>0.4437713532</v>
      </c>
      <c r="J32" s="175"/>
      <c r="K32" s="175"/>
      <c r="L32" s="304">
        <f t="shared" si="38"/>
        <v>85.191485952435102</v>
      </c>
      <c r="M32" s="175"/>
      <c r="N32" s="175"/>
      <c r="O32" s="175"/>
      <c r="P32" s="285"/>
      <c r="Q32" s="416">
        <v>1.9239999999999999</v>
      </c>
      <c r="R32" s="416"/>
      <c r="S32" s="416">
        <v>56.10826420318682</v>
      </c>
      <c r="T32" s="416">
        <v>12.208221749248288</v>
      </c>
      <c r="U32" s="416">
        <v>14.951000000000001</v>
      </c>
      <c r="V32" s="416">
        <v>0</v>
      </c>
      <c r="W32" s="416"/>
      <c r="X32" s="28"/>
      <c r="Y32" s="190"/>
      <c r="Z32" s="175"/>
      <c r="AA32" s="352">
        <v>151.03215919941138</v>
      </c>
      <c r="AB32" s="322">
        <f t="shared" si="39"/>
        <v>40.36808601464881</v>
      </c>
      <c r="AC32" s="323"/>
      <c r="AD32" s="175"/>
      <c r="AE32" s="175">
        <v>35.823387599128807</v>
      </c>
      <c r="AF32" s="175"/>
      <c r="AG32" s="188"/>
      <c r="AH32" s="188">
        <v>4.5446984155199992</v>
      </c>
      <c r="AI32" s="188"/>
      <c r="AJ32" s="188"/>
      <c r="AK32" s="28"/>
      <c r="AL32" s="190"/>
      <c r="AM32" s="175"/>
      <c r="AN32" s="352"/>
      <c r="AO32" s="352">
        <v>129.02504530074054</v>
      </c>
      <c r="AP32" s="322"/>
      <c r="AQ32" s="201">
        <f t="shared" si="24"/>
        <v>423.44768282043583</v>
      </c>
    </row>
    <row r="33" spans="1:44" ht="12.75" customHeight="1" x14ac:dyDescent="0.2">
      <c r="A33" s="237" t="s">
        <v>16</v>
      </c>
      <c r="B33" s="138" t="s">
        <v>14</v>
      </c>
      <c r="C33" s="251">
        <f t="shared" si="36"/>
        <v>0.16554932225802471</v>
      </c>
      <c r="D33" s="323">
        <v>0.16554932225802471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8.3043888146257174</v>
      </c>
      <c r="M33" s="175"/>
      <c r="N33" s="175"/>
      <c r="O33" s="175"/>
      <c r="P33" s="285"/>
      <c r="Q33" s="416">
        <v>0.125</v>
      </c>
      <c r="R33" s="416"/>
      <c r="S33" s="416">
        <v>1.2417840093382748</v>
      </c>
      <c r="T33" s="416">
        <v>6.5876048052874427</v>
      </c>
      <c r="U33" s="416">
        <v>0.35</v>
      </c>
      <c r="V33" s="416">
        <v>0</v>
      </c>
      <c r="W33" s="416"/>
      <c r="X33" s="28"/>
      <c r="Y33" s="190"/>
      <c r="Z33" s="175"/>
      <c r="AA33" s="352">
        <v>2.2788725044378166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2.6711722526525588</v>
      </c>
      <c r="AP33" s="322"/>
      <c r="AQ33" s="201">
        <f t="shared" si="24"/>
        <v>13.419982893974117</v>
      </c>
    </row>
    <row r="34" spans="1:44" ht="12.75" customHeight="1" x14ac:dyDescent="0.2">
      <c r="A34" s="237" t="s">
        <v>18</v>
      </c>
      <c r="B34" s="138" t="s">
        <v>125</v>
      </c>
      <c r="C34" s="531">
        <f t="shared" si="36"/>
        <v>0.28176275377690302</v>
      </c>
      <c r="D34" s="323">
        <v>0.28176275377690302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4.2295221741414526</v>
      </c>
      <c r="M34" s="175"/>
      <c r="N34" s="175"/>
      <c r="O34" s="175"/>
      <c r="P34" s="285"/>
      <c r="Q34" s="416">
        <v>0.32700000000000001</v>
      </c>
      <c r="R34" s="416"/>
      <c r="S34" s="416">
        <v>0.43818159704514642</v>
      </c>
      <c r="T34" s="416">
        <v>1.0253405770963055</v>
      </c>
      <c r="U34" s="416">
        <v>2.4390000000000001</v>
      </c>
      <c r="V34" s="416">
        <v>0</v>
      </c>
      <c r="W34" s="416"/>
      <c r="X34" s="28"/>
      <c r="Y34" s="190"/>
      <c r="Z34" s="175"/>
      <c r="AA34" s="352">
        <v>4.2694049796735971</v>
      </c>
      <c r="AB34" s="322">
        <f t="shared" si="39"/>
        <v>99.868831574079351</v>
      </c>
      <c r="AC34" s="323"/>
      <c r="AD34" s="175"/>
      <c r="AE34" s="175">
        <v>99.868831574079351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22.85748788248409</v>
      </c>
      <c r="AP34" s="322"/>
      <c r="AQ34" s="201">
        <f t="shared" si="24"/>
        <v>131.50700936415538</v>
      </c>
    </row>
    <row r="35" spans="1:44" ht="12.75" customHeight="1" x14ac:dyDescent="0.2">
      <c r="A35" s="237" t="s">
        <v>20</v>
      </c>
      <c r="B35" s="138" t="s">
        <v>126</v>
      </c>
      <c r="C35" s="531">
        <f t="shared" si="36"/>
        <v>0.27737734126675667</v>
      </c>
      <c r="D35" s="323">
        <v>0.27737734126675667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2.7354743219663717</v>
      </c>
      <c r="M35" s="175"/>
      <c r="N35" s="175"/>
      <c r="O35" s="175"/>
      <c r="P35" s="285"/>
      <c r="Q35" s="416">
        <v>0.20300000000000001</v>
      </c>
      <c r="R35" s="416"/>
      <c r="S35" s="416">
        <v>1.0154171326359851</v>
      </c>
      <c r="T35" s="416">
        <v>0.42305718933038622</v>
      </c>
      <c r="U35" s="416">
        <v>1.0940000000000001</v>
      </c>
      <c r="V35" s="416">
        <v>0</v>
      </c>
      <c r="W35" s="416"/>
      <c r="X35" s="28"/>
      <c r="Y35" s="190"/>
      <c r="Z35" s="175"/>
      <c r="AA35" s="352">
        <v>5.0613247781862301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8.6175910239594948</v>
      </c>
      <c r="AP35" s="322"/>
      <c r="AQ35" s="201">
        <f t="shared" si="24"/>
        <v>16.691767465378852</v>
      </c>
    </row>
    <row r="36" spans="1:44" ht="12.75" customHeight="1" x14ac:dyDescent="0.2">
      <c r="A36" s="237" t="s">
        <v>22</v>
      </c>
      <c r="B36" s="138" t="s">
        <v>127</v>
      </c>
      <c r="C36" s="251">
        <f t="shared" si="36"/>
        <v>0.3349358804624275</v>
      </c>
      <c r="D36" s="341">
        <v>0.3349358804624275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42.055844478598743</v>
      </c>
      <c r="M36" s="175"/>
      <c r="N36" s="175"/>
      <c r="O36" s="175"/>
      <c r="P36" s="285"/>
      <c r="Q36" s="437">
        <v>0.91899999999999993</v>
      </c>
      <c r="R36" s="416"/>
      <c r="S36" s="437">
        <v>13.347561194124296</v>
      </c>
      <c r="T36" s="437">
        <v>3.8971278031912422</v>
      </c>
      <c r="U36" s="437">
        <v>10.962</v>
      </c>
      <c r="V36" s="437">
        <v>12.930155481283201</v>
      </c>
      <c r="W36" s="416"/>
      <c r="X36" s="28"/>
      <c r="Y36" s="190"/>
      <c r="Z36" s="175"/>
      <c r="AA36" s="349">
        <v>83.741602605795137</v>
      </c>
      <c r="AB36" s="322">
        <f t="shared" si="39"/>
        <v>0.46009595999999997</v>
      </c>
      <c r="AC36" s="323"/>
      <c r="AD36" s="175"/>
      <c r="AE36" s="175">
        <v>0.46009595999999997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98.184144029036403</v>
      </c>
      <c r="AP36" s="322"/>
      <c r="AQ36" s="201">
        <f t="shared" si="24"/>
        <v>224.77662295389271</v>
      </c>
    </row>
    <row r="37" spans="1:44" ht="12.75" customHeight="1" x14ac:dyDescent="0.2">
      <c r="A37" s="237" t="s">
        <v>24</v>
      </c>
      <c r="B37" s="138" t="s">
        <v>128</v>
      </c>
      <c r="C37" s="251">
        <f t="shared" si="36"/>
        <v>0.595319748252367</v>
      </c>
      <c r="D37" s="323">
        <v>0.595319748252367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4.0470679200670512</v>
      </c>
      <c r="M37" s="175"/>
      <c r="N37" s="175"/>
      <c r="O37" s="175"/>
      <c r="P37" s="285"/>
      <c r="Q37" s="416">
        <v>0.503</v>
      </c>
      <c r="R37" s="416"/>
      <c r="S37" s="416">
        <v>8.5696031894438252E-2</v>
      </c>
      <c r="T37" s="416">
        <v>1.6213718881726134</v>
      </c>
      <c r="U37" s="416">
        <v>1.837</v>
      </c>
      <c r="V37" s="416">
        <v>0</v>
      </c>
      <c r="W37" s="416"/>
      <c r="X37" s="28"/>
      <c r="Y37" s="190"/>
      <c r="Z37" s="175"/>
      <c r="AA37" s="352">
        <v>7.7753180510375808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22.580536890097871</v>
      </c>
      <c r="AP37" s="322"/>
      <c r="AQ37" s="201">
        <f t="shared" si="24"/>
        <v>34.99824260945487</v>
      </c>
    </row>
    <row r="38" spans="1:44" ht="12.75" customHeight="1" x14ac:dyDescent="0.2">
      <c r="A38" s="237" t="s">
        <v>26</v>
      </c>
      <c r="B38" s="138" t="s">
        <v>129</v>
      </c>
      <c r="C38" s="251">
        <f t="shared" si="36"/>
        <v>102.27584221100001</v>
      </c>
      <c r="D38" s="323">
        <v>102.27584221100001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84.101641976912475</v>
      </c>
      <c r="M38" s="175"/>
      <c r="N38" s="175"/>
      <c r="O38" s="175"/>
      <c r="P38" s="285"/>
      <c r="Q38" s="416">
        <v>1.1419999999999999</v>
      </c>
      <c r="R38" s="416"/>
      <c r="S38" s="416">
        <v>9.0368890992078352</v>
      </c>
      <c r="T38" s="416">
        <v>2.1382102278471735</v>
      </c>
      <c r="U38" s="416">
        <v>11.775</v>
      </c>
      <c r="V38" s="416">
        <v>60.009542649857458</v>
      </c>
      <c r="W38" s="416"/>
      <c r="X38" s="28"/>
      <c r="Y38" s="190"/>
      <c r="Z38" s="175"/>
      <c r="AA38" s="352">
        <v>20.773245645086675</v>
      </c>
      <c r="AB38" s="322">
        <f t="shared" si="39"/>
        <v>11.7616927262112</v>
      </c>
      <c r="AC38" s="323"/>
      <c r="AD38" s="175"/>
      <c r="AE38" s="175">
        <v>5.3964853113600002</v>
      </c>
      <c r="AF38" s="175">
        <v>6.3652074148511995</v>
      </c>
      <c r="AG38" s="188"/>
      <c r="AH38" s="188"/>
      <c r="AI38" s="188"/>
      <c r="AJ38" s="188"/>
      <c r="AK38" s="28"/>
      <c r="AL38" s="190"/>
      <c r="AM38" s="175"/>
      <c r="AN38" s="352">
        <v>8.5507786244735993</v>
      </c>
      <c r="AO38" s="352">
        <v>46.442473842794286</v>
      </c>
      <c r="AP38" s="322"/>
      <c r="AQ38" s="201">
        <f t="shared" si="24"/>
        <v>273.90567502647826</v>
      </c>
    </row>
    <row r="39" spans="1:44" ht="12.75" customHeight="1" x14ac:dyDescent="0.2">
      <c r="A39" s="237" t="s">
        <v>28</v>
      </c>
      <c r="B39" s="138" t="s">
        <v>130</v>
      </c>
      <c r="C39" s="251">
        <f t="shared" si="36"/>
        <v>0.78772972213503811</v>
      </c>
      <c r="D39" s="323">
        <v>0.78772972213503811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222.46679010003118</v>
      </c>
      <c r="M39" s="175"/>
      <c r="N39" s="175"/>
      <c r="O39" s="175"/>
      <c r="P39" s="285"/>
      <c r="Q39" s="416">
        <v>0.80500000000000005</v>
      </c>
      <c r="R39" s="416"/>
      <c r="S39" s="416">
        <v>215.96</v>
      </c>
      <c r="T39" s="416">
        <v>2.1277901000311545</v>
      </c>
      <c r="U39" s="416">
        <v>3.5739999999999998</v>
      </c>
      <c r="V39" s="416">
        <v>0</v>
      </c>
      <c r="W39" s="416"/>
      <c r="X39" s="28"/>
      <c r="Y39" s="190"/>
      <c r="Z39" s="175"/>
      <c r="AA39" s="352">
        <v>206.53732474029093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45.735044677459925</v>
      </c>
      <c r="AP39" s="322"/>
      <c r="AQ39" s="201">
        <f t="shared" si="24"/>
        <v>475.52688923991707</v>
      </c>
    </row>
    <row r="40" spans="1:44" ht="12.75" customHeight="1" x14ac:dyDescent="0.2">
      <c r="A40" s="237" t="s">
        <v>30</v>
      </c>
      <c r="B40" s="138" t="s">
        <v>131</v>
      </c>
      <c r="C40" s="251">
        <f t="shared" si="36"/>
        <v>0.18035008947976863</v>
      </c>
      <c r="D40" s="323">
        <v>0.18035008947976863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3.7185331965599282</v>
      </c>
      <c r="M40" s="175"/>
      <c r="N40" s="175"/>
      <c r="O40" s="175"/>
      <c r="P40" s="285"/>
      <c r="Q40" s="416">
        <v>0.34899999999999998</v>
      </c>
      <c r="R40" s="416"/>
      <c r="S40" s="416">
        <v>0.46728590976401224</v>
      </c>
      <c r="T40" s="416">
        <v>1.2462472867959162</v>
      </c>
      <c r="U40" s="416">
        <v>1.6559999999999999</v>
      </c>
      <c r="V40" s="416">
        <v>0</v>
      </c>
      <c r="W40" s="416"/>
      <c r="X40" s="28"/>
      <c r="Y40" s="190"/>
      <c r="Z40" s="175"/>
      <c r="AA40" s="352">
        <v>5.4970257076243154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10.448879288832117</v>
      </c>
      <c r="AP40" s="322"/>
      <c r="AQ40" s="201">
        <f t="shared" si="24"/>
        <v>19.844788282496129</v>
      </c>
    </row>
    <row r="41" spans="1:44" ht="12.75" customHeight="1" x14ac:dyDescent="0.2">
      <c r="A41" s="237" t="s">
        <v>32</v>
      </c>
      <c r="B41" s="138" t="s">
        <v>132</v>
      </c>
      <c r="C41" s="531">
        <f t="shared" si="36"/>
        <v>0.16390479256671983</v>
      </c>
      <c r="D41" s="341">
        <v>0.16390479256671983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3.802708971812351</v>
      </c>
      <c r="M41" s="175"/>
      <c r="N41" s="175"/>
      <c r="O41" s="175"/>
      <c r="P41" s="285"/>
      <c r="Q41" s="437">
        <v>0.124</v>
      </c>
      <c r="R41" s="416"/>
      <c r="S41" s="437">
        <v>0.38644059665605168</v>
      </c>
      <c r="T41" s="437">
        <v>2.3132683751562992</v>
      </c>
      <c r="U41" s="437">
        <v>0.97899999999999998</v>
      </c>
      <c r="V41" s="437">
        <v>0</v>
      </c>
      <c r="W41" s="416"/>
      <c r="X41" s="28"/>
      <c r="Y41" s="190"/>
      <c r="Z41" s="175"/>
      <c r="AA41" s="349">
        <v>17.466907966168364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65.179813990721115</v>
      </c>
      <c r="AP41" s="322"/>
      <c r="AQ41" s="201">
        <f t="shared" si="24"/>
        <v>86.613335721268555</v>
      </c>
    </row>
    <row r="42" spans="1:44" ht="12.75" customHeight="1" x14ac:dyDescent="0.2">
      <c r="A42" s="237" t="s">
        <v>34</v>
      </c>
      <c r="B42" s="138" t="s">
        <v>133</v>
      </c>
      <c r="C42" s="251">
        <f t="shared" si="36"/>
        <v>3.6727829772475677E-2</v>
      </c>
      <c r="D42" s="323">
        <v>3.6727829772475677E-2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1.526470416862316</v>
      </c>
      <c r="M42" s="175"/>
      <c r="N42" s="175"/>
      <c r="O42" s="175"/>
      <c r="P42" s="285"/>
      <c r="Q42" s="416">
        <v>0.65900000000000003</v>
      </c>
      <c r="R42" s="416"/>
      <c r="S42" s="416">
        <v>0.3023614710237727</v>
      </c>
      <c r="T42" s="416">
        <v>7.7108945838543302E-2</v>
      </c>
      <c r="U42" s="416">
        <v>0.48799999999999999</v>
      </c>
      <c r="V42" s="416">
        <v>0</v>
      </c>
      <c r="W42" s="416"/>
      <c r="X42" s="28"/>
      <c r="Y42" s="190"/>
      <c r="Z42" s="175"/>
      <c r="AA42" s="352">
        <v>0.95900617358342932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2.8046305207227284</v>
      </c>
      <c r="AP42" s="322"/>
      <c r="AQ42" s="201">
        <f t="shared" si="24"/>
        <v>5.3268349409409499</v>
      </c>
    </row>
    <row r="43" spans="1:44" ht="12.75" customHeight="1" x14ac:dyDescent="0.2">
      <c r="A43" s="237" t="s">
        <v>36</v>
      </c>
      <c r="B43" s="138" t="s">
        <v>143</v>
      </c>
      <c r="C43" s="531">
        <f t="shared" si="36"/>
        <v>0.54379115125814736</v>
      </c>
      <c r="D43" s="323">
        <v>0.54379115125814736</v>
      </c>
      <c r="E43" s="416"/>
      <c r="F43" s="416"/>
      <c r="G43" s="587"/>
      <c r="H43" s="304">
        <f t="shared" si="37"/>
        <v>0</v>
      </c>
      <c r="I43" s="28"/>
      <c r="J43" s="175"/>
      <c r="K43" s="175">
        <v>0</v>
      </c>
      <c r="L43" s="304">
        <f t="shared" si="38"/>
        <v>18.635751735941646</v>
      </c>
      <c r="M43" s="175"/>
      <c r="N43" s="175"/>
      <c r="O43" s="175"/>
      <c r="P43" s="190"/>
      <c r="Q43" s="416">
        <v>0.91800000000000004</v>
      </c>
      <c r="R43" s="416"/>
      <c r="S43" s="416">
        <v>10.063624575678935</v>
      </c>
      <c r="T43" s="416">
        <v>1.8881271602627092</v>
      </c>
      <c r="U43" s="416">
        <v>4.7149999999999999</v>
      </c>
      <c r="V43" s="416">
        <v>0</v>
      </c>
      <c r="W43" s="416">
        <v>1.0510000000000019</v>
      </c>
      <c r="X43" s="28"/>
      <c r="Y43" s="190"/>
      <c r="Z43" s="175"/>
      <c r="AA43" s="352">
        <v>20.921186706347275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47.851311499715472</v>
      </c>
      <c r="AP43" s="322"/>
      <c r="AQ43" s="201">
        <f t="shared" si="24"/>
        <v>87.952041093262551</v>
      </c>
    </row>
    <row r="44" spans="1:44" s="198" customFormat="1" ht="12.75" customHeight="1" x14ac:dyDescent="0.2">
      <c r="A44" s="631" t="s">
        <v>173</v>
      </c>
      <c r="B44" s="632" t="s">
        <v>174</v>
      </c>
      <c r="C44" s="553">
        <f>SUM(D44:G44)</f>
        <v>4.8787714175378145E-2</v>
      </c>
      <c r="D44" s="331">
        <v>4.8787714175378145E-2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25.934625412735606</v>
      </c>
      <c r="M44" s="182"/>
      <c r="N44" s="182"/>
      <c r="O44" s="182"/>
      <c r="P44" s="266"/>
      <c r="Q44" s="417">
        <v>0.52915396804660275</v>
      </c>
      <c r="R44" s="417"/>
      <c r="S44" s="417">
        <v>0</v>
      </c>
      <c r="T44" s="417">
        <v>0.27554770785901245</v>
      </c>
      <c r="U44" s="417">
        <v>25.129923736829991</v>
      </c>
      <c r="V44" s="417">
        <v>0</v>
      </c>
      <c r="W44" s="417"/>
      <c r="X44" s="265"/>
      <c r="Y44" s="266"/>
      <c r="Z44" s="182"/>
      <c r="AA44" s="355">
        <v>6.2150445676427637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8.8991987044866914</v>
      </c>
      <c r="AP44" s="330"/>
      <c r="AQ44" s="217">
        <f>C44+H44+L44+AA44+AB44+AN44+AO44+AP44</f>
        <v>41.097656399040446</v>
      </c>
    </row>
    <row r="45" spans="1:44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4500.7296843882632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1477.5941105444444</v>
      </c>
      <c r="Q45" s="534">
        <f t="shared" si="40"/>
        <v>0</v>
      </c>
      <c r="R45" s="534">
        <f t="shared" si="40"/>
        <v>787.06369733807981</v>
      </c>
      <c r="S45" s="534">
        <f t="shared" si="40"/>
        <v>0</v>
      </c>
      <c r="T45" s="534">
        <f t="shared" si="40"/>
        <v>0.5147191000000001</v>
      </c>
      <c r="U45" s="534">
        <f>SUM(U46:U55)</f>
        <v>2235.5571574057381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2.1026507073206266</v>
      </c>
      <c r="AB45" s="538">
        <f t="shared" si="40"/>
        <v>92.593773226751992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62.438947959215994</v>
      </c>
      <c r="AJ45" s="534">
        <f t="shared" ref="AJ45" si="43">SUM(AJ46:AJ55)</f>
        <v>30.154825267535998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3.9183011259999994</v>
      </c>
      <c r="AP45" s="538">
        <f t="shared" si="40"/>
        <v>0</v>
      </c>
      <c r="AQ45" s="541">
        <f t="shared" si="24"/>
        <v>4599.3444094483357</v>
      </c>
      <c r="AR45" s="18"/>
    </row>
    <row r="46" spans="1:44" ht="12.75" customHeight="1" x14ac:dyDescent="0.2">
      <c r="A46" s="241" t="s">
        <v>71</v>
      </c>
      <c r="B46" s="64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669.33267716191835</v>
      </c>
      <c r="M46" s="181"/>
      <c r="N46" s="181"/>
      <c r="O46" s="181"/>
      <c r="P46" s="181"/>
      <c r="Q46" s="181"/>
      <c r="R46" s="181"/>
      <c r="S46" s="181"/>
      <c r="T46" s="181"/>
      <c r="U46" s="181">
        <v>669.33267716191835</v>
      </c>
      <c r="V46" s="181"/>
      <c r="W46" s="263"/>
      <c r="X46" s="263"/>
      <c r="Y46" s="263"/>
      <c r="Z46" s="181"/>
      <c r="AA46" s="309">
        <v>0</v>
      </c>
      <c r="AB46" s="328">
        <f t="shared" ref="AB46:AB64" si="48">SUM(AC46:AM46)</f>
        <v>18.879322838081659</v>
      </c>
      <c r="AC46" s="329"/>
      <c r="AD46" s="181"/>
      <c r="AE46" s="181"/>
      <c r="AF46" s="181"/>
      <c r="AG46" s="181"/>
      <c r="AH46" s="181"/>
      <c r="AI46" s="181">
        <v>18.879322838081659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688.21199999999999</v>
      </c>
    </row>
    <row r="47" spans="1:44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04">
        <f t="shared" si="47"/>
        <v>338.36375214328643</v>
      </c>
      <c r="M47" s="188"/>
      <c r="N47" s="188"/>
      <c r="O47" s="188"/>
      <c r="P47" s="188"/>
      <c r="Q47" s="188"/>
      <c r="R47" s="188"/>
      <c r="S47" s="188"/>
      <c r="T47" s="188"/>
      <c r="U47" s="188">
        <v>338.36375214328643</v>
      </c>
      <c r="V47" s="188"/>
      <c r="W47" s="285"/>
      <c r="X47" s="285"/>
      <c r="Y47" s="285"/>
      <c r="Z47" s="188"/>
      <c r="AA47" s="522"/>
      <c r="AB47" s="322">
        <f t="shared" si="48"/>
        <v>9.5439513583951445</v>
      </c>
      <c r="AC47" s="341"/>
      <c r="AD47" s="188"/>
      <c r="AE47" s="188"/>
      <c r="AF47" s="188"/>
      <c r="AG47" s="188"/>
      <c r="AH47" s="188"/>
      <c r="AI47" s="188">
        <v>9.5439513583951445</v>
      </c>
      <c r="AJ47" s="188">
        <v>0</v>
      </c>
      <c r="AK47" s="284"/>
      <c r="AL47" s="285"/>
      <c r="AM47" s="188"/>
      <c r="AN47" s="317"/>
      <c r="AO47" s="349"/>
      <c r="AP47" s="340"/>
      <c r="AQ47" s="201">
        <f t="shared" si="24"/>
        <v>347.90770350168157</v>
      </c>
    </row>
    <row r="48" spans="1:44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1965.2565443731883</v>
      </c>
      <c r="M48" s="175"/>
      <c r="N48" s="175"/>
      <c r="O48" s="175"/>
      <c r="P48" s="175">
        <v>1284.0989955023892</v>
      </c>
      <c r="Q48" s="175"/>
      <c r="R48" s="175"/>
      <c r="S48" s="175"/>
      <c r="T48" s="175">
        <v>0.5147191000000001</v>
      </c>
      <c r="U48" s="175">
        <v>680.64282977079904</v>
      </c>
      <c r="V48" s="175"/>
      <c r="W48" s="190"/>
      <c r="X48" s="190"/>
      <c r="Y48" s="190"/>
      <c r="Z48" s="175"/>
      <c r="AA48" s="304"/>
      <c r="AB48" s="322">
        <f t="shared" si="48"/>
        <v>47.744446967620519</v>
      </c>
      <c r="AC48" s="323"/>
      <c r="AD48" s="175"/>
      <c r="AE48" s="175"/>
      <c r="AF48" s="175"/>
      <c r="AG48" s="175"/>
      <c r="AH48" s="175"/>
      <c r="AI48" s="175">
        <v>21.521736699902092</v>
      </c>
      <c r="AJ48" s="175">
        <v>26.222710267718426</v>
      </c>
      <c r="AK48" s="28"/>
      <c r="AL48" s="190"/>
      <c r="AM48" s="175"/>
      <c r="AN48" s="304"/>
      <c r="AO48" s="31">
        <v>0</v>
      </c>
      <c r="AP48" s="322"/>
      <c r="AQ48" s="201">
        <f t="shared" si="24"/>
        <v>2013.0009913408087</v>
      </c>
    </row>
    <row r="49" spans="1:44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160.85209389785845</v>
      </c>
      <c r="M49" s="175"/>
      <c r="N49" s="175"/>
      <c r="O49" s="175"/>
      <c r="P49" s="175">
        <v>37.607095261561462</v>
      </c>
      <c r="Q49" s="175"/>
      <c r="R49" s="175"/>
      <c r="S49" s="175"/>
      <c r="T49" s="175"/>
      <c r="U49" s="175">
        <v>123.24499863629698</v>
      </c>
      <c r="V49" s="175"/>
      <c r="W49" s="190"/>
      <c r="X49" s="190"/>
      <c r="Y49" s="190"/>
      <c r="Z49" s="175"/>
      <c r="AA49" s="304"/>
      <c r="AB49" s="322">
        <f t="shared" si="48"/>
        <v>4.2442496554745093</v>
      </c>
      <c r="AC49" s="323"/>
      <c r="AD49" s="175"/>
      <c r="AE49" s="175"/>
      <c r="AF49" s="175"/>
      <c r="AG49" s="175"/>
      <c r="AH49" s="175"/>
      <c r="AI49" s="175">
        <v>3.4762715116487768</v>
      </c>
      <c r="AJ49" s="175">
        <v>0.76797814382573271</v>
      </c>
      <c r="AK49" s="28"/>
      <c r="AL49" s="190"/>
      <c r="AM49" s="175"/>
      <c r="AN49" s="304"/>
      <c r="AO49" s="352"/>
      <c r="AP49" s="322"/>
      <c r="AQ49" s="201">
        <f t="shared" si="24"/>
        <v>165.09634355333296</v>
      </c>
    </row>
    <row r="50" spans="1:44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39.738570178680206</v>
      </c>
      <c r="M50" s="175"/>
      <c r="N50" s="175"/>
      <c r="O50" s="175"/>
      <c r="P50" s="175"/>
      <c r="Q50" s="175"/>
      <c r="R50" s="287"/>
      <c r="S50" s="175"/>
      <c r="T50" s="175"/>
      <c r="U50" s="175">
        <v>39.738570178680206</v>
      </c>
      <c r="V50" s="175"/>
      <c r="W50" s="190"/>
      <c r="X50" s="190"/>
      <c r="Y50" s="190"/>
      <c r="Z50" s="175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3.9183011259999994</v>
      </c>
      <c r="AP50" s="322"/>
      <c r="AQ50" s="201">
        <f t="shared" si="24"/>
        <v>43.656871304680209</v>
      </c>
    </row>
    <row r="51" spans="1:44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16.437492795382507</v>
      </c>
      <c r="M51" s="175"/>
      <c r="N51" s="175"/>
      <c r="O51" s="175"/>
      <c r="P51" s="175">
        <v>0.94351111111111108</v>
      </c>
      <c r="Q51" s="190"/>
      <c r="R51" s="175">
        <v>15.493981684271397</v>
      </c>
      <c r="S51" s="28"/>
      <c r="T51" s="175"/>
      <c r="U51" s="175"/>
      <c r="V51" s="175"/>
      <c r="W51" s="190"/>
      <c r="X51" s="190"/>
      <c r="Y51" s="190"/>
      <c r="Z51" s="175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16.437492795382507</v>
      </c>
    </row>
    <row r="52" spans="1:44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771.56971565380843</v>
      </c>
      <c r="M52" s="287"/>
      <c r="N52" s="287"/>
      <c r="O52" s="287"/>
      <c r="P52" s="188"/>
      <c r="Q52" s="188"/>
      <c r="R52" s="287">
        <v>771.56971565380843</v>
      </c>
      <c r="S52" s="188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771.56971565380843</v>
      </c>
    </row>
    <row r="53" spans="1:44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222.46949254734636</v>
      </c>
      <c r="M53" s="287"/>
      <c r="N53" s="287"/>
      <c r="O53" s="287"/>
      <c r="P53" s="185">
        <v>13.788822451092983</v>
      </c>
      <c r="Q53" s="185"/>
      <c r="R53" s="287"/>
      <c r="S53" s="188"/>
      <c r="T53" s="287"/>
      <c r="U53" s="287">
        <v>208.68067009625338</v>
      </c>
      <c r="V53" s="287"/>
      <c r="W53" s="288"/>
      <c r="X53" s="288"/>
      <c r="Y53" s="288"/>
      <c r="Z53" s="287"/>
      <c r="AA53" s="349"/>
      <c r="AB53" s="342">
        <f t="shared" si="48"/>
        <v>6.1676689425120177</v>
      </c>
      <c r="AC53" s="343"/>
      <c r="AD53" s="287"/>
      <c r="AE53" s="287"/>
      <c r="AF53" s="287"/>
      <c r="AG53" s="287"/>
      <c r="AH53" s="287"/>
      <c r="AI53" s="175">
        <v>5.8860860604020928</v>
      </c>
      <c r="AJ53" s="175">
        <v>0.28158288210992499</v>
      </c>
      <c r="AK53" s="359"/>
      <c r="AL53" s="174"/>
      <c r="AM53" s="287"/>
      <c r="AN53" s="349"/>
      <c r="AO53" s="384"/>
      <c r="AP53" s="342"/>
      <c r="AQ53" s="239">
        <f t="shared" si="24"/>
        <v>228.63716148985839</v>
      </c>
    </row>
    <row r="54" spans="1:44" ht="12.75" customHeight="1" x14ac:dyDescent="0.2">
      <c r="A54" s="199" t="s">
        <v>135</v>
      </c>
      <c r="B54" s="46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64.529100842424555</v>
      </c>
      <c r="M54" s="287"/>
      <c r="N54" s="287"/>
      <c r="O54" s="287"/>
      <c r="P54" s="185"/>
      <c r="Q54" s="185"/>
      <c r="R54" s="287"/>
      <c r="S54" s="188"/>
      <c r="T54" s="287"/>
      <c r="U54" s="287">
        <v>64.529100842424555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359"/>
      <c r="AL54" s="174"/>
      <c r="AM54" s="287"/>
      <c r="AN54" s="384"/>
      <c r="AO54" s="384"/>
      <c r="AP54" s="342"/>
      <c r="AQ54" s="239">
        <f t="shared" si="24"/>
        <v>64.529100842424555</v>
      </c>
    </row>
    <row r="55" spans="1:44" ht="12.75" customHeight="1" x14ac:dyDescent="0.2">
      <c r="A55" s="215" t="s">
        <v>75</v>
      </c>
      <c r="B55" s="381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252.18024479436872</v>
      </c>
      <c r="M55" s="182"/>
      <c r="N55" s="182"/>
      <c r="O55" s="182"/>
      <c r="P55" s="182">
        <v>141.15568621828962</v>
      </c>
      <c r="Q55" s="182"/>
      <c r="R55" s="182"/>
      <c r="S55" s="175">
        <v>0</v>
      </c>
      <c r="T55" s="182"/>
      <c r="U55" s="182">
        <v>111.0245585760791</v>
      </c>
      <c r="V55" s="182"/>
      <c r="W55" s="266"/>
      <c r="X55" s="266"/>
      <c r="Y55" s="266"/>
      <c r="Z55" s="182"/>
      <c r="AA55" s="520">
        <v>2.1026507073206266</v>
      </c>
      <c r="AB55" s="330">
        <f t="shared" si="48"/>
        <v>6.0141334646681441</v>
      </c>
      <c r="AC55" s="331"/>
      <c r="AD55" s="182"/>
      <c r="AE55" s="182"/>
      <c r="AF55" s="182"/>
      <c r="AG55" s="182"/>
      <c r="AH55" s="182"/>
      <c r="AI55" s="182">
        <v>3.1315794907862315</v>
      </c>
      <c r="AJ55" s="182">
        <v>2.8825539738819126</v>
      </c>
      <c r="AK55" s="265"/>
      <c r="AL55" s="266"/>
      <c r="AM55" s="182"/>
      <c r="AN55" s="310"/>
      <c r="AO55" s="355"/>
      <c r="AP55" s="330"/>
      <c r="AQ55" s="217">
        <f t="shared" si="24"/>
        <v>260.29702896635752</v>
      </c>
    </row>
    <row r="56" spans="1:44" s="52" customFormat="1" ht="12.75" customHeight="1" x14ac:dyDescent="0.2">
      <c r="A56" s="242" t="s">
        <v>40</v>
      </c>
      <c r="B56" s="157"/>
      <c r="C56" s="289">
        <f t="shared" si="45"/>
        <v>253.30690531449517</v>
      </c>
      <c r="D56" s="294">
        <v>176.36162818968091</v>
      </c>
      <c r="E56" s="190">
        <v>66.56508065009227</v>
      </c>
      <c r="F56" s="290"/>
      <c r="G56" s="290">
        <v>10.380196474721961</v>
      </c>
      <c r="H56" s="176">
        <f t="shared" si="46"/>
        <v>253.5388561</v>
      </c>
      <c r="I56" s="294"/>
      <c r="J56" s="189">
        <v>165.452426</v>
      </c>
      <c r="K56" s="189">
        <v>88.086430100000001</v>
      </c>
      <c r="L56" s="176">
        <f t="shared" si="47"/>
        <v>1642.8278180850075</v>
      </c>
      <c r="M56" s="189"/>
      <c r="N56" s="189"/>
      <c r="O56" s="189"/>
      <c r="P56" s="189">
        <v>0</v>
      </c>
      <c r="Q56" s="189">
        <v>1077.3324927519536</v>
      </c>
      <c r="R56" s="189"/>
      <c r="S56" s="189">
        <v>0</v>
      </c>
      <c r="T56" s="189">
        <v>37.345377807547798</v>
      </c>
      <c r="U56" s="189">
        <v>514.8671418399839</v>
      </c>
      <c r="V56" s="189">
        <v>13.282805685522471</v>
      </c>
      <c r="W56" s="290"/>
      <c r="X56" s="290"/>
      <c r="Y56" s="290"/>
      <c r="Z56" s="189"/>
      <c r="AA56" s="176">
        <v>709.72863007199987</v>
      </c>
      <c r="AB56" s="344">
        <f t="shared" si="48"/>
        <v>44.395581019336049</v>
      </c>
      <c r="AC56" s="345"/>
      <c r="AD56" s="189"/>
      <c r="AE56" s="189">
        <v>26.732694805008538</v>
      </c>
      <c r="AF56" s="189"/>
      <c r="AG56" s="189"/>
      <c r="AH56" s="189"/>
      <c r="AI56" s="189"/>
      <c r="AJ56" s="189"/>
      <c r="AK56" s="294"/>
      <c r="AL56" s="290">
        <v>7.345079480137632</v>
      </c>
      <c r="AM56" s="189">
        <v>10.317806734189883</v>
      </c>
      <c r="AN56" s="176"/>
      <c r="AO56" s="176">
        <v>734.95332219634304</v>
      </c>
      <c r="AP56" s="344"/>
      <c r="AQ56" s="220">
        <f t="shared" si="24"/>
        <v>3638.7511127871817</v>
      </c>
      <c r="AR56" s="18"/>
    </row>
    <row r="57" spans="1:44" s="52" customFormat="1" ht="12.75" customHeight="1" x14ac:dyDescent="0.2">
      <c r="A57" s="242" t="s">
        <v>194</v>
      </c>
      <c r="B57" s="157"/>
      <c r="C57" s="289">
        <f>C58+C65</f>
        <v>0.99185082706766925</v>
      </c>
      <c r="D57" s="189">
        <f t="shared" ref="D57:AP57" si="49">D58+D65</f>
        <v>0.99185082706766925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234.34812081528281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36.613999999999997</v>
      </c>
      <c r="R57" s="189">
        <f t="shared" si="49"/>
        <v>0</v>
      </c>
      <c r="S57" s="189">
        <f t="shared" si="49"/>
        <v>6.7401304501343944</v>
      </c>
      <c r="T57" s="189">
        <f t="shared" si="49"/>
        <v>74.251746791390801</v>
      </c>
      <c r="U57" s="189">
        <f t="shared" si="49"/>
        <v>116.74199999999999</v>
      </c>
      <c r="V57" s="189">
        <f t="shared" si="49"/>
        <v>2.4357375765003548E-4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332.84650203946978</v>
      </c>
      <c r="AB57" s="344">
        <f t="shared" si="49"/>
        <v>21.372356110420323</v>
      </c>
      <c r="AC57" s="345">
        <f t="shared" si="49"/>
        <v>0</v>
      </c>
      <c r="AD57" s="189">
        <f t="shared" si="49"/>
        <v>0</v>
      </c>
      <c r="AE57" s="189">
        <f t="shared" si="49"/>
        <v>12.005245025649025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3.8305885818494128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0.15331938121437691</v>
      </c>
      <c r="AM57" s="294">
        <f t="shared" si="49"/>
        <v>5.3832031217075098</v>
      </c>
      <c r="AN57" s="176">
        <f t="shared" si="49"/>
        <v>0</v>
      </c>
      <c r="AO57" s="176">
        <f t="shared" si="49"/>
        <v>845.81736175812409</v>
      </c>
      <c r="AP57" s="344">
        <f t="shared" si="49"/>
        <v>0</v>
      </c>
      <c r="AQ57" s="240">
        <f t="shared" si="24"/>
        <v>1435.3761915503646</v>
      </c>
      <c r="AR57" s="18"/>
    </row>
    <row r="58" spans="1:44" s="52" customFormat="1" ht="12.75" customHeight="1" x14ac:dyDescent="0.2">
      <c r="A58" s="242" t="s">
        <v>195</v>
      </c>
      <c r="B58" s="157"/>
      <c r="C58" s="289">
        <f t="shared" si="45"/>
        <v>0.96185533834586479</v>
      </c>
      <c r="D58" s="345">
        <v>0.96185533834586479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131.0180104570457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14.365</v>
      </c>
      <c r="R58" s="344">
        <f t="shared" si="54"/>
        <v>0</v>
      </c>
      <c r="S58" s="344">
        <v>0</v>
      </c>
      <c r="T58" s="344">
        <v>55.997766883288072</v>
      </c>
      <c r="U58" s="344">
        <v>60.655000000000001</v>
      </c>
      <c r="V58" s="344">
        <f t="shared" si="54"/>
        <v>2.4357375765003548E-4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233.4707201440641</v>
      </c>
      <c r="AB58" s="344">
        <f t="shared" si="48"/>
        <v>13.269178098010819</v>
      </c>
      <c r="AC58" s="345">
        <f t="shared" si="54"/>
        <v>0</v>
      </c>
      <c r="AD58" s="189">
        <f t="shared" si="54"/>
        <v>0</v>
      </c>
      <c r="AE58" s="189">
        <f t="shared" si="54"/>
        <v>7.6943577840768018</v>
      </c>
      <c r="AF58" s="189"/>
      <c r="AG58" s="189">
        <f t="shared" si="54"/>
        <v>0</v>
      </c>
      <c r="AH58" s="189">
        <f t="shared" si="54"/>
        <v>3.8297811012131242E-2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0.15331938121437691</v>
      </c>
      <c r="AM58" s="290">
        <v>5.3832031217075098</v>
      </c>
      <c r="AN58" s="176">
        <f t="shared" si="54"/>
        <v>0</v>
      </c>
      <c r="AO58" s="176">
        <v>583.77054723391007</v>
      </c>
      <c r="AP58" s="344">
        <f t="shared" ref="AP58" si="57">SUM(AP59:AP64)</f>
        <v>0</v>
      </c>
      <c r="AQ58" s="240">
        <f t="shared" si="24"/>
        <v>962.49031127137653</v>
      </c>
      <c r="AR58" s="18"/>
    </row>
    <row r="59" spans="1:44" s="52" customFormat="1" ht="12.75" customHeight="1" x14ac:dyDescent="0.2">
      <c r="A59" s="634" t="s">
        <v>175</v>
      </c>
      <c r="B59" s="635" t="s">
        <v>176</v>
      </c>
      <c r="C59" s="261">
        <f t="shared" si="45"/>
        <v>0.59990977443609028</v>
      </c>
      <c r="D59" s="652">
        <v>0.59990977443609028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31.832049223278393</v>
      </c>
      <c r="M59" s="274"/>
      <c r="N59" s="563"/>
      <c r="O59" s="563"/>
      <c r="P59" s="328"/>
      <c r="Q59" s="617">
        <v>4.46</v>
      </c>
      <c r="R59" s="328"/>
      <c r="S59" s="617">
        <v>0</v>
      </c>
      <c r="T59" s="617">
        <v>11.187049223278393</v>
      </c>
      <c r="U59" s="617">
        <v>16.184999999999999</v>
      </c>
      <c r="V59" s="617">
        <v>0</v>
      </c>
      <c r="W59" s="328"/>
      <c r="X59" s="328"/>
      <c r="Y59" s="563"/>
      <c r="Z59" s="291"/>
      <c r="AA59" s="642">
        <v>57.76779353662991</v>
      </c>
      <c r="AB59" s="328">
        <f t="shared" si="48"/>
        <v>0.89043682046080541</v>
      </c>
      <c r="AC59" s="564"/>
      <c r="AD59" s="274"/>
      <c r="AE59" s="579">
        <v>0.89043682046080541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225.32672533805038</v>
      </c>
      <c r="AP59" s="328"/>
      <c r="AQ59" s="570">
        <f t="shared" si="24"/>
        <v>316.41691469285558</v>
      </c>
      <c r="AR59" s="18"/>
    </row>
    <row r="60" spans="1:44" s="52" customFormat="1" ht="12.75" customHeight="1" x14ac:dyDescent="0.2">
      <c r="A60" s="634" t="s">
        <v>177</v>
      </c>
      <c r="B60" s="635" t="s">
        <v>178</v>
      </c>
      <c r="C60" s="251">
        <f t="shared" si="45"/>
        <v>4.4993233082706766E-2</v>
      </c>
      <c r="D60" s="652">
        <v>4.4993233082706766E-2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28.792173168898429</v>
      </c>
      <c r="M60" s="253"/>
      <c r="N60" s="386"/>
      <c r="O60" s="386"/>
      <c r="P60" s="322"/>
      <c r="Q60" s="617">
        <v>1.204</v>
      </c>
      <c r="R60" s="322"/>
      <c r="S60" s="617">
        <v>0</v>
      </c>
      <c r="T60" s="617">
        <v>3.0301731688984317</v>
      </c>
      <c r="U60" s="617">
        <v>24.558</v>
      </c>
      <c r="V60" s="617">
        <v>0</v>
      </c>
      <c r="W60" s="322"/>
      <c r="X60" s="322"/>
      <c r="Y60" s="386"/>
      <c r="Z60" s="252"/>
      <c r="AA60" s="642">
        <v>28.603098832432082</v>
      </c>
      <c r="AB60" s="322">
        <f t="shared" si="48"/>
        <v>0.12396800045337561</v>
      </c>
      <c r="AC60" s="565"/>
      <c r="AD60" s="253"/>
      <c r="AE60" s="580">
        <v>0.12396800045337561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75.650769083294165</v>
      </c>
      <c r="AP60" s="322"/>
      <c r="AQ60" s="571">
        <f t="shared" si="24"/>
        <v>133.21500231816077</v>
      </c>
      <c r="AR60" s="18"/>
    </row>
    <row r="61" spans="1:44" s="52" customFormat="1" ht="12.75" customHeight="1" x14ac:dyDescent="0.2">
      <c r="A61" s="634" t="s">
        <v>179</v>
      </c>
      <c r="B61" s="635" t="s">
        <v>180</v>
      </c>
      <c r="C61" s="251">
        <f t="shared" si="45"/>
        <v>5.099233082706766E-2</v>
      </c>
      <c r="D61" s="652">
        <v>5.099233082706766E-2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31.078922088671931</v>
      </c>
      <c r="M61" s="253"/>
      <c r="N61" s="386"/>
      <c r="O61" s="386"/>
      <c r="P61" s="322"/>
      <c r="Q61" s="617">
        <v>3.2919999999999998</v>
      </c>
      <c r="R61" s="322"/>
      <c r="S61" s="617">
        <v>0</v>
      </c>
      <c r="T61" s="617">
        <v>22.344922088671929</v>
      </c>
      <c r="U61" s="617">
        <v>5.4420000000000002</v>
      </c>
      <c r="V61" s="617">
        <v>0</v>
      </c>
      <c r="W61" s="322"/>
      <c r="X61" s="322"/>
      <c r="Y61" s="386"/>
      <c r="Z61" s="252"/>
      <c r="AA61" s="642">
        <v>47.137503083774988</v>
      </c>
      <c r="AB61" s="322">
        <f t="shared" si="48"/>
        <v>3.3311401412148998</v>
      </c>
      <c r="AC61" s="565"/>
      <c r="AD61" s="253"/>
      <c r="AE61" s="580">
        <v>3.3311401412148998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88.204877292511355</v>
      </c>
      <c r="AP61" s="322"/>
      <c r="AQ61" s="571">
        <f t="shared" si="24"/>
        <v>169.80343493700025</v>
      </c>
      <c r="AR61" s="18"/>
    </row>
    <row r="62" spans="1:44" s="52" customFormat="1" ht="12.75" customHeight="1" x14ac:dyDescent="0.2">
      <c r="A62" s="634" t="s">
        <v>181</v>
      </c>
      <c r="B62" s="635" t="s">
        <v>182</v>
      </c>
      <c r="C62" s="251">
        <f t="shared" si="45"/>
        <v>2.8995639097744365E-2</v>
      </c>
      <c r="D62" s="652">
        <v>2.8995639097744365E-2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4.7890901013139668</v>
      </c>
      <c r="M62" s="253"/>
      <c r="N62" s="386"/>
      <c r="O62" s="386"/>
      <c r="P62" s="322"/>
      <c r="Q62" s="617">
        <v>0.61299999999999999</v>
      </c>
      <c r="R62" s="322"/>
      <c r="S62" s="617">
        <v>0</v>
      </c>
      <c r="T62" s="617">
        <v>2.7800901013139669</v>
      </c>
      <c r="U62" s="617">
        <v>1.3959999999999999</v>
      </c>
      <c r="V62" s="617">
        <v>0</v>
      </c>
      <c r="W62" s="322"/>
      <c r="X62" s="322"/>
      <c r="Y62" s="386"/>
      <c r="Z62" s="252"/>
      <c r="AA62" s="642">
        <v>12.539600384653504</v>
      </c>
      <c r="AB62" s="322">
        <f t="shared" si="48"/>
        <v>0.58651527096220724</v>
      </c>
      <c r="AC62" s="565"/>
      <c r="AD62" s="253"/>
      <c r="AE62" s="580">
        <v>0.58651527096220724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42.890276331753689</v>
      </c>
      <c r="AP62" s="322"/>
      <c r="AQ62" s="571">
        <f t="shared" si="24"/>
        <v>60.834477727781106</v>
      </c>
      <c r="AR62" s="18"/>
    </row>
    <row r="63" spans="1:44" s="52" customFormat="1" ht="12.75" customHeight="1" x14ac:dyDescent="0.2">
      <c r="A63" s="634" t="s">
        <v>183</v>
      </c>
      <c r="B63" s="635" t="s">
        <v>184</v>
      </c>
      <c r="C63" s="251">
        <f t="shared" si="45"/>
        <v>8.2987518796992482E-2</v>
      </c>
      <c r="D63" s="653">
        <v>8.2987518796992482E-2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4.7374466489986311</v>
      </c>
      <c r="M63" s="253"/>
      <c r="N63" s="386"/>
      <c r="O63" s="386"/>
      <c r="P63" s="322"/>
      <c r="Q63" s="618">
        <v>0.46400000000000002</v>
      </c>
      <c r="R63" s="322"/>
      <c r="S63" s="618">
        <v>0</v>
      </c>
      <c r="T63" s="618">
        <v>1.8464466489986315</v>
      </c>
      <c r="U63" s="618">
        <v>2.427</v>
      </c>
      <c r="V63" s="618">
        <v>0</v>
      </c>
      <c r="W63" s="322"/>
      <c r="X63" s="322"/>
      <c r="Y63" s="386"/>
      <c r="Z63" s="252"/>
      <c r="AA63" s="643">
        <v>12.610380029648772</v>
      </c>
      <c r="AB63" s="322">
        <f t="shared" si="48"/>
        <v>0.89843475597392641</v>
      </c>
      <c r="AC63" s="565"/>
      <c r="AD63" s="253"/>
      <c r="AE63" s="580">
        <v>0.89843475597392641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41.069022523126947</v>
      </c>
      <c r="AP63" s="322"/>
      <c r="AQ63" s="571">
        <f t="shared" si="24"/>
        <v>59.398271476545268</v>
      </c>
      <c r="AR63" s="18"/>
    </row>
    <row r="64" spans="1:44" ht="12.75" customHeight="1" x14ac:dyDescent="0.2">
      <c r="A64" s="636" t="s">
        <v>185</v>
      </c>
      <c r="B64" s="637"/>
      <c r="C64" s="264">
        <f t="shared" si="45"/>
        <v>0.15397684210526316</v>
      </c>
      <c r="D64" s="653">
        <v>0.15397684210526316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29.788329225884375</v>
      </c>
      <c r="M64" s="293"/>
      <c r="N64" s="567"/>
      <c r="O64" s="567"/>
      <c r="P64" s="330"/>
      <c r="Q64" s="618">
        <v>4.3319999999999999</v>
      </c>
      <c r="R64" s="330"/>
      <c r="S64" s="618">
        <v>0</v>
      </c>
      <c r="T64" s="618">
        <v>14.809085652126724</v>
      </c>
      <c r="U64" s="618">
        <v>10.647</v>
      </c>
      <c r="V64" s="618">
        <v>2.4357375765003548E-4</v>
      </c>
      <c r="W64" s="330"/>
      <c r="X64" s="330"/>
      <c r="Y64" s="567"/>
      <c r="Z64" s="292"/>
      <c r="AA64" s="643">
        <v>74.812344276924861</v>
      </c>
      <c r="AB64" s="330">
        <f t="shared" si="48"/>
        <v>7.4386831089456047</v>
      </c>
      <c r="AC64" s="568"/>
      <c r="AD64" s="293"/>
      <c r="AE64" s="581">
        <v>1.8638627950115869</v>
      </c>
      <c r="AF64" s="581"/>
      <c r="AG64" s="581"/>
      <c r="AH64" s="581">
        <v>3.8297811012131242E-2</v>
      </c>
      <c r="AI64" s="581"/>
      <c r="AJ64" s="581"/>
      <c r="AK64" s="581"/>
      <c r="AL64" s="581">
        <v>0.15331938121437691</v>
      </c>
      <c r="AM64" s="624">
        <v>5.3832031217075098</v>
      </c>
      <c r="AN64" s="310"/>
      <c r="AO64" s="643">
        <v>110.62887666517355</v>
      </c>
      <c r="AP64" s="330"/>
      <c r="AQ64" s="572">
        <f t="shared" si="24"/>
        <v>222.82221011903366</v>
      </c>
    </row>
    <row r="65" spans="1:44" ht="12.75" customHeight="1" x14ac:dyDescent="0.2">
      <c r="A65" s="242" t="s">
        <v>196</v>
      </c>
      <c r="B65" s="243"/>
      <c r="C65" s="264">
        <f>SUM(D65:G65)</f>
        <v>2.9995488721804513E-2</v>
      </c>
      <c r="D65" s="345">
        <f>SUM(D66:D69)</f>
        <v>2.9995488721804513E-2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103.33011035823711</v>
      </c>
      <c r="M65" s="182"/>
      <c r="N65" s="266"/>
      <c r="O65" s="266"/>
      <c r="P65" s="417"/>
      <c r="Q65" s="344">
        <v>22.248999999999999</v>
      </c>
      <c r="R65" s="417"/>
      <c r="S65" s="344">
        <v>6.7401304501343944</v>
      </c>
      <c r="T65" s="344">
        <v>18.253979908102725</v>
      </c>
      <c r="U65" s="344">
        <v>56.086999999999996</v>
      </c>
      <c r="V65" s="344">
        <f>SUM(V66:V69)</f>
        <v>0</v>
      </c>
      <c r="W65" s="417"/>
      <c r="X65" s="417"/>
      <c r="Y65" s="266"/>
      <c r="Z65" s="182"/>
      <c r="AA65" s="176">
        <v>99.375781895405694</v>
      </c>
      <c r="AB65" s="330">
        <f>SUM(AC65:AM65)</f>
        <v>8.1031780124095043</v>
      </c>
      <c r="AC65" s="331"/>
      <c r="AD65" s="182"/>
      <c r="AE65" s="344">
        <f>SUM(AE66:AE69)</f>
        <v>4.3108872415722228</v>
      </c>
      <c r="AF65" s="182"/>
      <c r="AG65" s="182"/>
      <c r="AH65" s="182">
        <v>3.7922907708372815</v>
      </c>
      <c r="AI65" s="182"/>
      <c r="AJ65" s="182"/>
      <c r="AK65" s="182"/>
      <c r="AL65" s="182"/>
      <c r="AM65" s="266"/>
      <c r="AN65" s="310"/>
      <c r="AO65" s="176">
        <v>262.04681452421403</v>
      </c>
      <c r="AP65" s="330"/>
      <c r="AQ65" s="576">
        <f t="shared" si="24"/>
        <v>472.88588027898811</v>
      </c>
    </row>
    <row r="66" spans="1:44" ht="12.75" customHeight="1" x14ac:dyDescent="0.2">
      <c r="A66" s="638" t="s">
        <v>186</v>
      </c>
      <c r="B66" s="639" t="s">
        <v>187</v>
      </c>
      <c r="C66" s="261">
        <f t="shared" ref="C66:C69" si="58">SUM(D66:G66)</f>
        <v>6.9989473684210534E-3</v>
      </c>
      <c r="D66" s="654">
        <v>6.9989473684210534E-3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4.1059246630321082</v>
      </c>
      <c r="M66" s="554"/>
      <c r="N66" s="313"/>
      <c r="O66" s="263"/>
      <c r="P66" s="313"/>
      <c r="Q66" s="619">
        <v>0.41899999999999998</v>
      </c>
      <c r="R66" s="313"/>
      <c r="S66" s="619">
        <v>0.10621284069172311</v>
      </c>
      <c r="T66" s="619">
        <v>0.63771182234038515</v>
      </c>
      <c r="U66" s="619">
        <v>2.9430000000000001</v>
      </c>
      <c r="V66" s="619">
        <v>0</v>
      </c>
      <c r="W66" s="313"/>
      <c r="X66" s="313"/>
      <c r="Y66" s="263"/>
      <c r="Z66" s="181"/>
      <c r="AA66" s="644">
        <v>7.8959915441442678</v>
      </c>
      <c r="AB66" s="328">
        <f t="shared" ref="AB66:AB69" si="61">SUM(AC66:AM66)</f>
        <v>3.7936237600894684</v>
      </c>
      <c r="AC66" s="329"/>
      <c r="AD66" s="181"/>
      <c r="AE66" s="181">
        <v>1.3329892521868345E-3</v>
      </c>
      <c r="AF66" s="181"/>
      <c r="AG66" s="181"/>
      <c r="AH66" s="181">
        <v>3.7922907708372815</v>
      </c>
      <c r="AI66" s="181"/>
      <c r="AJ66" s="181"/>
      <c r="AK66" s="181"/>
      <c r="AL66" s="181"/>
      <c r="AM66" s="263"/>
      <c r="AN66" s="309"/>
      <c r="AO66" s="644">
        <v>66.757230512573045</v>
      </c>
      <c r="AP66" s="328"/>
      <c r="AQ66" s="221">
        <f t="shared" si="24"/>
        <v>82.559769427207314</v>
      </c>
    </row>
    <row r="67" spans="1:44" ht="12.75" customHeight="1" x14ac:dyDescent="0.2">
      <c r="A67" s="640" t="s">
        <v>188</v>
      </c>
      <c r="B67" s="641">
        <v>84</v>
      </c>
      <c r="C67" s="251">
        <f t="shared" si="58"/>
        <v>1.6997443609022559E-2</v>
      </c>
      <c r="D67" s="655">
        <v>1.6997443609022559E-2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55.111231797786544</v>
      </c>
      <c r="M67" s="555"/>
      <c r="N67" s="416"/>
      <c r="O67" s="190"/>
      <c r="P67" s="416"/>
      <c r="Q67" s="620">
        <v>9.2409999999999997</v>
      </c>
      <c r="R67" s="416"/>
      <c r="S67" s="620">
        <v>5.5367097322052379</v>
      </c>
      <c r="T67" s="620">
        <v>10.603522065581307</v>
      </c>
      <c r="U67" s="620">
        <v>29.73</v>
      </c>
      <c r="V67" s="620">
        <v>0</v>
      </c>
      <c r="W67" s="416"/>
      <c r="X67" s="416"/>
      <c r="Y67" s="190"/>
      <c r="Z67" s="175"/>
      <c r="AA67" s="645">
        <v>39.640662324522069</v>
      </c>
      <c r="AB67" s="322">
        <f t="shared" si="61"/>
        <v>1.9928189320193177</v>
      </c>
      <c r="AC67" s="323"/>
      <c r="AD67" s="175"/>
      <c r="AE67" s="175">
        <v>1.9928189320193177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128.00153076366107</v>
      </c>
      <c r="AP67" s="322"/>
      <c r="AQ67" s="201">
        <f t="shared" si="24"/>
        <v>224.76324126159801</v>
      </c>
    </row>
    <row r="68" spans="1:44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20.230242149897535</v>
      </c>
      <c r="M68" s="555"/>
      <c r="N68" s="416"/>
      <c r="O68" s="190"/>
      <c r="P68" s="416"/>
      <c r="Q68" s="620">
        <v>4.1420000000000003</v>
      </c>
      <c r="R68" s="416"/>
      <c r="S68" s="620">
        <v>0.56029709539211736</v>
      </c>
      <c r="T68" s="620">
        <v>3.3469450545054205</v>
      </c>
      <c r="U68" s="620">
        <v>12.180999999999999</v>
      </c>
      <c r="V68" s="620">
        <v>0</v>
      </c>
      <c r="W68" s="416"/>
      <c r="X68" s="416"/>
      <c r="Y68" s="190"/>
      <c r="Z68" s="175"/>
      <c r="AA68" s="645">
        <v>23.263296762461191</v>
      </c>
      <c r="AB68" s="322">
        <f t="shared" si="61"/>
        <v>0.38789987238636886</v>
      </c>
      <c r="AC68" s="323"/>
      <c r="AD68" s="175"/>
      <c r="AE68" s="175">
        <v>0.38789987238636886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39.863884327997077</v>
      </c>
      <c r="AP68" s="322"/>
      <c r="AQ68" s="201">
        <f t="shared" si="24"/>
        <v>83.74532311274217</v>
      </c>
    </row>
    <row r="69" spans="1:44" s="52" customFormat="1" ht="12.75" customHeight="1" x14ac:dyDescent="0.2">
      <c r="A69" s="636" t="s">
        <v>190</v>
      </c>
      <c r="B69" s="637" t="s">
        <v>191</v>
      </c>
      <c r="C69" s="286">
        <f t="shared" si="58"/>
        <v>5.9990977443609029E-3</v>
      </c>
      <c r="D69" s="656">
        <v>5.9990977443609029E-3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23.882711747520929</v>
      </c>
      <c r="M69" s="556"/>
      <c r="N69" s="417"/>
      <c r="O69" s="266"/>
      <c r="P69" s="417"/>
      <c r="Q69" s="621">
        <v>8.4469999999999992</v>
      </c>
      <c r="R69" s="417"/>
      <c r="S69" s="621">
        <v>0.53691078184531593</v>
      </c>
      <c r="T69" s="621">
        <v>3.6658009656756128</v>
      </c>
      <c r="U69" s="621">
        <v>11.233000000000001</v>
      </c>
      <c r="V69" s="621">
        <v>0</v>
      </c>
      <c r="W69" s="417"/>
      <c r="X69" s="417"/>
      <c r="Y69" s="266"/>
      <c r="Z69" s="182"/>
      <c r="AA69" s="646">
        <v>28.575831264278172</v>
      </c>
      <c r="AB69" s="342">
        <f t="shared" si="61"/>
        <v>1.9288354479143495</v>
      </c>
      <c r="AC69" s="343"/>
      <c r="AD69" s="287"/>
      <c r="AE69" s="287">
        <v>1.9288354479143495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27.424168919982886</v>
      </c>
      <c r="AP69" s="342"/>
      <c r="AQ69" s="239">
        <f t="shared" si="24"/>
        <v>81.8175464774407</v>
      </c>
      <c r="AR69" s="18"/>
    </row>
    <row r="70" spans="1:44" s="52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221.89154760097949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221.89154760097949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269.87954760097949</v>
      </c>
      <c r="AR70" s="18"/>
    </row>
    <row r="71" spans="1:44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24.564747688587548</v>
      </c>
      <c r="M71" s="182"/>
      <c r="N71" s="182"/>
      <c r="O71" s="182"/>
      <c r="P71" s="182"/>
      <c r="Q71" s="182"/>
      <c r="R71" s="182"/>
      <c r="S71" s="182"/>
      <c r="T71" s="182"/>
      <c r="U71" s="182">
        <v>24.564747688587548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24.564747688587548</v>
      </c>
      <c r="AR71" s="18"/>
    </row>
    <row r="72" spans="1:44" ht="12.75" customHeight="1" thickBot="1" x14ac:dyDescent="0.25">
      <c r="A72" s="45" t="s">
        <v>42</v>
      </c>
      <c r="B72" s="46"/>
      <c r="C72" s="256">
        <f t="shared" ref="C72:AP72" si="62">C26-C27-C29</f>
        <v>10.594688509812272</v>
      </c>
      <c r="D72" s="278">
        <f t="shared" si="62"/>
        <v>12.404616767707296</v>
      </c>
      <c r="E72" s="179">
        <f t="shared" si="62"/>
        <v>-1.8287930207739578</v>
      </c>
      <c r="F72" s="297">
        <f t="shared" si="62"/>
        <v>0</v>
      </c>
      <c r="G72" s="297">
        <f t="shared" si="62"/>
        <v>1.8864762878987307E-2</v>
      </c>
      <c r="H72" s="307">
        <f t="shared" si="62"/>
        <v>-1.1756158387697724</v>
      </c>
      <c r="I72" s="278">
        <f t="shared" si="62"/>
        <v>-0.25444973876993088</v>
      </c>
      <c r="J72" s="179">
        <f t="shared" si="62"/>
        <v>-0.37685199999998531</v>
      </c>
      <c r="K72" s="179">
        <f t="shared" si="62"/>
        <v>-0.54431410000000824</v>
      </c>
      <c r="L72" s="307">
        <f t="shared" si="62"/>
        <v>-59.188028092075001</v>
      </c>
      <c r="M72" s="179">
        <f t="shared" si="62"/>
        <v>0</v>
      </c>
      <c r="N72" s="179">
        <f t="shared" ref="N72" si="63">N26-N27-N29</f>
        <v>0</v>
      </c>
      <c r="O72" s="179">
        <f t="shared" si="62"/>
        <v>-0.78720530690860357</v>
      </c>
      <c r="P72" s="179">
        <f t="shared" si="62"/>
        <v>67.031501246244034</v>
      </c>
      <c r="Q72" s="179">
        <f t="shared" si="62"/>
        <v>-97.831784486974811</v>
      </c>
      <c r="R72" s="179">
        <f t="shared" si="62"/>
        <v>2.5864829111361587</v>
      </c>
      <c r="S72" s="179">
        <f t="shared" si="62"/>
        <v>-3.0555983747509572</v>
      </c>
      <c r="T72" s="179">
        <f t="shared" si="62"/>
        <v>5.2036782536856663</v>
      </c>
      <c r="U72" s="179">
        <f t="shared" si="62"/>
        <v>-35.654321713225727</v>
      </c>
      <c r="V72" s="179">
        <f t="shared" si="62"/>
        <v>1.2746554777187811</v>
      </c>
      <c r="W72" s="297">
        <f t="shared" si="62"/>
        <v>2.0445639009999965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-10.34516051464675</v>
      </c>
      <c r="AB72" s="257">
        <f t="shared" si="62"/>
        <v>-0.44995735076099663</v>
      </c>
      <c r="AC72" s="336">
        <f t="shared" si="62"/>
        <v>0</v>
      </c>
      <c r="AD72" s="179">
        <f t="shared" si="62"/>
        <v>0</v>
      </c>
      <c r="AE72" s="179">
        <f t="shared" si="62"/>
        <v>-0.46009596000004649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1.0138492800003007E-2</v>
      </c>
      <c r="AJ72" s="179">
        <f t="shared" ref="AJ72" si="65">AJ26-AJ27-AJ29</f>
        <v>1.164388869767663E-7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-7.6479905095075082</v>
      </c>
      <c r="AP72" s="257">
        <f t="shared" si="62"/>
        <v>0</v>
      </c>
      <c r="AQ72" s="207">
        <f t="shared" si="24"/>
        <v>-68.212063795947756</v>
      </c>
    </row>
    <row r="73" spans="1:44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197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457" t="s">
        <v>121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</row>
    <row r="77" spans="1:44" ht="12.75" customHeight="1" x14ac:dyDescent="0.2">
      <c r="A77" s="458" t="s">
        <v>119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</row>
    <row r="78" spans="1:44" ht="12.75" customHeight="1" x14ac:dyDescent="0.2">
      <c r="A78" s="456" t="s">
        <v>120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</row>
    <row r="79" spans="1:44" ht="12.75" customHeight="1" x14ac:dyDescent="0.2">
      <c r="A79" s="161" t="s">
        <v>152</v>
      </c>
      <c r="B79" s="161"/>
      <c r="C79" s="244"/>
      <c r="D79" s="244"/>
      <c r="E79" s="29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168"/>
      <c r="AP79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pageSetUpPr fitToPage="1"/>
  </sheetPr>
  <dimension ref="A1:AS76"/>
  <sheetViews>
    <sheetView zoomScale="80" zoomScaleNormal="80" workbookViewId="0">
      <pane xSplit="2" ySplit="1" topLeftCell="C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1" width="6.140625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115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5" t="s">
        <v>109</v>
      </c>
      <c r="AQ1" s="396" t="s">
        <v>110</v>
      </c>
      <c r="AS1" s="519">
        <v>26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578.46269353784874</v>
      </c>
      <c r="I2" s="12">
        <v>409.44269353784875</v>
      </c>
      <c r="J2" s="303">
        <v>169.02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303"/>
      <c r="AA2" s="302">
        <v>255.05234821118916</v>
      </c>
      <c r="AB2" s="320">
        <f>SUM(AC2:AM2)</f>
        <v>618.04132613946388</v>
      </c>
      <c r="AC2" s="321">
        <v>77.549156461026783</v>
      </c>
      <c r="AD2" s="303">
        <v>254.14868573599998</v>
      </c>
      <c r="AE2" s="303">
        <v>176.64940907642259</v>
      </c>
      <c r="AF2" s="303">
        <v>5.1048760453559998</v>
      </c>
      <c r="AG2" s="303">
        <v>42.147067755128354</v>
      </c>
      <c r="AH2" s="303">
        <v>13.343054701532877</v>
      </c>
      <c r="AI2" s="303">
        <v>28.349239822032001</v>
      </c>
      <c r="AJ2" s="303">
        <v>0.84786792993599991</v>
      </c>
      <c r="AK2" s="303">
        <v>3.6477720921600003E-2</v>
      </c>
      <c r="AL2" s="303">
        <v>5.3943804868063152</v>
      </c>
      <c r="AM2" s="250">
        <v>14.471110404301248</v>
      </c>
      <c r="AN2" s="351">
        <v>12.909895763940002</v>
      </c>
      <c r="AO2" s="351"/>
      <c r="AP2" s="320"/>
      <c r="AQ2" s="197">
        <f>C2+H2+L2+AA2+AB2+AN2+AO2+AP2</f>
        <v>1464.466263652442</v>
      </c>
    </row>
    <row r="3" spans="1:45" ht="12.75" customHeight="1" x14ac:dyDescent="0.2">
      <c r="A3" s="19" t="s">
        <v>1</v>
      </c>
      <c r="B3" s="20"/>
      <c r="C3" s="251">
        <f>SUM(D3:G3)</f>
        <v>1297.0904788803673</v>
      </c>
      <c r="D3" s="252">
        <v>1227.6608440788666</v>
      </c>
      <c r="E3" s="386">
        <v>53.866222015677629</v>
      </c>
      <c r="F3" s="190"/>
      <c r="G3" s="190">
        <v>15.563412785823209</v>
      </c>
      <c r="H3" s="304">
        <f>SUM(I3:K3)</f>
        <v>0</v>
      </c>
      <c r="I3" s="28"/>
      <c r="J3" s="175"/>
      <c r="K3" s="175"/>
      <c r="L3" s="304">
        <f>SUM(M3:Z3)</f>
        <v>8920.4885872336254</v>
      </c>
      <c r="M3" s="28">
        <v>2738.5227999999997</v>
      </c>
      <c r="N3" s="28">
        <v>13.844999999999999</v>
      </c>
      <c r="O3" s="175">
        <v>0</v>
      </c>
      <c r="P3" s="175">
        <v>1113.5994479599933</v>
      </c>
      <c r="Q3" s="175">
        <v>538.18610125093642</v>
      </c>
      <c r="R3" s="175">
        <v>1142.8899671798954</v>
      </c>
      <c r="S3" s="175">
        <v>427.08627184029092</v>
      </c>
      <c r="T3" s="175">
        <v>92.132466300000004</v>
      </c>
      <c r="U3" s="175">
        <v>2446.7753382288615</v>
      </c>
      <c r="V3" s="175">
        <v>140.45274987364937</v>
      </c>
      <c r="W3" s="175">
        <v>0</v>
      </c>
      <c r="X3" s="175">
        <v>224.85599160000001</v>
      </c>
      <c r="Y3" s="175">
        <v>1.5586329999999999</v>
      </c>
      <c r="Z3" s="175">
        <v>40.583820000000003</v>
      </c>
      <c r="AA3" s="304">
        <v>4037.4179199703585</v>
      </c>
      <c r="AB3" s="322">
        <f>SUM(AC3:AM3)</f>
        <v>58.950359546255996</v>
      </c>
      <c r="AC3" s="323"/>
      <c r="AD3" s="175"/>
      <c r="AE3" s="175">
        <v>9.3332362751999991</v>
      </c>
      <c r="AF3" s="175"/>
      <c r="AG3" s="175"/>
      <c r="AH3" s="175"/>
      <c r="AI3" s="175">
        <v>29.353325229119999</v>
      </c>
      <c r="AJ3" s="175">
        <v>20.263798041935999</v>
      </c>
      <c r="AK3" s="175"/>
      <c r="AL3" s="175"/>
      <c r="AM3" s="190"/>
      <c r="AN3" s="352"/>
      <c r="AO3" s="352">
        <v>80.772639553999994</v>
      </c>
      <c r="AP3" s="322"/>
      <c r="AQ3" s="201">
        <f t="shared" ref="AQ3:AQ20" si="0">C3+H3+L3+AA3+AB3+AN3+AO3+AP3</f>
        <v>14394.719985184607</v>
      </c>
    </row>
    <row r="4" spans="1:45" ht="12.75" customHeight="1" x14ac:dyDescent="0.2">
      <c r="A4" s="19" t="s">
        <v>2</v>
      </c>
      <c r="B4" s="20"/>
      <c r="C4" s="251">
        <f>SUM(D4:G4)</f>
        <v>6.6042553515328004</v>
      </c>
      <c r="D4" s="252">
        <v>0</v>
      </c>
      <c r="E4" s="253">
        <v>5.7693002125600001</v>
      </c>
      <c r="F4" s="190"/>
      <c r="G4" s="190">
        <v>0.83495513897280005</v>
      </c>
      <c r="H4" s="304">
        <f>SUM(I4:K4)</f>
        <v>4.6550439999999993</v>
      </c>
      <c r="I4" s="28"/>
      <c r="J4" s="175"/>
      <c r="K4" s="175">
        <v>4.6550439999999993</v>
      </c>
      <c r="L4" s="304">
        <f>SUM(M4:Z4)</f>
        <v>959.23454752670102</v>
      </c>
      <c r="M4" s="28">
        <v>0</v>
      </c>
      <c r="N4" s="28">
        <v>0</v>
      </c>
      <c r="O4" s="175"/>
      <c r="P4" s="175">
        <v>0</v>
      </c>
      <c r="Q4" s="175">
        <v>0</v>
      </c>
      <c r="R4" s="175">
        <v>0</v>
      </c>
      <c r="S4" s="175">
        <v>896.84230182691681</v>
      </c>
      <c r="T4" s="175">
        <v>10.510023938624002</v>
      </c>
      <c r="U4" s="175">
        <v>22.754620519199996</v>
      </c>
      <c r="V4" s="175">
        <v>0.56868162096014074</v>
      </c>
      <c r="W4" s="175">
        <v>24.383695020999998</v>
      </c>
      <c r="X4" s="175">
        <v>4.4119600000000002E-2</v>
      </c>
      <c r="Y4" s="175">
        <v>5.2550000000000001E-3</v>
      </c>
      <c r="Z4" s="175">
        <v>4.1258499999999998</v>
      </c>
      <c r="AA4" s="304">
        <v>0</v>
      </c>
      <c r="AB4" s="322">
        <f>SUM(AC4:AM4)</f>
        <v>0.15904079999999998</v>
      </c>
      <c r="AC4" s="323"/>
      <c r="AD4" s="175"/>
      <c r="AE4" s="175">
        <v>0.15904079999999998</v>
      </c>
      <c r="AF4" s="175"/>
      <c r="AG4" s="175"/>
      <c r="AH4" s="175"/>
      <c r="AI4" s="175">
        <v>0</v>
      </c>
      <c r="AJ4" s="175">
        <v>0</v>
      </c>
      <c r="AK4" s="175"/>
      <c r="AL4" s="175"/>
      <c r="AM4" s="190"/>
      <c r="AN4" s="352"/>
      <c r="AO4" s="352">
        <v>15.089860999999999</v>
      </c>
      <c r="AP4" s="322"/>
      <c r="AQ4" s="201">
        <f t="shared" si="0"/>
        <v>985.74274867823385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97.750870181311129</v>
      </c>
      <c r="M5" s="28"/>
      <c r="N5" s="28"/>
      <c r="O5" s="175"/>
      <c r="P5" s="175"/>
      <c r="Q5" s="175"/>
      <c r="R5" s="175"/>
      <c r="S5" s="175">
        <v>32.049856258474577</v>
      </c>
      <c r="T5" s="175"/>
      <c r="U5" s="175">
        <v>65.701013922836552</v>
      </c>
      <c r="V5" s="175"/>
      <c r="W5" s="175"/>
      <c r="X5" s="175"/>
      <c r="Y5" s="175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190"/>
      <c r="AN5" s="352"/>
      <c r="AO5" s="352"/>
      <c r="AP5" s="322"/>
      <c r="AQ5" s="201">
        <f t="shared" si="0"/>
        <v>97.750870181311129</v>
      </c>
    </row>
    <row r="6" spans="1:45" ht="12.75" customHeight="1" thickBot="1" x14ac:dyDescent="0.25">
      <c r="A6" s="33" t="s">
        <v>4</v>
      </c>
      <c r="B6" s="34"/>
      <c r="C6" s="251">
        <f>SUM(D6:G6)</f>
        <v>-147.2634350632826</v>
      </c>
      <c r="D6" s="254">
        <v>-127.10001968305008</v>
      </c>
      <c r="E6" s="190">
        <v>-16.964353759000439</v>
      </c>
      <c r="F6" s="255"/>
      <c r="G6" s="255">
        <v>-3.1990616212320893</v>
      </c>
      <c r="H6" s="305">
        <f>SUM(I6:K6)</f>
        <v>289.73258770559522</v>
      </c>
      <c r="I6" s="306">
        <v>291.94684070559526</v>
      </c>
      <c r="J6" s="306">
        <v>0.434444</v>
      </c>
      <c r="K6" s="306">
        <v>-2.6486969999999999</v>
      </c>
      <c r="L6" s="305">
        <f>SUM(M6:Z6)</f>
        <v>138.53934129698411</v>
      </c>
      <c r="M6" s="28">
        <v>121.68939999999999</v>
      </c>
      <c r="N6" s="28">
        <v>-4.26</v>
      </c>
      <c r="O6" s="175"/>
      <c r="P6" s="175">
        <v>-13.591499943333304</v>
      </c>
      <c r="Q6" s="175">
        <v>-11.637629190853135</v>
      </c>
      <c r="R6" s="175">
        <v>12.386724578640042</v>
      </c>
      <c r="S6" s="175">
        <v>51.524110655025716</v>
      </c>
      <c r="T6" s="175">
        <v>1.5795906980000136</v>
      </c>
      <c r="U6" s="175">
        <v>-28.17916016179349</v>
      </c>
      <c r="V6" s="175">
        <v>9.5889903152982363</v>
      </c>
      <c r="W6" s="175">
        <v>-0.56118565399999398</v>
      </c>
      <c r="X6" s="175">
        <v>0</v>
      </c>
      <c r="Y6" s="175">
        <v>0</v>
      </c>
      <c r="Z6" s="306">
        <v>0</v>
      </c>
      <c r="AA6" s="305">
        <v>2.8045765267241696</v>
      </c>
      <c r="AB6" s="324">
        <f>SUM(AC6:AM6)</f>
        <v>0.57074795184000027</v>
      </c>
      <c r="AC6" s="325"/>
      <c r="AD6" s="186"/>
      <c r="AE6" s="186">
        <v>1.6977820320000003</v>
      </c>
      <c r="AF6" s="186"/>
      <c r="AG6" s="186"/>
      <c r="AH6" s="186"/>
      <c r="AI6" s="186">
        <v>-2.8213235666399998</v>
      </c>
      <c r="AJ6" s="186">
        <v>1.6942894864799998</v>
      </c>
      <c r="AK6" s="186"/>
      <c r="AL6" s="186"/>
      <c r="AM6" s="255"/>
      <c r="AN6" s="353"/>
      <c r="AO6" s="353"/>
      <c r="AP6" s="324"/>
      <c r="AQ6" s="204">
        <f t="shared" si="0"/>
        <v>284.38381841786094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1143.2227884655517</v>
      </c>
      <c r="D7" s="326">
        <f t="shared" si="1"/>
        <v>1100.5608243958166</v>
      </c>
      <c r="E7" s="180">
        <f t="shared" si="1"/>
        <v>31.132568044117193</v>
      </c>
      <c r="F7" s="180">
        <f t="shared" si="1"/>
        <v>0</v>
      </c>
      <c r="G7" s="180">
        <f t="shared" si="1"/>
        <v>11.529396025618318</v>
      </c>
      <c r="H7" s="308">
        <f t="shared" si="1"/>
        <v>863.54023724344393</v>
      </c>
      <c r="I7" s="326">
        <f t="shared" si="1"/>
        <v>701.38953424344402</v>
      </c>
      <c r="J7" s="180">
        <f t="shared" si="1"/>
        <v>169.45444400000002</v>
      </c>
      <c r="K7" s="180">
        <f t="shared" si="1"/>
        <v>-7.3037409999999987</v>
      </c>
      <c r="L7" s="308">
        <f t="shared" si="1"/>
        <v>8002.0425108225973</v>
      </c>
      <c r="M7" s="326">
        <f t="shared" si="1"/>
        <v>2860.2121999999999</v>
      </c>
      <c r="N7" s="326">
        <f t="shared" ref="N7" si="2">N2+N3-N4-N5+N6</f>
        <v>9.5849999999999991</v>
      </c>
      <c r="O7" s="180">
        <f t="shared" si="1"/>
        <v>0</v>
      </c>
      <c r="P7" s="180">
        <f t="shared" si="1"/>
        <v>1100.0079480166601</v>
      </c>
      <c r="Q7" s="180">
        <f t="shared" si="1"/>
        <v>526.54847206008333</v>
      </c>
      <c r="R7" s="180">
        <f t="shared" si="1"/>
        <v>1155.2766917585354</v>
      </c>
      <c r="S7" s="180">
        <f t="shared" si="1"/>
        <v>-450.28177559007474</v>
      </c>
      <c r="T7" s="180">
        <f t="shared" si="1"/>
        <v>83.202033059376021</v>
      </c>
      <c r="U7" s="180">
        <f t="shared" si="1"/>
        <v>2330.1405436250316</v>
      </c>
      <c r="V7" s="180">
        <f t="shared" si="1"/>
        <v>149.47305856798747</v>
      </c>
      <c r="W7" s="180">
        <f t="shared" si="1"/>
        <v>-24.944880674999993</v>
      </c>
      <c r="X7" s="180">
        <f t="shared" si="1"/>
        <v>224.81187200000002</v>
      </c>
      <c r="Y7" s="180">
        <f t="shared" si="1"/>
        <v>1.5533779999999999</v>
      </c>
      <c r="Z7" s="180">
        <f t="shared" si="1"/>
        <v>36.457970000000003</v>
      </c>
      <c r="AA7" s="308">
        <f t="shared" si="1"/>
        <v>4295.2748447082722</v>
      </c>
      <c r="AB7" s="308">
        <f t="shared" si="1"/>
        <v>677.40339283755986</v>
      </c>
      <c r="AC7" s="326">
        <f t="shared" si="1"/>
        <v>77.549156461026783</v>
      </c>
      <c r="AD7" s="180">
        <f t="shared" si="1"/>
        <v>254.14868573599998</v>
      </c>
      <c r="AE7" s="180">
        <f t="shared" si="1"/>
        <v>187.52138658362256</v>
      </c>
      <c r="AF7" s="180">
        <f t="shared" ref="AF7" si="3">AF2+AF3-AF4-AF5+AF6</f>
        <v>5.1048760453559998</v>
      </c>
      <c r="AG7" s="180">
        <f t="shared" si="1"/>
        <v>42.147067755128354</v>
      </c>
      <c r="AH7" s="180">
        <f t="shared" si="1"/>
        <v>13.343054701532877</v>
      </c>
      <c r="AI7" s="180">
        <f t="shared" si="1"/>
        <v>54.881241484512003</v>
      </c>
      <c r="AJ7" s="180">
        <f t="shared" ref="AJ7" si="4">AJ2+AJ3-AJ4-AJ5+AJ6</f>
        <v>22.805955458351999</v>
      </c>
      <c r="AK7" s="180">
        <f t="shared" si="1"/>
        <v>3.6477720921600003E-2</v>
      </c>
      <c r="AL7" s="180">
        <f t="shared" ref="AL7" si="5">AL2+AL3-AL4-AL5+AL6</f>
        <v>5.3943804868063152</v>
      </c>
      <c r="AM7" s="326">
        <f t="shared" si="1"/>
        <v>14.471110404301248</v>
      </c>
      <c r="AN7" s="308">
        <f t="shared" si="1"/>
        <v>12.909895763940002</v>
      </c>
      <c r="AO7" s="308">
        <f t="shared" si="1"/>
        <v>65.682778553999995</v>
      </c>
      <c r="AP7" s="362">
        <f t="shared" si="1"/>
        <v>0</v>
      </c>
      <c r="AQ7" s="229">
        <f t="shared" si="0"/>
        <v>15060.076448395364</v>
      </c>
      <c r="AR7" s="18"/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1143.2227884655517</v>
      </c>
      <c r="D8" s="374">
        <f t="shared" si="6"/>
        <v>1100.5608243958166</v>
      </c>
      <c r="E8" s="375">
        <f t="shared" si="6"/>
        <v>31.132568044117193</v>
      </c>
      <c r="F8" s="376">
        <f t="shared" si="6"/>
        <v>0</v>
      </c>
      <c r="G8" s="376">
        <f t="shared" si="6"/>
        <v>11.529396025618318</v>
      </c>
      <c r="H8" s="377">
        <f t="shared" si="6"/>
        <v>863.54023724344393</v>
      </c>
      <c r="I8" s="374">
        <f t="shared" si="6"/>
        <v>701.38953424344402</v>
      </c>
      <c r="J8" s="375">
        <f t="shared" si="6"/>
        <v>169.45444400000002</v>
      </c>
      <c r="K8" s="375">
        <f t="shared" si="6"/>
        <v>-7.3037409999999987</v>
      </c>
      <c r="L8" s="377">
        <f t="shared" si="6"/>
        <v>7739.219290822597</v>
      </c>
      <c r="M8" s="374">
        <f t="shared" si="6"/>
        <v>2860.2121999999999</v>
      </c>
      <c r="N8" s="374">
        <f t="shared" si="6"/>
        <v>9.5849999999999991</v>
      </c>
      <c r="O8" s="375">
        <f t="shared" si="6"/>
        <v>0</v>
      </c>
      <c r="P8" s="375">
        <f t="shared" si="6"/>
        <v>1100.0079480166601</v>
      </c>
      <c r="Q8" s="375">
        <f t="shared" si="6"/>
        <v>526.54847206008333</v>
      </c>
      <c r="R8" s="375">
        <f t="shared" si="6"/>
        <v>1155.2766917585354</v>
      </c>
      <c r="S8" s="375">
        <f t="shared" si="6"/>
        <v>-450.28177559007474</v>
      </c>
      <c r="T8" s="375">
        <f t="shared" si="6"/>
        <v>83.202033059376021</v>
      </c>
      <c r="U8" s="375">
        <f t="shared" si="6"/>
        <v>2330.1405436250316</v>
      </c>
      <c r="V8" s="375">
        <f t="shared" si="6"/>
        <v>149.47305856798747</v>
      </c>
      <c r="W8" s="375">
        <f t="shared" si="6"/>
        <v>-24.944880674999993</v>
      </c>
      <c r="X8" s="375">
        <f t="shared" si="6"/>
        <v>0</v>
      </c>
      <c r="Y8" s="375">
        <f t="shared" si="6"/>
        <v>0</v>
      </c>
      <c r="Z8" s="375">
        <f t="shared" si="6"/>
        <v>0</v>
      </c>
      <c r="AA8" s="377">
        <f t="shared" si="6"/>
        <v>4295.2748447082722</v>
      </c>
      <c r="AB8" s="387">
        <f t="shared" si="6"/>
        <v>677.40339283755986</v>
      </c>
      <c r="AC8" s="374">
        <f t="shared" si="6"/>
        <v>77.549156461026783</v>
      </c>
      <c r="AD8" s="375">
        <f t="shared" si="6"/>
        <v>254.14868573599998</v>
      </c>
      <c r="AE8" s="375">
        <f t="shared" si="6"/>
        <v>187.52138658362256</v>
      </c>
      <c r="AF8" s="375">
        <f t="shared" si="6"/>
        <v>5.1048760453559998</v>
      </c>
      <c r="AG8" s="375">
        <f t="shared" si="6"/>
        <v>42.147067755128354</v>
      </c>
      <c r="AH8" s="375">
        <f t="shared" si="6"/>
        <v>13.343054701532877</v>
      </c>
      <c r="AI8" s="375">
        <f t="shared" si="6"/>
        <v>54.881241484512003</v>
      </c>
      <c r="AJ8" s="375">
        <f t="shared" ref="AJ8" si="7">AJ7-AJ27</f>
        <v>22.805955458351999</v>
      </c>
      <c r="AK8" s="375">
        <f t="shared" si="6"/>
        <v>3.6477720921600003E-2</v>
      </c>
      <c r="AL8" s="375">
        <f t="shared" si="6"/>
        <v>5.3943804868063152</v>
      </c>
      <c r="AM8" s="374">
        <f t="shared" si="6"/>
        <v>14.471110404301248</v>
      </c>
      <c r="AN8" s="377">
        <f t="shared" si="6"/>
        <v>12.909895763940002</v>
      </c>
      <c r="AO8" s="377">
        <f t="shared" si="6"/>
        <v>65.682778553999995</v>
      </c>
      <c r="AP8" s="374">
        <f t="shared" si="6"/>
        <v>0</v>
      </c>
      <c r="AQ8" s="378">
        <f t="shared" si="0"/>
        <v>14797.253228395364</v>
      </c>
      <c r="AR8" s="18"/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774.91473201490408</v>
      </c>
      <c r="D9" s="259">
        <f t="shared" si="8"/>
        <v>774.91473201490408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680.61468045748097</v>
      </c>
      <c r="I9" s="259">
        <f t="shared" si="8"/>
        <v>680.61468045748097</v>
      </c>
      <c r="J9" s="180">
        <f t="shared" si="8"/>
        <v>0</v>
      </c>
      <c r="K9" s="180">
        <f t="shared" si="8"/>
        <v>0</v>
      </c>
      <c r="L9" s="308">
        <f t="shared" si="8"/>
        <v>3099.6007392562406</v>
      </c>
      <c r="M9" s="180">
        <f t="shared" si="8"/>
        <v>2875.5511999999999</v>
      </c>
      <c r="N9" s="180">
        <f t="shared" ref="N9" si="9">SUM(N10:N14)</f>
        <v>9.5849999999999991</v>
      </c>
      <c r="O9" s="180">
        <f t="shared" si="8"/>
        <v>5.5162570751999995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200.21447203691528</v>
      </c>
      <c r="T9" s="180">
        <f t="shared" si="8"/>
        <v>0.24382005650380797</v>
      </c>
      <c r="U9" s="180">
        <f t="shared" si="8"/>
        <v>8.4899900876216616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180">
        <f t="shared" si="8"/>
        <v>0</v>
      </c>
      <c r="AA9" s="308">
        <f t="shared" si="8"/>
        <v>2758.7923351493687</v>
      </c>
      <c r="AB9" s="326">
        <f t="shared" si="8"/>
        <v>60.957102877378617</v>
      </c>
      <c r="AC9" s="327">
        <f t="shared" si="8"/>
        <v>0</v>
      </c>
      <c r="AD9" s="180">
        <f t="shared" si="8"/>
        <v>0</v>
      </c>
      <c r="AE9" s="180">
        <f t="shared" si="8"/>
        <v>13.330026143999998</v>
      </c>
      <c r="AF9" s="180">
        <f t="shared" ref="AF9" si="10">SUM(AF10:AF14)</f>
        <v>0</v>
      </c>
      <c r="AG9" s="180">
        <f t="shared" si="8"/>
        <v>42.147067755128354</v>
      </c>
      <c r="AH9" s="180">
        <f t="shared" si="8"/>
        <v>5.480008978250269</v>
      </c>
      <c r="AI9" s="180">
        <f t="shared" si="8"/>
        <v>0</v>
      </c>
      <c r="AJ9" s="180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260">
        <f t="shared" si="8"/>
        <v>0</v>
      </c>
      <c r="AN9" s="308">
        <f t="shared" si="8"/>
        <v>0</v>
      </c>
      <c r="AO9" s="308">
        <f t="shared" si="8"/>
        <v>63.825918669999993</v>
      </c>
      <c r="AP9" s="326">
        <f t="shared" si="8"/>
        <v>0</v>
      </c>
      <c r="AQ9" s="211">
        <f t="shared" si="0"/>
        <v>7438.7055084253734</v>
      </c>
      <c r="AR9" s="18"/>
    </row>
    <row r="10" spans="1:45" ht="12.75" customHeight="1" x14ac:dyDescent="0.2">
      <c r="A10" s="63" t="s">
        <v>225</v>
      </c>
      <c r="B10" s="64"/>
      <c r="C10" s="261">
        <f>SUM(D10:G10)</f>
        <v>774.91473201490408</v>
      </c>
      <c r="D10" s="262">
        <v>774.91473201490408</v>
      </c>
      <c r="E10" s="181"/>
      <c r="F10" s="263"/>
      <c r="G10" s="263"/>
      <c r="H10" s="309">
        <f>SUM(I10:K10)</f>
        <v>556.85172607287711</v>
      </c>
      <c r="I10" s="262">
        <v>556.85172607287711</v>
      </c>
      <c r="J10" s="181">
        <v>0</v>
      </c>
      <c r="K10" s="181"/>
      <c r="L10" s="309">
        <f>SUM(M10:Z10)</f>
        <v>208.70446212453695</v>
      </c>
      <c r="M10" s="181"/>
      <c r="N10" s="181"/>
      <c r="O10" s="181"/>
      <c r="P10" s="181"/>
      <c r="Q10" s="181"/>
      <c r="R10" s="181"/>
      <c r="S10" s="181">
        <v>200.21447203691528</v>
      </c>
      <c r="T10" s="181"/>
      <c r="U10" s="181">
        <v>8.4899900876216616</v>
      </c>
      <c r="V10" s="181"/>
      <c r="W10" s="181"/>
      <c r="X10" s="181"/>
      <c r="Y10" s="181"/>
      <c r="Z10" s="181"/>
      <c r="AA10" s="309">
        <v>2514.5910799200001</v>
      </c>
      <c r="AB10" s="328">
        <f>SUM(AC10:AM10)</f>
        <v>52.248307755128351</v>
      </c>
      <c r="AC10" s="329"/>
      <c r="AD10" s="181"/>
      <c r="AE10" s="181">
        <v>10.101239999999999</v>
      </c>
      <c r="AF10" s="181">
        <v>0</v>
      </c>
      <c r="AG10" s="181">
        <v>42.147067755128354</v>
      </c>
      <c r="AH10" s="181"/>
      <c r="AI10" s="181"/>
      <c r="AJ10" s="181"/>
      <c r="AK10" s="181"/>
      <c r="AL10" s="181"/>
      <c r="AM10" s="263"/>
      <c r="AN10" s="354">
        <v>0</v>
      </c>
      <c r="AO10" s="354"/>
      <c r="AP10" s="328"/>
      <c r="AQ10" s="214">
        <f t="shared" si="0"/>
        <v>4107.3103078874474</v>
      </c>
    </row>
    <row r="11" spans="1:45" ht="12.75" customHeight="1" x14ac:dyDescent="0.2">
      <c r="A11" s="19" t="s">
        <v>226</v>
      </c>
      <c r="B11" s="2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10.264955437235521</v>
      </c>
      <c r="I11" s="28">
        <v>10.264955437235521</v>
      </c>
      <c r="J11" s="175"/>
      <c r="K11" s="175"/>
      <c r="L11" s="304">
        <f>SUM(M11:Z11)</f>
        <v>5.7600771317038078</v>
      </c>
      <c r="M11" s="175"/>
      <c r="N11" s="188"/>
      <c r="O11" s="188">
        <v>5.5162570751999995</v>
      </c>
      <c r="P11" s="175"/>
      <c r="Q11" s="175"/>
      <c r="R11" s="175"/>
      <c r="S11" s="175">
        <v>0</v>
      </c>
      <c r="T11" s="175">
        <v>0.24382005650380797</v>
      </c>
      <c r="U11" s="175">
        <v>0</v>
      </c>
      <c r="V11" s="175"/>
      <c r="W11" s="175"/>
      <c r="X11" s="175"/>
      <c r="Y11" s="175"/>
      <c r="Z11" s="175"/>
      <c r="AA11" s="304">
        <v>244.20125522936851</v>
      </c>
      <c r="AB11" s="322">
        <f>SUM(AC11:AM11)</f>
        <v>8.7087951222502689</v>
      </c>
      <c r="AC11" s="323"/>
      <c r="AD11" s="175"/>
      <c r="AE11" s="175">
        <v>3.2287861439999999</v>
      </c>
      <c r="AF11" s="175"/>
      <c r="AG11" s="175"/>
      <c r="AH11" s="175">
        <v>5.480008978250269</v>
      </c>
      <c r="AI11" s="175"/>
      <c r="AJ11" s="175"/>
      <c r="AK11" s="175"/>
      <c r="AL11" s="175"/>
      <c r="AM11" s="190"/>
      <c r="AN11" s="352"/>
      <c r="AO11" s="352"/>
      <c r="AP11" s="322"/>
      <c r="AQ11" s="201">
        <f t="shared" si="0"/>
        <v>268.9350829205581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190"/>
      <c r="AN12" s="352"/>
      <c r="AO12" s="352">
        <v>49.667136669999998</v>
      </c>
      <c r="AP12" s="322"/>
      <c r="AQ12" s="201">
        <f t="shared" si="0"/>
        <v>49.667136669999998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113.49799894736843</v>
      </c>
      <c r="I13" s="28">
        <v>113.49799894736843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190"/>
      <c r="AN13" s="352"/>
      <c r="AO13" s="352"/>
      <c r="AP13" s="322"/>
      <c r="AQ13" s="201">
        <f t="shared" si="0"/>
        <v>113.49799894736843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2885.1361999999999</v>
      </c>
      <c r="M14" s="182">
        <v>2875.5511999999999</v>
      </c>
      <c r="N14" s="182">
        <v>9.5849999999999991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266"/>
      <c r="AN14" s="355"/>
      <c r="AO14" s="355">
        <v>14.158781999999999</v>
      </c>
      <c r="AP14" s="330"/>
      <c r="AQ14" s="217">
        <f t="shared" si="0"/>
        <v>2899.2949819999999</v>
      </c>
    </row>
    <row r="15" spans="1:45" s="52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107.823099</v>
      </c>
      <c r="I15" s="268">
        <f t="shared" si="13"/>
        <v>0</v>
      </c>
      <c r="J15" s="183">
        <f t="shared" si="13"/>
        <v>0</v>
      </c>
      <c r="K15" s="269">
        <f t="shared" si="13"/>
        <v>107.823099</v>
      </c>
      <c r="L15" s="311">
        <f t="shared" si="13"/>
        <v>2862.5218752440605</v>
      </c>
      <c r="M15" s="183">
        <f t="shared" si="13"/>
        <v>0</v>
      </c>
      <c r="N15" s="183">
        <f t="shared" si="13"/>
        <v>0</v>
      </c>
      <c r="O15" s="183">
        <f t="shared" si="13"/>
        <v>93.836040460373667</v>
      </c>
      <c r="P15" s="183">
        <f t="shared" si="13"/>
        <v>512.8107326249999</v>
      </c>
      <c r="Q15" s="183">
        <f t="shared" si="13"/>
        <v>211.18709201691919</v>
      </c>
      <c r="R15" s="183">
        <f t="shared" si="13"/>
        <v>0</v>
      </c>
      <c r="S15" s="183">
        <f t="shared" si="13"/>
        <v>911.20241654224174</v>
      </c>
      <c r="T15" s="183">
        <f t="shared" si="13"/>
        <v>38.67978823546904</v>
      </c>
      <c r="U15" s="183">
        <f t="shared" si="13"/>
        <v>1069.8609246890569</v>
      </c>
      <c r="V15" s="183">
        <f t="shared" si="13"/>
        <v>0</v>
      </c>
      <c r="W15" s="183">
        <f t="shared" si="13"/>
        <v>24.944880675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2103.906325762573</v>
      </c>
      <c r="AP15" s="219">
        <f t="shared" si="13"/>
        <v>0</v>
      </c>
      <c r="AQ15" s="220">
        <f t="shared" si="0"/>
        <v>5074.2513000066338</v>
      </c>
      <c r="AR15" s="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1915.7501513092579</v>
      </c>
      <c r="AP16" s="328"/>
      <c r="AQ16" s="221">
        <f>C16+H16+L16+AA16+AO16+AP16</f>
        <v>1915.7501513092579</v>
      </c>
      <c r="AR16" s="198"/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157.60304676199999</v>
      </c>
      <c r="AP17" s="322"/>
      <c r="AQ17" s="201">
        <f>C17+H17+L17+AA17+AO17+AP17</f>
        <v>157.60304676199999</v>
      </c>
      <c r="AR17" s="198"/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30.553127691315201</v>
      </c>
      <c r="AP18" s="322"/>
      <c r="AQ18" s="201">
        <f t="shared" si="0"/>
        <v>30.553127691315201</v>
      </c>
      <c r="AR18" s="198"/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107.823099</v>
      </c>
      <c r="I19" s="28"/>
      <c r="J19" s="175"/>
      <c r="K19" s="190">
        <v>107.823099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107.823099</v>
      </c>
      <c r="AR19" s="198"/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2862.5218752440605</v>
      </c>
      <c r="M20" s="182"/>
      <c r="N20" s="182"/>
      <c r="O20" s="182">
        <v>93.836040460373667</v>
      </c>
      <c r="P20" s="182">
        <v>512.8107326249999</v>
      </c>
      <c r="Q20" s="182">
        <v>211.18709201691919</v>
      </c>
      <c r="R20" s="182">
        <v>0</v>
      </c>
      <c r="S20" s="182">
        <v>911.20241654224174</v>
      </c>
      <c r="T20" s="182">
        <v>38.67978823546904</v>
      </c>
      <c r="U20" s="182">
        <v>1069.8609246890569</v>
      </c>
      <c r="V20" s="182"/>
      <c r="W20" s="182">
        <v>24.944880675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2862.5218752440605</v>
      </c>
      <c r="AR20" s="198"/>
    </row>
    <row r="21" spans="1:44" s="222" customFormat="1" ht="12.75" customHeight="1" x14ac:dyDescent="0.2">
      <c r="A21" s="97" t="s">
        <v>7</v>
      </c>
      <c r="B21" s="224"/>
      <c r="C21" s="270">
        <f>SUM(C22:C24)</f>
        <v>18.991539440807998</v>
      </c>
      <c r="D21" s="271">
        <f>SUM(D22:D24)</f>
        <v>-16.134230000000002</v>
      </c>
      <c r="E21" s="184">
        <f>SUM(E22:E24)</f>
        <v>35.125769440808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-21.155370059841182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-0.17762937777777774</v>
      </c>
      <c r="Q21" s="184">
        <f t="shared" si="15"/>
        <v>260.95831978944</v>
      </c>
      <c r="R21" s="184">
        <f t="shared" si="15"/>
        <v>-262.50909865247996</v>
      </c>
      <c r="S21" s="184">
        <f t="shared" si="15"/>
        <v>5.625698720338983</v>
      </c>
      <c r="T21" s="184">
        <f t="shared" si="15"/>
        <v>0</v>
      </c>
      <c r="U21" s="184">
        <f t="shared" si="15"/>
        <v>-6.0611210985543931</v>
      </c>
      <c r="V21" s="184">
        <f t="shared" si="15"/>
        <v>-18.991539440808001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-331.73431991794837</v>
      </c>
      <c r="AC21" s="334">
        <f t="shared" si="17"/>
        <v>-77.549156461026783</v>
      </c>
      <c r="AD21" s="184">
        <f t="shared" si="17"/>
        <v>-254.14868573599998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-3.6477720921600003E-2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331.73431991794837</v>
      </c>
      <c r="AP21" s="333">
        <f t="shared" si="17"/>
        <v>0</v>
      </c>
      <c r="AQ21" s="225">
        <f t="shared" si="17"/>
        <v>-2.1638306190331846</v>
      </c>
      <c r="AR21" s="198"/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-331.73431991794837</v>
      </c>
      <c r="AC22" s="329">
        <f>-AC2</f>
        <v>-77.549156461026783</v>
      </c>
      <c r="AD22" s="181">
        <f>-AD2</f>
        <v>-254.14868573599998</v>
      </c>
      <c r="AE22" s="181"/>
      <c r="AF22" s="181"/>
      <c r="AG22" s="188"/>
      <c r="AH22" s="188"/>
      <c r="AI22" s="181"/>
      <c r="AJ22" s="181"/>
      <c r="AK22" s="181">
        <v>-3.6477720921600003E-2</v>
      </c>
      <c r="AL22" s="181"/>
      <c r="AM22" s="423"/>
      <c r="AN22" s="313"/>
      <c r="AO22" s="309">
        <f>-(C22+H22+L22+AA22+AB22)</f>
        <v>331.73431991794837</v>
      </c>
      <c r="AP22" s="328"/>
      <c r="AQ22" s="221">
        <f>C22+H22+L22+AA22+AB22+AN22+AO22+AP22</f>
        <v>0</v>
      </c>
      <c r="AR22" s="198"/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  <c r="AR23" s="198"/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18.991539440807998</v>
      </c>
      <c r="D24" s="406">
        <v>-16.134230000000002</v>
      </c>
      <c r="E24" s="186">
        <f>-D24-V24</f>
        <v>35.125769440808</v>
      </c>
      <c r="F24" s="255"/>
      <c r="G24" s="255">
        <v>0</v>
      </c>
      <c r="H24" s="305"/>
      <c r="I24" s="314"/>
      <c r="J24" s="186"/>
      <c r="K24" s="255"/>
      <c r="L24" s="305">
        <f>SUM(N24:Z24)</f>
        <v>-21.155370059841182</v>
      </c>
      <c r="M24" s="186"/>
      <c r="N24" s="186">
        <v>0</v>
      </c>
      <c r="O24" s="186"/>
      <c r="P24" s="186">
        <v>-0.17762937777777774</v>
      </c>
      <c r="Q24" s="186">
        <v>260.95831978944</v>
      </c>
      <c r="R24" s="186">
        <v>-262.50909865247996</v>
      </c>
      <c r="S24" s="186">
        <v>5.625698720338983</v>
      </c>
      <c r="T24" s="186"/>
      <c r="U24" s="186">
        <v>-6.0611210985543931</v>
      </c>
      <c r="V24" s="255">
        <v>-18.991539440808001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-2.1638306190331846</v>
      </c>
      <c r="AR24" s="198"/>
    </row>
    <row r="25" spans="1:44" s="96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20.537861033541247</v>
      </c>
      <c r="I25" s="174">
        <v>20.537861033541247</v>
      </c>
      <c r="J25" s="185"/>
      <c r="K25" s="174"/>
      <c r="L25" s="311">
        <f>SUM(O25:Z25)</f>
        <v>116.1481500754339</v>
      </c>
      <c r="M25" s="185"/>
      <c r="N25" s="185"/>
      <c r="O25" s="185">
        <v>88.319783385173665</v>
      </c>
      <c r="P25" s="185"/>
      <c r="Q25" s="185"/>
      <c r="R25" s="185"/>
      <c r="S25" s="185">
        <v>23.217553064632316</v>
      </c>
      <c r="T25" s="185">
        <v>3.1807158879380455</v>
      </c>
      <c r="U25" s="185">
        <v>1.4300977376898822</v>
      </c>
      <c r="V25" s="185"/>
      <c r="W25" s="185"/>
      <c r="X25" s="185"/>
      <c r="Y25" s="185"/>
      <c r="Z25" s="174"/>
      <c r="AA25" s="311">
        <v>82.046312211196764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283.9404762315952</v>
      </c>
      <c r="AP25" s="219"/>
      <c r="AQ25" s="228">
        <f>C25+H25+L25+AA25+AB25+AN25+AO25+AP25</f>
        <v>502.67279955176713</v>
      </c>
      <c r="AR25" s="18"/>
    </row>
    <row r="26" spans="1:44" s="52" customFormat="1" ht="12.75" customHeight="1" thickBot="1" x14ac:dyDescent="0.25">
      <c r="A26" s="205" t="s">
        <v>9</v>
      </c>
      <c r="B26" s="206"/>
      <c r="C26" s="256">
        <f t="shared" ref="C26:AP26" si="20">C7-C9+C15+C21-C25</f>
        <v>387.29959589145562</v>
      </c>
      <c r="D26" s="278">
        <f t="shared" si="20"/>
        <v>309.51186238091248</v>
      </c>
      <c r="E26" s="179">
        <f t="shared" si="20"/>
        <v>66.258337484925192</v>
      </c>
      <c r="F26" s="179">
        <f t="shared" si="20"/>
        <v>0</v>
      </c>
      <c r="G26" s="179">
        <f t="shared" si="20"/>
        <v>11.529396025618318</v>
      </c>
      <c r="H26" s="307">
        <f t="shared" si="20"/>
        <v>270.21079475242175</v>
      </c>
      <c r="I26" s="278">
        <f t="shared" si="20"/>
        <v>0.23699275242179851</v>
      </c>
      <c r="J26" s="179">
        <f t="shared" si="20"/>
        <v>169.45444400000002</v>
      </c>
      <c r="K26" s="297">
        <f t="shared" si="20"/>
        <v>100.519358</v>
      </c>
      <c r="L26" s="307">
        <f t="shared" si="20"/>
        <v>7627.6601266751422</v>
      </c>
      <c r="M26" s="179">
        <f t="shared" si="20"/>
        <v>-15.338999999999942</v>
      </c>
      <c r="N26" s="179">
        <f t="shared" si="20"/>
        <v>0</v>
      </c>
      <c r="O26" s="179">
        <f t="shared" si="20"/>
        <v>0</v>
      </c>
      <c r="P26" s="179">
        <f t="shared" si="20"/>
        <v>1612.6410512638822</v>
      </c>
      <c r="Q26" s="179">
        <f t="shared" si="20"/>
        <v>998.69388386644255</v>
      </c>
      <c r="R26" s="179">
        <f t="shared" si="20"/>
        <v>892.76759310605553</v>
      </c>
      <c r="S26" s="179">
        <f t="shared" si="20"/>
        <v>243.11431457095838</v>
      </c>
      <c r="T26" s="179">
        <f t="shared" si="20"/>
        <v>118.4572853504032</v>
      </c>
      <c r="U26" s="179">
        <f t="shared" si="20"/>
        <v>3384.0202593902227</v>
      </c>
      <c r="V26" s="179">
        <f t="shared" si="20"/>
        <v>130.48151912717947</v>
      </c>
      <c r="W26" s="179">
        <f t="shared" si="20"/>
        <v>7.1054273576010019E-15</v>
      </c>
      <c r="X26" s="179">
        <f t="shared" si="20"/>
        <v>224.81187200000002</v>
      </c>
      <c r="Y26" s="179">
        <f t="shared" si="20"/>
        <v>1.5533779999999999</v>
      </c>
      <c r="Z26" s="297">
        <f t="shared" si="20"/>
        <v>36.457970000000003</v>
      </c>
      <c r="AA26" s="307">
        <f t="shared" si="20"/>
        <v>1454.4361973477069</v>
      </c>
      <c r="AB26" s="257">
        <f t="shared" si="20"/>
        <v>284.71197004223291</v>
      </c>
      <c r="AC26" s="336">
        <f t="shared" si="20"/>
        <v>0</v>
      </c>
      <c r="AD26" s="336">
        <f t="shared" si="20"/>
        <v>0</v>
      </c>
      <c r="AE26" s="336">
        <f t="shared" si="20"/>
        <v>174.19136043962257</v>
      </c>
      <c r="AF26" s="336">
        <f t="shared" si="20"/>
        <v>5.1048760453559998</v>
      </c>
      <c r="AG26" s="336">
        <f t="shared" si="20"/>
        <v>0</v>
      </c>
      <c r="AH26" s="336">
        <f t="shared" si="20"/>
        <v>7.8630457232826076</v>
      </c>
      <c r="AI26" s="336">
        <f t="shared" si="20"/>
        <v>54.881241484512003</v>
      </c>
      <c r="AJ26" s="336">
        <f t="shared" ref="AJ26" si="21">AJ7-AJ9+AJ15+AJ21-AJ25</f>
        <v>22.805955458351999</v>
      </c>
      <c r="AK26" s="336">
        <f t="shared" si="20"/>
        <v>0</v>
      </c>
      <c r="AL26" s="336">
        <f t="shared" si="20"/>
        <v>5.3943804868063152</v>
      </c>
      <c r="AM26" s="440">
        <f t="shared" si="20"/>
        <v>14.471110404301248</v>
      </c>
      <c r="AN26" s="257">
        <f t="shared" si="20"/>
        <v>12.909895763940002</v>
      </c>
      <c r="AO26" s="307">
        <f t="shared" si="20"/>
        <v>2153.5570293329265</v>
      </c>
      <c r="AP26" s="257">
        <f t="shared" si="20"/>
        <v>0</v>
      </c>
      <c r="AQ26" s="207">
        <f>C26+H26+L26+AA26+AB26+AN26+AO26+AP26</f>
        <v>12190.785609805826</v>
      </c>
      <c r="AR26" s="18"/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262.82322000000005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224.81187200000002</v>
      </c>
      <c r="Y27" s="180">
        <f t="shared" si="23"/>
        <v>1.5533779999999999</v>
      </c>
      <c r="Z27" s="180">
        <f t="shared" si="23"/>
        <v>36.457970000000003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262.82322000000005</v>
      </c>
      <c r="AR27" s="19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262.82322000000005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224.81187200000002</v>
      </c>
      <c r="Y28" s="184">
        <f>Y26</f>
        <v>1.5533779999999999</v>
      </c>
      <c r="Z28" s="184">
        <f>Z26</f>
        <v>36.457970000000003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272"/>
      <c r="AN28" s="315"/>
      <c r="AO28" s="315"/>
      <c r="AP28" s="337"/>
      <c r="AQ28" s="225">
        <f t="shared" ref="AQ28:AQ72" si="24">C28+H28+L28+AA28+AB28+AN28+AO28+AP28</f>
        <v>262.82322000000005</v>
      </c>
    </row>
    <row r="29" spans="1:44" s="52" customFormat="1" ht="12.75" customHeight="1" thickBot="1" x14ac:dyDescent="0.25">
      <c r="A29" s="53" t="s">
        <v>12</v>
      </c>
      <c r="B29" s="54"/>
      <c r="C29" s="258">
        <f t="shared" ref="C29:AQ29" si="25">C30+C45+C56+C58+C65+C70+C71</f>
        <v>379.46389728200324</v>
      </c>
      <c r="D29" s="259">
        <f t="shared" si="25"/>
        <v>297.07365944943626</v>
      </c>
      <c r="E29" s="180">
        <f t="shared" si="25"/>
        <v>70.498776495583854</v>
      </c>
      <c r="F29" s="260">
        <f t="shared" si="25"/>
        <v>0</v>
      </c>
      <c r="G29" s="260">
        <f t="shared" si="25"/>
        <v>11.891461336983122</v>
      </c>
      <c r="H29" s="308">
        <f t="shared" si="25"/>
        <v>272.86827172175998</v>
      </c>
      <c r="I29" s="259">
        <f t="shared" si="25"/>
        <v>0.57242872175999993</v>
      </c>
      <c r="J29" s="259">
        <f t="shared" si="25"/>
        <v>168.585556</v>
      </c>
      <c r="K29" s="259">
        <f t="shared" si="25"/>
        <v>103.71028700000001</v>
      </c>
      <c r="L29" s="308">
        <f t="shared" si="25"/>
        <v>7394.0121041017583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1636.3154893351109</v>
      </c>
      <c r="Q29" s="180">
        <f t="shared" si="25"/>
        <v>1058.4205632000001</v>
      </c>
      <c r="R29" s="180">
        <f t="shared" si="25"/>
        <v>766.91674013164641</v>
      </c>
      <c r="S29" s="180">
        <f t="shared" si="25"/>
        <v>266.23364814026479</v>
      </c>
      <c r="T29" s="180">
        <f t="shared" si="25"/>
        <v>114.76262708076902</v>
      </c>
      <c r="U29" s="180">
        <f t="shared" si="25"/>
        <v>3420.2947986528511</v>
      </c>
      <c r="V29" s="180">
        <f t="shared" si="25"/>
        <v>130.01723756111539</v>
      </c>
      <c r="W29" s="180">
        <f t="shared" si="25"/>
        <v>1.0510000000000019</v>
      </c>
      <c r="X29" s="180">
        <f t="shared" si="25"/>
        <v>0</v>
      </c>
      <c r="Y29" s="180">
        <f t="shared" si="25"/>
        <v>0</v>
      </c>
      <c r="Z29" s="259">
        <f t="shared" si="25"/>
        <v>0</v>
      </c>
      <c r="AA29" s="307">
        <f t="shared" si="25"/>
        <v>1461.3322382129363</v>
      </c>
      <c r="AB29" s="326">
        <f t="shared" si="25"/>
        <v>282.22171163312106</v>
      </c>
      <c r="AC29" s="327">
        <f t="shared" si="25"/>
        <v>0</v>
      </c>
      <c r="AD29" s="180">
        <f t="shared" si="25"/>
        <v>0</v>
      </c>
      <c r="AE29" s="180">
        <f t="shared" si="25"/>
        <v>171.97269829562259</v>
      </c>
      <c r="AF29" s="180">
        <f t="shared" ref="AF29" si="27">AF30+AF45+AF56+AF58+AF65+AF70+AF71</f>
        <v>5.1048760453559998</v>
      </c>
      <c r="AG29" s="180">
        <f t="shared" si="25"/>
        <v>0</v>
      </c>
      <c r="AH29" s="180">
        <f t="shared" si="25"/>
        <v>7.8630457232826085</v>
      </c>
      <c r="AI29" s="180">
        <f t="shared" si="25"/>
        <v>54.609645199150073</v>
      </c>
      <c r="AJ29" s="180">
        <f t="shared" ref="AJ29" si="28">AJ30+AJ45+AJ56+AJ58+AJ65+AJ70+AJ71</f>
        <v>22.80595547860224</v>
      </c>
      <c r="AK29" s="180">
        <f t="shared" si="25"/>
        <v>0</v>
      </c>
      <c r="AL29" s="180">
        <f t="shared" ref="AL29" si="29">AL30+AL45+AL56+AL58+AL65+AL70+AL71</f>
        <v>5.3943804868063161</v>
      </c>
      <c r="AM29" s="260">
        <f t="shared" si="25"/>
        <v>14.471110404301246</v>
      </c>
      <c r="AN29" s="308">
        <f t="shared" si="25"/>
        <v>12.909895763940002</v>
      </c>
      <c r="AO29" s="308">
        <f>AO30+AO45+AO56+AO58+AO65+AO70+AO71</f>
        <v>2173.1964914299183</v>
      </c>
      <c r="AP29" s="326">
        <f t="shared" si="25"/>
        <v>0</v>
      </c>
      <c r="AQ29" s="207">
        <f t="shared" si="25"/>
        <v>11976.004610145437</v>
      </c>
      <c r="AR29" s="18"/>
    </row>
    <row r="30" spans="1:44" s="128" customFormat="1" ht="12.75" customHeight="1" x14ac:dyDescent="0.2">
      <c r="A30" s="232" t="s">
        <v>44</v>
      </c>
      <c r="B30" s="121"/>
      <c r="C30" s="280">
        <f>SUM(C31:C44)</f>
        <v>112.44486935400002</v>
      </c>
      <c r="D30" s="187">
        <v>112.44486935400002</v>
      </c>
      <c r="E30" s="187">
        <v>0</v>
      </c>
      <c r="F30" s="282"/>
      <c r="G30" s="282"/>
      <c r="H30" s="316">
        <f>SUM(H31:H44)</f>
        <v>1.16959272176</v>
      </c>
      <c r="I30" s="281">
        <f t="shared" ref="I30:K30" si="30">SUM(I31:I44)</f>
        <v>0.57242872175999993</v>
      </c>
      <c r="J30" s="187">
        <f t="shared" si="30"/>
        <v>0</v>
      </c>
      <c r="K30" s="187">
        <f t="shared" si="30"/>
        <v>0.59716400000000003</v>
      </c>
      <c r="L30" s="316">
        <f>SUM(L31:L44)</f>
        <v>545.61939076734507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8.4372202206196629</v>
      </c>
      <c r="R30" s="187">
        <f>SUM(R31:R44)</f>
        <v>0</v>
      </c>
      <c r="S30" s="187">
        <v>259.33567793709091</v>
      </c>
      <c r="T30" s="187">
        <v>26.92128843066164</v>
      </c>
      <c r="U30" s="187">
        <v>134.78900020828598</v>
      </c>
      <c r="V30" s="187">
        <v>115.08520397068689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536.85812873405757</v>
      </c>
      <c r="AB30" s="338">
        <f t="shared" ref="AB30:AN30" si="31">SUM(AB31:AB44)</f>
        <v>140.00302302041331</v>
      </c>
      <c r="AC30" s="339">
        <f t="shared" si="31"/>
        <v>0</v>
      </c>
      <c r="AD30" s="187">
        <f t="shared" si="31"/>
        <v>0</v>
      </c>
      <c r="AE30" s="187">
        <f t="shared" si="31"/>
        <v>130.77503811505733</v>
      </c>
      <c r="AF30" s="187">
        <f t="shared" ref="AF30" si="32">SUM(AF31:AF44)</f>
        <v>5.1048760453559998</v>
      </c>
      <c r="AG30" s="187">
        <f t="shared" si="31"/>
        <v>0</v>
      </c>
      <c r="AH30" s="187">
        <f t="shared" si="31"/>
        <v>4.1231088600000003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12.909895763940002</v>
      </c>
      <c r="AO30" s="316">
        <v>548.70589597599587</v>
      </c>
      <c r="AP30" s="338">
        <f>SUM(AP31:AP44)</f>
        <v>0</v>
      </c>
      <c r="AQ30" s="211">
        <f t="shared" ref="AQ30" si="35">C30+H30+L30+AA30+AB30+AN30+AO30+AP30</f>
        <v>1897.710796337512</v>
      </c>
      <c r="AR30" s="18"/>
    </row>
    <row r="31" spans="1:44" ht="12.75" customHeight="1" x14ac:dyDescent="0.2">
      <c r="A31" s="235" t="s">
        <v>13</v>
      </c>
      <c r="B31" s="129" t="s">
        <v>123</v>
      </c>
      <c r="C31" s="283">
        <f t="shared" ref="C31:C43" si="36">SUM(D31:G31)</f>
        <v>5.6459657491495418E-4</v>
      </c>
      <c r="D31" s="329">
        <v>5.6459657491495418E-4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36.391016499336885</v>
      </c>
      <c r="M31" s="188"/>
      <c r="N31" s="188"/>
      <c r="O31" s="188"/>
      <c r="P31" s="285"/>
      <c r="Q31" s="313">
        <v>0.24</v>
      </c>
      <c r="R31" s="437"/>
      <c r="S31" s="313">
        <v>3.9861248675211178</v>
      </c>
      <c r="T31" s="313">
        <v>0.37510859936776386</v>
      </c>
      <c r="U31" s="313">
        <v>31.753</v>
      </c>
      <c r="V31" s="313">
        <v>3.6783032448000005E-2</v>
      </c>
      <c r="W31" s="437"/>
      <c r="X31" s="284"/>
      <c r="Y31" s="188"/>
      <c r="Z31" s="188"/>
      <c r="AA31" s="354">
        <v>11.339317007350189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285"/>
      <c r="AN31" s="349"/>
      <c r="AO31" s="354">
        <v>44.835957918354197</v>
      </c>
      <c r="AP31" s="340"/>
      <c r="AQ31" s="214">
        <f t="shared" si="24"/>
        <v>92.566856021616189</v>
      </c>
    </row>
    <row r="32" spans="1:44" ht="12.75" customHeight="1" x14ac:dyDescent="0.2">
      <c r="A32" s="237" t="s">
        <v>112</v>
      </c>
      <c r="B32" s="405" t="s">
        <v>124</v>
      </c>
      <c r="C32" s="251">
        <f t="shared" si="36"/>
        <v>15.841867506</v>
      </c>
      <c r="D32" s="323">
        <v>15.841867506</v>
      </c>
      <c r="E32" s="416"/>
      <c r="F32" s="416"/>
      <c r="G32" s="587"/>
      <c r="H32" s="304">
        <f t="shared" si="37"/>
        <v>0.57242872175999993</v>
      </c>
      <c r="I32" s="28">
        <v>0.57242872175999993</v>
      </c>
      <c r="J32" s="175"/>
      <c r="K32" s="175"/>
      <c r="L32" s="304">
        <f t="shared" si="38"/>
        <v>97.265285793360093</v>
      </c>
      <c r="M32" s="175"/>
      <c r="N32" s="175"/>
      <c r="O32" s="175"/>
      <c r="P32" s="285"/>
      <c r="Q32" s="416">
        <v>1.581</v>
      </c>
      <c r="R32" s="416"/>
      <c r="S32" s="416">
        <v>74.20735999348193</v>
      </c>
      <c r="T32" s="416">
        <v>7.8789257998781643</v>
      </c>
      <c r="U32" s="416">
        <v>13.598000000000003</v>
      </c>
      <c r="V32" s="416">
        <v>0</v>
      </c>
      <c r="W32" s="416"/>
      <c r="X32" s="284"/>
      <c r="Y32" s="188"/>
      <c r="Z32" s="175"/>
      <c r="AA32" s="352">
        <v>155.56711199340643</v>
      </c>
      <c r="AB32" s="322">
        <f t="shared" si="39"/>
        <v>38.988390853920002</v>
      </c>
      <c r="AC32" s="323"/>
      <c r="AD32" s="175"/>
      <c r="AE32" s="175">
        <v>34.86528199392</v>
      </c>
      <c r="AF32" s="175"/>
      <c r="AG32" s="188"/>
      <c r="AH32" s="188">
        <v>4.1231088600000003</v>
      </c>
      <c r="AI32" s="188"/>
      <c r="AJ32" s="188"/>
      <c r="AK32" s="175"/>
      <c r="AL32" s="175"/>
      <c r="AM32" s="190"/>
      <c r="AN32" s="352"/>
      <c r="AO32" s="352">
        <v>121.44438561683471</v>
      </c>
      <c r="AP32" s="322"/>
      <c r="AQ32" s="201">
        <f t="shared" si="24"/>
        <v>429.67947048528123</v>
      </c>
    </row>
    <row r="33" spans="1:44" ht="12.75" customHeight="1" x14ac:dyDescent="0.2">
      <c r="A33" s="237" t="s">
        <v>16</v>
      </c>
      <c r="B33" s="138" t="s">
        <v>14</v>
      </c>
      <c r="C33" s="251">
        <f t="shared" si="36"/>
        <v>0.2529392655618995</v>
      </c>
      <c r="D33" s="323">
        <v>0.2529392655618995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7.2005561166449503</v>
      </c>
      <c r="M33" s="175"/>
      <c r="N33" s="175"/>
      <c r="O33" s="175"/>
      <c r="P33" s="285"/>
      <c r="Q33" s="416">
        <v>0.15300000000000002</v>
      </c>
      <c r="R33" s="416"/>
      <c r="S33" s="416">
        <v>1.6423518767468985</v>
      </c>
      <c r="T33" s="416">
        <v>4.4322042398980521</v>
      </c>
      <c r="U33" s="416">
        <v>0.97299999999999998</v>
      </c>
      <c r="V33" s="416">
        <v>0</v>
      </c>
      <c r="W33" s="416"/>
      <c r="X33" s="284"/>
      <c r="Y33" s="188"/>
      <c r="Z33" s="175"/>
      <c r="AA33" s="352">
        <v>2.8450873136779373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175"/>
      <c r="AL33" s="175"/>
      <c r="AM33" s="190"/>
      <c r="AN33" s="352"/>
      <c r="AO33" s="352">
        <v>3.9271736300597677</v>
      </c>
      <c r="AP33" s="322"/>
      <c r="AQ33" s="201">
        <f t="shared" si="24"/>
        <v>14.225756325944554</v>
      </c>
    </row>
    <row r="34" spans="1:44" ht="12.75" customHeight="1" x14ac:dyDescent="0.2">
      <c r="A34" s="237" t="s">
        <v>18</v>
      </c>
      <c r="B34" s="138" t="s">
        <v>125</v>
      </c>
      <c r="C34" s="531">
        <f t="shared" si="36"/>
        <v>0.30685823846627763</v>
      </c>
      <c r="D34" s="323">
        <v>0.30685823846627763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4.2925253748700305</v>
      </c>
      <c r="M34" s="175"/>
      <c r="N34" s="175"/>
      <c r="O34" s="175"/>
      <c r="P34" s="285"/>
      <c r="Q34" s="416">
        <v>0.20100000000000001</v>
      </c>
      <c r="R34" s="416"/>
      <c r="S34" s="416">
        <v>0.57952781067501224</v>
      </c>
      <c r="T34" s="416">
        <v>0.94599756419501868</v>
      </c>
      <c r="U34" s="416">
        <v>2.5659999999999998</v>
      </c>
      <c r="V34" s="416">
        <v>0</v>
      </c>
      <c r="W34" s="416"/>
      <c r="X34" s="284"/>
      <c r="Y34" s="188"/>
      <c r="Z34" s="175"/>
      <c r="AA34" s="352">
        <v>6.6122912133325666</v>
      </c>
      <c r="AB34" s="322">
        <f t="shared" si="39"/>
        <v>84.813933225137319</v>
      </c>
      <c r="AC34" s="323"/>
      <c r="AD34" s="175"/>
      <c r="AE34" s="175">
        <v>84.813933225137319</v>
      </c>
      <c r="AF34" s="175"/>
      <c r="AG34" s="188"/>
      <c r="AH34" s="188"/>
      <c r="AI34" s="188"/>
      <c r="AJ34" s="188"/>
      <c r="AK34" s="175"/>
      <c r="AL34" s="175"/>
      <c r="AM34" s="190"/>
      <c r="AN34" s="352"/>
      <c r="AO34" s="352">
        <v>21.864072355774976</v>
      </c>
      <c r="AP34" s="322"/>
      <c r="AQ34" s="201">
        <f t="shared" si="24"/>
        <v>117.88968040758117</v>
      </c>
    </row>
    <row r="35" spans="1:44" ht="12.75" customHeight="1" x14ac:dyDescent="0.2">
      <c r="A35" s="237" t="s">
        <v>20</v>
      </c>
      <c r="B35" s="138" t="s">
        <v>126</v>
      </c>
      <c r="C35" s="531">
        <f t="shared" si="36"/>
        <v>0.29669550011780843</v>
      </c>
      <c r="D35" s="323">
        <v>0.29669550011780843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3.2667516125761686</v>
      </c>
      <c r="M35" s="175"/>
      <c r="N35" s="175"/>
      <c r="O35" s="175"/>
      <c r="P35" s="285"/>
      <c r="Q35" s="416">
        <v>0.13900000000000001</v>
      </c>
      <c r="R35" s="416"/>
      <c r="S35" s="416">
        <v>1.3429648158815783</v>
      </c>
      <c r="T35" s="416">
        <v>0.39978679669459044</v>
      </c>
      <c r="U35" s="416">
        <v>1.385</v>
      </c>
      <c r="V35" s="416">
        <v>0</v>
      </c>
      <c r="W35" s="416"/>
      <c r="X35" s="284"/>
      <c r="Y35" s="188"/>
      <c r="Z35" s="175"/>
      <c r="AA35" s="352">
        <v>7.23498329153571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175"/>
      <c r="AL35" s="175"/>
      <c r="AM35" s="190"/>
      <c r="AN35" s="352"/>
      <c r="AO35" s="352">
        <v>9.094711042759748</v>
      </c>
      <c r="AP35" s="322"/>
      <c r="AQ35" s="201">
        <f t="shared" si="24"/>
        <v>19.893141446989436</v>
      </c>
    </row>
    <row r="36" spans="1:44" ht="12.75" customHeight="1" x14ac:dyDescent="0.2">
      <c r="A36" s="237" t="s">
        <v>22</v>
      </c>
      <c r="B36" s="138" t="s">
        <v>127</v>
      </c>
      <c r="C36" s="251">
        <f t="shared" si="36"/>
        <v>0.42627041406079047</v>
      </c>
      <c r="D36" s="341">
        <v>0.42627041406079047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39.873467417437311</v>
      </c>
      <c r="M36" s="175"/>
      <c r="N36" s="175"/>
      <c r="O36" s="175"/>
      <c r="P36" s="285"/>
      <c r="Q36" s="437">
        <v>0.72100000000000009</v>
      </c>
      <c r="R36" s="416"/>
      <c r="S36" s="437">
        <v>17.653144196022975</v>
      </c>
      <c r="T36" s="437">
        <v>1.5744689894515351</v>
      </c>
      <c r="U36" s="437">
        <v>8.5419999999999998</v>
      </c>
      <c r="V36" s="437">
        <v>11.382854231962799</v>
      </c>
      <c r="W36" s="416"/>
      <c r="X36" s="284"/>
      <c r="Y36" s="188"/>
      <c r="Z36" s="175"/>
      <c r="AA36" s="349">
        <v>78.727574930933727</v>
      </c>
      <c r="AB36" s="322">
        <f t="shared" si="39"/>
        <v>1.0101239999999998</v>
      </c>
      <c r="AC36" s="323"/>
      <c r="AD36" s="175"/>
      <c r="AE36" s="175">
        <v>1.0101239999999998</v>
      </c>
      <c r="AF36" s="175"/>
      <c r="AG36" s="188"/>
      <c r="AH36" s="188"/>
      <c r="AI36" s="188"/>
      <c r="AJ36" s="188"/>
      <c r="AK36" s="175"/>
      <c r="AL36" s="175"/>
      <c r="AM36" s="190"/>
      <c r="AN36" s="352"/>
      <c r="AO36" s="349">
        <v>101.04901234222029</v>
      </c>
      <c r="AP36" s="322"/>
      <c r="AQ36" s="201">
        <f t="shared" si="24"/>
        <v>221.0864491046521</v>
      </c>
    </row>
    <row r="37" spans="1:44" ht="12.75" customHeight="1" x14ac:dyDescent="0.2">
      <c r="A37" s="237" t="s">
        <v>24</v>
      </c>
      <c r="B37" s="138" t="s">
        <v>128</v>
      </c>
      <c r="C37" s="251">
        <f t="shared" si="36"/>
        <v>0.41017941167571426</v>
      </c>
      <c r="D37" s="323">
        <v>0.41017941167571426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4.6891205325996443</v>
      </c>
      <c r="M37" s="175"/>
      <c r="N37" s="175"/>
      <c r="O37" s="175"/>
      <c r="P37" s="285"/>
      <c r="Q37" s="416">
        <v>0.35099999999999998</v>
      </c>
      <c r="R37" s="416"/>
      <c r="S37" s="416">
        <v>0.11333938732758543</v>
      </c>
      <c r="T37" s="416">
        <v>1.2437811452720591</v>
      </c>
      <c r="U37" s="416">
        <v>2.9809999999999999</v>
      </c>
      <c r="V37" s="416">
        <v>0</v>
      </c>
      <c r="W37" s="416"/>
      <c r="X37" s="284"/>
      <c r="Y37" s="188"/>
      <c r="Z37" s="175"/>
      <c r="AA37" s="352">
        <v>8.5463517376180178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175"/>
      <c r="AL37" s="175"/>
      <c r="AM37" s="190"/>
      <c r="AN37" s="352"/>
      <c r="AO37" s="352">
        <v>19.491707305046582</v>
      </c>
      <c r="AP37" s="322"/>
      <c r="AQ37" s="201">
        <f t="shared" si="24"/>
        <v>33.137358986939958</v>
      </c>
    </row>
    <row r="38" spans="1:44" ht="12.75" customHeight="1" x14ac:dyDescent="0.2">
      <c r="A38" s="237" t="s">
        <v>26</v>
      </c>
      <c r="B38" s="138" t="s">
        <v>129</v>
      </c>
      <c r="C38" s="251">
        <f t="shared" si="36"/>
        <v>92.785764405000009</v>
      </c>
      <c r="D38" s="323">
        <v>92.785764405000009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141.83476957530939</v>
      </c>
      <c r="M38" s="175"/>
      <c r="N38" s="175"/>
      <c r="O38" s="175"/>
      <c r="P38" s="285"/>
      <c r="Q38" s="416">
        <v>1.2470000000000001</v>
      </c>
      <c r="R38" s="416"/>
      <c r="S38" s="416">
        <v>11.95195916554481</v>
      </c>
      <c r="T38" s="416">
        <v>2.6142437034884947</v>
      </c>
      <c r="U38" s="416">
        <v>22.356000000000002</v>
      </c>
      <c r="V38" s="416">
        <v>103.6655667062761</v>
      </c>
      <c r="W38" s="416"/>
      <c r="X38" s="284"/>
      <c r="Y38" s="188"/>
      <c r="Z38" s="175"/>
      <c r="AA38" s="352">
        <v>25.259229679845017</v>
      </c>
      <c r="AB38" s="322">
        <f t="shared" si="39"/>
        <v>15.190574941355997</v>
      </c>
      <c r="AC38" s="323"/>
      <c r="AD38" s="175"/>
      <c r="AE38" s="175">
        <v>10.085698895999998</v>
      </c>
      <c r="AF38" s="175">
        <v>5.1048760453559998</v>
      </c>
      <c r="AG38" s="188"/>
      <c r="AH38" s="188"/>
      <c r="AI38" s="188"/>
      <c r="AJ38" s="188"/>
      <c r="AK38" s="175"/>
      <c r="AL38" s="175"/>
      <c r="AM38" s="190"/>
      <c r="AN38" s="352">
        <v>12.909895763940002</v>
      </c>
      <c r="AO38" s="352">
        <v>55.605450324413638</v>
      </c>
      <c r="AP38" s="322"/>
      <c r="AQ38" s="201">
        <f t="shared" si="24"/>
        <v>343.58568468986408</v>
      </c>
    </row>
    <row r="39" spans="1:44" ht="12.75" customHeight="1" x14ac:dyDescent="0.2">
      <c r="A39" s="237" t="s">
        <v>28</v>
      </c>
      <c r="B39" s="138" t="s">
        <v>130</v>
      </c>
      <c r="C39" s="251">
        <f t="shared" si="36"/>
        <v>0.62218542555627965</v>
      </c>
      <c r="D39" s="323">
        <v>0.62218542555627965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139.17598708934614</v>
      </c>
      <c r="M39" s="175"/>
      <c r="N39" s="175"/>
      <c r="O39" s="175"/>
      <c r="P39" s="285"/>
      <c r="Q39" s="416">
        <v>0.54500000000000004</v>
      </c>
      <c r="R39" s="416"/>
      <c r="S39" s="416">
        <v>133.02000000000001</v>
      </c>
      <c r="T39" s="416">
        <v>1.6369870893461629</v>
      </c>
      <c r="U39" s="416">
        <v>3.9740000000000002</v>
      </c>
      <c r="V39" s="416">
        <v>0</v>
      </c>
      <c r="W39" s="416"/>
      <c r="X39" s="284"/>
      <c r="Y39" s="188"/>
      <c r="Z39" s="175"/>
      <c r="AA39" s="352">
        <v>197.00524590994894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175"/>
      <c r="AL39" s="175"/>
      <c r="AM39" s="190"/>
      <c r="AN39" s="352"/>
      <c r="AO39" s="352">
        <v>38.203591514299085</v>
      </c>
      <c r="AP39" s="322"/>
      <c r="AQ39" s="201">
        <f t="shared" si="24"/>
        <v>375.00700993915041</v>
      </c>
    </row>
    <row r="40" spans="1:44" ht="12.75" customHeight="1" x14ac:dyDescent="0.2">
      <c r="A40" s="237" t="s">
        <v>30</v>
      </c>
      <c r="B40" s="138" t="s">
        <v>131</v>
      </c>
      <c r="C40" s="251">
        <f t="shared" si="36"/>
        <v>0.31081041449068231</v>
      </c>
      <c r="D40" s="323">
        <v>0.31081041449068231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4.9182271566729394</v>
      </c>
      <c r="M40" s="175"/>
      <c r="N40" s="175"/>
      <c r="O40" s="175"/>
      <c r="P40" s="285"/>
      <c r="Q40" s="416">
        <v>0.44400000000000001</v>
      </c>
      <c r="R40" s="416"/>
      <c r="S40" s="416">
        <v>0.61802043278626784</v>
      </c>
      <c r="T40" s="416">
        <v>1.4412067238866717</v>
      </c>
      <c r="U40" s="416">
        <v>2.415</v>
      </c>
      <c r="V40" s="416">
        <v>0</v>
      </c>
      <c r="W40" s="416"/>
      <c r="X40" s="284"/>
      <c r="Y40" s="188"/>
      <c r="Z40" s="175"/>
      <c r="AA40" s="352">
        <v>7.0847165478197232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175"/>
      <c r="AL40" s="175"/>
      <c r="AM40" s="190"/>
      <c r="AN40" s="352"/>
      <c r="AO40" s="352">
        <v>13.06445566067924</v>
      </c>
      <c r="AP40" s="322"/>
      <c r="AQ40" s="201">
        <f t="shared" si="24"/>
        <v>25.378209779662583</v>
      </c>
    </row>
    <row r="41" spans="1:44" ht="12.75" customHeight="1" x14ac:dyDescent="0.2">
      <c r="A41" s="237" t="s">
        <v>32</v>
      </c>
      <c r="B41" s="138" t="s">
        <v>132</v>
      </c>
      <c r="C41" s="531">
        <f t="shared" si="36"/>
        <v>0.18349388684736009</v>
      </c>
      <c r="D41" s="341">
        <v>0.18349388684736009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3.7054085901141103</v>
      </c>
      <c r="M41" s="175"/>
      <c r="N41" s="175"/>
      <c r="O41" s="175"/>
      <c r="P41" s="285"/>
      <c r="Q41" s="437">
        <v>0.28499999999999998</v>
      </c>
      <c r="R41" s="416"/>
      <c r="S41" s="437">
        <v>0.51109648247722483</v>
      </c>
      <c r="T41" s="437">
        <v>1.7143121076368859</v>
      </c>
      <c r="U41" s="437">
        <v>1.1949999999999998</v>
      </c>
      <c r="V41" s="437">
        <v>0</v>
      </c>
      <c r="W41" s="416"/>
      <c r="X41" s="284"/>
      <c r="Y41" s="188"/>
      <c r="Z41" s="175"/>
      <c r="AA41" s="349">
        <v>14.832602931374943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175"/>
      <c r="AL41" s="175"/>
      <c r="AM41" s="190"/>
      <c r="AN41" s="352"/>
      <c r="AO41" s="349">
        <v>59.870289289997153</v>
      </c>
      <c r="AP41" s="322"/>
      <c r="AQ41" s="201">
        <f t="shared" si="24"/>
        <v>78.591794698333558</v>
      </c>
    </row>
    <row r="42" spans="1:44" ht="12.75" customHeight="1" x14ac:dyDescent="0.2">
      <c r="A42" s="237" t="s">
        <v>34</v>
      </c>
      <c r="B42" s="138" t="s">
        <v>133</v>
      </c>
      <c r="C42" s="251">
        <f t="shared" si="36"/>
        <v>0.26451349534765606</v>
      </c>
      <c r="D42" s="323">
        <v>0.26451349534765606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2.4937483391938207</v>
      </c>
      <c r="M42" s="175"/>
      <c r="N42" s="175"/>
      <c r="O42" s="175"/>
      <c r="P42" s="285"/>
      <c r="Q42" s="416">
        <v>0.54900000000000004</v>
      </c>
      <c r="R42" s="416"/>
      <c r="S42" s="416">
        <v>0.39989557415582033</v>
      </c>
      <c r="T42" s="416">
        <v>0.44585276503800009</v>
      </c>
      <c r="U42" s="416">
        <v>1.099</v>
      </c>
      <c r="V42" s="416">
        <v>0</v>
      </c>
      <c r="W42" s="416"/>
      <c r="X42" s="284"/>
      <c r="Y42" s="188"/>
      <c r="Z42" s="175"/>
      <c r="AA42" s="352">
        <v>1.4993404981845921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175"/>
      <c r="AL42" s="175"/>
      <c r="AM42" s="190"/>
      <c r="AN42" s="352"/>
      <c r="AO42" s="352">
        <v>3.9097582259353341</v>
      </c>
      <c r="AP42" s="322"/>
      <c r="AQ42" s="201">
        <f t="shared" si="24"/>
        <v>8.1673605586614038</v>
      </c>
    </row>
    <row r="43" spans="1:44" ht="12.75" customHeight="1" x14ac:dyDescent="0.2">
      <c r="A43" s="237" t="s">
        <v>36</v>
      </c>
      <c r="B43" s="138" t="s">
        <v>143</v>
      </c>
      <c r="C43" s="531">
        <f t="shared" si="36"/>
        <v>0.69586527858268099</v>
      </c>
      <c r="D43" s="323">
        <v>0.69586527858268099</v>
      </c>
      <c r="E43" s="416"/>
      <c r="F43" s="416"/>
      <c r="G43" s="587"/>
      <c r="H43" s="304">
        <f t="shared" si="37"/>
        <v>0.59716400000000003</v>
      </c>
      <c r="I43" s="28"/>
      <c r="J43" s="175"/>
      <c r="K43" s="175">
        <v>0.59716400000000003</v>
      </c>
      <c r="L43" s="304">
        <f t="shared" si="38"/>
        <v>23.596079936654824</v>
      </c>
      <c r="M43" s="175"/>
      <c r="N43" s="175"/>
      <c r="O43" s="175"/>
      <c r="P43" s="190"/>
      <c r="Q43" s="416">
        <v>1.228</v>
      </c>
      <c r="R43" s="416"/>
      <c r="S43" s="416">
        <v>13.309893334469656</v>
      </c>
      <c r="T43" s="416">
        <v>1.8261866021851665</v>
      </c>
      <c r="U43" s="416">
        <v>6.181</v>
      </c>
      <c r="V43" s="416">
        <v>0</v>
      </c>
      <c r="W43" s="416">
        <v>1.0510000000000019</v>
      </c>
      <c r="X43" s="28"/>
      <c r="Y43" s="175"/>
      <c r="Z43" s="175"/>
      <c r="AA43" s="352">
        <v>18.791105822107117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190"/>
      <c r="AN43" s="352"/>
      <c r="AO43" s="352">
        <v>43.677833544079363</v>
      </c>
      <c r="AP43" s="322"/>
      <c r="AQ43" s="201">
        <f t="shared" si="24"/>
        <v>87.358048581423986</v>
      </c>
    </row>
    <row r="44" spans="1:44" s="198" customFormat="1" ht="12.75" customHeight="1" x14ac:dyDescent="0.2">
      <c r="A44" s="631" t="s">
        <v>173</v>
      </c>
      <c r="B44" s="632" t="s">
        <v>174</v>
      </c>
      <c r="C44" s="553">
        <f>SUM(D44:G44)</f>
        <v>4.6861515717941192E-2</v>
      </c>
      <c r="D44" s="331">
        <v>4.6861515717941192E-2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36.916446733228724</v>
      </c>
      <c r="M44" s="182"/>
      <c r="N44" s="182"/>
      <c r="O44" s="182"/>
      <c r="P44" s="266"/>
      <c r="Q44" s="417">
        <v>0.75322022061966254</v>
      </c>
      <c r="R44" s="417"/>
      <c r="S44" s="417">
        <v>0</v>
      </c>
      <c r="T44" s="417">
        <v>0.3922263043230716</v>
      </c>
      <c r="U44" s="417">
        <v>35.77100020828599</v>
      </c>
      <c r="V44" s="417">
        <v>0</v>
      </c>
      <c r="W44" s="417"/>
      <c r="X44" s="265"/>
      <c r="Y44" s="182"/>
      <c r="Z44" s="182"/>
      <c r="AA44" s="355">
        <v>1.513169856922649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266"/>
      <c r="AN44" s="355"/>
      <c r="AO44" s="355">
        <v>12.667497205541775</v>
      </c>
      <c r="AP44" s="330"/>
      <c r="AQ44" s="217">
        <f>C44+H44+L44+AA44+AB44+AN44+AO44+AP44</f>
        <v>51.143975311411097</v>
      </c>
    </row>
    <row r="45" spans="1:44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4782.0597407026398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1636.3154893351109</v>
      </c>
      <c r="Q45" s="534">
        <f t="shared" si="40"/>
        <v>0</v>
      </c>
      <c r="R45" s="534">
        <f t="shared" si="40"/>
        <v>766.91674013164641</v>
      </c>
      <c r="S45" s="534">
        <f t="shared" si="40"/>
        <v>0</v>
      </c>
      <c r="T45" s="534">
        <f t="shared" si="40"/>
        <v>0.58680230000000011</v>
      </c>
      <c r="U45" s="534">
        <f>SUM(U46:U55)</f>
        <v>2378.2407089358826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4">
        <f t="shared" si="40"/>
        <v>0</v>
      </c>
      <c r="AA45" s="536">
        <f t="shared" si="40"/>
        <v>1.2905508210490111</v>
      </c>
      <c r="AB45" s="538">
        <f t="shared" si="40"/>
        <v>77.415600677752309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54.609645199150073</v>
      </c>
      <c r="AJ45" s="534">
        <f t="shared" ref="AJ45" si="43">SUM(AJ46:AJ55)</f>
        <v>22.80595547860224</v>
      </c>
      <c r="AK45" s="534">
        <f t="shared" si="40"/>
        <v>0</v>
      </c>
      <c r="AL45" s="534">
        <f t="shared" ref="AL45" si="44">SUM(AL46:AL55)</f>
        <v>0</v>
      </c>
      <c r="AM45" s="535">
        <f t="shared" si="40"/>
        <v>0</v>
      </c>
      <c r="AN45" s="536">
        <f t="shared" si="40"/>
        <v>0</v>
      </c>
      <c r="AO45" s="536">
        <f t="shared" si="40"/>
        <v>3.8538215079999998</v>
      </c>
      <c r="AP45" s="538">
        <f t="shared" si="40"/>
        <v>0</v>
      </c>
      <c r="AQ45" s="541">
        <f t="shared" si="24"/>
        <v>4864.6197137094405</v>
      </c>
      <c r="AR45" s="18"/>
    </row>
    <row r="46" spans="1:44" ht="12.75" customHeight="1" x14ac:dyDescent="0.2">
      <c r="A46" s="241" t="s">
        <v>71</v>
      </c>
      <c r="B46" s="64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766.6481368802788</v>
      </c>
      <c r="M46" s="181"/>
      <c r="N46" s="181"/>
      <c r="O46" s="181"/>
      <c r="P46" s="181"/>
      <c r="Q46" s="181"/>
      <c r="R46" s="181"/>
      <c r="S46" s="181"/>
      <c r="T46" s="181"/>
      <c r="U46" s="181">
        <v>766.6481368802788</v>
      </c>
      <c r="V46" s="181"/>
      <c r="W46" s="181"/>
      <c r="X46" s="181"/>
      <c r="Y46" s="181"/>
      <c r="Z46" s="181"/>
      <c r="AA46" s="309">
        <v>0</v>
      </c>
      <c r="AB46" s="328">
        <f t="shared" ref="AB46:AB64" si="48">SUM(AC46:AM46)</f>
        <v>17.966863119721204</v>
      </c>
      <c r="AC46" s="329"/>
      <c r="AD46" s="181"/>
      <c r="AE46" s="181"/>
      <c r="AF46" s="181"/>
      <c r="AG46" s="181"/>
      <c r="AH46" s="181"/>
      <c r="AI46" s="181">
        <v>17.966863119721204</v>
      </c>
      <c r="AJ46" s="181">
        <v>0</v>
      </c>
      <c r="AK46" s="181"/>
      <c r="AL46" s="181"/>
      <c r="AM46" s="263"/>
      <c r="AN46" s="354"/>
      <c r="AO46" s="354"/>
      <c r="AP46" s="328"/>
      <c r="AQ46" s="221">
        <f t="shared" si="24"/>
        <v>784.61500000000001</v>
      </c>
    </row>
    <row r="47" spans="1:44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04">
        <f t="shared" si="47"/>
        <v>365.24020028763363</v>
      </c>
      <c r="M47" s="188"/>
      <c r="N47" s="188"/>
      <c r="O47" s="188"/>
      <c r="P47" s="188"/>
      <c r="Q47" s="188"/>
      <c r="R47" s="188"/>
      <c r="S47" s="188"/>
      <c r="T47" s="188"/>
      <c r="U47" s="188">
        <v>365.24020028763363</v>
      </c>
      <c r="V47" s="188"/>
      <c r="W47" s="188"/>
      <c r="X47" s="188"/>
      <c r="Y47" s="188"/>
      <c r="Z47" s="188"/>
      <c r="AA47" s="522"/>
      <c r="AB47" s="322">
        <f t="shared" si="48"/>
        <v>8.5596251640173744</v>
      </c>
      <c r="AC47" s="341"/>
      <c r="AD47" s="188"/>
      <c r="AE47" s="188"/>
      <c r="AF47" s="188"/>
      <c r="AG47" s="188"/>
      <c r="AH47" s="188"/>
      <c r="AI47" s="188">
        <v>8.5596251640173744</v>
      </c>
      <c r="AJ47" s="188">
        <v>0</v>
      </c>
      <c r="AK47" s="188"/>
      <c r="AL47" s="188"/>
      <c r="AM47" s="285"/>
      <c r="AN47" s="349"/>
      <c r="AO47" s="349"/>
      <c r="AP47" s="340"/>
      <c r="AQ47" s="201">
        <f t="shared" si="24"/>
        <v>373.79982545165097</v>
      </c>
    </row>
    <row r="48" spans="1:44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2021.8288835377361</v>
      </c>
      <c r="M48" s="175"/>
      <c r="N48" s="175"/>
      <c r="O48" s="175"/>
      <c r="P48" s="175">
        <v>1405.7130669554169</v>
      </c>
      <c r="Q48" s="175"/>
      <c r="R48" s="175"/>
      <c r="S48" s="175"/>
      <c r="T48" s="175">
        <v>0.58680230000000011</v>
      </c>
      <c r="U48" s="175">
        <v>615.52901428231905</v>
      </c>
      <c r="V48" s="175"/>
      <c r="W48" s="175"/>
      <c r="X48" s="175"/>
      <c r="Y48" s="175"/>
      <c r="Z48" s="175"/>
      <c r="AA48" s="304"/>
      <c r="AB48" s="322">
        <f t="shared" si="48"/>
        <v>35.348054556161387</v>
      </c>
      <c r="AC48" s="323"/>
      <c r="AD48" s="175"/>
      <c r="AE48" s="175"/>
      <c r="AF48" s="175"/>
      <c r="AG48" s="175"/>
      <c r="AH48" s="175"/>
      <c r="AI48" s="175">
        <v>15.745669358251984</v>
      </c>
      <c r="AJ48" s="175">
        <v>19.602385197909406</v>
      </c>
      <c r="AK48" s="175"/>
      <c r="AL48" s="175"/>
      <c r="AM48" s="190"/>
      <c r="AN48" s="352"/>
      <c r="AO48" s="31">
        <v>0</v>
      </c>
      <c r="AP48" s="322"/>
      <c r="AQ48" s="201">
        <f t="shared" si="24"/>
        <v>2057.1769380938977</v>
      </c>
    </row>
    <row r="49" spans="1:44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178.51418857890417</v>
      </c>
      <c r="M49" s="175"/>
      <c r="N49" s="175"/>
      <c r="O49" s="175"/>
      <c r="P49" s="175">
        <v>44.62426238357758</v>
      </c>
      <c r="Q49" s="175"/>
      <c r="R49" s="175"/>
      <c r="S49" s="175"/>
      <c r="T49" s="175"/>
      <c r="U49" s="175">
        <v>133.88992619532658</v>
      </c>
      <c r="V49" s="175"/>
      <c r="W49" s="175"/>
      <c r="X49" s="175"/>
      <c r="Y49" s="175"/>
      <c r="Z49" s="175"/>
      <c r="AA49" s="304"/>
      <c r="AB49" s="322">
        <f t="shared" si="48"/>
        <v>3.7600677990262219</v>
      </c>
      <c r="AC49" s="323"/>
      <c r="AD49" s="175"/>
      <c r="AE49" s="175"/>
      <c r="AF49" s="175"/>
      <c r="AG49" s="175"/>
      <c r="AH49" s="175"/>
      <c r="AI49" s="175">
        <v>3.1377914604345643</v>
      </c>
      <c r="AJ49" s="175">
        <v>0.62227633859165765</v>
      </c>
      <c r="AK49" s="175"/>
      <c r="AL49" s="175"/>
      <c r="AM49" s="190"/>
      <c r="AN49" s="352"/>
      <c r="AO49" s="352"/>
      <c r="AP49" s="322"/>
      <c r="AQ49" s="201">
        <f t="shared" si="24"/>
        <v>182.27425637793039</v>
      </c>
    </row>
    <row r="50" spans="1:44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40.044561801015227</v>
      </c>
      <c r="M50" s="175"/>
      <c r="N50" s="175"/>
      <c r="O50" s="175"/>
      <c r="P50" s="175"/>
      <c r="Q50" s="175"/>
      <c r="R50" s="287"/>
      <c r="S50" s="175"/>
      <c r="T50" s="175"/>
      <c r="U50" s="175">
        <v>40.044561801015227</v>
      </c>
      <c r="V50" s="175"/>
      <c r="W50" s="175"/>
      <c r="X50" s="175"/>
      <c r="Y50" s="175"/>
      <c r="Z50" s="175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190"/>
      <c r="AN50" s="352"/>
      <c r="AO50" s="352">
        <v>3.8538215079999998</v>
      </c>
      <c r="AP50" s="322"/>
      <c r="AQ50" s="201">
        <f t="shared" si="24"/>
        <v>43.89838330901523</v>
      </c>
    </row>
    <row r="51" spans="1:44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21.777611779352263</v>
      </c>
      <c r="M51" s="175"/>
      <c r="N51" s="175"/>
      <c r="O51" s="175"/>
      <c r="P51" s="175">
        <v>0.87014444444444439</v>
      </c>
      <c r="Q51" s="190"/>
      <c r="R51" s="175">
        <v>20.907467334907818</v>
      </c>
      <c r="S51" s="28"/>
      <c r="T51" s="175"/>
      <c r="U51" s="175"/>
      <c r="V51" s="175"/>
      <c r="W51" s="175"/>
      <c r="X51" s="175"/>
      <c r="Y51" s="190"/>
      <c r="Z51" s="175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190"/>
      <c r="AN51" s="352"/>
      <c r="AO51" s="352"/>
      <c r="AP51" s="322"/>
      <c r="AQ51" s="201">
        <f t="shared" si="24"/>
        <v>21.777611779352263</v>
      </c>
    </row>
    <row r="52" spans="1:44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746.00927279673863</v>
      </c>
      <c r="M52" s="287"/>
      <c r="N52" s="287"/>
      <c r="O52" s="287"/>
      <c r="P52" s="188"/>
      <c r="Q52" s="188"/>
      <c r="R52" s="287">
        <v>746.00927279673863</v>
      </c>
      <c r="S52" s="188"/>
      <c r="T52" s="287"/>
      <c r="U52" s="287"/>
      <c r="V52" s="287"/>
      <c r="W52" s="287"/>
      <c r="X52" s="188"/>
      <c r="Y52" s="1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7"/>
      <c r="AL52" s="287"/>
      <c r="AM52" s="288"/>
      <c r="AN52" s="455"/>
      <c r="AO52" s="349"/>
      <c r="AP52" s="342"/>
      <c r="AQ52" s="239">
        <f t="shared" si="24"/>
        <v>746.00927279673863</v>
      </c>
    </row>
    <row r="53" spans="1:44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207.13623339615719</v>
      </c>
      <c r="M53" s="287"/>
      <c r="N53" s="287"/>
      <c r="O53" s="287"/>
      <c r="P53" s="185">
        <v>3.4013787304800189</v>
      </c>
      <c r="Q53" s="185"/>
      <c r="R53" s="287"/>
      <c r="S53" s="188"/>
      <c r="T53" s="287"/>
      <c r="U53" s="287">
        <v>203.73485466567718</v>
      </c>
      <c r="V53" s="287"/>
      <c r="W53" s="287"/>
      <c r="X53" s="185"/>
      <c r="Y53" s="185"/>
      <c r="Z53" s="287"/>
      <c r="AA53" s="349"/>
      <c r="AB53" s="342">
        <f t="shared" si="48"/>
        <v>4.8220811747998393</v>
      </c>
      <c r="AC53" s="343"/>
      <c r="AD53" s="287"/>
      <c r="AE53" s="287"/>
      <c r="AF53" s="287"/>
      <c r="AG53" s="287"/>
      <c r="AH53" s="287"/>
      <c r="AI53" s="175">
        <v>4.7746496344334579</v>
      </c>
      <c r="AJ53" s="175">
        <v>4.7431540366381225E-2</v>
      </c>
      <c r="AK53" s="287"/>
      <c r="AL53" s="287"/>
      <c r="AM53" s="288"/>
      <c r="AN53" s="455"/>
      <c r="AO53" s="384"/>
      <c r="AP53" s="342"/>
      <c r="AQ53" s="239">
        <f t="shared" si="24"/>
        <v>211.95831457095704</v>
      </c>
    </row>
    <row r="54" spans="1:44" ht="12.75" customHeight="1" x14ac:dyDescent="0.2">
      <c r="A54" s="199" t="s">
        <v>135</v>
      </c>
      <c r="B54" s="46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64.336768133488818</v>
      </c>
      <c r="M54" s="287"/>
      <c r="N54" s="287"/>
      <c r="O54" s="287"/>
      <c r="P54" s="185"/>
      <c r="Q54" s="185"/>
      <c r="R54" s="287"/>
      <c r="S54" s="188"/>
      <c r="T54" s="287"/>
      <c r="U54" s="287">
        <v>64.336768133488818</v>
      </c>
      <c r="V54" s="287"/>
      <c r="W54" s="287"/>
      <c r="X54" s="185"/>
      <c r="Y54" s="185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8"/>
      <c r="AN54" s="455"/>
      <c r="AO54" s="384"/>
      <c r="AP54" s="342"/>
      <c r="AQ54" s="239">
        <f t="shared" si="24"/>
        <v>64.336768133488818</v>
      </c>
    </row>
    <row r="55" spans="1:44" ht="12.75" customHeight="1" x14ac:dyDescent="0.2">
      <c r="A55" s="215" t="s">
        <v>75</v>
      </c>
      <c r="B55" s="381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370.52388351133544</v>
      </c>
      <c r="M55" s="182"/>
      <c r="N55" s="182"/>
      <c r="O55" s="182"/>
      <c r="P55" s="182">
        <v>181.70663682119206</v>
      </c>
      <c r="Q55" s="182"/>
      <c r="R55" s="182"/>
      <c r="S55" s="175">
        <v>0</v>
      </c>
      <c r="T55" s="182"/>
      <c r="U55" s="182">
        <v>188.81724669014338</v>
      </c>
      <c r="V55" s="182"/>
      <c r="W55" s="182"/>
      <c r="X55" s="182"/>
      <c r="Y55" s="182"/>
      <c r="Z55" s="182"/>
      <c r="AA55" s="520">
        <v>1.2905508210490111</v>
      </c>
      <c r="AB55" s="330">
        <f t="shared" si="48"/>
        <v>6.9589088640262808</v>
      </c>
      <c r="AC55" s="331"/>
      <c r="AD55" s="182"/>
      <c r="AE55" s="182"/>
      <c r="AF55" s="182"/>
      <c r="AG55" s="182"/>
      <c r="AH55" s="182"/>
      <c r="AI55" s="182">
        <v>4.4250464622914878</v>
      </c>
      <c r="AJ55" s="182">
        <v>2.5338624017347935</v>
      </c>
      <c r="AK55" s="182"/>
      <c r="AL55" s="182"/>
      <c r="AM55" s="266"/>
      <c r="AN55" s="355"/>
      <c r="AO55" s="355"/>
      <c r="AP55" s="330"/>
      <c r="AQ55" s="217">
        <f t="shared" si="24"/>
        <v>378.77334319641074</v>
      </c>
    </row>
    <row r="56" spans="1:44" s="52" customFormat="1" ht="12.75" customHeight="1" x14ac:dyDescent="0.2">
      <c r="A56" s="242" t="s">
        <v>40</v>
      </c>
      <c r="B56" s="157"/>
      <c r="C56" s="289">
        <f t="shared" si="45"/>
        <v>266.52010296559723</v>
      </c>
      <c r="D56" s="294">
        <v>184.12986513303025</v>
      </c>
      <c r="E56" s="190">
        <v>70.498776495583854</v>
      </c>
      <c r="F56" s="290"/>
      <c r="G56" s="290">
        <v>11.891461336983122</v>
      </c>
      <c r="H56" s="176">
        <f t="shared" si="46"/>
        <v>271.69867899999997</v>
      </c>
      <c r="I56" s="294"/>
      <c r="J56" s="189">
        <v>168.585556</v>
      </c>
      <c r="K56" s="189">
        <v>103.113123</v>
      </c>
      <c r="L56" s="176">
        <f t="shared" si="47"/>
        <v>1578.2674475196218</v>
      </c>
      <c r="M56" s="189"/>
      <c r="N56" s="189"/>
      <c r="O56" s="189"/>
      <c r="P56" s="189">
        <v>0</v>
      </c>
      <c r="Q56" s="189">
        <v>1010.5673429793804</v>
      </c>
      <c r="R56" s="189"/>
      <c r="S56" s="189">
        <v>0</v>
      </c>
      <c r="T56" s="189">
        <v>29.525651950039542</v>
      </c>
      <c r="U56" s="189">
        <v>523.24241899977324</v>
      </c>
      <c r="V56" s="189">
        <v>14.932033590428489</v>
      </c>
      <c r="W56" s="189"/>
      <c r="X56" s="189"/>
      <c r="Y56" s="189"/>
      <c r="Z56" s="189"/>
      <c r="AA56" s="176">
        <v>624.70667400239995</v>
      </c>
      <c r="AB56" s="344">
        <f t="shared" si="48"/>
        <v>41.393727861409118</v>
      </c>
      <c r="AC56" s="345"/>
      <c r="AD56" s="189"/>
      <c r="AE56" s="189">
        <v>26.697426477710728</v>
      </c>
      <c r="AF56" s="189"/>
      <c r="AG56" s="189"/>
      <c r="AH56" s="189"/>
      <c r="AI56" s="189"/>
      <c r="AJ56" s="189"/>
      <c r="AK56" s="189"/>
      <c r="AL56" s="189">
        <v>5.2935100203800847</v>
      </c>
      <c r="AM56" s="290">
        <v>9.4027913633183111</v>
      </c>
      <c r="AN56" s="176"/>
      <c r="AO56" s="176">
        <v>698.59286147943487</v>
      </c>
      <c r="AP56" s="344"/>
      <c r="AQ56" s="220">
        <f t="shared" si="24"/>
        <v>3481.179492828463</v>
      </c>
      <c r="AR56" s="18"/>
    </row>
    <row r="57" spans="1:44" s="52" customFormat="1" ht="12.75" customHeight="1" x14ac:dyDescent="0.2">
      <c r="A57" s="242" t="s">
        <v>194</v>
      </c>
      <c r="B57" s="157"/>
      <c r="C57" s="289">
        <f>C58+C65</f>
        <v>0.49892496240601508</v>
      </c>
      <c r="D57" s="189">
        <f t="shared" ref="D57:AP57" si="49">D58+D65</f>
        <v>0.49892496240601508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222.21885460324171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39.415999999999997</v>
      </c>
      <c r="R57" s="189">
        <f t="shared" si="49"/>
        <v>0</v>
      </c>
      <c r="S57" s="189">
        <f t="shared" si="49"/>
        <v>6.8979702031738599</v>
      </c>
      <c r="T57" s="189">
        <f t="shared" si="49"/>
        <v>57.728884400067841</v>
      </c>
      <c r="U57" s="189">
        <f t="shared" si="49"/>
        <v>118.17599999999999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4">
        <f t="shared" si="49"/>
        <v>0</v>
      </c>
      <c r="AA57" s="176">
        <f t="shared" si="49"/>
        <v>298.47688465542984</v>
      </c>
      <c r="AB57" s="344">
        <f t="shared" si="49"/>
        <v>23.409360073546303</v>
      </c>
      <c r="AC57" s="345">
        <f t="shared" si="49"/>
        <v>0</v>
      </c>
      <c r="AD57" s="189">
        <f t="shared" si="49"/>
        <v>0</v>
      </c>
      <c r="AE57" s="189">
        <f t="shared" si="49"/>
        <v>14.50023370285453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3.7399368632826082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0.10087046642623103</v>
      </c>
      <c r="AM57" s="290">
        <f t="shared" si="49"/>
        <v>5.0683190409829342</v>
      </c>
      <c r="AN57" s="176">
        <f t="shared" si="49"/>
        <v>0</v>
      </c>
      <c r="AO57" s="176">
        <f t="shared" si="49"/>
        <v>874.05591246648783</v>
      </c>
      <c r="AP57" s="344">
        <f t="shared" si="49"/>
        <v>0</v>
      </c>
      <c r="AQ57" s="240">
        <f t="shared" si="24"/>
        <v>1418.6599367611116</v>
      </c>
      <c r="AR57" s="18"/>
    </row>
    <row r="58" spans="1:44" s="52" customFormat="1" ht="12.75" customHeight="1" x14ac:dyDescent="0.2">
      <c r="A58" s="242" t="s">
        <v>195</v>
      </c>
      <c r="B58" s="157"/>
      <c r="C58" s="289">
        <f t="shared" si="45"/>
        <v>0.48692676691729325</v>
      </c>
      <c r="D58" s="345">
        <v>0.48692676691729325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121.80078091322822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17.503999999999998</v>
      </c>
      <c r="R58" s="344">
        <f t="shared" si="54"/>
        <v>0</v>
      </c>
      <c r="S58" s="344">
        <v>0</v>
      </c>
      <c r="T58" s="344">
        <v>45.23678091322823</v>
      </c>
      <c r="U58" s="344">
        <v>59.059999999999995</v>
      </c>
      <c r="V58" s="344">
        <f t="shared" si="54"/>
        <v>0</v>
      </c>
      <c r="W58" s="344">
        <f t="shared" si="54"/>
        <v>0</v>
      </c>
      <c r="X58" s="294">
        <f t="shared" si="54"/>
        <v>0</v>
      </c>
      <c r="Y58" s="189">
        <f t="shared" si="54"/>
        <v>0</v>
      </c>
      <c r="Z58" s="294">
        <f t="shared" si="54"/>
        <v>0</v>
      </c>
      <c r="AA58" s="176">
        <v>204.61229187688474</v>
      </c>
      <c r="AB58" s="344">
        <f t="shared" si="48"/>
        <v>13.676143630828779</v>
      </c>
      <c r="AC58" s="345">
        <f t="shared" si="54"/>
        <v>0</v>
      </c>
      <c r="AD58" s="189">
        <f t="shared" si="54"/>
        <v>0</v>
      </c>
      <c r="AE58" s="189">
        <f t="shared" si="54"/>
        <v>8.5069541234196127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0.10087046642623103</v>
      </c>
      <c r="AM58" s="290">
        <v>5.0683190409829342</v>
      </c>
      <c r="AN58" s="176">
        <f t="shared" si="54"/>
        <v>0</v>
      </c>
      <c r="AO58" s="176">
        <v>600.28672715284358</v>
      </c>
      <c r="AP58" s="344">
        <f t="shared" ref="AP58" si="57">SUM(AP59:AP64)</f>
        <v>0</v>
      </c>
      <c r="AQ58" s="240">
        <f t="shared" si="24"/>
        <v>940.86287034070256</v>
      </c>
      <c r="AR58" s="18"/>
    </row>
    <row r="59" spans="1:44" s="52" customFormat="1" ht="12.75" customHeight="1" x14ac:dyDescent="0.2">
      <c r="A59" s="634" t="s">
        <v>175</v>
      </c>
      <c r="B59" s="635" t="s">
        <v>176</v>
      </c>
      <c r="C59" s="261">
        <f t="shared" si="45"/>
        <v>0.14497819548872179</v>
      </c>
      <c r="D59" s="652">
        <v>0.14497819548872179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33.29037953923816</v>
      </c>
      <c r="M59" s="274"/>
      <c r="N59" s="563"/>
      <c r="O59" s="563"/>
      <c r="P59" s="328"/>
      <c r="Q59" s="617">
        <v>5.3940000000000001</v>
      </c>
      <c r="R59" s="328"/>
      <c r="S59" s="617">
        <v>0</v>
      </c>
      <c r="T59" s="617">
        <v>7.9463795392381567</v>
      </c>
      <c r="U59" s="617">
        <v>19.95</v>
      </c>
      <c r="V59" s="617">
        <v>0</v>
      </c>
      <c r="W59" s="328"/>
      <c r="X59" s="291"/>
      <c r="Y59" s="274"/>
      <c r="Z59" s="291"/>
      <c r="AA59" s="642">
        <v>43.392156074679527</v>
      </c>
      <c r="AB59" s="328">
        <f t="shared" si="48"/>
        <v>0.41793159680794312</v>
      </c>
      <c r="AC59" s="564"/>
      <c r="AD59" s="274"/>
      <c r="AE59" s="579">
        <v>0.41793159680794312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233.4389794512615</v>
      </c>
      <c r="AP59" s="328"/>
      <c r="AQ59" s="570">
        <f t="shared" si="24"/>
        <v>310.68442485747585</v>
      </c>
      <c r="AR59" s="18"/>
    </row>
    <row r="60" spans="1:44" s="52" customFormat="1" ht="12.75" customHeight="1" x14ac:dyDescent="0.2">
      <c r="A60" s="634" t="s">
        <v>177</v>
      </c>
      <c r="B60" s="635" t="s">
        <v>178</v>
      </c>
      <c r="C60" s="251">
        <f t="shared" si="45"/>
        <v>3.4994736842105266E-2</v>
      </c>
      <c r="D60" s="652">
        <v>3.4994736842105266E-2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18.427532521989963</v>
      </c>
      <c r="M60" s="253"/>
      <c r="N60" s="386"/>
      <c r="O60" s="386"/>
      <c r="P60" s="322"/>
      <c r="Q60" s="617">
        <v>1.4350000000000001</v>
      </c>
      <c r="R60" s="322"/>
      <c r="S60" s="617">
        <v>0</v>
      </c>
      <c r="T60" s="617">
        <v>2.5665325219899637</v>
      </c>
      <c r="U60" s="617">
        <v>14.426</v>
      </c>
      <c r="V60" s="617">
        <v>0</v>
      </c>
      <c r="W60" s="322"/>
      <c r="X60" s="252"/>
      <c r="Y60" s="253"/>
      <c r="Z60" s="252"/>
      <c r="AA60" s="642">
        <v>18.624758873344032</v>
      </c>
      <c r="AB60" s="322">
        <f t="shared" si="48"/>
        <v>8.4288725406643977E-2</v>
      </c>
      <c r="AC60" s="565"/>
      <c r="AD60" s="253"/>
      <c r="AE60" s="580">
        <v>8.4288725406643977E-2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60.179896474431523</v>
      </c>
      <c r="AP60" s="322"/>
      <c r="AQ60" s="571">
        <f t="shared" si="24"/>
        <v>97.35147133201427</v>
      </c>
      <c r="AR60" s="18"/>
    </row>
    <row r="61" spans="1:44" s="52" customFormat="1" ht="12.75" customHeight="1" x14ac:dyDescent="0.2">
      <c r="A61" s="634" t="s">
        <v>179</v>
      </c>
      <c r="B61" s="635" t="s">
        <v>180</v>
      </c>
      <c r="C61" s="251">
        <f t="shared" si="45"/>
        <v>0.18497218045112782</v>
      </c>
      <c r="D61" s="652">
        <v>0.18497218045112782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31.341945632477838</v>
      </c>
      <c r="M61" s="253"/>
      <c r="N61" s="386"/>
      <c r="O61" s="386"/>
      <c r="P61" s="322"/>
      <c r="Q61" s="617">
        <v>3.9929999999999999</v>
      </c>
      <c r="R61" s="322"/>
      <c r="S61" s="617">
        <v>0</v>
      </c>
      <c r="T61" s="617">
        <v>19.763945632477839</v>
      </c>
      <c r="U61" s="617">
        <v>7.585</v>
      </c>
      <c r="V61" s="617">
        <v>0</v>
      </c>
      <c r="W61" s="322"/>
      <c r="X61" s="252"/>
      <c r="Y61" s="253"/>
      <c r="Z61" s="252"/>
      <c r="AA61" s="642">
        <v>55.72400987631611</v>
      </c>
      <c r="AB61" s="322">
        <f t="shared" si="48"/>
        <v>6.4024311006796655</v>
      </c>
      <c r="AC61" s="565"/>
      <c r="AD61" s="253"/>
      <c r="AE61" s="580">
        <v>6.4024311006796655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102.45869255384805</v>
      </c>
      <c r="AP61" s="322"/>
      <c r="AQ61" s="571">
        <f t="shared" si="24"/>
        <v>196.11205134377281</v>
      </c>
      <c r="AR61" s="18"/>
    </row>
    <row r="62" spans="1:44" s="52" customFormat="1" ht="12.75" customHeight="1" x14ac:dyDescent="0.2">
      <c r="A62" s="634" t="s">
        <v>181</v>
      </c>
      <c r="B62" s="635" t="s">
        <v>182</v>
      </c>
      <c r="C62" s="251">
        <f t="shared" si="45"/>
        <v>2.3996390977443612E-2</v>
      </c>
      <c r="D62" s="652">
        <v>2.3996390977443612E-2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3.7822115473129969</v>
      </c>
      <c r="M62" s="253"/>
      <c r="N62" s="386"/>
      <c r="O62" s="386"/>
      <c r="P62" s="322"/>
      <c r="Q62" s="617">
        <v>0.45300000000000001</v>
      </c>
      <c r="R62" s="322"/>
      <c r="S62" s="617">
        <v>0</v>
      </c>
      <c r="T62" s="617">
        <v>1.5942115473129965</v>
      </c>
      <c r="U62" s="617">
        <v>1.7350000000000001</v>
      </c>
      <c r="V62" s="617">
        <v>0</v>
      </c>
      <c r="W62" s="322"/>
      <c r="X62" s="252"/>
      <c r="Y62" s="253"/>
      <c r="Z62" s="252"/>
      <c r="AA62" s="642">
        <v>10.851365957645143</v>
      </c>
      <c r="AB62" s="322">
        <f t="shared" si="48"/>
        <v>0.24584211576937834</v>
      </c>
      <c r="AC62" s="565"/>
      <c r="AD62" s="253"/>
      <c r="AE62" s="580">
        <v>0.24584211576937834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57.740772374559462</v>
      </c>
      <c r="AP62" s="322"/>
      <c r="AQ62" s="571">
        <f t="shared" si="24"/>
        <v>72.644188386264432</v>
      </c>
      <c r="AR62" s="18"/>
    </row>
    <row r="63" spans="1:44" s="52" customFormat="1" ht="12.75" customHeight="1" x14ac:dyDescent="0.2">
      <c r="A63" s="634" t="s">
        <v>183</v>
      </c>
      <c r="B63" s="635" t="s">
        <v>184</v>
      </c>
      <c r="C63" s="251">
        <f t="shared" si="45"/>
        <v>3.7994285714285717E-2</v>
      </c>
      <c r="D63" s="653">
        <v>3.7994285714285717E-2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4.1379307678554031</v>
      </c>
      <c r="M63" s="253"/>
      <c r="N63" s="386"/>
      <c r="O63" s="386"/>
      <c r="P63" s="322"/>
      <c r="Q63" s="618">
        <v>0.78500000000000003</v>
      </c>
      <c r="R63" s="322"/>
      <c r="S63" s="618">
        <v>0</v>
      </c>
      <c r="T63" s="618">
        <v>1.8969307678554026</v>
      </c>
      <c r="U63" s="618">
        <v>1.456</v>
      </c>
      <c r="V63" s="618">
        <v>0</v>
      </c>
      <c r="W63" s="322"/>
      <c r="X63" s="252"/>
      <c r="Y63" s="253"/>
      <c r="Z63" s="252"/>
      <c r="AA63" s="643">
        <v>12.258661144180829</v>
      </c>
      <c r="AB63" s="322">
        <f t="shared" si="48"/>
        <v>8.0776695181367153E-2</v>
      </c>
      <c r="AC63" s="565"/>
      <c r="AD63" s="253"/>
      <c r="AE63" s="580">
        <v>8.0776695181367153E-2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44.625038023958282</v>
      </c>
      <c r="AP63" s="322"/>
      <c r="AQ63" s="571">
        <f t="shared" si="24"/>
        <v>61.140400916890172</v>
      </c>
      <c r="AR63" s="18"/>
    </row>
    <row r="64" spans="1:44" ht="12.75" customHeight="1" x14ac:dyDescent="0.2">
      <c r="A64" s="636" t="s">
        <v>185</v>
      </c>
      <c r="B64" s="637"/>
      <c r="C64" s="264">
        <f t="shared" si="45"/>
        <v>5.9990977443609025E-2</v>
      </c>
      <c r="D64" s="653">
        <v>5.9990977443609025E-2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30.820780904353867</v>
      </c>
      <c r="M64" s="293"/>
      <c r="N64" s="567"/>
      <c r="O64" s="567"/>
      <c r="P64" s="330"/>
      <c r="Q64" s="618">
        <v>5.444</v>
      </c>
      <c r="R64" s="330"/>
      <c r="S64" s="618">
        <v>0</v>
      </c>
      <c r="T64" s="618">
        <v>11.468780904353871</v>
      </c>
      <c r="U64" s="618">
        <v>13.907999999999999</v>
      </c>
      <c r="V64" s="618">
        <v>0</v>
      </c>
      <c r="W64" s="330"/>
      <c r="X64" s="292"/>
      <c r="Y64" s="293"/>
      <c r="Z64" s="292"/>
      <c r="AA64" s="643">
        <v>63.761339950719091</v>
      </c>
      <c r="AB64" s="330">
        <f t="shared" si="48"/>
        <v>6.4448733969837795</v>
      </c>
      <c r="AC64" s="568"/>
      <c r="AD64" s="293"/>
      <c r="AE64" s="581">
        <v>1.2756838895746145</v>
      </c>
      <c r="AF64" s="581"/>
      <c r="AG64" s="581"/>
      <c r="AH64" s="581">
        <v>0</v>
      </c>
      <c r="AI64" s="581"/>
      <c r="AJ64" s="581"/>
      <c r="AK64" s="581"/>
      <c r="AL64" s="581">
        <v>0.10087046642623103</v>
      </c>
      <c r="AM64" s="624">
        <v>5.0683190409829342</v>
      </c>
      <c r="AN64" s="310"/>
      <c r="AO64" s="643">
        <v>101.84334827478474</v>
      </c>
      <c r="AP64" s="330"/>
      <c r="AQ64" s="572">
        <f t="shared" si="24"/>
        <v>202.9303335042851</v>
      </c>
    </row>
    <row r="65" spans="1:44" ht="12.75" customHeight="1" x14ac:dyDescent="0.2">
      <c r="A65" s="242" t="s">
        <v>196</v>
      </c>
      <c r="B65" s="243"/>
      <c r="C65" s="264">
        <f>SUM(D65:G65)</f>
        <v>1.1998195488721804E-2</v>
      </c>
      <c r="D65" s="345">
        <f>SUM(D66:D69)</f>
        <v>1.1998195488721804E-2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100.41807369001347</v>
      </c>
      <c r="M65" s="182"/>
      <c r="N65" s="266"/>
      <c r="O65" s="266"/>
      <c r="P65" s="417"/>
      <c r="Q65" s="344">
        <v>21.912000000000003</v>
      </c>
      <c r="R65" s="417"/>
      <c r="S65" s="344">
        <v>6.8979702031738599</v>
      </c>
      <c r="T65" s="344">
        <v>12.492103486839611</v>
      </c>
      <c r="U65" s="344">
        <v>59.116</v>
      </c>
      <c r="V65" s="344">
        <f>SUM(V66:V69)</f>
        <v>0</v>
      </c>
      <c r="W65" s="417"/>
      <c r="X65" s="265"/>
      <c r="Y65" s="182"/>
      <c r="Z65" s="182"/>
      <c r="AA65" s="176">
        <v>93.864592778545102</v>
      </c>
      <c r="AB65" s="330">
        <f>SUM(AC65:AM65)</f>
        <v>9.7332164427175236</v>
      </c>
      <c r="AC65" s="331"/>
      <c r="AD65" s="182"/>
      <c r="AE65" s="344">
        <f>SUM(AE66:AE69)</f>
        <v>5.9932795794349163</v>
      </c>
      <c r="AF65" s="182"/>
      <c r="AG65" s="182"/>
      <c r="AH65" s="651">
        <v>3.7399368632826082</v>
      </c>
      <c r="AI65" s="182"/>
      <c r="AJ65" s="182"/>
      <c r="AK65" s="182"/>
      <c r="AL65" s="182"/>
      <c r="AM65" s="266"/>
      <c r="AN65" s="355"/>
      <c r="AO65" s="176">
        <v>273.76918531364419</v>
      </c>
      <c r="AP65" s="330"/>
      <c r="AQ65" s="576">
        <f t="shared" si="24"/>
        <v>477.79706642040901</v>
      </c>
    </row>
    <row r="66" spans="1:44" ht="12.75" customHeight="1" x14ac:dyDescent="0.2">
      <c r="A66" s="638" t="s">
        <v>186</v>
      </c>
      <c r="B66" s="639" t="s">
        <v>187</v>
      </c>
      <c r="C66" s="261">
        <f t="shared" ref="C66:C69" si="58">SUM(D66:G66)</f>
        <v>1.9996992481203005E-3</v>
      </c>
      <c r="D66" s="654">
        <v>1.9996992481203005E-3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8.0148062493677301</v>
      </c>
      <c r="M66" s="554"/>
      <c r="N66" s="313"/>
      <c r="O66" s="263"/>
      <c r="P66" s="313"/>
      <c r="Q66" s="619">
        <v>0.82399999999999995</v>
      </c>
      <c r="R66" s="313"/>
      <c r="S66" s="619">
        <v>6.6172113775821596E-3</v>
      </c>
      <c r="T66" s="619">
        <v>0.88018903799014769</v>
      </c>
      <c r="U66" s="619">
        <v>6.3040000000000003</v>
      </c>
      <c r="V66" s="619">
        <v>0</v>
      </c>
      <c r="W66" s="313"/>
      <c r="X66" s="262"/>
      <c r="Y66" s="181"/>
      <c r="Z66" s="181"/>
      <c r="AA66" s="644">
        <v>11.169643119611845</v>
      </c>
      <c r="AB66" s="328">
        <f t="shared" ref="AB66:AB69" si="61">SUM(AC66:AM66)</f>
        <v>3.7399368632826082</v>
      </c>
      <c r="AC66" s="329"/>
      <c r="AD66" s="181"/>
      <c r="AE66" s="181">
        <v>0</v>
      </c>
      <c r="AF66" s="181"/>
      <c r="AG66" s="181"/>
      <c r="AH66" s="181">
        <v>3.7399368632826082</v>
      </c>
      <c r="AI66" s="181"/>
      <c r="AJ66" s="181"/>
      <c r="AK66" s="181"/>
      <c r="AL66" s="181"/>
      <c r="AM66" s="263"/>
      <c r="AN66" s="354"/>
      <c r="AO66" s="644">
        <v>89.972815319080567</v>
      </c>
      <c r="AP66" s="328"/>
      <c r="AQ66" s="221">
        <f t="shared" si="24"/>
        <v>112.89920125059086</v>
      </c>
    </row>
    <row r="67" spans="1:44" ht="12.75" customHeight="1" x14ac:dyDescent="0.2">
      <c r="A67" s="640" t="s">
        <v>188</v>
      </c>
      <c r="B67" s="641">
        <v>84</v>
      </c>
      <c r="C67" s="251">
        <f t="shared" si="58"/>
        <v>9.9984962406015031E-3</v>
      </c>
      <c r="D67" s="655">
        <v>9.9984962406015031E-3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51.064348013765617</v>
      </c>
      <c r="M67" s="555"/>
      <c r="N67" s="416"/>
      <c r="O67" s="190"/>
      <c r="P67" s="416"/>
      <c r="Q67" s="620">
        <v>8.8960000000000008</v>
      </c>
      <c r="R67" s="416"/>
      <c r="S67" s="620">
        <v>5.2862065747770615</v>
      </c>
      <c r="T67" s="620">
        <v>6.5331414389885545</v>
      </c>
      <c r="U67" s="620">
        <v>30.349</v>
      </c>
      <c r="V67" s="620">
        <v>0</v>
      </c>
      <c r="W67" s="416"/>
      <c r="X67" s="28"/>
      <c r="Y67" s="175"/>
      <c r="Z67" s="175"/>
      <c r="AA67" s="645">
        <v>34.055656330436861</v>
      </c>
      <c r="AB67" s="322">
        <f t="shared" si="61"/>
        <v>1.3310594553799198</v>
      </c>
      <c r="AC67" s="323"/>
      <c r="AD67" s="175"/>
      <c r="AE67" s="175">
        <v>1.3310594553799198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52"/>
      <c r="AO67" s="645">
        <v>116.77608978903515</v>
      </c>
      <c r="AP67" s="322"/>
      <c r="AQ67" s="201">
        <f t="shared" si="24"/>
        <v>203.23715208485814</v>
      </c>
    </row>
    <row r="68" spans="1:44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17.819339162416064</v>
      </c>
      <c r="M68" s="555"/>
      <c r="N68" s="416"/>
      <c r="O68" s="190"/>
      <c r="P68" s="416"/>
      <c r="Q68" s="620">
        <v>3.58</v>
      </c>
      <c r="R68" s="416"/>
      <c r="S68" s="620">
        <v>0.73923704246703548</v>
      </c>
      <c r="T68" s="620">
        <v>2.2161021199490261</v>
      </c>
      <c r="U68" s="620">
        <v>11.284000000000001</v>
      </c>
      <c r="V68" s="620">
        <v>0</v>
      </c>
      <c r="W68" s="416"/>
      <c r="X68" s="28"/>
      <c r="Y68" s="175"/>
      <c r="Z68" s="175"/>
      <c r="AA68" s="645">
        <v>18.55711111418038</v>
      </c>
      <c r="AB68" s="322">
        <f t="shared" si="61"/>
        <v>0.62865341032455313</v>
      </c>
      <c r="AC68" s="323"/>
      <c r="AD68" s="175"/>
      <c r="AE68" s="175">
        <v>0.62865341032455313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52"/>
      <c r="AO68" s="645">
        <v>36.363363811817273</v>
      </c>
      <c r="AP68" s="322"/>
      <c r="AQ68" s="201">
        <f t="shared" si="24"/>
        <v>73.368467498738269</v>
      </c>
    </row>
    <row r="69" spans="1:44" s="52" customFormat="1" ht="12.75" customHeight="1" x14ac:dyDescent="0.2">
      <c r="A69" s="636" t="s">
        <v>190</v>
      </c>
      <c r="B69" s="637" t="s">
        <v>191</v>
      </c>
      <c r="C69" s="286">
        <f t="shared" si="58"/>
        <v>0</v>
      </c>
      <c r="D69" s="656">
        <v>0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23.519580264464064</v>
      </c>
      <c r="M69" s="556"/>
      <c r="N69" s="417"/>
      <c r="O69" s="266"/>
      <c r="P69" s="417"/>
      <c r="Q69" s="621">
        <v>8.6120000000000019</v>
      </c>
      <c r="R69" s="417"/>
      <c r="S69" s="621">
        <v>0.86590937455217976</v>
      </c>
      <c r="T69" s="621">
        <v>2.862670889911882</v>
      </c>
      <c r="U69" s="621">
        <v>11.179</v>
      </c>
      <c r="V69" s="621">
        <v>0</v>
      </c>
      <c r="W69" s="417"/>
      <c r="X69" s="265"/>
      <c r="Y69" s="182"/>
      <c r="Z69" s="182"/>
      <c r="AA69" s="646">
        <v>30.082182214316013</v>
      </c>
      <c r="AB69" s="342">
        <f t="shared" si="61"/>
        <v>4.0335667137304432</v>
      </c>
      <c r="AC69" s="343"/>
      <c r="AD69" s="287"/>
      <c r="AE69" s="287">
        <v>4.0335667137304432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455"/>
      <c r="AO69" s="646">
        <v>30.656916393711207</v>
      </c>
      <c r="AP69" s="342"/>
      <c r="AQ69" s="239">
        <f t="shared" si="24"/>
        <v>88.292245586221725</v>
      </c>
      <c r="AR69" s="18"/>
    </row>
    <row r="70" spans="1:44" s="52" customFormat="1" ht="12.75" customHeight="1" x14ac:dyDescent="0.2">
      <c r="A70" s="223" t="s">
        <v>41</v>
      </c>
      <c r="B70" s="98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234.59482203732583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234.59482203732583</v>
      </c>
      <c r="V70" s="181"/>
      <c r="W70" s="191"/>
      <c r="X70" s="191"/>
      <c r="Y70" s="191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296"/>
      <c r="AN70" s="312"/>
      <c r="AO70" s="312">
        <v>47.988</v>
      </c>
      <c r="AP70" s="333"/>
      <c r="AQ70" s="220">
        <f t="shared" si="24"/>
        <v>282.58282203732585</v>
      </c>
      <c r="AR70" s="18"/>
    </row>
    <row r="71" spans="1:44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31.251848471583898</v>
      </c>
      <c r="M71" s="182"/>
      <c r="N71" s="182"/>
      <c r="O71" s="182"/>
      <c r="P71" s="182"/>
      <c r="Q71" s="182"/>
      <c r="R71" s="182"/>
      <c r="S71" s="182"/>
      <c r="T71" s="182"/>
      <c r="U71" s="182">
        <v>31.251848471583898</v>
      </c>
      <c r="V71" s="182"/>
      <c r="W71" s="182"/>
      <c r="X71" s="182"/>
      <c r="Y71" s="182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266"/>
      <c r="AN71" s="355"/>
      <c r="AO71" s="355"/>
      <c r="AP71" s="330"/>
      <c r="AQ71" s="465">
        <f t="shared" si="24"/>
        <v>31.251848471583898</v>
      </c>
      <c r="AR71" s="18"/>
    </row>
    <row r="72" spans="1:44" ht="12.75" customHeight="1" thickBot="1" x14ac:dyDescent="0.25">
      <c r="A72" s="45" t="s">
        <v>42</v>
      </c>
      <c r="B72" s="46"/>
      <c r="C72" s="256">
        <f t="shared" ref="C72:AP72" si="62">C26-C27-C29</f>
        <v>7.8356986094523791</v>
      </c>
      <c r="D72" s="278">
        <f t="shared" si="62"/>
        <v>12.438202931476212</v>
      </c>
      <c r="E72" s="179">
        <f t="shared" si="62"/>
        <v>-4.2404390106586618</v>
      </c>
      <c r="F72" s="297">
        <f t="shared" si="62"/>
        <v>0</v>
      </c>
      <c r="G72" s="297">
        <f t="shared" si="62"/>
        <v>-0.36206531136480358</v>
      </c>
      <c r="H72" s="307">
        <f t="shared" si="62"/>
        <v>-2.6574769693382336</v>
      </c>
      <c r="I72" s="278">
        <f t="shared" si="62"/>
        <v>-0.33543596933820141</v>
      </c>
      <c r="J72" s="179">
        <f t="shared" si="62"/>
        <v>0.86888800000002675</v>
      </c>
      <c r="K72" s="179">
        <f t="shared" si="62"/>
        <v>-3.1909290000000112</v>
      </c>
      <c r="L72" s="307">
        <f t="shared" si="62"/>
        <v>-29.175197426616251</v>
      </c>
      <c r="M72" s="179">
        <f t="shared" si="62"/>
        <v>-15.338999999999942</v>
      </c>
      <c r="N72" s="179">
        <f t="shared" ref="N72" si="63">N26-N27-N29</f>
        <v>0</v>
      </c>
      <c r="O72" s="179">
        <f t="shared" si="62"/>
        <v>0</v>
      </c>
      <c r="P72" s="179">
        <f t="shared" si="62"/>
        <v>-23.674438071228678</v>
      </c>
      <c r="Q72" s="179">
        <f t="shared" si="62"/>
        <v>-59.726679333557513</v>
      </c>
      <c r="R72" s="179">
        <f t="shared" si="62"/>
        <v>125.85085297440912</v>
      </c>
      <c r="S72" s="179">
        <f t="shared" si="62"/>
        <v>-23.119333569306406</v>
      </c>
      <c r="T72" s="179">
        <f t="shared" si="62"/>
        <v>3.694658269634175</v>
      </c>
      <c r="U72" s="179">
        <f t="shared" si="62"/>
        <v>-36.274539262628423</v>
      </c>
      <c r="V72" s="179">
        <f t="shared" si="62"/>
        <v>0.46428156606407356</v>
      </c>
      <c r="W72" s="179">
        <f t="shared" si="62"/>
        <v>-1.0509999999999948</v>
      </c>
      <c r="X72" s="179">
        <f t="shared" si="62"/>
        <v>0</v>
      </c>
      <c r="Y72" s="179">
        <f t="shared" si="62"/>
        <v>0</v>
      </c>
      <c r="Z72" s="179">
        <f t="shared" si="62"/>
        <v>0</v>
      </c>
      <c r="AA72" s="307">
        <f t="shared" si="62"/>
        <v>-6.8960408652294518</v>
      </c>
      <c r="AB72" s="257">
        <f t="shared" si="62"/>
        <v>2.4902584091118456</v>
      </c>
      <c r="AC72" s="336">
        <f t="shared" si="62"/>
        <v>0</v>
      </c>
      <c r="AD72" s="179">
        <f t="shared" si="62"/>
        <v>0</v>
      </c>
      <c r="AE72" s="179">
        <f t="shared" si="62"/>
        <v>2.2186621439999783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0.27159628536193026</v>
      </c>
      <c r="AJ72" s="179">
        <f t="shared" ref="AJ72" si="65">AJ26-AJ27-AJ29</f>
        <v>-2.0250240595487412E-8</v>
      </c>
      <c r="AK72" s="179">
        <f t="shared" si="62"/>
        <v>0</v>
      </c>
      <c r="AL72" s="179">
        <f t="shared" ref="AL72" si="66">AL26-AL27-AL29</f>
        <v>0</v>
      </c>
      <c r="AM72" s="297">
        <f t="shared" si="62"/>
        <v>0</v>
      </c>
      <c r="AN72" s="307">
        <f t="shared" si="62"/>
        <v>0</v>
      </c>
      <c r="AO72" s="307">
        <f t="shared" si="62"/>
        <v>-19.639462096991792</v>
      </c>
      <c r="AP72" s="257">
        <f t="shared" si="62"/>
        <v>0</v>
      </c>
      <c r="AQ72" s="207">
        <f t="shared" si="24"/>
        <v>-48.042220339611504</v>
      </c>
    </row>
    <row r="73" spans="1:44" s="52" customFormat="1" ht="27.7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193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161" t="s">
        <v>152</v>
      </c>
      <c r="B76" s="161"/>
      <c r="C76" s="244"/>
      <c r="D76" s="244"/>
      <c r="E76" s="298"/>
      <c r="F76" s="213"/>
      <c r="G76" s="213"/>
      <c r="H76" s="298"/>
      <c r="I76" s="213"/>
      <c r="J76" s="213"/>
      <c r="K76" s="213"/>
      <c r="S76" s="348"/>
      <c r="T76" s="360"/>
      <c r="U76" s="348"/>
      <c r="V76" s="348"/>
      <c r="Z76" s="213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>
    <pageSetUpPr fitToPage="1"/>
  </sheetPr>
  <dimension ref="A1:AS76"/>
  <sheetViews>
    <sheetView zoomScale="80" zoomScaleNormal="80" workbookViewId="0">
      <pane xSplit="2" ySplit="1" topLeftCell="C6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3" width="7.7109375" style="300" bestFit="1" customWidth="1"/>
    <col min="4" max="4" width="7.5703125" style="300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1" width="6.140625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12.14062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12.1406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111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89" t="s">
        <v>118</v>
      </c>
      <c r="AO1" s="392" t="s">
        <v>108</v>
      </c>
      <c r="AP1" s="395" t="s">
        <v>109</v>
      </c>
      <c r="AQ1" s="396" t="s">
        <v>110</v>
      </c>
      <c r="AS1" s="519">
        <v>25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660.41395602603791</v>
      </c>
      <c r="I2" s="12">
        <v>486.69895602603793</v>
      </c>
      <c r="J2" s="303">
        <v>173.715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303"/>
      <c r="AA2" s="302">
        <v>368.07061753937609</v>
      </c>
      <c r="AB2" s="320">
        <f>SUM(AC2:AM2)</f>
        <v>544.06346170946574</v>
      </c>
      <c r="AC2" s="321">
        <v>83.275793096818404</v>
      </c>
      <c r="AD2" s="303">
        <v>207.26111933300004</v>
      </c>
      <c r="AE2" s="303">
        <v>163.22404926901905</v>
      </c>
      <c r="AF2" s="303">
        <v>0</v>
      </c>
      <c r="AG2" s="303">
        <v>39.177066211884537</v>
      </c>
      <c r="AH2" s="303">
        <v>10.350408320135344</v>
      </c>
      <c r="AI2" s="303">
        <v>23.949134570577598</v>
      </c>
      <c r="AJ2" s="303">
        <v>0.24068574628799999</v>
      </c>
      <c r="AK2" s="303">
        <v>0</v>
      </c>
      <c r="AL2" s="303">
        <v>3.2444861662287354</v>
      </c>
      <c r="AM2" s="418">
        <v>13.340718995514104</v>
      </c>
      <c r="AN2" s="12">
        <v>0</v>
      </c>
      <c r="AO2" s="351"/>
      <c r="AP2" s="320"/>
      <c r="AQ2" s="197">
        <f>C2+H2+L2+AA2+AB2+AN2+AO2+AP2</f>
        <v>1572.5480352748796</v>
      </c>
    </row>
    <row r="3" spans="1:45" ht="12.75" customHeight="1" x14ac:dyDescent="0.2">
      <c r="A3" s="19" t="s">
        <v>1</v>
      </c>
      <c r="B3" s="20"/>
      <c r="C3" s="251">
        <f>SUM(D3:G3)</f>
        <v>1600.1652266200822</v>
      </c>
      <c r="D3" s="252">
        <v>1551.2064087920824</v>
      </c>
      <c r="E3" s="386">
        <v>36.674274799999999</v>
      </c>
      <c r="F3" s="190"/>
      <c r="G3" s="190">
        <v>12.284543027999998</v>
      </c>
      <c r="H3" s="304">
        <f>SUM(I3:K3)</f>
        <v>0</v>
      </c>
      <c r="I3" s="28"/>
      <c r="J3" s="175"/>
      <c r="K3" s="175"/>
      <c r="L3" s="304">
        <f>SUM(M3:Z3)</f>
        <v>10452.766371418726</v>
      </c>
      <c r="M3" s="28">
        <v>3347.9923999999996</v>
      </c>
      <c r="N3" s="28">
        <v>15.449160509999999</v>
      </c>
      <c r="O3" s="175">
        <v>0</v>
      </c>
      <c r="P3" s="175">
        <v>1179.6242171823524</v>
      </c>
      <c r="Q3" s="175">
        <v>459.98784896063995</v>
      </c>
      <c r="R3" s="175">
        <v>1261.3807090211819</v>
      </c>
      <c r="S3" s="175">
        <v>756.04298719971734</v>
      </c>
      <c r="T3" s="175">
        <v>146.97764479999998</v>
      </c>
      <c r="U3" s="175">
        <v>2741.0445092535701</v>
      </c>
      <c r="V3" s="175">
        <v>259.77649449126068</v>
      </c>
      <c r="W3" s="175">
        <v>0</v>
      </c>
      <c r="X3" s="175">
        <v>244.00839999999999</v>
      </c>
      <c r="Y3" s="175">
        <v>2.1019999999999999</v>
      </c>
      <c r="Z3" s="175">
        <v>38.380000000000003</v>
      </c>
      <c r="AA3" s="304">
        <v>4174.4214764382778</v>
      </c>
      <c r="AB3" s="322">
        <f>SUM(AC3:AM3)</f>
        <v>44.174817216288005</v>
      </c>
      <c r="AC3" s="323"/>
      <c r="AD3" s="175"/>
      <c r="AE3" s="175">
        <v>11.4133867776</v>
      </c>
      <c r="AF3" s="175"/>
      <c r="AG3" s="175"/>
      <c r="AH3" s="175"/>
      <c r="AI3" s="175">
        <v>16.163124289104001</v>
      </c>
      <c r="AJ3" s="175">
        <v>16.598306149584001</v>
      </c>
      <c r="AK3" s="175"/>
      <c r="AL3" s="175"/>
      <c r="AM3" s="419"/>
      <c r="AN3" s="28"/>
      <c r="AO3" s="352">
        <v>64.760690338000003</v>
      </c>
      <c r="AP3" s="322"/>
      <c r="AQ3" s="201">
        <f t="shared" ref="AQ3:AQ20" si="0">C3+H3+L3+AA3+AB3+AN3+AO3+AP3</f>
        <v>16336.288582031373</v>
      </c>
    </row>
    <row r="4" spans="1:45" ht="12.75" customHeight="1" x14ac:dyDescent="0.2">
      <c r="A4" s="19" t="s">
        <v>2</v>
      </c>
      <c r="B4" s="20"/>
      <c r="C4" s="251">
        <f>SUM(D4:G4)</f>
        <v>4.4363623335999991</v>
      </c>
      <c r="D4" s="252">
        <v>0</v>
      </c>
      <c r="E4" s="253">
        <v>4.1897721999999993</v>
      </c>
      <c r="F4" s="190"/>
      <c r="G4" s="190">
        <v>0.24659013360000001</v>
      </c>
      <c r="H4" s="304">
        <f>SUM(I4:K4)</f>
        <v>9.724736</v>
      </c>
      <c r="I4" s="28"/>
      <c r="J4" s="175"/>
      <c r="K4" s="175">
        <v>9.724736</v>
      </c>
      <c r="L4" s="304">
        <f>SUM(M4:Z4)</f>
        <v>1215.9438960523266</v>
      </c>
      <c r="M4" s="28">
        <v>0</v>
      </c>
      <c r="N4" s="28">
        <v>0</v>
      </c>
      <c r="O4" s="175"/>
      <c r="P4" s="175">
        <v>6.2347955777777777</v>
      </c>
      <c r="Q4" s="175">
        <v>0</v>
      </c>
      <c r="R4" s="175">
        <v>0</v>
      </c>
      <c r="S4" s="175">
        <v>1144.9902314328729</v>
      </c>
      <c r="T4" s="175">
        <v>12.92625132252825</v>
      </c>
      <c r="U4" s="175">
        <v>20.639678335139735</v>
      </c>
      <c r="V4" s="175">
        <v>0.370129264008</v>
      </c>
      <c r="W4" s="175">
        <v>25.732810119999996</v>
      </c>
      <c r="X4" s="175">
        <v>0</v>
      </c>
      <c r="Y4" s="175">
        <v>0</v>
      </c>
      <c r="Z4" s="175">
        <v>5.05</v>
      </c>
      <c r="AA4" s="304">
        <v>0</v>
      </c>
      <c r="AB4" s="322">
        <f>SUM(AC4:AM4)</f>
        <v>2.3973745238400004</v>
      </c>
      <c r="AC4" s="323"/>
      <c r="AD4" s="175"/>
      <c r="AE4" s="175">
        <v>0.15904079999999998</v>
      </c>
      <c r="AF4" s="175"/>
      <c r="AG4" s="175"/>
      <c r="AH4" s="175"/>
      <c r="AI4" s="175">
        <v>2.2383337238400003</v>
      </c>
      <c r="AJ4" s="175">
        <v>0</v>
      </c>
      <c r="AK4" s="175"/>
      <c r="AL4" s="175"/>
      <c r="AM4" s="419"/>
      <c r="AN4" s="28"/>
      <c r="AO4" s="352">
        <v>26.042077443999997</v>
      </c>
      <c r="AP4" s="322"/>
      <c r="AQ4" s="201">
        <f t="shared" si="0"/>
        <v>1258.5444463537665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70.314919719976189</v>
      </c>
      <c r="M5" s="28"/>
      <c r="N5" s="28"/>
      <c r="O5" s="175"/>
      <c r="P5" s="175"/>
      <c r="Q5" s="175"/>
      <c r="R5" s="175"/>
      <c r="S5" s="175">
        <v>44.810541539265536</v>
      </c>
      <c r="T5" s="175"/>
      <c r="U5" s="175">
        <v>25.504378180710656</v>
      </c>
      <c r="V5" s="175"/>
      <c r="W5" s="175"/>
      <c r="X5" s="175"/>
      <c r="Y5" s="175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28"/>
      <c r="AO5" s="352"/>
      <c r="AP5" s="322"/>
      <c r="AQ5" s="201">
        <f t="shared" si="0"/>
        <v>70.314919719976189</v>
      </c>
    </row>
    <row r="6" spans="1:45" ht="12.75" customHeight="1" thickBot="1" x14ac:dyDescent="0.25">
      <c r="A6" s="33" t="s">
        <v>4</v>
      </c>
      <c r="B6" s="34"/>
      <c r="C6" s="251">
        <f>SUM(D6:G6)</f>
        <v>-185.99624553800001</v>
      </c>
      <c r="D6" s="254">
        <v>-183.50887071080001</v>
      </c>
      <c r="E6" s="190">
        <v>-2.3610033000000001</v>
      </c>
      <c r="F6" s="255"/>
      <c r="G6" s="255">
        <v>-0.1263715272</v>
      </c>
      <c r="H6" s="305">
        <f>SUM(I6:K6)</f>
        <v>221.28996399230192</v>
      </c>
      <c r="I6" s="306">
        <v>207.21768899230193</v>
      </c>
      <c r="J6" s="306">
        <v>-0.15023999999999998</v>
      </c>
      <c r="K6" s="306">
        <v>14.222515</v>
      </c>
      <c r="L6" s="305">
        <f>SUM(M6:Z6)</f>
        <v>38.602646172035556</v>
      </c>
      <c r="M6" s="28">
        <v>-117.59899999999999</v>
      </c>
      <c r="N6" s="28">
        <v>5.3249999999999993</v>
      </c>
      <c r="O6" s="175"/>
      <c r="P6" s="175">
        <v>32.60479892</v>
      </c>
      <c r="Q6" s="175">
        <v>27.98210809535232</v>
      </c>
      <c r="R6" s="175">
        <v>8.8643200079987827E-2</v>
      </c>
      <c r="S6" s="175">
        <v>52.940926721023942</v>
      </c>
      <c r="T6" s="175">
        <v>-3.7997735313999983</v>
      </c>
      <c r="U6" s="175">
        <v>41.520042549038841</v>
      </c>
      <c r="V6" s="175">
        <v>-0.52379038205951756</v>
      </c>
      <c r="W6" s="175">
        <v>6.3690599999978517E-2</v>
      </c>
      <c r="X6" s="175">
        <v>0</v>
      </c>
      <c r="Y6" s="175">
        <v>0</v>
      </c>
      <c r="Z6" s="306">
        <v>0</v>
      </c>
      <c r="AA6" s="305">
        <v>-18.900708372724878</v>
      </c>
      <c r="AB6" s="324">
        <f>SUM(AC6:AM6)</f>
        <v>2.423012359296</v>
      </c>
      <c r="AC6" s="325"/>
      <c r="AD6" s="186"/>
      <c r="AE6" s="186">
        <v>1.0230363936000006</v>
      </c>
      <c r="AF6" s="186"/>
      <c r="AG6" s="186"/>
      <c r="AH6" s="186"/>
      <c r="AI6" s="186">
        <v>0.12383722876799994</v>
      </c>
      <c r="AJ6" s="186">
        <v>1.2761387369279997</v>
      </c>
      <c r="AK6" s="186"/>
      <c r="AL6" s="186"/>
      <c r="AM6" s="420"/>
      <c r="AN6" s="306"/>
      <c r="AO6" s="353"/>
      <c r="AP6" s="324"/>
      <c r="AQ6" s="204">
        <f t="shared" si="0"/>
        <v>57.418668612908583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1409.7326187484821</v>
      </c>
      <c r="D7" s="326">
        <f t="shared" si="1"/>
        <v>1367.6975380812823</v>
      </c>
      <c r="E7" s="180">
        <f t="shared" si="1"/>
        <v>30.123499299999999</v>
      </c>
      <c r="F7" s="180">
        <f t="shared" si="1"/>
        <v>0</v>
      </c>
      <c r="G7" s="180">
        <f t="shared" si="1"/>
        <v>11.911581367199998</v>
      </c>
      <c r="H7" s="308">
        <f t="shared" si="1"/>
        <v>871.97918401833977</v>
      </c>
      <c r="I7" s="326">
        <f t="shared" si="1"/>
        <v>693.91664501833986</v>
      </c>
      <c r="J7" s="180">
        <f t="shared" si="1"/>
        <v>173.56476000000001</v>
      </c>
      <c r="K7" s="180">
        <f t="shared" si="1"/>
        <v>4.4977789999999995</v>
      </c>
      <c r="L7" s="308">
        <f t="shared" si="1"/>
        <v>9205.1102018184592</v>
      </c>
      <c r="M7" s="326">
        <f t="shared" si="1"/>
        <v>3230.3933999999995</v>
      </c>
      <c r="N7" s="326">
        <f t="shared" ref="N7" si="2">N2+N3-N4-N5+N6</f>
        <v>20.774160509999998</v>
      </c>
      <c r="O7" s="180">
        <f t="shared" si="1"/>
        <v>0</v>
      </c>
      <c r="P7" s="180">
        <f t="shared" si="1"/>
        <v>1205.9942205245745</v>
      </c>
      <c r="Q7" s="180">
        <f t="shared" si="1"/>
        <v>487.96995705599227</v>
      </c>
      <c r="R7" s="180">
        <f t="shared" si="1"/>
        <v>1261.4693522212619</v>
      </c>
      <c r="S7" s="180">
        <f t="shared" si="1"/>
        <v>-380.81685905139716</v>
      </c>
      <c r="T7" s="180">
        <f t="shared" si="1"/>
        <v>130.25161994607171</v>
      </c>
      <c r="U7" s="180">
        <f t="shared" si="1"/>
        <v>2736.4204952867585</v>
      </c>
      <c r="V7" s="180">
        <f t="shared" si="1"/>
        <v>258.88257484519312</v>
      </c>
      <c r="W7" s="180">
        <f t="shared" si="1"/>
        <v>-25.669119520000017</v>
      </c>
      <c r="X7" s="180">
        <f t="shared" si="1"/>
        <v>244.00839999999999</v>
      </c>
      <c r="Y7" s="180">
        <f t="shared" si="1"/>
        <v>2.1019999999999999</v>
      </c>
      <c r="Z7" s="180">
        <f t="shared" si="1"/>
        <v>33.330000000000005</v>
      </c>
      <c r="AA7" s="308">
        <f t="shared" si="1"/>
        <v>4523.5913856049292</v>
      </c>
      <c r="AB7" s="308">
        <f t="shared" si="1"/>
        <v>588.26391676120977</v>
      </c>
      <c r="AC7" s="326">
        <f t="shared" si="1"/>
        <v>83.275793096818404</v>
      </c>
      <c r="AD7" s="180">
        <f t="shared" si="1"/>
        <v>207.26111933300004</v>
      </c>
      <c r="AE7" s="180">
        <f t="shared" si="1"/>
        <v>175.50143164021904</v>
      </c>
      <c r="AF7" s="180">
        <f t="shared" ref="AF7" si="3">AF2+AF3-AF4-AF5+AF6</f>
        <v>0</v>
      </c>
      <c r="AG7" s="180">
        <f t="shared" si="1"/>
        <v>39.177066211884537</v>
      </c>
      <c r="AH7" s="180">
        <f t="shared" si="1"/>
        <v>10.350408320135344</v>
      </c>
      <c r="AI7" s="180">
        <f t="shared" si="1"/>
        <v>37.997762364609599</v>
      </c>
      <c r="AJ7" s="180">
        <f t="shared" ref="AJ7" si="4">AJ2+AJ3-AJ4-AJ5+AJ6</f>
        <v>18.115130632800003</v>
      </c>
      <c r="AK7" s="180">
        <f t="shared" si="1"/>
        <v>0</v>
      </c>
      <c r="AL7" s="180">
        <f t="shared" ref="AL7" si="5">AL2+AL3-AL4-AL5+AL6</f>
        <v>3.2444861662287354</v>
      </c>
      <c r="AM7" s="421">
        <f t="shared" si="1"/>
        <v>13.340718995514104</v>
      </c>
      <c r="AN7" s="259">
        <f t="shared" si="1"/>
        <v>0</v>
      </c>
      <c r="AO7" s="308">
        <f t="shared" si="1"/>
        <v>38.718612894000003</v>
      </c>
      <c r="AP7" s="362">
        <f t="shared" si="1"/>
        <v>0</v>
      </c>
      <c r="AQ7" s="229">
        <f t="shared" si="0"/>
        <v>16637.395919845421</v>
      </c>
      <c r="AR7" s="18"/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1409.7326187484821</v>
      </c>
      <c r="D8" s="374">
        <f t="shared" si="6"/>
        <v>1367.6975380812823</v>
      </c>
      <c r="E8" s="375">
        <f t="shared" si="6"/>
        <v>30.123499299999999</v>
      </c>
      <c r="F8" s="376">
        <f t="shared" si="6"/>
        <v>0</v>
      </c>
      <c r="G8" s="376">
        <f t="shared" si="6"/>
        <v>11.911581367199998</v>
      </c>
      <c r="H8" s="377">
        <f t="shared" si="6"/>
        <v>871.97918401833977</v>
      </c>
      <c r="I8" s="374">
        <f t="shared" si="6"/>
        <v>693.91664501833986</v>
      </c>
      <c r="J8" s="375">
        <f t="shared" si="6"/>
        <v>173.56476000000001</v>
      </c>
      <c r="K8" s="375">
        <f t="shared" si="6"/>
        <v>4.4977789999999995</v>
      </c>
      <c r="L8" s="377">
        <f t="shared" si="6"/>
        <v>8925.6698018184597</v>
      </c>
      <c r="M8" s="374">
        <f t="shared" si="6"/>
        <v>3230.3933999999995</v>
      </c>
      <c r="N8" s="374">
        <f t="shared" si="6"/>
        <v>20.774160509999998</v>
      </c>
      <c r="O8" s="375">
        <f t="shared" si="6"/>
        <v>0</v>
      </c>
      <c r="P8" s="375">
        <f t="shared" si="6"/>
        <v>1205.9942205245745</v>
      </c>
      <c r="Q8" s="375">
        <f t="shared" si="6"/>
        <v>487.96995705599227</v>
      </c>
      <c r="R8" s="375">
        <f t="shared" si="6"/>
        <v>1261.4693522212619</v>
      </c>
      <c r="S8" s="375">
        <f t="shared" si="6"/>
        <v>-380.81685905139716</v>
      </c>
      <c r="T8" s="375">
        <f t="shared" si="6"/>
        <v>130.25161994607171</v>
      </c>
      <c r="U8" s="375">
        <f t="shared" si="6"/>
        <v>2736.4204952867585</v>
      </c>
      <c r="V8" s="375">
        <f t="shared" si="6"/>
        <v>258.88257484519312</v>
      </c>
      <c r="W8" s="375">
        <f t="shared" si="6"/>
        <v>-25.669119520000017</v>
      </c>
      <c r="X8" s="375">
        <f t="shared" si="6"/>
        <v>0</v>
      </c>
      <c r="Y8" s="375">
        <f t="shared" si="6"/>
        <v>0</v>
      </c>
      <c r="Z8" s="375">
        <f t="shared" si="6"/>
        <v>0</v>
      </c>
      <c r="AA8" s="377">
        <f t="shared" si="6"/>
        <v>4523.5913856049292</v>
      </c>
      <c r="AB8" s="387">
        <f t="shared" si="6"/>
        <v>588.26391676120977</v>
      </c>
      <c r="AC8" s="374">
        <f t="shared" si="6"/>
        <v>83.275793096818404</v>
      </c>
      <c r="AD8" s="375">
        <f t="shared" si="6"/>
        <v>207.26111933300004</v>
      </c>
      <c r="AE8" s="375">
        <f t="shared" si="6"/>
        <v>175.50143164021904</v>
      </c>
      <c r="AF8" s="375">
        <f t="shared" si="6"/>
        <v>0</v>
      </c>
      <c r="AG8" s="375">
        <f t="shared" si="6"/>
        <v>39.177066211884537</v>
      </c>
      <c r="AH8" s="375">
        <f t="shared" si="6"/>
        <v>10.350408320135344</v>
      </c>
      <c r="AI8" s="375">
        <f t="shared" si="6"/>
        <v>37.997762364609599</v>
      </c>
      <c r="AJ8" s="375">
        <f t="shared" ref="AJ8" si="7">AJ7-AJ27</f>
        <v>18.115130632800003</v>
      </c>
      <c r="AK8" s="375">
        <f t="shared" si="6"/>
        <v>0</v>
      </c>
      <c r="AL8" s="375">
        <f t="shared" si="6"/>
        <v>3.2444861662287354</v>
      </c>
      <c r="AM8" s="422">
        <f t="shared" si="6"/>
        <v>13.340718995514104</v>
      </c>
      <c r="AN8" s="411">
        <f t="shared" si="6"/>
        <v>0</v>
      </c>
      <c r="AO8" s="377">
        <f t="shared" si="6"/>
        <v>38.718612894000003</v>
      </c>
      <c r="AP8" s="374">
        <f t="shared" si="6"/>
        <v>0</v>
      </c>
      <c r="AQ8" s="378">
        <f t="shared" si="0"/>
        <v>16357.95551984542</v>
      </c>
      <c r="AR8" s="18"/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991.34685201108232</v>
      </c>
      <c r="D9" s="259">
        <f t="shared" si="8"/>
        <v>991.34685201108232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675.40450635527804</v>
      </c>
      <c r="I9" s="259">
        <f t="shared" si="8"/>
        <v>675.40450635527804</v>
      </c>
      <c r="J9" s="180">
        <f t="shared" si="8"/>
        <v>0</v>
      </c>
      <c r="K9" s="180">
        <f t="shared" si="8"/>
        <v>0</v>
      </c>
      <c r="L9" s="308">
        <f t="shared" si="8"/>
        <v>3715.1764476403332</v>
      </c>
      <c r="M9" s="180">
        <f t="shared" si="8"/>
        <v>3345.9472000000001</v>
      </c>
      <c r="N9" s="180">
        <f t="shared" ref="N9" si="9">SUM(N10:N14)</f>
        <v>13.844999999999999</v>
      </c>
      <c r="O9" s="180">
        <f t="shared" si="8"/>
        <v>5.3559439487999994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338.86473050350503</v>
      </c>
      <c r="T9" s="180">
        <f t="shared" si="8"/>
        <v>0.23932922044226948</v>
      </c>
      <c r="U9" s="180">
        <f t="shared" si="8"/>
        <v>10.924243967586222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180">
        <f t="shared" si="8"/>
        <v>0</v>
      </c>
      <c r="AA9" s="308">
        <f t="shared" si="8"/>
        <v>2810.624906482155</v>
      </c>
      <c r="AB9" s="326">
        <f t="shared" si="8"/>
        <v>50.437388627794235</v>
      </c>
      <c r="AC9" s="327">
        <f t="shared" si="8"/>
        <v>0</v>
      </c>
      <c r="AD9" s="180">
        <f t="shared" si="8"/>
        <v>0</v>
      </c>
      <c r="AE9" s="180">
        <f t="shared" si="8"/>
        <v>6.0103380959999999</v>
      </c>
      <c r="AF9" s="180">
        <f t="shared" ref="AF9" si="10">SUM(AF10:AF14)</f>
        <v>0</v>
      </c>
      <c r="AG9" s="180">
        <f t="shared" si="8"/>
        <v>39.177066211884537</v>
      </c>
      <c r="AH9" s="180">
        <f t="shared" si="8"/>
        <v>5.2499843199096974</v>
      </c>
      <c r="AI9" s="180">
        <f t="shared" si="8"/>
        <v>0</v>
      </c>
      <c r="AJ9" s="180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259">
        <f t="shared" si="8"/>
        <v>0</v>
      </c>
      <c r="AO9" s="308">
        <f t="shared" si="8"/>
        <v>57.723931086</v>
      </c>
      <c r="AP9" s="326">
        <f t="shared" si="8"/>
        <v>0</v>
      </c>
      <c r="AQ9" s="211">
        <f t="shared" si="0"/>
        <v>8300.7140322026426</v>
      </c>
      <c r="AR9" s="18"/>
    </row>
    <row r="10" spans="1:45" ht="12.75" customHeight="1" x14ac:dyDescent="0.2">
      <c r="A10" s="63" t="s">
        <v>225</v>
      </c>
      <c r="B10" s="64"/>
      <c r="C10" s="261">
        <f>SUM(D10:G10)</f>
        <v>991.34685201108232</v>
      </c>
      <c r="D10" s="262">
        <v>991.34685201108232</v>
      </c>
      <c r="E10" s="181"/>
      <c r="F10" s="263"/>
      <c r="G10" s="263"/>
      <c r="H10" s="309">
        <f>SUM(I10:K10)</f>
        <v>569.81167057625555</v>
      </c>
      <c r="I10" s="262">
        <v>569.81167057625555</v>
      </c>
      <c r="J10" s="181">
        <v>0</v>
      </c>
      <c r="K10" s="181"/>
      <c r="L10" s="309">
        <f>SUM(M10:Z10)</f>
        <v>349.78897447109125</v>
      </c>
      <c r="M10" s="181"/>
      <c r="N10" s="181"/>
      <c r="O10" s="181"/>
      <c r="P10" s="181"/>
      <c r="Q10" s="181"/>
      <c r="R10" s="181"/>
      <c r="S10" s="181">
        <v>338.86473050350503</v>
      </c>
      <c r="T10" s="181"/>
      <c r="U10" s="181">
        <v>10.924243967586222</v>
      </c>
      <c r="V10" s="181"/>
      <c r="W10" s="181"/>
      <c r="X10" s="181"/>
      <c r="Y10" s="181"/>
      <c r="Z10" s="181"/>
      <c r="AA10" s="309">
        <v>2577.3615225600001</v>
      </c>
      <c r="AB10" s="328">
        <f>SUM(AC10:AM10)</f>
        <v>42.687426211884535</v>
      </c>
      <c r="AC10" s="329"/>
      <c r="AD10" s="181"/>
      <c r="AE10" s="181">
        <v>3.5103599999999999</v>
      </c>
      <c r="AF10" s="181">
        <v>0</v>
      </c>
      <c r="AG10" s="181">
        <v>39.177066211884537</v>
      </c>
      <c r="AH10" s="181"/>
      <c r="AI10" s="181"/>
      <c r="AJ10" s="181"/>
      <c r="AK10" s="181"/>
      <c r="AL10" s="181"/>
      <c r="AM10" s="423"/>
      <c r="AN10" s="262">
        <v>0</v>
      </c>
      <c r="AO10" s="354"/>
      <c r="AP10" s="328"/>
      <c r="AQ10" s="214">
        <f t="shared" si="0"/>
        <v>4530.9964458303139</v>
      </c>
    </row>
    <row r="11" spans="1:45" ht="12.75" customHeight="1" x14ac:dyDescent="0.2">
      <c r="A11" s="19" t="s">
        <v>226</v>
      </c>
      <c r="B11" s="2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8.3347505158645365</v>
      </c>
      <c r="I11" s="28">
        <v>8.3347505158645365</v>
      </c>
      <c r="J11" s="175"/>
      <c r="K11" s="175"/>
      <c r="L11" s="304">
        <f>SUM(M11:Z11)</f>
        <v>5.5952731692422688</v>
      </c>
      <c r="M11" s="175"/>
      <c r="N11" s="175"/>
      <c r="O11" s="175">
        <v>5.3559439487999994</v>
      </c>
      <c r="P11" s="175"/>
      <c r="Q11" s="175"/>
      <c r="R11" s="175"/>
      <c r="S11" s="175">
        <v>0</v>
      </c>
      <c r="T11" s="175">
        <v>0.23932922044226948</v>
      </c>
      <c r="U11" s="175">
        <v>0</v>
      </c>
      <c r="V11" s="175"/>
      <c r="W11" s="175"/>
      <c r="X11" s="175"/>
      <c r="Y11" s="175"/>
      <c r="Z11" s="175"/>
      <c r="AA11" s="304">
        <v>233.26338392215484</v>
      </c>
      <c r="AB11" s="322">
        <f>SUM(AC11:AM11)</f>
        <v>7.7499624159096969</v>
      </c>
      <c r="AC11" s="323"/>
      <c r="AD11" s="175"/>
      <c r="AE11" s="175">
        <v>2.4999780959999995</v>
      </c>
      <c r="AF11" s="175"/>
      <c r="AG11" s="175"/>
      <c r="AH11" s="175">
        <v>5.2499843199096974</v>
      </c>
      <c r="AI11" s="175"/>
      <c r="AJ11" s="175"/>
      <c r="AK11" s="175"/>
      <c r="AL11" s="175"/>
      <c r="AM11" s="419"/>
      <c r="AN11" s="28"/>
      <c r="AO11" s="352"/>
      <c r="AP11" s="322"/>
      <c r="AQ11" s="201">
        <f t="shared" si="0"/>
        <v>254.94337002317135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28"/>
      <c r="AO12" s="352">
        <v>44.965573085999999</v>
      </c>
      <c r="AP12" s="322"/>
      <c r="AQ12" s="201">
        <f t="shared" si="0"/>
        <v>44.965573085999999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97.258085263157909</v>
      </c>
      <c r="I13" s="28">
        <v>97.258085263157909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28"/>
      <c r="AO13" s="352"/>
      <c r="AP13" s="322"/>
      <c r="AQ13" s="201">
        <f t="shared" si="0"/>
        <v>97.258085263157909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3359.7921999999999</v>
      </c>
      <c r="M14" s="182">
        <v>3345.9472000000001</v>
      </c>
      <c r="N14" s="182">
        <v>13.844999999999999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265"/>
      <c r="AO14" s="355">
        <v>12.758357999999999</v>
      </c>
      <c r="AP14" s="330"/>
      <c r="AQ14" s="217">
        <f t="shared" si="0"/>
        <v>3372.5505579999999</v>
      </c>
    </row>
    <row r="15" spans="1:45" s="52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92.395181000000008</v>
      </c>
      <c r="I15" s="268">
        <f t="shared" si="13"/>
        <v>0</v>
      </c>
      <c r="J15" s="183">
        <f t="shared" si="13"/>
        <v>0</v>
      </c>
      <c r="K15" s="269">
        <f t="shared" si="13"/>
        <v>92.395181000000008</v>
      </c>
      <c r="L15" s="311">
        <f t="shared" si="13"/>
        <v>3406.1567477404378</v>
      </c>
      <c r="M15" s="183">
        <f t="shared" si="13"/>
        <v>0</v>
      </c>
      <c r="N15" s="183">
        <f t="shared" si="13"/>
        <v>0</v>
      </c>
      <c r="O15" s="183">
        <f t="shared" si="13"/>
        <v>103.67169227583004</v>
      </c>
      <c r="P15" s="183">
        <f t="shared" si="13"/>
        <v>633.34289465999996</v>
      </c>
      <c r="Q15" s="183">
        <f t="shared" si="13"/>
        <v>221.56671162080005</v>
      </c>
      <c r="R15" s="183">
        <f t="shared" si="13"/>
        <v>0</v>
      </c>
      <c r="S15" s="183">
        <f t="shared" si="13"/>
        <v>1169.6927017480803</v>
      </c>
      <c r="T15" s="183">
        <f t="shared" si="13"/>
        <v>37.748000708074294</v>
      </c>
      <c r="U15" s="183">
        <f t="shared" si="13"/>
        <v>1214.4656272076531</v>
      </c>
      <c r="V15" s="183">
        <f t="shared" si="13"/>
        <v>0</v>
      </c>
      <c r="W15" s="183">
        <f t="shared" si="13"/>
        <v>25.669119519999999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2310.6335861727193</v>
      </c>
      <c r="AP15" s="219">
        <f t="shared" si="13"/>
        <v>0</v>
      </c>
      <c r="AQ15" s="220">
        <f t="shared" si="0"/>
        <v>5809.185514913157</v>
      </c>
      <c r="AR15" s="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2120.5628530333979</v>
      </c>
      <c r="AP16" s="328"/>
      <c r="AQ16" s="221">
        <f>C16+H16+L16+AA16+AO16+AP16</f>
        <v>2120.5628530333979</v>
      </c>
      <c r="AR16" s="198"/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161.581674652</v>
      </c>
      <c r="AP17" s="322"/>
      <c r="AQ17" s="201">
        <f>C17+H17+L17+AA17+AO17+AP17</f>
        <v>161.581674652</v>
      </c>
      <c r="AR17" s="198"/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28.489058487321604</v>
      </c>
      <c r="AP18" s="322"/>
      <c r="AQ18" s="201">
        <f t="shared" si="0"/>
        <v>28.489058487321604</v>
      </c>
      <c r="AR18" s="198"/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92.395181000000008</v>
      </c>
      <c r="I19" s="28"/>
      <c r="J19" s="175"/>
      <c r="K19" s="190">
        <v>92.395181000000008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92.395181000000008</v>
      </c>
      <c r="AR19" s="198"/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3406.1567477404378</v>
      </c>
      <c r="M20" s="182"/>
      <c r="N20" s="182"/>
      <c r="O20" s="182">
        <v>103.67169227583004</v>
      </c>
      <c r="P20" s="182">
        <v>633.34289465999996</v>
      </c>
      <c r="Q20" s="182">
        <v>221.56671162080005</v>
      </c>
      <c r="R20" s="182">
        <v>0</v>
      </c>
      <c r="S20" s="182">
        <v>1169.6927017480803</v>
      </c>
      <c r="T20" s="182">
        <v>37.748000708074294</v>
      </c>
      <c r="U20" s="182">
        <v>1214.4656272076531</v>
      </c>
      <c r="V20" s="182"/>
      <c r="W20" s="182">
        <v>25.669119519999999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3406.1567477404378</v>
      </c>
      <c r="AR20" s="198"/>
    </row>
    <row r="21" spans="1:44" s="222" customFormat="1" ht="12.75" customHeight="1" x14ac:dyDescent="0.2">
      <c r="A21" s="97" t="s">
        <v>7</v>
      </c>
      <c r="B21" s="224"/>
      <c r="C21" s="270">
        <f>SUM(C22:C24)</f>
        <v>12.132270202432</v>
      </c>
      <c r="D21" s="271">
        <f>SUM(D22:D24)</f>
        <v>-12.901</v>
      </c>
      <c r="E21" s="184">
        <f>SUM(E22:E24)</f>
        <v>25.033270202432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-11.581507510835745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-2.1505111111111102E-3</v>
      </c>
      <c r="Q21" s="184">
        <f t="shared" si="15"/>
        <v>188.73631952448</v>
      </c>
      <c r="R21" s="184">
        <f t="shared" si="15"/>
        <v>-188.66402036399995</v>
      </c>
      <c r="S21" s="184">
        <f t="shared" si="15"/>
        <v>4.4718540564971754</v>
      </c>
      <c r="T21" s="184">
        <f t="shared" si="15"/>
        <v>0</v>
      </c>
      <c r="U21" s="184">
        <f t="shared" si="15"/>
        <v>-3.9912400142698372</v>
      </c>
      <c r="V21" s="184">
        <f t="shared" si="15"/>
        <v>-12.132270202432002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-290.53691242981847</v>
      </c>
      <c r="AC21" s="334">
        <f t="shared" si="17"/>
        <v>-83.275793096818404</v>
      </c>
      <c r="AD21" s="184">
        <f t="shared" si="17"/>
        <v>-207.26111933300004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290.53691242981847</v>
      </c>
      <c r="AP21" s="333">
        <f t="shared" si="17"/>
        <v>0</v>
      </c>
      <c r="AQ21" s="225">
        <f t="shared" si="17"/>
        <v>0.55076269159625468</v>
      </c>
      <c r="AR21" s="198"/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-290.53691242981847</v>
      </c>
      <c r="AC22" s="329">
        <f>-AC2</f>
        <v>-83.275793096818404</v>
      </c>
      <c r="AD22" s="181">
        <f>-AD2</f>
        <v>-207.26111933300004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290.53691242981847</v>
      </c>
      <c r="AP22" s="328"/>
      <c r="AQ22" s="221">
        <f>C22+H22+L22+AA22+AB22+AN22+AO22+AP22</f>
        <v>0</v>
      </c>
      <c r="AR22" s="198"/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  <c r="AR23" s="198"/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12.132270202432</v>
      </c>
      <c r="D24" s="406">
        <v>-12.901</v>
      </c>
      <c r="E24" s="186">
        <f>-D24-V24</f>
        <v>25.033270202432</v>
      </c>
      <c r="F24" s="255"/>
      <c r="G24" s="255">
        <v>0</v>
      </c>
      <c r="H24" s="305"/>
      <c r="I24" s="314"/>
      <c r="J24" s="186"/>
      <c r="K24" s="255"/>
      <c r="L24" s="305">
        <f>SUM(N24:Z24)</f>
        <v>-11.581507510835745</v>
      </c>
      <c r="M24" s="186"/>
      <c r="N24" s="186">
        <v>0</v>
      </c>
      <c r="O24" s="186"/>
      <c r="P24" s="186">
        <v>-2.1505111111111102E-3</v>
      </c>
      <c r="Q24" s="186">
        <v>188.73631952448</v>
      </c>
      <c r="R24" s="186">
        <v>-188.66402036399995</v>
      </c>
      <c r="S24" s="186">
        <v>4.4718540564971754</v>
      </c>
      <c r="T24" s="186"/>
      <c r="U24" s="186">
        <v>-3.9912400142698372</v>
      </c>
      <c r="V24" s="255">
        <v>-12.132270202432002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0.55076269159625468</v>
      </c>
      <c r="AR24" s="198"/>
    </row>
    <row r="25" spans="1:44" s="96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18.245039872976584</v>
      </c>
      <c r="I25" s="174">
        <v>18.245039872976584</v>
      </c>
      <c r="J25" s="185"/>
      <c r="K25" s="174"/>
      <c r="L25" s="311">
        <f>SUM(O25:Z25)</f>
        <v>134.87061987542384</v>
      </c>
      <c r="M25" s="185"/>
      <c r="N25" s="185"/>
      <c r="O25" s="185">
        <v>98.315748327030036</v>
      </c>
      <c r="P25" s="185"/>
      <c r="Q25" s="185"/>
      <c r="R25" s="185"/>
      <c r="S25" s="185">
        <v>25.36555030934213</v>
      </c>
      <c r="T25" s="185">
        <v>4.0697821438255444</v>
      </c>
      <c r="U25" s="185">
        <v>7.1195390952261191</v>
      </c>
      <c r="V25" s="185"/>
      <c r="W25" s="185"/>
      <c r="X25" s="185"/>
      <c r="Y25" s="185"/>
      <c r="Z25" s="174"/>
      <c r="AA25" s="311">
        <v>87.160580600548556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305.09988455646538</v>
      </c>
      <c r="AP25" s="219"/>
      <c r="AQ25" s="228">
        <f>C25+H25+L25+AA25+AB25+AN25+AO25+AP25</f>
        <v>545.37612490541437</v>
      </c>
      <c r="AR25" s="18"/>
    </row>
    <row r="26" spans="1:44" s="52" customFormat="1" ht="12.75" customHeight="1" thickBot="1" x14ac:dyDescent="0.25">
      <c r="A26" s="205" t="s">
        <v>9</v>
      </c>
      <c r="B26" s="206"/>
      <c r="C26" s="256">
        <f t="shared" ref="C26:AP26" si="20">C7-C9+C15+C21-C25</f>
        <v>430.51803693983175</v>
      </c>
      <c r="D26" s="278">
        <f t="shared" si="20"/>
        <v>363.44968607020002</v>
      </c>
      <c r="E26" s="179">
        <f t="shared" si="20"/>
        <v>55.156769502431999</v>
      </c>
      <c r="F26" s="179">
        <f t="shared" si="20"/>
        <v>0</v>
      </c>
      <c r="G26" s="179">
        <f t="shared" si="20"/>
        <v>11.911581367199998</v>
      </c>
      <c r="H26" s="307">
        <f t="shared" si="20"/>
        <v>270.72481879008512</v>
      </c>
      <c r="I26" s="278">
        <f t="shared" si="20"/>
        <v>0.26709879008523529</v>
      </c>
      <c r="J26" s="179">
        <f t="shared" si="20"/>
        <v>173.56476000000001</v>
      </c>
      <c r="K26" s="297">
        <f t="shared" si="20"/>
        <v>96.892960000000002</v>
      </c>
      <c r="L26" s="307">
        <f t="shared" si="20"/>
        <v>8749.6383745323037</v>
      </c>
      <c r="M26" s="179">
        <f t="shared" si="20"/>
        <v>-115.55380000000059</v>
      </c>
      <c r="N26" s="179">
        <f t="shared" si="20"/>
        <v>6.9291605099999991</v>
      </c>
      <c r="O26" s="179">
        <f t="shared" si="20"/>
        <v>0</v>
      </c>
      <c r="P26" s="179">
        <f t="shared" si="20"/>
        <v>1839.3349646734634</v>
      </c>
      <c r="Q26" s="179">
        <f t="shared" si="20"/>
        <v>898.27298820127226</v>
      </c>
      <c r="R26" s="179">
        <f t="shared" si="20"/>
        <v>1072.805331857262</v>
      </c>
      <c r="S26" s="179">
        <f t="shared" si="20"/>
        <v>429.1174159403331</v>
      </c>
      <c r="T26" s="179">
        <f t="shared" si="20"/>
        <v>163.69050928987821</v>
      </c>
      <c r="U26" s="179">
        <f t="shared" si="20"/>
        <v>3928.8510994173294</v>
      </c>
      <c r="V26" s="179">
        <f t="shared" si="20"/>
        <v>246.75030464276111</v>
      </c>
      <c r="W26" s="179">
        <f t="shared" si="20"/>
        <v>-1.7763568394002505E-14</v>
      </c>
      <c r="X26" s="179">
        <f t="shared" si="20"/>
        <v>244.00839999999999</v>
      </c>
      <c r="Y26" s="179">
        <f t="shared" si="20"/>
        <v>2.1019999999999999</v>
      </c>
      <c r="Z26" s="297">
        <f t="shared" si="20"/>
        <v>33.330000000000005</v>
      </c>
      <c r="AA26" s="307">
        <f t="shared" si="20"/>
        <v>1625.8058985222256</v>
      </c>
      <c r="AB26" s="257">
        <f t="shared" si="20"/>
        <v>247.28961570359706</v>
      </c>
      <c r="AC26" s="336">
        <f t="shared" si="20"/>
        <v>0</v>
      </c>
      <c r="AD26" s="336">
        <f t="shared" si="20"/>
        <v>0</v>
      </c>
      <c r="AE26" s="336">
        <f t="shared" si="20"/>
        <v>169.49109354421904</v>
      </c>
      <c r="AF26" s="336">
        <f t="shared" si="20"/>
        <v>0</v>
      </c>
      <c r="AG26" s="336">
        <f t="shared" si="20"/>
        <v>0</v>
      </c>
      <c r="AH26" s="336">
        <f t="shared" si="20"/>
        <v>5.1004240002256465</v>
      </c>
      <c r="AI26" s="336">
        <f t="shared" si="20"/>
        <v>37.997762364609599</v>
      </c>
      <c r="AJ26" s="336">
        <f t="shared" ref="AJ26" si="21">AJ7-AJ9+AJ15+AJ21-AJ25</f>
        <v>18.115130632800003</v>
      </c>
      <c r="AK26" s="336">
        <f t="shared" si="20"/>
        <v>0</v>
      </c>
      <c r="AL26" s="336">
        <f t="shared" si="20"/>
        <v>3.2444861662287354</v>
      </c>
      <c r="AM26" s="440">
        <f t="shared" si="20"/>
        <v>13.340718995514104</v>
      </c>
      <c r="AN26" s="257">
        <f t="shared" si="20"/>
        <v>0</v>
      </c>
      <c r="AO26" s="307">
        <f t="shared" si="20"/>
        <v>2277.0652958540727</v>
      </c>
      <c r="AP26" s="257">
        <f t="shared" si="20"/>
        <v>0</v>
      </c>
      <c r="AQ26" s="207">
        <f>C26+H26+L26+AA26+AB26+AN26+AO26+AP26</f>
        <v>13601.042040342116</v>
      </c>
      <c r="AR26" s="18"/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279.44040000000001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244.00839999999999</v>
      </c>
      <c r="Y27" s="180">
        <f t="shared" si="23"/>
        <v>2.1019999999999999</v>
      </c>
      <c r="Z27" s="180">
        <f t="shared" si="23"/>
        <v>33.330000000000005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259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279.44040000000001</v>
      </c>
      <c r="AR27" s="19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279.44040000000001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244.00839999999999</v>
      </c>
      <c r="Y28" s="184">
        <f>Y26</f>
        <v>2.1019999999999999</v>
      </c>
      <c r="Z28" s="184">
        <f>Z26</f>
        <v>33.330000000000005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271"/>
      <c r="AO28" s="315"/>
      <c r="AP28" s="337"/>
      <c r="AQ28" s="225">
        <f t="shared" ref="AQ28:AQ72" si="24">C28+H28+L28+AA28+AB28+AN28+AO28+AP28</f>
        <v>279.44040000000001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421.48781046239998</v>
      </c>
      <c r="D29" s="56">
        <f t="shared" si="25"/>
        <v>353.02466140000001</v>
      </c>
      <c r="E29" s="57">
        <f t="shared" si="25"/>
        <v>58.286085099999994</v>
      </c>
      <c r="F29" s="58">
        <f t="shared" si="25"/>
        <v>0</v>
      </c>
      <c r="G29" s="58">
        <f t="shared" si="25"/>
        <v>10.4310939624</v>
      </c>
      <c r="H29" s="59">
        <f t="shared" si="25"/>
        <v>280.31037789943997</v>
      </c>
      <c r="I29" s="56">
        <f t="shared" si="25"/>
        <v>0.6164248994399999</v>
      </c>
      <c r="J29" s="56">
        <f t="shared" si="25"/>
        <v>173.86524</v>
      </c>
      <c r="K29" s="56">
        <f t="shared" si="25"/>
        <v>105.82871299999999</v>
      </c>
      <c r="L29" s="59">
        <f t="shared" si="25"/>
        <v>8388.7614516803387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1797.8159328333334</v>
      </c>
      <c r="Q29" s="57">
        <f t="shared" si="25"/>
        <v>1015.4627100800002</v>
      </c>
      <c r="R29" s="57">
        <f t="shared" si="25"/>
        <v>970.12959600475085</v>
      </c>
      <c r="S29" s="57">
        <f t="shared" si="25"/>
        <v>340.69357072990528</v>
      </c>
      <c r="T29" s="57">
        <f t="shared" si="25"/>
        <v>163.73523373084609</v>
      </c>
      <c r="U29" s="57">
        <f t="shared" si="25"/>
        <v>3853.414073537981</v>
      </c>
      <c r="V29" s="57">
        <f t="shared" si="25"/>
        <v>246.45933476352079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1557.8573927395555</v>
      </c>
      <c r="AB29" s="60">
        <f t="shared" si="25"/>
        <v>246.74487436127717</v>
      </c>
      <c r="AC29" s="61">
        <f t="shared" si="25"/>
        <v>0</v>
      </c>
      <c r="AD29" s="57">
        <f t="shared" si="25"/>
        <v>0</v>
      </c>
      <c r="AE29" s="57">
        <f t="shared" si="25"/>
        <v>169.49109354421907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5.1004240002256456</v>
      </c>
      <c r="AI29" s="57">
        <f t="shared" si="25"/>
        <v>37.693571091969595</v>
      </c>
      <c r="AJ29" s="57">
        <f t="shared" ref="AJ29" si="28">AJ30+AJ45+AJ56+AJ58+AJ65+AJ70+AJ71</f>
        <v>17.874580563119999</v>
      </c>
      <c r="AK29" s="57">
        <f t="shared" si="25"/>
        <v>0</v>
      </c>
      <c r="AL29" s="57">
        <f t="shared" ref="AL29" si="29">AL30+AL45+AL56+AL58+AL65+AL70+AL71</f>
        <v>3.2444861662287354</v>
      </c>
      <c r="AM29" s="430">
        <f t="shared" si="25"/>
        <v>13.340718995514106</v>
      </c>
      <c r="AN29" s="56">
        <f t="shared" si="25"/>
        <v>0</v>
      </c>
      <c r="AO29" s="59">
        <f t="shared" si="25"/>
        <v>2294.0359546520003</v>
      </c>
      <c r="AP29" s="60">
        <f t="shared" si="25"/>
        <v>0</v>
      </c>
      <c r="AQ29" s="51">
        <f t="shared" si="25"/>
        <v>13189.197861795014</v>
      </c>
      <c r="AR29" s="18"/>
    </row>
    <row r="30" spans="1:44" s="128" customFormat="1" ht="12.75" customHeight="1" x14ac:dyDescent="0.2">
      <c r="A30" s="232" t="s">
        <v>44</v>
      </c>
      <c r="B30" s="121"/>
      <c r="C30" s="280">
        <f>SUM(C31:C44)</f>
        <v>164.96235490000004</v>
      </c>
      <c r="D30" s="187">
        <v>164.96235490000001</v>
      </c>
      <c r="E30" s="187">
        <v>0.25403000000000003</v>
      </c>
      <c r="F30" s="282"/>
      <c r="G30" s="282"/>
      <c r="H30" s="316">
        <f>SUM(H31:H44)</f>
        <v>0.6164248994399999</v>
      </c>
      <c r="I30" s="281">
        <f t="shared" ref="I30:K30" si="30">SUM(I31:I44)</f>
        <v>0.6164248994399999</v>
      </c>
      <c r="J30" s="187">
        <f t="shared" si="30"/>
        <v>0</v>
      </c>
      <c r="K30" s="187">
        <f t="shared" si="30"/>
        <v>0</v>
      </c>
      <c r="L30" s="316">
        <f>SUM(L31:L44)</f>
        <v>773.25456991913245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15.435500018109762</v>
      </c>
      <c r="R30" s="187">
        <f>SUM(R31:R44)</f>
        <v>0</v>
      </c>
      <c r="S30" s="187">
        <v>330.84457072990529</v>
      </c>
      <c r="T30" s="187">
        <v>42.491463635723996</v>
      </c>
      <c r="U30" s="187">
        <v>163.78630532538295</v>
      </c>
      <c r="V30" s="187">
        <v>219.64573021001038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567.94332917571387</v>
      </c>
      <c r="AB30" s="338">
        <f t="shared" ref="AB30:AN30" si="31">SUM(AB31:AB44)</f>
        <v>139.18793126715732</v>
      </c>
      <c r="AC30" s="339">
        <f t="shared" si="31"/>
        <v>0</v>
      </c>
      <c r="AD30" s="187">
        <f t="shared" si="31"/>
        <v>0</v>
      </c>
      <c r="AE30" s="187">
        <f t="shared" si="31"/>
        <v>137.80302260715732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1.38490866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614.13927754335464</v>
      </c>
      <c r="AP30" s="338">
        <f>SUM(AP31:AP44)</f>
        <v>0</v>
      </c>
      <c r="AQ30" s="211">
        <f t="shared" ref="AQ30" si="35">C30+H30+L30+AA30+AB30+AN30+AO30+AP30</f>
        <v>2260.1038877047986</v>
      </c>
      <c r="AR30" s="18"/>
    </row>
    <row r="31" spans="1:44" ht="12.75" customHeight="1" x14ac:dyDescent="0.2">
      <c r="A31" s="235" t="s">
        <v>13</v>
      </c>
      <c r="B31" s="129" t="s">
        <v>123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29.880099760242388</v>
      </c>
      <c r="M31" s="188"/>
      <c r="N31" s="188"/>
      <c r="O31" s="188"/>
      <c r="P31" s="188"/>
      <c r="Q31" s="188">
        <v>0.96945088212780961</v>
      </c>
      <c r="R31" s="188"/>
      <c r="S31" s="188">
        <v>8.100958799515082</v>
      </c>
      <c r="T31" s="188">
        <v>0.75745733202812493</v>
      </c>
      <c r="U31" s="188">
        <v>19.238408153659375</v>
      </c>
      <c r="V31" s="188">
        <v>0.81382459291200004</v>
      </c>
      <c r="W31" s="188"/>
      <c r="X31" s="188"/>
      <c r="Y31" s="188"/>
      <c r="Z31" s="188"/>
      <c r="AA31" s="354">
        <v>16.247297770601058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284"/>
      <c r="AO31" s="354">
        <v>43.788175749894251</v>
      </c>
      <c r="AP31" s="340"/>
      <c r="AQ31" s="214">
        <f t="shared" si="24"/>
        <v>89.915573280737703</v>
      </c>
    </row>
    <row r="32" spans="1:44" ht="12.75" customHeight="1" x14ac:dyDescent="0.2">
      <c r="A32" s="237" t="s">
        <v>112</v>
      </c>
      <c r="B32" s="405" t="s">
        <v>124</v>
      </c>
      <c r="C32" s="251">
        <f t="shared" si="36"/>
        <v>16.347537253999999</v>
      </c>
      <c r="D32" s="188">
        <v>16.347537253999999</v>
      </c>
      <c r="E32" s="175"/>
      <c r="F32" s="190"/>
      <c r="G32" s="190"/>
      <c r="H32" s="304">
        <f t="shared" si="37"/>
        <v>0.6164248994399999</v>
      </c>
      <c r="I32" s="28">
        <v>0.6164248994399999</v>
      </c>
      <c r="J32" s="175"/>
      <c r="K32" s="175"/>
      <c r="L32" s="304">
        <f t="shared" si="38"/>
        <v>114.17900182934738</v>
      </c>
      <c r="M32" s="175"/>
      <c r="N32" s="175"/>
      <c r="O32" s="175"/>
      <c r="P32" s="188"/>
      <c r="Q32" s="188">
        <v>8.3826918949076088</v>
      </c>
      <c r="R32" s="175"/>
      <c r="S32" s="188">
        <v>70.0477382831684</v>
      </c>
      <c r="T32" s="188">
        <v>5.3122738951015043</v>
      </c>
      <c r="U32" s="188">
        <v>30.436297756169871</v>
      </c>
      <c r="V32" s="188">
        <v>0</v>
      </c>
      <c r="W32" s="175"/>
      <c r="X32" s="188"/>
      <c r="Y32" s="188"/>
      <c r="Z32" s="175"/>
      <c r="AA32" s="352">
        <v>111.60374776904216</v>
      </c>
      <c r="AB32" s="322">
        <f t="shared" si="39"/>
        <v>41.490387430800006</v>
      </c>
      <c r="AC32" s="323"/>
      <c r="AD32" s="175"/>
      <c r="AE32" s="175">
        <v>40.105478770800005</v>
      </c>
      <c r="AF32" s="175"/>
      <c r="AG32" s="188"/>
      <c r="AH32" s="188">
        <v>1.38490866</v>
      </c>
      <c r="AI32" s="188"/>
      <c r="AJ32" s="188"/>
      <c r="AK32" s="175"/>
      <c r="AL32" s="175"/>
      <c r="AM32" s="419"/>
      <c r="AN32" s="28"/>
      <c r="AO32" s="352">
        <v>115.06440517652933</v>
      </c>
      <c r="AP32" s="322"/>
      <c r="AQ32" s="201">
        <f t="shared" si="24"/>
        <v>399.30150435915891</v>
      </c>
    </row>
    <row r="33" spans="1:44" ht="12.75" customHeight="1" x14ac:dyDescent="0.2">
      <c r="A33" s="237" t="s">
        <v>16</v>
      </c>
      <c r="B33" s="138" t="s">
        <v>14</v>
      </c>
      <c r="C33" s="251">
        <f t="shared" si="36"/>
        <v>0</v>
      </c>
      <c r="D33" s="188">
        <v>0</v>
      </c>
      <c r="E33" s="175"/>
      <c r="F33" s="190"/>
      <c r="G33" s="190"/>
      <c r="H33" s="304">
        <f t="shared" si="37"/>
        <v>0</v>
      </c>
      <c r="I33" s="28"/>
      <c r="J33" s="175"/>
      <c r="K33" s="175"/>
      <c r="L33" s="304">
        <f t="shared" si="38"/>
        <v>3.1668492455198995</v>
      </c>
      <c r="M33" s="175"/>
      <c r="N33" s="175"/>
      <c r="O33" s="175"/>
      <c r="P33" s="188"/>
      <c r="Q33" s="188">
        <v>0.17098760771252439</v>
      </c>
      <c r="R33" s="175"/>
      <c r="S33" s="188">
        <v>1.4288125276306587</v>
      </c>
      <c r="T33" s="188">
        <v>0.44319311980369014</v>
      </c>
      <c r="U33" s="188">
        <v>1.1238559903730265</v>
      </c>
      <c r="V33" s="188">
        <v>0</v>
      </c>
      <c r="W33" s="175"/>
      <c r="X33" s="188"/>
      <c r="Y33" s="188"/>
      <c r="Z33" s="175"/>
      <c r="AA33" s="352">
        <v>1.0113848580559845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175"/>
      <c r="AL33" s="175"/>
      <c r="AM33" s="419"/>
      <c r="AN33" s="28"/>
      <c r="AO33" s="352">
        <v>5.4440272545019548</v>
      </c>
      <c r="AP33" s="322"/>
      <c r="AQ33" s="201">
        <f t="shared" si="24"/>
        <v>9.6222613580778393</v>
      </c>
    </row>
    <row r="34" spans="1:44" ht="12.75" customHeight="1" x14ac:dyDescent="0.2">
      <c r="A34" s="237" t="s">
        <v>18</v>
      </c>
      <c r="B34" s="138" t="s">
        <v>125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75"/>
      <c r="L34" s="304">
        <f t="shared" si="38"/>
        <v>3.7093558301543368</v>
      </c>
      <c r="M34" s="175"/>
      <c r="N34" s="175"/>
      <c r="O34" s="175"/>
      <c r="P34" s="188"/>
      <c r="Q34" s="188">
        <v>0.20713927334317239</v>
      </c>
      <c r="R34" s="175"/>
      <c r="S34" s="188">
        <v>1.7309043191868549</v>
      </c>
      <c r="T34" s="188">
        <v>0.1309434217601812</v>
      </c>
      <c r="U34" s="188">
        <v>1.6403688158641281</v>
      </c>
      <c r="V34" s="188">
        <v>0</v>
      </c>
      <c r="W34" s="175"/>
      <c r="X34" s="188"/>
      <c r="Y34" s="188"/>
      <c r="Z34" s="175"/>
      <c r="AA34" s="352">
        <v>1.9250596535540183</v>
      </c>
      <c r="AB34" s="322">
        <f t="shared" si="39"/>
        <v>88.109067136357311</v>
      </c>
      <c r="AC34" s="323"/>
      <c r="AD34" s="175"/>
      <c r="AE34" s="175">
        <v>88.109067136357311</v>
      </c>
      <c r="AF34" s="175"/>
      <c r="AG34" s="188"/>
      <c r="AH34" s="188"/>
      <c r="AI34" s="188"/>
      <c r="AJ34" s="188"/>
      <c r="AK34" s="175"/>
      <c r="AL34" s="175"/>
      <c r="AM34" s="419"/>
      <c r="AN34" s="28"/>
      <c r="AO34" s="352">
        <v>22.439782587879655</v>
      </c>
      <c r="AP34" s="322"/>
      <c r="AQ34" s="201">
        <f t="shared" si="24"/>
        <v>116.18326520794531</v>
      </c>
    </row>
    <row r="35" spans="1:44" ht="12.75" customHeight="1" x14ac:dyDescent="0.2">
      <c r="A35" s="237" t="s">
        <v>20</v>
      </c>
      <c r="B35" s="138" t="s">
        <v>126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75"/>
      <c r="L35" s="304">
        <f t="shared" si="38"/>
        <v>2.3208402768125018</v>
      </c>
      <c r="M35" s="175"/>
      <c r="N35" s="175"/>
      <c r="O35" s="175"/>
      <c r="P35" s="188"/>
      <c r="Q35" s="188">
        <v>0.14597456338429224</v>
      </c>
      <c r="R35" s="175"/>
      <c r="S35" s="188">
        <v>1.219797666445831</v>
      </c>
      <c r="T35" s="188">
        <v>7.2522510513331112E-2</v>
      </c>
      <c r="U35" s="188">
        <v>0.88254553646904743</v>
      </c>
      <c r="V35" s="188">
        <v>0</v>
      </c>
      <c r="W35" s="175"/>
      <c r="X35" s="188"/>
      <c r="Y35" s="188"/>
      <c r="Z35" s="175"/>
      <c r="AA35" s="352">
        <v>3.9186877720609847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175"/>
      <c r="AL35" s="175"/>
      <c r="AM35" s="419"/>
      <c r="AN35" s="28"/>
      <c r="AO35" s="352">
        <v>13.076273308028053</v>
      </c>
      <c r="AP35" s="322"/>
      <c r="AQ35" s="201">
        <f t="shared" si="24"/>
        <v>19.315801356901538</v>
      </c>
    </row>
    <row r="36" spans="1:44" ht="12.75" customHeight="1" x14ac:dyDescent="0.2">
      <c r="A36" s="237" t="s">
        <v>22</v>
      </c>
      <c r="B36" s="138" t="s">
        <v>127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75"/>
      <c r="L36" s="304">
        <f t="shared" si="38"/>
        <v>40.550021919993149</v>
      </c>
      <c r="M36" s="175"/>
      <c r="N36" s="175"/>
      <c r="O36" s="175"/>
      <c r="P36" s="188"/>
      <c r="Q36" s="188">
        <v>1.8185264884260022</v>
      </c>
      <c r="R36" s="175"/>
      <c r="S36" s="188">
        <v>15.196033579578183</v>
      </c>
      <c r="T36" s="188">
        <v>1.9218465286032747</v>
      </c>
      <c r="U36" s="188">
        <v>7.540273846145686</v>
      </c>
      <c r="V36" s="188">
        <v>14.07334147724</v>
      </c>
      <c r="W36" s="175"/>
      <c r="X36" s="188"/>
      <c r="Y36" s="188"/>
      <c r="Z36" s="175"/>
      <c r="AA36" s="349">
        <v>75.648158959339995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88"/>
      <c r="AJ36" s="188"/>
      <c r="AK36" s="175"/>
      <c r="AL36" s="175"/>
      <c r="AM36" s="419"/>
      <c r="AN36" s="28"/>
      <c r="AO36" s="349">
        <v>102.74700451601866</v>
      </c>
      <c r="AP36" s="322"/>
      <c r="AQ36" s="201">
        <f t="shared" si="24"/>
        <v>218.94518539535181</v>
      </c>
    </row>
    <row r="37" spans="1:44" ht="12.75" customHeight="1" x14ac:dyDescent="0.2">
      <c r="A37" s="237" t="s">
        <v>24</v>
      </c>
      <c r="B37" s="138" t="s">
        <v>128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75"/>
      <c r="L37" s="304">
        <f t="shared" si="38"/>
        <v>7.4619668073713257</v>
      </c>
      <c r="M37" s="175"/>
      <c r="N37" s="175"/>
      <c r="O37" s="175"/>
      <c r="P37" s="188"/>
      <c r="Q37" s="188">
        <v>4.4554485209663493E-2</v>
      </c>
      <c r="R37" s="175"/>
      <c r="S37" s="188">
        <v>0.37230772148547447</v>
      </c>
      <c r="T37" s="188">
        <v>3.8457075713874751</v>
      </c>
      <c r="U37" s="188">
        <v>3.1993970292887131</v>
      </c>
      <c r="V37" s="188">
        <v>0</v>
      </c>
      <c r="W37" s="175"/>
      <c r="X37" s="188"/>
      <c r="Y37" s="188"/>
      <c r="Z37" s="175"/>
      <c r="AA37" s="352">
        <v>4.9403578998599125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175"/>
      <c r="AL37" s="175"/>
      <c r="AM37" s="419"/>
      <c r="AN37" s="28"/>
      <c r="AO37" s="352">
        <v>25.652071465005214</v>
      </c>
      <c r="AP37" s="322"/>
      <c r="AQ37" s="201">
        <f t="shared" si="24"/>
        <v>38.054396172236451</v>
      </c>
    </row>
    <row r="38" spans="1:44" ht="12.75" customHeight="1" x14ac:dyDescent="0.2">
      <c r="A38" s="237" t="s">
        <v>26</v>
      </c>
      <c r="B38" s="138" t="s">
        <v>129</v>
      </c>
      <c r="C38" s="251">
        <f t="shared" si="36"/>
        <v>135.88216881800003</v>
      </c>
      <c r="D38" s="188">
        <v>135.88216881800003</v>
      </c>
      <c r="E38" s="175"/>
      <c r="F38" s="190"/>
      <c r="G38" s="190"/>
      <c r="H38" s="304">
        <f t="shared" si="37"/>
        <v>0</v>
      </c>
      <c r="I38" s="28"/>
      <c r="J38" s="175"/>
      <c r="K38" s="175"/>
      <c r="L38" s="304">
        <f t="shared" si="38"/>
        <v>246.34090324675452</v>
      </c>
      <c r="M38" s="175"/>
      <c r="N38" s="175"/>
      <c r="O38" s="175"/>
      <c r="P38" s="188"/>
      <c r="Q38" s="188">
        <v>1.0364780243511191</v>
      </c>
      <c r="R38" s="175"/>
      <c r="S38" s="188">
        <v>8.6610533103463023</v>
      </c>
      <c r="T38" s="188">
        <v>0.5781655699257231</v>
      </c>
      <c r="U38" s="188">
        <v>31.306642202272982</v>
      </c>
      <c r="V38" s="188">
        <v>204.75856413985838</v>
      </c>
      <c r="W38" s="175"/>
      <c r="X38" s="188"/>
      <c r="Y38" s="188"/>
      <c r="Z38" s="175"/>
      <c r="AA38" s="352">
        <v>18.44663128396687</v>
      </c>
      <c r="AB38" s="322">
        <f t="shared" si="39"/>
        <v>9.5884766999999993</v>
      </c>
      <c r="AC38" s="323"/>
      <c r="AD38" s="175"/>
      <c r="AE38" s="175">
        <v>9.5884766999999993</v>
      </c>
      <c r="AF38" s="175">
        <v>0</v>
      </c>
      <c r="AG38" s="188"/>
      <c r="AH38" s="188"/>
      <c r="AI38" s="188"/>
      <c r="AJ38" s="188"/>
      <c r="AK38" s="175"/>
      <c r="AL38" s="175"/>
      <c r="AM38" s="419"/>
      <c r="AN38" s="28">
        <v>0</v>
      </c>
      <c r="AO38" s="352">
        <v>60.970249278092524</v>
      </c>
      <c r="AP38" s="322"/>
      <c r="AQ38" s="201">
        <f t="shared" si="24"/>
        <v>471.22842932681397</v>
      </c>
    </row>
    <row r="39" spans="1:44" ht="12.75" customHeight="1" x14ac:dyDescent="0.2">
      <c r="A39" s="237" t="s">
        <v>28</v>
      </c>
      <c r="B39" s="138" t="s">
        <v>130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75"/>
      <c r="L39" s="304">
        <f t="shared" si="38"/>
        <v>216.97946383838058</v>
      </c>
      <c r="M39" s="175"/>
      <c r="N39" s="175"/>
      <c r="O39" s="175"/>
      <c r="P39" s="188"/>
      <c r="Q39" s="188">
        <v>0</v>
      </c>
      <c r="R39" s="175"/>
      <c r="S39" s="188">
        <v>211.84</v>
      </c>
      <c r="T39" s="188">
        <v>2.4335331305584442</v>
      </c>
      <c r="U39" s="188">
        <v>2.7059307078221484</v>
      </c>
      <c r="V39" s="188">
        <v>0</v>
      </c>
      <c r="W39" s="175"/>
      <c r="X39" s="188"/>
      <c r="Y39" s="188"/>
      <c r="Z39" s="175"/>
      <c r="AA39" s="352">
        <v>207.18406451876805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175"/>
      <c r="AL39" s="175"/>
      <c r="AM39" s="419"/>
      <c r="AN39" s="28"/>
      <c r="AO39" s="352">
        <v>43.493201872162665</v>
      </c>
      <c r="AP39" s="322"/>
      <c r="AQ39" s="201">
        <f t="shared" si="24"/>
        <v>467.65673022931128</v>
      </c>
    </row>
    <row r="40" spans="1:44" ht="12.75" customHeight="1" x14ac:dyDescent="0.2">
      <c r="A40" s="237" t="s">
        <v>30</v>
      </c>
      <c r="B40" s="138" t="s">
        <v>131</v>
      </c>
      <c r="C40" s="251">
        <f t="shared" si="36"/>
        <v>2.3234760635036475E-2</v>
      </c>
      <c r="D40" s="188">
        <v>2.3234760635036475E-2</v>
      </c>
      <c r="E40" s="175"/>
      <c r="F40" s="190"/>
      <c r="G40" s="190"/>
      <c r="H40" s="304">
        <f t="shared" si="37"/>
        <v>0</v>
      </c>
      <c r="I40" s="28"/>
      <c r="J40" s="175"/>
      <c r="K40" s="175"/>
      <c r="L40" s="304">
        <f t="shared" si="38"/>
        <v>3.4359270675044926</v>
      </c>
      <c r="M40" s="175"/>
      <c r="N40" s="175"/>
      <c r="O40" s="175"/>
      <c r="P40" s="188"/>
      <c r="Q40" s="188">
        <v>0.10943206893601561</v>
      </c>
      <c r="R40" s="175"/>
      <c r="S40" s="188">
        <v>0.9144400176836216</v>
      </c>
      <c r="T40" s="188">
        <v>1.0455328599005238</v>
      </c>
      <c r="U40" s="188">
        <v>1.3665221209843317</v>
      </c>
      <c r="V40" s="188">
        <v>0</v>
      </c>
      <c r="W40" s="175"/>
      <c r="X40" s="188"/>
      <c r="Y40" s="188"/>
      <c r="Z40" s="175"/>
      <c r="AA40" s="352">
        <v>6.02373964611649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175"/>
      <c r="AL40" s="175"/>
      <c r="AM40" s="419"/>
      <c r="AN40" s="28"/>
      <c r="AO40" s="352">
        <v>12.860035403090304</v>
      </c>
      <c r="AP40" s="322"/>
      <c r="AQ40" s="201">
        <f t="shared" si="24"/>
        <v>22.342936877346325</v>
      </c>
    </row>
    <row r="41" spans="1:44" ht="12.75" customHeight="1" x14ac:dyDescent="0.2">
      <c r="A41" s="237" t="s">
        <v>32</v>
      </c>
      <c r="B41" s="138" t="s">
        <v>132</v>
      </c>
      <c r="C41" s="531">
        <f t="shared" si="36"/>
        <v>0.20911284571532823</v>
      </c>
      <c r="D41" s="530">
        <v>0.20911284571532823</v>
      </c>
      <c r="E41" s="175"/>
      <c r="F41" s="190"/>
      <c r="G41" s="190"/>
      <c r="H41" s="304">
        <f t="shared" si="37"/>
        <v>0</v>
      </c>
      <c r="I41" s="28"/>
      <c r="J41" s="175"/>
      <c r="K41" s="175"/>
      <c r="L41" s="304">
        <f t="shared" si="38"/>
        <v>23.43134714525165</v>
      </c>
      <c r="M41" s="175"/>
      <c r="N41" s="175"/>
      <c r="O41" s="175"/>
      <c r="P41" s="188"/>
      <c r="Q41" s="188">
        <v>9.34080874132419E-2</v>
      </c>
      <c r="R41" s="175"/>
      <c r="S41" s="188">
        <v>0.7805398722370912</v>
      </c>
      <c r="T41" s="188">
        <v>21.025484506323245</v>
      </c>
      <c r="U41" s="188">
        <v>1.53191467927807</v>
      </c>
      <c r="V41" s="188">
        <v>0</v>
      </c>
      <c r="W41" s="175"/>
      <c r="X41" s="188"/>
      <c r="Y41" s="188"/>
      <c r="Z41" s="175"/>
      <c r="AA41" s="349">
        <v>111.81288158714864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175"/>
      <c r="AL41" s="175"/>
      <c r="AM41" s="419"/>
      <c r="AN41" s="28"/>
      <c r="AO41" s="349">
        <v>87.330873878145354</v>
      </c>
      <c r="AP41" s="322"/>
      <c r="AQ41" s="201">
        <f t="shared" si="24"/>
        <v>222.78421545626097</v>
      </c>
    </row>
    <row r="42" spans="1:44" ht="12.75" customHeight="1" x14ac:dyDescent="0.2">
      <c r="A42" s="237" t="s">
        <v>34</v>
      </c>
      <c r="B42" s="138" t="s">
        <v>133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75"/>
      <c r="L42" s="304">
        <f t="shared" si="38"/>
        <v>3.4390933183753605</v>
      </c>
      <c r="M42" s="175"/>
      <c r="N42" s="175"/>
      <c r="O42" s="175"/>
      <c r="P42" s="188"/>
      <c r="Q42" s="188">
        <v>0.1035696366715862</v>
      </c>
      <c r="R42" s="175"/>
      <c r="S42" s="188">
        <v>0.86545215959342747</v>
      </c>
      <c r="T42" s="188">
        <v>1.6498871141782829</v>
      </c>
      <c r="U42" s="188">
        <v>0.82018440793206404</v>
      </c>
      <c r="V42" s="188">
        <v>0</v>
      </c>
      <c r="W42" s="175"/>
      <c r="X42" s="188"/>
      <c r="Y42" s="188"/>
      <c r="Z42" s="175"/>
      <c r="AA42" s="384">
        <v>3.001584553315304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175"/>
      <c r="AL42" s="175"/>
      <c r="AM42" s="419"/>
      <c r="AN42" s="28"/>
      <c r="AO42" s="384">
        <v>6.9937322398891588</v>
      </c>
      <c r="AP42" s="322"/>
      <c r="AQ42" s="201">
        <f t="shared" si="24"/>
        <v>13.434410111579822</v>
      </c>
    </row>
    <row r="43" spans="1:44" ht="12.75" customHeight="1" x14ac:dyDescent="0.2">
      <c r="A43" s="237" t="s">
        <v>36</v>
      </c>
      <c r="B43" s="138" t="s">
        <v>143</v>
      </c>
      <c r="C43" s="531">
        <f t="shared" si="36"/>
        <v>12.500301221649623</v>
      </c>
      <c r="D43" s="552">
        <v>12.500301221649623</v>
      </c>
      <c r="E43" s="175"/>
      <c r="F43" s="190"/>
      <c r="G43" s="190"/>
      <c r="H43" s="304">
        <f t="shared" si="37"/>
        <v>0</v>
      </c>
      <c r="I43" s="28"/>
      <c r="J43" s="175"/>
      <c r="K43" s="175">
        <v>0</v>
      </c>
      <c r="L43" s="304">
        <f t="shared" si="38"/>
        <v>19.835629404263237</v>
      </c>
      <c r="M43" s="175"/>
      <c r="N43" s="175"/>
      <c r="O43" s="175"/>
      <c r="P43" s="175"/>
      <c r="Q43" s="175">
        <v>1.159198273086508</v>
      </c>
      <c r="R43" s="175"/>
      <c r="S43" s="175">
        <v>9.6865324730343616</v>
      </c>
      <c r="T43" s="175">
        <v>2.6531151762793632</v>
      </c>
      <c r="U43" s="175">
        <v>5.2857834818630041</v>
      </c>
      <c r="V43" s="175">
        <v>0</v>
      </c>
      <c r="W43" s="175">
        <v>1.0510000000000019</v>
      </c>
      <c r="X43" s="175"/>
      <c r="Y43" s="175"/>
      <c r="Z43" s="175"/>
      <c r="AA43" s="352">
        <v>6.1797329038844477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28"/>
      <c r="AO43" s="352">
        <v>54.197514897023403</v>
      </c>
      <c r="AP43" s="322"/>
      <c r="AQ43" s="201">
        <f t="shared" si="24"/>
        <v>92.713178426820718</v>
      </c>
    </row>
    <row r="44" spans="1:44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182"/>
      <c r="L44" s="310">
        <f>SUM(M44:Z44)</f>
        <v>58.524070229161552</v>
      </c>
      <c r="M44" s="182"/>
      <c r="N44" s="182"/>
      <c r="O44" s="182"/>
      <c r="P44" s="182"/>
      <c r="Q44" s="182">
        <v>1.1940887325402216</v>
      </c>
      <c r="R44" s="182"/>
      <c r="S44" s="182">
        <v>0</v>
      </c>
      <c r="T44" s="182">
        <v>0.62180089936083371</v>
      </c>
      <c r="U44" s="182">
        <v>56.708180597260494</v>
      </c>
      <c r="V44" s="182">
        <v>0</v>
      </c>
      <c r="W44" s="182"/>
      <c r="X44" s="182"/>
      <c r="Y44" s="182"/>
      <c r="Z44" s="182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265"/>
      <c r="AO44" s="355">
        <v>20.08192991709404</v>
      </c>
      <c r="AP44" s="330"/>
      <c r="AQ44" s="217">
        <f>C44+H44+L44+AA44+AB44+AN44+AO44+AP44</f>
        <v>78.606000146255596</v>
      </c>
    </row>
    <row r="45" spans="1:44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5383.8670852850246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1797.8159328333334</v>
      </c>
      <c r="Q45" s="534">
        <f t="shared" si="40"/>
        <v>0</v>
      </c>
      <c r="R45" s="534">
        <f t="shared" si="40"/>
        <v>970.12959600475085</v>
      </c>
      <c r="S45" s="534">
        <f t="shared" si="40"/>
        <v>0</v>
      </c>
      <c r="T45" s="534">
        <f t="shared" si="40"/>
        <v>0.89991370000000015</v>
      </c>
      <c r="U45" s="534">
        <f>SUM(U46:U55)</f>
        <v>2615.0216427469391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4">
        <f t="shared" si="40"/>
        <v>0</v>
      </c>
      <c r="AA45" s="536">
        <f t="shared" si="40"/>
        <v>1.2688502227954526</v>
      </c>
      <c r="AB45" s="538">
        <f t="shared" si="40"/>
        <v>55.568151655089608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37.693571091969595</v>
      </c>
      <c r="AJ45" s="534">
        <f t="shared" ref="AJ45" si="43">SUM(AJ46:AJ55)</f>
        <v>17.874580563119999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7">
        <f t="shared" si="40"/>
        <v>0</v>
      </c>
      <c r="AO45" s="536">
        <f t="shared" si="40"/>
        <v>4.6515507139999999</v>
      </c>
      <c r="AP45" s="538">
        <f t="shared" si="40"/>
        <v>0</v>
      </c>
      <c r="AQ45" s="541">
        <f t="shared" si="24"/>
        <v>5445.3556378769099</v>
      </c>
      <c r="AR45" s="18"/>
    </row>
    <row r="46" spans="1:44" ht="12.75" customHeight="1" x14ac:dyDescent="0.2">
      <c r="A46" s="241" t="s">
        <v>71</v>
      </c>
      <c r="B46" s="64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181"/>
      <c r="L46" s="309">
        <f t="shared" ref="L46:L58" si="47">SUM(M46:Z46)</f>
        <v>1041.7733954200457</v>
      </c>
      <c r="M46" s="181"/>
      <c r="N46" s="181"/>
      <c r="O46" s="181"/>
      <c r="P46" s="181"/>
      <c r="Q46" s="181"/>
      <c r="R46" s="181"/>
      <c r="S46" s="181"/>
      <c r="T46" s="181"/>
      <c r="U46" s="181">
        <v>1041.7733954200457</v>
      </c>
      <c r="V46" s="181"/>
      <c r="W46" s="181"/>
      <c r="X46" s="181"/>
      <c r="Y46" s="181"/>
      <c r="Z46" s="181"/>
      <c r="AA46" s="309">
        <v>0</v>
      </c>
      <c r="AB46" s="328">
        <f t="shared" ref="AB46:AB58" si="48">SUM(AC46:AM46)</f>
        <v>14.584504579954173</v>
      </c>
      <c r="AC46" s="329"/>
      <c r="AD46" s="181"/>
      <c r="AE46" s="181"/>
      <c r="AF46" s="181"/>
      <c r="AG46" s="181"/>
      <c r="AH46" s="181"/>
      <c r="AI46" s="181">
        <v>14.584504579954173</v>
      </c>
      <c r="AJ46" s="181">
        <v>0</v>
      </c>
      <c r="AK46" s="181"/>
      <c r="AL46" s="181"/>
      <c r="AM46" s="423"/>
      <c r="AN46" s="262"/>
      <c r="AO46" s="354"/>
      <c r="AP46" s="328"/>
      <c r="AQ46" s="221">
        <f t="shared" si="24"/>
        <v>1056.3579</v>
      </c>
    </row>
    <row r="47" spans="1:44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04">
        <f t="shared" si="47"/>
        <v>398.83201541961165</v>
      </c>
      <c r="M47" s="188"/>
      <c r="N47" s="188"/>
      <c r="O47" s="188"/>
      <c r="P47" s="188"/>
      <c r="Q47" s="188"/>
      <c r="R47" s="188"/>
      <c r="S47" s="188"/>
      <c r="T47" s="188"/>
      <c r="U47" s="188">
        <v>398.83201541961165</v>
      </c>
      <c r="V47" s="188"/>
      <c r="W47" s="188"/>
      <c r="X47" s="188"/>
      <c r="Y47" s="188"/>
      <c r="Z47" s="188"/>
      <c r="AA47" s="522"/>
      <c r="AB47" s="322">
        <f t="shared" si="48"/>
        <v>5.5835245755861758</v>
      </c>
      <c r="AC47" s="341"/>
      <c r="AD47" s="188"/>
      <c r="AE47" s="188"/>
      <c r="AF47" s="188"/>
      <c r="AG47" s="188"/>
      <c r="AH47" s="188"/>
      <c r="AI47" s="188">
        <v>5.5835245755861758</v>
      </c>
      <c r="AJ47" s="188">
        <v>0</v>
      </c>
      <c r="AK47" s="188"/>
      <c r="AL47" s="188"/>
      <c r="AM47" s="443"/>
      <c r="AN47" s="284"/>
      <c r="AO47" s="349"/>
      <c r="AP47" s="340"/>
      <c r="AQ47" s="201">
        <f t="shared" si="24"/>
        <v>404.41553999519783</v>
      </c>
    </row>
    <row r="48" spans="1:44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2084.97048584902</v>
      </c>
      <c r="M48" s="175"/>
      <c r="N48" s="175"/>
      <c r="O48" s="175"/>
      <c r="P48" s="175">
        <v>1510.5303950136433</v>
      </c>
      <c r="Q48" s="175"/>
      <c r="R48" s="175"/>
      <c r="S48" s="175"/>
      <c r="T48" s="175">
        <v>0.89991370000000015</v>
      </c>
      <c r="U48" s="175">
        <v>573.54017713537644</v>
      </c>
      <c r="V48" s="175"/>
      <c r="W48" s="175"/>
      <c r="X48" s="175"/>
      <c r="Y48" s="175"/>
      <c r="Z48" s="175"/>
      <c r="AA48" s="304"/>
      <c r="AB48" s="322">
        <f t="shared" si="48"/>
        <v>25.708688937593763</v>
      </c>
      <c r="AC48" s="323"/>
      <c r="AD48" s="175"/>
      <c r="AE48" s="175"/>
      <c r="AF48" s="175"/>
      <c r="AG48" s="175"/>
      <c r="AH48" s="175"/>
      <c r="AI48" s="175">
        <v>10.676586655426972</v>
      </c>
      <c r="AJ48" s="175">
        <v>15.03210228216679</v>
      </c>
      <c r="AK48" s="175"/>
      <c r="AL48" s="175"/>
      <c r="AM48" s="419"/>
      <c r="AN48" s="28"/>
      <c r="AO48" s="31">
        <v>0</v>
      </c>
      <c r="AP48" s="322"/>
      <c r="AQ48" s="201">
        <f t="shared" si="24"/>
        <v>2110.6791747866137</v>
      </c>
    </row>
    <row r="49" spans="1:44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201.46549408680903</v>
      </c>
      <c r="M49" s="175"/>
      <c r="N49" s="175"/>
      <c r="O49" s="175"/>
      <c r="P49" s="175">
        <v>49.331148491819064</v>
      </c>
      <c r="Q49" s="175"/>
      <c r="R49" s="175"/>
      <c r="S49" s="175"/>
      <c r="T49" s="175"/>
      <c r="U49" s="175">
        <v>152.13434559498995</v>
      </c>
      <c r="V49" s="175"/>
      <c r="W49" s="175"/>
      <c r="X49" s="175"/>
      <c r="Y49" s="175"/>
      <c r="Z49" s="175"/>
      <c r="AA49" s="304"/>
      <c r="AB49" s="322">
        <f t="shared" si="48"/>
        <v>2.6207545286641203</v>
      </c>
      <c r="AC49" s="323"/>
      <c r="AD49" s="175"/>
      <c r="AE49" s="175"/>
      <c r="AF49" s="175"/>
      <c r="AG49" s="175"/>
      <c r="AH49" s="175"/>
      <c r="AI49" s="175">
        <v>2.1298336757811276</v>
      </c>
      <c r="AJ49" s="175">
        <v>0.49092085288299292</v>
      </c>
      <c r="AK49" s="175"/>
      <c r="AL49" s="175"/>
      <c r="AM49" s="419"/>
      <c r="AN49" s="28"/>
      <c r="AO49" s="352"/>
      <c r="AP49" s="322"/>
      <c r="AQ49" s="201">
        <f t="shared" si="24"/>
        <v>204.08624861547315</v>
      </c>
    </row>
    <row r="50" spans="1:44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45.636287541116758</v>
      </c>
      <c r="M50" s="175"/>
      <c r="N50" s="175"/>
      <c r="O50" s="175"/>
      <c r="P50" s="175"/>
      <c r="Q50" s="175"/>
      <c r="R50" s="287"/>
      <c r="S50" s="175"/>
      <c r="T50" s="175"/>
      <c r="U50" s="175">
        <v>45.636287541116758</v>
      </c>
      <c r="V50" s="175"/>
      <c r="W50" s="175"/>
      <c r="X50" s="175"/>
      <c r="Y50" s="175"/>
      <c r="Z50" s="175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28"/>
      <c r="AO50" s="352">
        <v>4.6515507139999999</v>
      </c>
      <c r="AP50" s="322"/>
      <c r="AQ50" s="201">
        <f t="shared" si="24"/>
        <v>50.28783825511676</v>
      </c>
    </row>
    <row r="51" spans="1:44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26.737392026202929</v>
      </c>
      <c r="M51" s="175"/>
      <c r="N51" s="175"/>
      <c r="O51" s="175"/>
      <c r="P51" s="175">
        <v>1.6535111111111109</v>
      </c>
      <c r="Q51" s="190"/>
      <c r="R51" s="175">
        <v>25.083880915091818</v>
      </c>
      <c r="S51" s="28"/>
      <c r="T51" s="175"/>
      <c r="U51" s="175"/>
      <c r="V51" s="175"/>
      <c r="W51" s="175"/>
      <c r="X51" s="175"/>
      <c r="Y51" s="190"/>
      <c r="Z51" s="175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19"/>
      <c r="AN51" s="28"/>
      <c r="AO51" s="352"/>
      <c r="AP51" s="322"/>
      <c r="AQ51" s="201">
        <f t="shared" si="24"/>
        <v>26.737392026202929</v>
      </c>
    </row>
    <row r="52" spans="1:44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945.04571508965898</v>
      </c>
      <c r="M52" s="287"/>
      <c r="N52" s="287"/>
      <c r="O52" s="287"/>
      <c r="P52" s="188"/>
      <c r="Q52" s="188"/>
      <c r="R52" s="287">
        <v>945.04571508965898</v>
      </c>
      <c r="S52" s="188"/>
      <c r="T52" s="287"/>
      <c r="U52" s="287"/>
      <c r="V52" s="287"/>
      <c r="W52" s="287"/>
      <c r="X52" s="188"/>
      <c r="Y52" s="1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7"/>
      <c r="AL52" s="287"/>
      <c r="AM52" s="444"/>
      <c r="AN52" s="319"/>
      <c r="AO52" s="349"/>
      <c r="AP52" s="342"/>
      <c r="AQ52" s="239">
        <f t="shared" si="24"/>
        <v>945.04571508965898</v>
      </c>
    </row>
    <row r="53" spans="1:44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249.89651075170741</v>
      </c>
      <c r="M53" s="287"/>
      <c r="N53" s="287"/>
      <c r="O53" s="287"/>
      <c r="P53" s="185">
        <v>34.809615924119043</v>
      </c>
      <c r="Q53" s="185"/>
      <c r="R53" s="287"/>
      <c r="S53" s="188"/>
      <c r="T53" s="287"/>
      <c r="U53" s="287">
        <v>215.08689482758837</v>
      </c>
      <c r="V53" s="287"/>
      <c r="W53" s="287"/>
      <c r="X53" s="185"/>
      <c r="Y53" s="185"/>
      <c r="Z53" s="287"/>
      <c r="AA53" s="349"/>
      <c r="AB53" s="342">
        <f t="shared" si="48"/>
        <v>3.3575591031711234</v>
      </c>
      <c r="AC53" s="343"/>
      <c r="AD53" s="287"/>
      <c r="AE53" s="287"/>
      <c r="AF53" s="287"/>
      <c r="AG53" s="287"/>
      <c r="AH53" s="287"/>
      <c r="AI53" s="175">
        <v>3.0111498493741662</v>
      </c>
      <c r="AJ53" s="175">
        <v>0.34640925379695719</v>
      </c>
      <c r="AK53" s="287"/>
      <c r="AL53" s="287"/>
      <c r="AM53" s="444"/>
      <c r="AN53" s="319"/>
      <c r="AO53" s="384"/>
      <c r="AP53" s="342"/>
      <c r="AQ53" s="239">
        <f t="shared" si="24"/>
        <v>253.25406985487854</v>
      </c>
    </row>
    <row r="54" spans="1:44" ht="12.75" customHeight="1" x14ac:dyDescent="0.2">
      <c r="A54" s="199" t="s">
        <v>135</v>
      </c>
      <c r="B54" s="46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66.017842752349424</v>
      </c>
      <c r="M54" s="287"/>
      <c r="N54" s="287"/>
      <c r="O54" s="287"/>
      <c r="P54" s="185"/>
      <c r="Q54" s="185"/>
      <c r="R54" s="287"/>
      <c r="S54" s="188"/>
      <c r="T54" s="287"/>
      <c r="U54" s="287">
        <v>66.017842752349424</v>
      </c>
      <c r="V54" s="287"/>
      <c r="W54" s="287"/>
      <c r="X54" s="185"/>
      <c r="Y54" s="185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444"/>
      <c r="AN54" s="319"/>
      <c r="AO54" s="384"/>
      <c r="AP54" s="342"/>
      <c r="AQ54" s="239">
        <f t="shared" si="24"/>
        <v>66.017842752349424</v>
      </c>
    </row>
    <row r="55" spans="1:44" ht="12.75" customHeight="1" x14ac:dyDescent="0.2">
      <c r="A55" s="215" t="s">
        <v>75</v>
      </c>
      <c r="B55" s="381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323.49194634850176</v>
      </c>
      <c r="M55" s="182"/>
      <c r="N55" s="182"/>
      <c r="O55" s="182"/>
      <c r="P55" s="182">
        <v>201.49126229264078</v>
      </c>
      <c r="Q55" s="182"/>
      <c r="R55" s="182"/>
      <c r="S55" s="175">
        <v>0</v>
      </c>
      <c r="T55" s="182"/>
      <c r="U55" s="182">
        <v>122.00068405586097</v>
      </c>
      <c r="V55" s="182"/>
      <c r="W55" s="182"/>
      <c r="X55" s="182"/>
      <c r="Y55" s="182"/>
      <c r="Z55" s="182"/>
      <c r="AA55" s="520">
        <v>1.2688502227954526</v>
      </c>
      <c r="AB55" s="330">
        <f t="shared" si="48"/>
        <v>3.7131199301202398</v>
      </c>
      <c r="AC55" s="331"/>
      <c r="AD55" s="182"/>
      <c r="AE55" s="182"/>
      <c r="AF55" s="182"/>
      <c r="AG55" s="182"/>
      <c r="AH55" s="182"/>
      <c r="AI55" s="182">
        <v>1.7079717558469807</v>
      </c>
      <c r="AJ55" s="182">
        <v>2.0051481742732591</v>
      </c>
      <c r="AK55" s="182"/>
      <c r="AL55" s="182"/>
      <c r="AM55" s="424"/>
      <c r="AN55" s="265"/>
      <c r="AO55" s="355"/>
      <c r="AP55" s="330"/>
      <c r="AQ55" s="217">
        <f t="shared" si="24"/>
        <v>328.47391650141742</v>
      </c>
    </row>
    <row r="56" spans="1:44" s="52" customFormat="1" ht="12.75" customHeight="1" x14ac:dyDescent="0.2">
      <c r="A56" s="242" t="s">
        <v>40</v>
      </c>
      <c r="B56" s="157"/>
      <c r="C56" s="289">
        <f t="shared" si="45"/>
        <v>229.79413561039999</v>
      </c>
      <c r="D56" s="294">
        <v>163.57071500000001</v>
      </c>
      <c r="E56" s="190">
        <v>56.488079999999997</v>
      </c>
      <c r="F56" s="290"/>
      <c r="G56" s="290">
        <v>9.7353406103999998</v>
      </c>
      <c r="H56" s="176">
        <f t="shared" si="46"/>
        <v>279.69395299999996</v>
      </c>
      <c r="I56" s="294"/>
      <c r="J56" s="189">
        <v>173.86524</v>
      </c>
      <c r="K56" s="189">
        <v>105.82871299999999</v>
      </c>
      <c r="L56" s="176">
        <f t="shared" si="47"/>
        <v>1636.5672643479054</v>
      </c>
      <c r="M56" s="189"/>
      <c r="N56" s="189"/>
      <c r="O56" s="189"/>
      <c r="P56" s="189">
        <v>0</v>
      </c>
      <c r="Q56" s="189">
        <v>964.2013055168137</v>
      </c>
      <c r="R56" s="189"/>
      <c r="S56" s="189">
        <v>0</v>
      </c>
      <c r="T56" s="189">
        <v>40.33976993517166</v>
      </c>
      <c r="U56" s="189">
        <v>605.21258434240974</v>
      </c>
      <c r="V56" s="189">
        <v>26.813604553510402</v>
      </c>
      <c r="W56" s="189"/>
      <c r="X56" s="189"/>
      <c r="Y56" s="189"/>
      <c r="Z56" s="189"/>
      <c r="AA56" s="176">
        <v>668.83108775999995</v>
      </c>
      <c r="AB56" s="344">
        <f t="shared" si="48"/>
        <v>32.32691857986795</v>
      </c>
      <c r="AC56" s="345"/>
      <c r="AD56" s="189"/>
      <c r="AE56" s="189">
        <v>20.426767746312262</v>
      </c>
      <c r="AF56" s="189"/>
      <c r="AG56" s="189"/>
      <c r="AH56" s="189"/>
      <c r="AI56" s="189"/>
      <c r="AJ56" s="189"/>
      <c r="AK56" s="189"/>
      <c r="AL56" s="189">
        <v>3.1498298275023355</v>
      </c>
      <c r="AM56" s="445">
        <v>8.7503210060533547</v>
      </c>
      <c r="AN56" s="294"/>
      <c r="AO56" s="176">
        <v>733.20621041253514</v>
      </c>
      <c r="AP56" s="344"/>
      <c r="AQ56" s="220">
        <f t="shared" si="24"/>
        <v>3580.4195697107089</v>
      </c>
      <c r="AR56" s="18"/>
    </row>
    <row r="57" spans="1:44" s="52" customFormat="1" ht="12.75" customHeight="1" x14ac:dyDescent="0.2">
      <c r="A57" s="242" t="s">
        <v>194</v>
      </c>
      <c r="B57" s="157"/>
      <c r="C57" s="289">
        <f>C58+C65</f>
        <v>26.731319952000003</v>
      </c>
      <c r="D57" s="189">
        <f t="shared" ref="D57:AP57" si="49">D58+D65</f>
        <v>24.491591500000002</v>
      </c>
      <c r="E57" s="189">
        <f t="shared" si="49"/>
        <v>1.5439750999999999</v>
      </c>
      <c r="F57" s="290">
        <f t="shared" si="49"/>
        <v>0</v>
      </c>
      <c r="G57" s="290">
        <f t="shared" si="49"/>
        <v>0.69575335199999999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285.07328946416169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35.825904545076604</v>
      </c>
      <c r="R57" s="189">
        <f t="shared" si="49"/>
        <v>0</v>
      </c>
      <c r="S57" s="189">
        <f t="shared" si="49"/>
        <v>9.8490000000000002</v>
      </c>
      <c r="T57" s="189">
        <f t="shared" si="49"/>
        <v>80.004086459950429</v>
      </c>
      <c r="U57" s="189">
        <f t="shared" si="49"/>
        <v>159.39429845913463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4">
        <f t="shared" si="49"/>
        <v>0</v>
      </c>
      <c r="AA57" s="176">
        <f t="shared" si="49"/>
        <v>319.81412558104643</v>
      </c>
      <c r="AB57" s="344">
        <f t="shared" si="49"/>
        <v>19.661872859162287</v>
      </c>
      <c r="AC57" s="345">
        <f t="shared" si="49"/>
        <v>0</v>
      </c>
      <c r="AD57" s="189">
        <f t="shared" si="49"/>
        <v>0</v>
      </c>
      <c r="AE57" s="189">
        <f t="shared" si="49"/>
        <v>11.261303190749489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3.7155153402256458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9.4656338726399988E-2</v>
      </c>
      <c r="AM57" s="445">
        <f t="shared" si="49"/>
        <v>4.5903979894607501</v>
      </c>
      <c r="AN57" s="294">
        <f t="shared" si="49"/>
        <v>0</v>
      </c>
      <c r="AO57" s="176">
        <f t="shared" si="49"/>
        <v>893.75851598211079</v>
      </c>
      <c r="AP57" s="344">
        <f t="shared" si="49"/>
        <v>0</v>
      </c>
      <c r="AQ57" s="240">
        <f t="shared" si="24"/>
        <v>1545.0391238384811</v>
      </c>
      <c r="AR57" s="18"/>
    </row>
    <row r="58" spans="1:44" s="52" customFormat="1" ht="12.75" customHeight="1" x14ac:dyDescent="0.2">
      <c r="A58" s="242" t="s">
        <v>195</v>
      </c>
      <c r="B58" s="157"/>
      <c r="C58" s="289">
        <f t="shared" si="45"/>
        <v>26.731319952000003</v>
      </c>
      <c r="D58" s="189">
        <v>24.491591500000002</v>
      </c>
      <c r="E58" s="189">
        <v>1.5439750999999999</v>
      </c>
      <c r="F58" s="290">
        <f>SUM(F59:F64)</f>
        <v>0</v>
      </c>
      <c r="G58" s="290">
        <v>0.69575335199999999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163.33576183445308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15.909697411127988</v>
      </c>
      <c r="R58" s="189">
        <f t="shared" si="54"/>
        <v>0</v>
      </c>
      <c r="S58" s="189">
        <v>0.96086171731592895</v>
      </c>
      <c r="T58" s="189">
        <v>62.634262567406182</v>
      </c>
      <c r="U58" s="189">
        <v>83.830940138602969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4">
        <f t="shared" si="54"/>
        <v>0</v>
      </c>
      <c r="AA58" s="176">
        <v>209.87880739410897</v>
      </c>
      <c r="AB58" s="344">
        <f t="shared" si="48"/>
        <v>15.94635751893664</v>
      </c>
      <c r="AC58" s="345">
        <f t="shared" si="54"/>
        <v>0</v>
      </c>
      <c r="AD58" s="189">
        <f t="shared" si="54"/>
        <v>0</v>
      </c>
      <c r="AE58" s="189">
        <v>11.261303190749489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9.4656338726399988E-2</v>
      </c>
      <c r="AM58" s="445">
        <v>4.5903979894607501</v>
      </c>
      <c r="AN58" s="294">
        <f t="shared" si="54"/>
        <v>0</v>
      </c>
      <c r="AO58" s="176">
        <v>615.93675678052216</v>
      </c>
      <c r="AP58" s="344">
        <f t="shared" ref="AP58" si="57">SUM(AP59:AP64)</f>
        <v>0</v>
      </c>
      <c r="AQ58" s="240">
        <f t="shared" si="24"/>
        <v>1031.8290034800209</v>
      </c>
      <c r="AR58" s="18"/>
    </row>
    <row r="59" spans="1:44" s="52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  <c r="AR59" s="18"/>
    </row>
    <row r="60" spans="1:44" s="52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  <c r="AR60" s="18"/>
    </row>
    <row r="61" spans="1:44" s="52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  <c r="AR61" s="18"/>
    </row>
    <row r="62" spans="1:44" s="52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  <c r="AR62" s="18"/>
    </row>
    <row r="63" spans="1:44" s="52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  <c r="AR63" s="18"/>
    </row>
    <row r="64" spans="1:44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4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0</v>
      </c>
      <c r="I65" s="151"/>
      <c r="J65" s="151">
        <v>0</v>
      </c>
      <c r="K65" s="151">
        <v>0</v>
      </c>
      <c r="L65" s="310">
        <f>SUM(M65:Z65)</f>
        <v>121.73752762970861</v>
      </c>
      <c r="M65" s="182"/>
      <c r="N65" s="182"/>
      <c r="O65" s="182"/>
      <c r="P65" s="182"/>
      <c r="Q65" s="182">
        <v>19.916207133948618</v>
      </c>
      <c r="R65" s="182"/>
      <c r="S65" s="189">
        <v>8.8881382826840714</v>
      </c>
      <c r="T65" s="189">
        <v>17.36982389254425</v>
      </c>
      <c r="U65" s="189">
        <v>75.563358320531663</v>
      </c>
      <c r="V65" s="182">
        <f>SUM(V66:V69)</f>
        <v>0</v>
      </c>
      <c r="W65" s="182"/>
      <c r="X65" s="182"/>
      <c r="Y65" s="182"/>
      <c r="Z65" s="182"/>
      <c r="AA65" s="176">
        <v>109.93531818693745</v>
      </c>
      <c r="AB65" s="330">
        <f>SUM(AC65:AM65)</f>
        <v>3.7155153402256458</v>
      </c>
      <c r="AC65" s="331"/>
      <c r="AD65" s="182"/>
      <c r="AE65" s="182"/>
      <c r="AF65" s="182"/>
      <c r="AG65" s="182"/>
      <c r="AH65" s="182">
        <v>3.7155153402256458</v>
      </c>
      <c r="AI65" s="182"/>
      <c r="AJ65" s="182"/>
      <c r="AK65" s="182"/>
      <c r="AL65" s="182"/>
      <c r="AM65" s="424"/>
      <c r="AN65" s="265"/>
      <c r="AO65" s="176">
        <v>277.82175920158858</v>
      </c>
      <c r="AP65" s="330"/>
      <c r="AQ65" s="576">
        <f t="shared" si="24"/>
        <v>513.21012035846024</v>
      </c>
    </row>
    <row r="66" spans="1:44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4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4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4" s="52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  <c r="AR69" s="18"/>
    </row>
    <row r="70" spans="1:44" s="52" customFormat="1" ht="12.75" customHeight="1" x14ac:dyDescent="0.2">
      <c r="A70" s="223" t="s">
        <v>41</v>
      </c>
      <c r="B70" s="98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276.57614281245475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276.57614281245475</v>
      </c>
      <c r="V70" s="191"/>
      <c r="W70" s="191"/>
      <c r="X70" s="191"/>
      <c r="Y70" s="191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295"/>
      <c r="AO70" s="312">
        <v>48.280399999999993</v>
      </c>
      <c r="AP70" s="333"/>
      <c r="AQ70" s="220">
        <f t="shared" si="24"/>
        <v>324.85654281245473</v>
      </c>
      <c r="AR70" s="18"/>
    </row>
    <row r="71" spans="1:44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33.423099851660041</v>
      </c>
      <c r="M71" s="182"/>
      <c r="N71" s="182"/>
      <c r="O71" s="182"/>
      <c r="P71" s="182"/>
      <c r="Q71" s="182"/>
      <c r="R71" s="182"/>
      <c r="S71" s="182"/>
      <c r="T71" s="182"/>
      <c r="U71" s="182">
        <v>33.423099851660041</v>
      </c>
      <c r="V71" s="182"/>
      <c r="W71" s="182"/>
      <c r="X71" s="182"/>
      <c r="Y71" s="182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265"/>
      <c r="AO71" s="355"/>
      <c r="AP71" s="330"/>
      <c r="AQ71" s="465">
        <f t="shared" si="24"/>
        <v>33.423099851660041</v>
      </c>
      <c r="AR71" s="18"/>
    </row>
    <row r="72" spans="1:44" ht="12.75" customHeight="1" thickBot="1" x14ac:dyDescent="0.25">
      <c r="A72" s="45" t="s">
        <v>42</v>
      </c>
      <c r="B72" s="46"/>
      <c r="C72" s="256">
        <f t="shared" ref="C72:AP72" si="58">C26-C27-C29</f>
        <v>9.0302264774317678</v>
      </c>
      <c r="D72" s="278">
        <f t="shared" si="58"/>
        <v>10.425024670200003</v>
      </c>
      <c r="E72" s="179">
        <f t="shared" si="58"/>
        <v>-3.1293155975679952</v>
      </c>
      <c r="F72" s="297">
        <f t="shared" si="58"/>
        <v>0</v>
      </c>
      <c r="G72" s="297">
        <f t="shared" si="58"/>
        <v>1.4804874047999981</v>
      </c>
      <c r="H72" s="307">
        <f t="shared" si="58"/>
        <v>-9.5855591093548469</v>
      </c>
      <c r="I72" s="278">
        <f t="shared" si="58"/>
        <v>-0.3493261093547646</v>
      </c>
      <c r="J72" s="179">
        <f t="shared" si="58"/>
        <v>-0.3004799999999932</v>
      </c>
      <c r="K72" s="179">
        <f t="shared" si="58"/>
        <v>-8.9357529999999912</v>
      </c>
      <c r="L72" s="307">
        <f t="shared" si="58"/>
        <v>81.436522851965492</v>
      </c>
      <c r="M72" s="179">
        <f t="shared" si="58"/>
        <v>-115.55380000000059</v>
      </c>
      <c r="N72" s="179">
        <f t="shared" ref="N72" si="59">N26-N27-N29</f>
        <v>6.9291605099999991</v>
      </c>
      <c r="O72" s="179">
        <f t="shared" si="58"/>
        <v>0</v>
      </c>
      <c r="P72" s="179">
        <f t="shared" si="58"/>
        <v>41.519031840130083</v>
      </c>
      <c r="Q72" s="179">
        <f t="shared" si="58"/>
        <v>-117.18972187872794</v>
      </c>
      <c r="R72" s="179">
        <f t="shared" si="58"/>
        <v>102.67573585251114</v>
      </c>
      <c r="S72" s="179">
        <f t="shared" si="58"/>
        <v>88.423845210427828</v>
      </c>
      <c r="T72" s="179">
        <f t="shared" si="58"/>
        <v>-4.4724440967883083E-2</v>
      </c>
      <c r="U72" s="179">
        <f t="shared" si="58"/>
        <v>75.437025879348312</v>
      </c>
      <c r="V72" s="179">
        <f t="shared" si="58"/>
        <v>0.29096987924032192</v>
      </c>
      <c r="W72" s="179">
        <f t="shared" si="58"/>
        <v>-1.0510000000000197</v>
      </c>
      <c r="X72" s="179">
        <f t="shared" si="58"/>
        <v>0</v>
      </c>
      <c r="Y72" s="179">
        <f t="shared" si="58"/>
        <v>0</v>
      </c>
      <c r="Z72" s="179">
        <f t="shared" si="58"/>
        <v>0</v>
      </c>
      <c r="AA72" s="307">
        <f t="shared" si="58"/>
        <v>67.948505782670054</v>
      </c>
      <c r="AB72" s="257">
        <f t="shared" si="58"/>
        <v>0.54474134231989524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0.30419127264000423</v>
      </c>
      <c r="AJ72" s="179">
        <f t="shared" ref="AJ72" si="61">AJ26-AJ27-AJ29</f>
        <v>0.2405500696800047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78">
        <f t="shared" si="58"/>
        <v>0</v>
      </c>
      <c r="AO72" s="307">
        <f t="shared" si="58"/>
        <v>-16.970658797927626</v>
      </c>
      <c r="AP72" s="257">
        <f t="shared" si="58"/>
        <v>0</v>
      </c>
      <c r="AQ72" s="207">
        <f t="shared" si="24"/>
        <v>132.40377854710474</v>
      </c>
    </row>
    <row r="73" spans="1:44" s="52" customFormat="1" ht="27.7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116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161" t="s">
        <v>152</v>
      </c>
      <c r="B76" s="161"/>
      <c r="C76" s="244"/>
      <c r="D76" s="244"/>
      <c r="E76" s="298"/>
      <c r="F76" s="213"/>
      <c r="G76" s="213"/>
      <c r="H76" s="298"/>
      <c r="I76" s="213"/>
      <c r="J76" s="213"/>
      <c r="K76" s="213"/>
      <c r="S76" s="348"/>
      <c r="T76" s="360"/>
      <c r="U76" s="348"/>
      <c r="V76" s="348"/>
      <c r="Z76" s="213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>
    <pageSetUpPr fitToPage="1"/>
  </sheetPr>
  <dimension ref="A1:AS76"/>
  <sheetViews>
    <sheetView zoomScale="80" zoomScaleNormal="80" workbookViewId="0">
      <pane xSplit="2" ySplit="1" topLeftCell="Q38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42578125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3" width="5.42578125" style="213" customWidth="1"/>
    <col min="24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78</v>
      </c>
      <c r="B1" s="1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5" t="s">
        <v>109</v>
      </c>
      <c r="AQ1" s="396" t="s">
        <v>110</v>
      </c>
      <c r="AS1" s="519">
        <v>24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643.46833889723655</v>
      </c>
      <c r="I2" s="12">
        <v>457.29687789723653</v>
      </c>
      <c r="J2" s="303">
        <v>186.17146100000002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322.40299055366683</v>
      </c>
      <c r="AB2" s="320">
        <f>SUM(AC2:AM2)</f>
        <v>469.19175503087621</v>
      </c>
      <c r="AC2" s="321">
        <v>57.325498036572782</v>
      </c>
      <c r="AD2" s="303">
        <v>168.41986729999999</v>
      </c>
      <c r="AE2" s="303">
        <v>169.92180465864519</v>
      </c>
      <c r="AF2" s="303">
        <v>0</v>
      </c>
      <c r="AG2" s="303">
        <v>36.378660594033143</v>
      </c>
      <c r="AH2" s="303">
        <v>10.459395470015343</v>
      </c>
      <c r="AI2" s="303">
        <v>14.4180309432</v>
      </c>
      <c r="AJ2" s="303">
        <v>1.0405018817279998</v>
      </c>
      <c r="AK2" s="303">
        <v>0</v>
      </c>
      <c r="AL2" s="303">
        <v>1.387316612905344</v>
      </c>
      <c r="AM2" s="418">
        <v>9.8406795337764468</v>
      </c>
      <c r="AN2" s="415">
        <v>0</v>
      </c>
      <c r="AO2" s="351"/>
      <c r="AP2" s="320"/>
      <c r="AQ2" s="197">
        <f>C2+H2+L2+AA2+AB2+AN2+AO2+AP2</f>
        <v>1435.0630844817797</v>
      </c>
    </row>
    <row r="3" spans="1:45" ht="12.75" customHeight="1" x14ac:dyDescent="0.2">
      <c r="A3" s="19" t="s">
        <v>1</v>
      </c>
      <c r="B3" s="20"/>
      <c r="C3" s="251">
        <f>SUM(D3:G3)</f>
        <v>1443.0602338665497</v>
      </c>
      <c r="D3" s="252">
        <v>1405.2095891798297</v>
      </c>
      <c r="E3" s="386">
        <v>32.666004300000004</v>
      </c>
      <c r="F3" s="190"/>
      <c r="G3" s="190">
        <v>5.1846403867199999</v>
      </c>
      <c r="H3" s="304">
        <f>SUM(I3:K3)</f>
        <v>0</v>
      </c>
      <c r="I3" s="28"/>
      <c r="J3" s="175"/>
      <c r="K3" s="190"/>
      <c r="L3" s="304">
        <f>SUM(M3:Z3)</f>
        <v>10260.021370628041</v>
      </c>
      <c r="M3" s="28">
        <v>3488.0886</v>
      </c>
      <c r="N3" s="28">
        <v>7.215024614999999</v>
      </c>
      <c r="O3" s="175">
        <v>0</v>
      </c>
      <c r="P3" s="175">
        <v>1250.4457702264888</v>
      </c>
      <c r="Q3" s="175">
        <v>500.42955350702499</v>
      </c>
      <c r="R3" s="175">
        <v>1110.5616844427202</v>
      </c>
      <c r="S3" s="175">
        <v>590.08697142714755</v>
      </c>
      <c r="T3" s="175">
        <v>131.30067510000003</v>
      </c>
      <c r="U3" s="175">
        <v>2765.3250552891604</v>
      </c>
      <c r="V3" s="175">
        <v>302.6466360205003</v>
      </c>
      <c r="W3" s="175">
        <v>0</v>
      </c>
      <c r="X3" s="175">
        <v>68.430399999999992</v>
      </c>
      <c r="Y3" s="175">
        <v>1.0509999999999999</v>
      </c>
      <c r="Z3" s="190">
        <v>44.44</v>
      </c>
      <c r="AA3" s="304">
        <v>3923.5349940287779</v>
      </c>
      <c r="AB3" s="322">
        <f>SUM(AC3:AM3)</f>
        <v>25.339774083839998</v>
      </c>
      <c r="AC3" s="323"/>
      <c r="AD3" s="175"/>
      <c r="AE3" s="175">
        <v>12.512264140799999</v>
      </c>
      <c r="AF3" s="175"/>
      <c r="AG3" s="175"/>
      <c r="AH3" s="175"/>
      <c r="AI3" s="175">
        <v>7.306053179327999</v>
      </c>
      <c r="AJ3" s="175">
        <v>5.5214567637119991</v>
      </c>
      <c r="AK3" s="175"/>
      <c r="AL3" s="175"/>
      <c r="AM3" s="419"/>
      <c r="AN3" s="416"/>
      <c r="AO3" s="352">
        <v>121.46673875400002</v>
      </c>
      <c r="AP3" s="322"/>
      <c r="AQ3" s="201">
        <f t="shared" ref="AQ3:AQ20" si="0">C3+H3+L3+AA3+AB3+AN3+AO3+AP3</f>
        <v>15773.42311136121</v>
      </c>
    </row>
    <row r="4" spans="1:45" ht="12.75" customHeight="1" x14ac:dyDescent="0.2">
      <c r="A4" s="19" t="s">
        <v>2</v>
      </c>
      <c r="B4" s="20"/>
      <c r="C4" s="251">
        <f>SUM(D4:G4)</f>
        <v>3.0571999999999999</v>
      </c>
      <c r="D4" s="252">
        <v>0</v>
      </c>
      <c r="E4" s="253">
        <v>3.0571999999999999</v>
      </c>
      <c r="F4" s="190"/>
      <c r="G4" s="190">
        <v>0</v>
      </c>
      <c r="H4" s="304">
        <f>SUM(I4:K4)</f>
        <v>7.897361000000001</v>
      </c>
      <c r="I4" s="28"/>
      <c r="J4" s="175"/>
      <c r="K4" s="190">
        <v>7.897361000000001</v>
      </c>
      <c r="L4" s="304">
        <f>SUM(M4:Z4)</f>
        <v>1233.3742166850134</v>
      </c>
      <c r="M4" s="28">
        <v>0</v>
      </c>
      <c r="N4" s="28">
        <v>0</v>
      </c>
      <c r="O4" s="175"/>
      <c r="P4" s="175">
        <v>27.068202944999999</v>
      </c>
      <c r="Q4" s="175">
        <v>17.408740742615041</v>
      </c>
      <c r="R4" s="175">
        <v>0</v>
      </c>
      <c r="S4" s="175">
        <v>1133.3667389587833</v>
      </c>
      <c r="T4" s="175">
        <v>15.1682143585</v>
      </c>
      <c r="U4" s="175">
        <v>14.673691183199995</v>
      </c>
      <c r="V4" s="175">
        <v>6.5359715139150003</v>
      </c>
      <c r="W4" s="175">
        <v>13.092656982999999</v>
      </c>
      <c r="X4" s="175">
        <v>0</v>
      </c>
      <c r="Y4" s="175">
        <v>0</v>
      </c>
      <c r="Z4" s="190">
        <v>6.0600000000000005</v>
      </c>
      <c r="AA4" s="304">
        <v>0</v>
      </c>
      <c r="AB4" s="322">
        <f>SUM(AC4:AM4)</f>
        <v>4.1264639999999998E-2</v>
      </c>
      <c r="AC4" s="323"/>
      <c r="AD4" s="175"/>
      <c r="AE4" s="175">
        <v>4.1264639999999998E-2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7.0566376359999996</v>
      </c>
      <c r="AP4" s="322"/>
      <c r="AQ4" s="201">
        <f t="shared" si="0"/>
        <v>1251.4266799610134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113.87989310690173</v>
      </c>
      <c r="M5" s="28"/>
      <c r="N5" s="28"/>
      <c r="O5" s="175"/>
      <c r="P5" s="175"/>
      <c r="Q5" s="175"/>
      <c r="R5" s="175"/>
      <c r="S5" s="175">
        <v>66.136391122033913</v>
      </c>
      <c r="T5" s="175"/>
      <c r="U5" s="175">
        <v>47.743501984867812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113.87989310690173</v>
      </c>
    </row>
    <row r="6" spans="1:45" ht="12.75" customHeight="1" thickBot="1" x14ac:dyDescent="0.25">
      <c r="A6" s="33" t="s">
        <v>4</v>
      </c>
      <c r="B6" s="34"/>
      <c r="C6" s="251">
        <f>SUM(D6:G6)</f>
        <v>159.39166936089998</v>
      </c>
      <c r="D6" s="254">
        <v>154.24241222890001</v>
      </c>
      <c r="E6" s="190">
        <v>3.7790489999999997</v>
      </c>
      <c r="F6" s="255"/>
      <c r="G6" s="255">
        <v>1.3702081319999999</v>
      </c>
      <c r="H6" s="305">
        <f>SUM(I6:K6)</f>
        <v>114.45281389435486</v>
      </c>
      <c r="I6" s="306">
        <v>116.03739189435485</v>
      </c>
      <c r="J6" s="306">
        <v>-0.15900400000000001</v>
      </c>
      <c r="K6" s="255">
        <v>-1.4255739999999983</v>
      </c>
      <c r="L6" s="305">
        <f>SUM(M6:Z6)</f>
        <v>172.12005688742326</v>
      </c>
      <c r="M6" s="28">
        <v>-22.497199999999999</v>
      </c>
      <c r="N6" s="28">
        <v>-7.4550000000000001</v>
      </c>
      <c r="O6" s="175"/>
      <c r="P6" s="175">
        <v>3.6791909688888791</v>
      </c>
      <c r="Q6" s="175">
        <v>-18.762865280606746</v>
      </c>
      <c r="R6" s="175">
        <v>48.192492707519996</v>
      </c>
      <c r="S6" s="175">
        <v>130.62139441841961</v>
      </c>
      <c r="T6" s="175">
        <v>2.6521357778999834</v>
      </c>
      <c r="U6" s="175">
        <v>42.171118339315271</v>
      </c>
      <c r="V6" s="175">
        <v>-9.4766104920137408</v>
      </c>
      <c r="W6" s="175">
        <v>2.9954004480000007</v>
      </c>
      <c r="X6" s="186">
        <v>0</v>
      </c>
      <c r="Y6" s="186">
        <v>0</v>
      </c>
      <c r="Z6" s="255">
        <v>0</v>
      </c>
      <c r="AA6" s="305">
        <v>9.2590388496868314</v>
      </c>
      <c r="AB6" s="324">
        <f>SUM(AC6:AM6)</f>
        <v>-6.7408993276320004</v>
      </c>
      <c r="AC6" s="325"/>
      <c r="AD6" s="186"/>
      <c r="AE6" s="186">
        <v>-7.9477415999999967E-2</v>
      </c>
      <c r="AF6" s="186"/>
      <c r="AG6" s="186"/>
      <c r="AH6" s="186"/>
      <c r="AI6" s="186">
        <v>-3.60952747896</v>
      </c>
      <c r="AJ6" s="186">
        <v>-3.0518944326719999</v>
      </c>
      <c r="AK6" s="186"/>
      <c r="AL6" s="186"/>
      <c r="AM6" s="420"/>
      <c r="AN6" s="314"/>
      <c r="AO6" s="353"/>
      <c r="AP6" s="324"/>
      <c r="AQ6" s="204">
        <f t="shared" si="0"/>
        <v>448.48267966473287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1599.3947032274496</v>
      </c>
      <c r="D7" s="326">
        <f t="shared" si="1"/>
        <v>1559.4520014087298</v>
      </c>
      <c r="E7" s="180">
        <f t="shared" si="1"/>
        <v>33.387853300000003</v>
      </c>
      <c r="F7" s="180">
        <f t="shared" si="1"/>
        <v>0</v>
      </c>
      <c r="G7" s="180">
        <f t="shared" si="1"/>
        <v>6.5548485187200001</v>
      </c>
      <c r="H7" s="308">
        <f t="shared" si="1"/>
        <v>750.02379179159141</v>
      </c>
      <c r="I7" s="326">
        <f t="shared" si="1"/>
        <v>573.3342697915914</v>
      </c>
      <c r="J7" s="180">
        <f t="shared" si="1"/>
        <v>186.01245700000001</v>
      </c>
      <c r="K7" s="326">
        <f t="shared" si="1"/>
        <v>-9.3229349999999993</v>
      </c>
      <c r="L7" s="308">
        <f t="shared" si="1"/>
        <v>9084.8873177235491</v>
      </c>
      <c r="M7" s="326">
        <f t="shared" si="1"/>
        <v>3465.5914000000002</v>
      </c>
      <c r="N7" s="326">
        <f t="shared" ref="N7" si="2">N2+N3-N4-N5+N6</f>
        <v>-0.23997538500000104</v>
      </c>
      <c r="O7" s="180">
        <f t="shared" si="1"/>
        <v>0</v>
      </c>
      <c r="P7" s="180">
        <f t="shared" si="1"/>
        <v>1227.0567582503777</v>
      </c>
      <c r="Q7" s="180">
        <f t="shared" si="1"/>
        <v>464.25794748380315</v>
      </c>
      <c r="R7" s="180">
        <f t="shared" si="1"/>
        <v>1158.7541771502401</v>
      </c>
      <c r="S7" s="180">
        <f t="shared" si="1"/>
        <v>-478.79476423525011</v>
      </c>
      <c r="T7" s="180">
        <f t="shared" si="1"/>
        <v>118.78459651940003</v>
      </c>
      <c r="U7" s="180">
        <f t="shared" si="1"/>
        <v>2745.0789804604083</v>
      </c>
      <c r="V7" s="180">
        <f t="shared" si="1"/>
        <v>286.63405401457157</v>
      </c>
      <c r="W7" s="180">
        <f t="shared" si="1"/>
        <v>-10.097256535</v>
      </c>
      <c r="X7" s="180">
        <f t="shared" si="1"/>
        <v>68.430399999999992</v>
      </c>
      <c r="Y7" s="180">
        <f t="shared" si="1"/>
        <v>1.0509999999999999</v>
      </c>
      <c r="Z7" s="326">
        <f t="shared" si="1"/>
        <v>38.379999999999995</v>
      </c>
      <c r="AA7" s="308">
        <f t="shared" si="1"/>
        <v>4255.1970234321316</v>
      </c>
      <c r="AB7" s="308">
        <f t="shared" si="1"/>
        <v>487.74936514708418</v>
      </c>
      <c r="AC7" s="326">
        <f t="shared" si="1"/>
        <v>57.325498036572782</v>
      </c>
      <c r="AD7" s="180">
        <f t="shared" si="1"/>
        <v>168.41986729999999</v>
      </c>
      <c r="AE7" s="180">
        <f t="shared" si="1"/>
        <v>182.31332674344517</v>
      </c>
      <c r="AF7" s="180">
        <f t="shared" ref="AF7" si="3">AF2+AF3-AF4-AF5+AF6</f>
        <v>0</v>
      </c>
      <c r="AG7" s="180">
        <f t="shared" si="1"/>
        <v>36.378660594033143</v>
      </c>
      <c r="AH7" s="180">
        <f t="shared" si="1"/>
        <v>10.459395470015343</v>
      </c>
      <c r="AI7" s="180">
        <f t="shared" si="1"/>
        <v>18.114556643567997</v>
      </c>
      <c r="AJ7" s="180">
        <f t="shared" ref="AJ7" si="4">AJ2+AJ3-AJ4-AJ5+AJ6</f>
        <v>3.5100642127679991</v>
      </c>
      <c r="AK7" s="180">
        <f t="shared" si="1"/>
        <v>0</v>
      </c>
      <c r="AL7" s="180">
        <f t="shared" ref="AL7" si="5">AL2+AL3-AL4-AL5+AL6</f>
        <v>1.387316612905344</v>
      </c>
      <c r="AM7" s="421">
        <f t="shared" si="1"/>
        <v>9.8406795337764468</v>
      </c>
      <c r="AN7" s="326">
        <f t="shared" si="1"/>
        <v>0</v>
      </c>
      <c r="AO7" s="308">
        <f t="shared" si="1"/>
        <v>114.41010111800001</v>
      </c>
      <c r="AP7" s="362">
        <f t="shared" si="1"/>
        <v>0</v>
      </c>
      <c r="AQ7" s="229">
        <f t="shared" si="0"/>
        <v>16291.662302439805</v>
      </c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1599.3947032274496</v>
      </c>
      <c r="D8" s="374">
        <f t="shared" si="6"/>
        <v>1559.4520014087298</v>
      </c>
      <c r="E8" s="375">
        <f t="shared" si="6"/>
        <v>33.387853300000003</v>
      </c>
      <c r="F8" s="376">
        <f t="shared" si="6"/>
        <v>0</v>
      </c>
      <c r="G8" s="376">
        <f t="shared" si="6"/>
        <v>6.5548485187200001</v>
      </c>
      <c r="H8" s="377">
        <f t="shared" si="6"/>
        <v>750.02379179159141</v>
      </c>
      <c r="I8" s="374">
        <f t="shared" si="6"/>
        <v>573.3342697915914</v>
      </c>
      <c r="J8" s="375">
        <f t="shared" si="6"/>
        <v>186.01245700000001</v>
      </c>
      <c r="K8" s="374">
        <f t="shared" si="6"/>
        <v>-9.3229349999999993</v>
      </c>
      <c r="L8" s="377">
        <f t="shared" si="6"/>
        <v>8977.0259177235494</v>
      </c>
      <c r="M8" s="374">
        <f t="shared" si="6"/>
        <v>3465.5914000000002</v>
      </c>
      <c r="N8" s="374">
        <f t="shared" si="6"/>
        <v>-0.23997538500000104</v>
      </c>
      <c r="O8" s="375">
        <f t="shared" si="6"/>
        <v>0</v>
      </c>
      <c r="P8" s="375">
        <f t="shared" si="6"/>
        <v>1227.0567582503777</v>
      </c>
      <c r="Q8" s="375">
        <f t="shared" si="6"/>
        <v>464.25794748380315</v>
      </c>
      <c r="R8" s="375">
        <f t="shared" si="6"/>
        <v>1158.7541771502401</v>
      </c>
      <c r="S8" s="375">
        <f t="shared" si="6"/>
        <v>-478.79476423525011</v>
      </c>
      <c r="T8" s="375">
        <f t="shared" si="6"/>
        <v>118.78459651940003</v>
      </c>
      <c r="U8" s="375">
        <f t="shared" si="6"/>
        <v>2745.0789804604083</v>
      </c>
      <c r="V8" s="375">
        <f t="shared" si="6"/>
        <v>286.63405401457157</v>
      </c>
      <c r="W8" s="375">
        <f t="shared" si="6"/>
        <v>-10.097256535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4255.1970234321316</v>
      </c>
      <c r="AB8" s="387">
        <f t="shared" si="6"/>
        <v>487.74936514708418</v>
      </c>
      <c r="AC8" s="374">
        <f t="shared" si="6"/>
        <v>57.325498036572782</v>
      </c>
      <c r="AD8" s="375">
        <f t="shared" si="6"/>
        <v>168.41986729999999</v>
      </c>
      <c r="AE8" s="375">
        <f t="shared" si="6"/>
        <v>182.31332674344517</v>
      </c>
      <c r="AF8" s="375">
        <f t="shared" si="6"/>
        <v>0</v>
      </c>
      <c r="AG8" s="375">
        <f t="shared" si="6"/>
        <v>36.378660594033143</v>
      </c>
      <c r="AH8" s="375">
        <f t="shared" si="6"/>
        <v>10.459395470015343</v>
      </c>
      <c r="AI8" s="375">
        <f t="shared" si="6"/>
        <v>18.114556643567997</v>
      </c>
      <c r="AJ8" s="375">
        <f t="shared" ref="AJ8" si="7">AJ7-AJ27</f>
        <v>3.5100642127679991</v>
      </c>
      <c r="AK8" s="375">
        <f t="shared" si="6"/>
        <v>0</v>
      </c>
      <c r="AL8" s="375">
        <f t="shared" si="6"/>
        <v>1.387316612905344</v>
      </c>
      <c r="AM8" s="422">
        <f t="shared" si="6"/>
        <v>9.8406795337764468</v>
      </c>
      <c r="AN8" s="374">
        <f t="shared" si="6"/>
        <v>0</v>
      </c>
      <c r="AO8" s="377">
        <f t="shared" si="6"/>
        <v>114.41010111800001</v>
      </c>
      <c r="AP8" s="374">
        <f t="shared" si="6"/>
        <v>0</v>
      </c>
      <c r="AQ8" s="378">
        <f t="shared" si="0"/>
        <v>16183.800902439807</v>
      </c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1171.5276583548293</v>
      </c>
      <c r="D9" s="259">
        <f t="shared" si="8"/>
        <v>1171.5276583548293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556.72091969658356</v>
      </c>
      <c r="I9" s="259">
        <f t="shared" si="8"/>
        <v>556.72091969658356</v>
      </c>
      <c r="J9" s="180">
        <f t="shared" si="8"/>
        <v>0</v>
      </c>
      <c r="K9" s="260">
        <f t="shared" si="8"/>
        <v>0</v>
      </c>
      <c r="L9" s="308">
        <f t="shared" si="8"/>
        <v>3863.856452486365</v>
      </c>
      <c r="M9" s="180">
        <f t="shared" si="8"/>
        <v>3465.5913999999998</v>
      </c>
      <c r="N9" s="180">
        <f t="shared" ref="N9" si="9">SUM(N10:N14)</f>
        <v>0</v>
      </c>
      <c r="O9" s="180">
        <f t="shared" si="8"/>
        <v>8.0067844223999991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376.16129045649643</v>
      </c>
      <c r="T9" s="180">
        <f t="shared" si="8"/>
        <v>0.24380293167820793</v>
      </c>
      <c r="U9" s="180">
        <f t="shared" si="8"/>
        <v>13.853174675790584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2736.918251984584</v>
      </c>
      <c r="AB9" s="326">
        <f t="shared" si="8"/>
        <v>43.832586861000038</v>
      </c>
      <c r="AC9" s="327">
        <f t="shared" si="8"/>
        <v>0</v>
      </c>
      <c r="AD9" s="180">
        <f t="shared" si="8"/>
        <v>0</v>
      </c>
      <c r="AE9" s="180">
        <f t="shared" si="8"/>
        <v>2.1790117919999998</v>
      </c>
      <c r="AF9" s="180">
        <f t="shared" ref="AF9" si="10">SUM(AF10:AF14)</f>
        <v>0</v>
      </c>
      <c r="AG9" s="180">
        <f t="shared" si="8"/>
        <v>36.378660594033143</v>
      </c>
      <c r="AH9" s="187">
        <f t="shared" si="8"/>
        <v>5.2749144749669004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62.652240119999995</v>
      </c>
      <c r="AP9" s="326">
        <f t="shared" si="8"/>
        <v>0</v>
      </c>
      <c r="AQ9" s="211">
        <f t="shared" si="0"/>
        <v>8435.508109503362</v>
      </c>
    </row>
    <row r="10" spans="1:45" ht="12.75" customHeight="1" x14ac:dyDescent="0.2">
      <c r="A10" s="63" t="s">
        <v>225</v>
      </c>
      <c r="B10" s="64"/>
      <c r="C10" s="261">
        <f>SUM(D10:G10)</f>
        <v>1171.5276583548293</v>
      </c>
      <c r="D10" s="262">
        <v>1171.5276583548293</v>
      </c>
      <c r="E10" s="181"/>
      <c r="F10" s="263"/>
      <c r="G10" s="263"/>
      <c r="H10" s="309">
        <f>SUM(I10:K10)</f>
        <v>449.1883571256148</v>
      </c>
      <c r="I10" s="262">
        <v>449.1883571256148</v>
      </c>
      <c r="J10" s="181">
        <v>0</v>
      </c>
      <c r="K10" s="263"/>
      <c r="L10" s="309">
        <f>SUM(M10:Z10)</f>
        <v>390.014465132287</v>
      </c>
      <c r="M10" s="181"/>
      <c r="N10" s="181"/>
      <c r="O10" s="181"/>
      <c r="P10" s="181"/>
      <c r="Q10" s="181"/>
      <c r="R10" s="181"/>
      <c r="S10" s="181">
        <v>376.16129045649643</v>
      </c>
      <c r="T10" s="181"/>
      <c r="U10" s="181">
        <v>13.853174675790584</v>
      </c>
      <c r="V10" s="181"/>
      <c r="W10" s="181"/>
      <c r="X10" s="181"/>
      <c r="Y10" s="181"/>
      <c r="Z10" s="263"/>
      <c r="AA10" s="309">
        <v>2501.49484762056</v>
      </c>
      <c r="AB10" s="328">
        <f>SUM(AC10:AM10)</f>
        <v>36.46701659403314</v>
      </c>
      <c r="AC10" s="329"/>
      <c r="AD10" s="181"/>
      <c r="AE10" s="181">
        <v>8.8356000000000004E-2</v>
      </c>
      <c r="AF10" s="181">
        <v>0</v>
      </c>
      <c r="AG10" s="181">
        <v>36.378660594033143</v>
      </c>
      <c r="AH10" s="213"/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4548.6923448273246</v>
      </c>
    </row>
    <row r="11" spans="1:45" ht="12.75" customHeight="1" x14ac:dyDescent="0.2">
      <c r="A11" s="19" t="s">
        <v>226</v>
      </c>
      <c r="B11" s="2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7.9484941499161517</v>
      </c>
      <c r="I11" s="28">
        <v>7.9484941499161517</v>
      </c>
      <c r="J11" s="175"/>
      <c r="K11" s="190"/>
      <c r="L11" s="304">
        <f>SUM(M11:Z11)</f>
        <v>8.2505873540782062</v>
      </c>
      <c r="M11" s="175"/>
      <c r="N11" s="175"/>
      <c r="O11" s="175">
        <v>8.0067844223999991</v>
      </c>
      <c r="P11" s="175"/>
      <c r="Q11" s="175"/>
      <c r="R11" s="175"/>
      <c r="S11" s="175">
        <v>0</v>
      </c>
      <c r="T11" s="175">
        <v>0.24380293167820793</v>
      </c>
      <c r="U11" s="175">
        <v>0</v>
      </c>
      <c r="V11" s="175"/>
      <c r="W11" s="175"/>
      <c r="X11" s="175"/>
      <c r="Y11" s="175"/>
      <c r="Z11" s="190"/>
      <c r="AA11" s="304">
        <v>235.42340436402392</v>
      </c>
      <c r="AB11" s="322">
        <f>SUM(AC11:AM11)</f>
        <v>7.3655702669669001</v>
      </c>
      <c r="AC11" s="323"/>
      <c r="AD11" s="175"/>
      <c r="AE11" s="175">
        <v>2.0906557919999997</v>
      </c>
      <c r="AF11" s="175"/>
      <c r="AG11" s="175"/>
      <c r="AH11" s="175">
        <v>5.2749144749669004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258.98805613498519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46.969116719999995</v>
      </c>
      <c r="AP12" s="322"/>
      <c r="AQ12" s="201">
        <f t="shared" si="0"/>
        <v>46.969116719999995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99.584068421052635</v>
      </c>
      <c r="I13" s="28">
        <v>99.584068421052635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99.584068421052635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3465.5913999999998</v>
      </c>
      <c r="M14" s="182">
        <v>3465.5913999999998</v>
      </c>
      <c r="N14" s="182">
        <v>0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15.683123399999998</v>
      </c>
      <c r="AP14" s="330"/>
      <c r="AQ14" s="217">
        <f t="shared" si="0"/>
        <v>3481.2745233999999</v>
      </c>
    </row>
    <row r="15" spans="1:45" s="52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94.604865000000004</v>
      </c>
      <c r="I15" s="268">
        <f t="shared" si="13"/>
        <v>0</v>
      </c>
      <c r="J15" s="183">
        <f t="shared" si="13"/>
        <v>0</v>
      </c>
      <c r="K15" s="269">
        <f t="shared" si="13"/>
        <v>94.604865000000004</v>
      </c>
      <c r="L15" s="311">
        <f t="shared" si="13"/>
        <v>3364.1355153224026</v>
      </c>
      <c r="M15" s="183">
        <f t="shared" si="13"/>
        <v>0</v>
      </c>
      <c r="N15" s="183">
        <f t="shared" si="13"/>
        <v>0</v>
      </c>
      <c r="O15" s="183">
        <f t="shared" si="13"/>
        <v>99.825206283661601</v>
      </c>
      <c r="P15" s="183">
        <f t="shared" si="13"/>
        <v>525.15157774499994</v>
      </c>
      <c r="Q15" s="183">
        <f t="shared" si="13"/>
        <v>211.46302566480003</v>
      </c>
      <c r="R15" s="183">
        <f t="shared" si="13"/>
        <v>0</v>
      </c>
      <c r="S15" s="183">
        <f t="shared" si="13"/>
        <v>1231.4478589348596</v>
      </c>
      <c r="T15" s="183">
        <f t="shared" si="13"/>
        <v>40.268501872835415</v>
      </c>
      <c r="U15" s="183">
        <f t="shared" si="13"/>
        <v>1245.8820882862467</v>
      </c>
      <c r="V15" s="183">
        <f t="shared" si="13"/>
        <v>0</v>
      </c>
      <c r="W15" s="183">
        <f t="shared" si="13"/>
        <v>10.097256535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2243.0460615075554</v>
      </c>
      <c r="AP15" s="219">
        <f t="shared" si="13"/>
        <v>0</v>
      </c>
      <c r="AQ15" s="220">
        <f t="shared" si="0"/>
        <v>5701.7864418299578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2056.2666780664158</v>
      </c>
      <c r="AP16" s="328"/>
      <c r="AQ16" s="221">
        <f>C16+H16+L16+AA16+AO16+AP16</f>
        <v>2056.2666780664158</v>
      </c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156.73930862751999</v>
      </c>
      <c r="AP17" s="322"/>
      <c r="AQ17" s="201">
        <f>C17+H17+L17+AA17+AO17+AP17</f>
        <v>156.73930862751999</v>
      </c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30.040074813619199</v>
      </c>
      <c r="AP18" s="322"/>
      <c r="AQ18" s="201">
        <f t="shared" si="0"/>
        <v>30.040074813619199</v>
      </c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94.604865000000004</v>
      </c>
      <c r="I19" s="28"/>
      <c r="J19" s="175"/>
      <c r="K19" s="190">
        <v>94.604865000000004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94.604865000000004</v>
      </c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3364.1355153224026</v>
      </c>
      <c r="M20" s="182"/>
      <c r="N20" s="182"/>
      <c r="O20" s="182">
        <v>99.825206283661601</v>
      </c>
      <c r="P20" s="182">
        <v>525.15157774499994</v>
      </c>
      <c r="Q20" s="182">
        <v>211.46302566480003</v>
      </c>
      <c r="R20" s="182">
        <v>0</v>
      </c>
      <c r="S20" s="182">
        <v>1231.4478589348596</v>
      </c>
      <c r="T20" s="182">
        <v>40.268501872835415</v>
      </c>
      <c r="U20" s="182">
        <v>1245.8820882862467</v>
      </c>
      <c r="V20" s="182"/>
      <c r="W20" s="182">
        <v>10.097256535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3364.1355153224026</v>
      </c>
    </row>
    <row r="21" spans="1:44" s="222" customFormat="1" ht="12.75" customHeight="1" x14ac:dyDescent="0.2">
      <c r="A21" s="97" t="s">
        <v>7</v>
      </c>
      <c r="B21" s="224"/>
      <c r="C21" s="270">
        <f>SUM(C22:C24)</f>
        <v>15.442342619999998</v>
      </c>
      <c r="D21" s="271">
        <f>SUM(D22:D24)</f>
        <v>-10.64</v>
      </c>
      <c r="E21" s="184">
        <f>SUM(E22:E24)</f>
        <v>26.082342619999999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-5.9382962618234263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-6.854777044444444</v>
      </c>
      <c r="Q21" s="184">
        <f t="shared" si="15"/>
        <v>190.30986613184001</v>
      </c>
      <c r="R21" s="184">
        <f t="shared" si="15"/>
        <v>-190.25148081431999</v>
      </c>
      <c r="S21" s="184">
        <f t="shared" si="15"/>
        <v>26.284593869491527</v>
      </c>
      <c r="T21" s="184">
        <f t="shared" si="15"/>
        <v>0</v>
      </c>
      <c r="U21" s="184">
        <f t="shared" si="15"/>
        <v>-9.9841557843905413</v>
      </c>
      <c r="V21" s="184">
        <f t="shared" si="15"/>
        <v>-15.44234262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-225.74536533657277</v>
      </c>
      <c r="AC21" s="334">
        <f t="shared" si="17"/>
        <v>-57.325498036572782</v>
      </c>
      <c r="AD21" s="184">
        <f t="shared" si="17"/>
        <v>-168.41986729999999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225.74536533657277</v>
      </c>
      <c r="AP21" s="333">
        <f t="shared" si="17"/>
        <v>0</v>
      </c>
      <c r="AQ21" s="225">
        <f t="shared" si="17"/>
        <v>9.5040463581765717</v>
      </c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-225.74536533657277</v>
      </c>
      <c r="AC22" s="329">
        <f>-AC2</f>
        <v>-57.325498036572782</v>
      </c>
      <c r="AD22" s="181">
        <f>-AD2</f>
        <v>-168.41986729999999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225.74536533657277</v>
      </c>
      <c r="AP22" s="328"/>
      <c r="AQ22" s="221">
        <f>C22+H22+L22+AA22+AB22+AN22+AO22+AP22</f>
        <v>0</v>
      </c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15.442342619999998</v>
      </c>
      <c r="D24" s="406">
        <v>-10.64</v>
      </c>
      <c r="E24" s="186">
        <f>-D24-V24</f>
        <v>26.082342619999999</v>
      </c>
      <c r="F24" s="255"/>
      <c r="G24" s="255">
        <v>0</v>
      </c>
      <c r="H24" s="305"/>
      <c r="I24" s="314"/>
      <c r="J24" s="186"/>
      <c r="K24" s="255"/>
      <c r="L24" s="305">
        <f>SUM(N24:Z24)</f>
        <v>-5.9382962618234263</v>
      </c>
      <c r="M24" s="186"/>
      <c r="N24" s="186">
        <v>0</v>
      </c>
      <c r="O24" s="186"/>
      <c r="P24" s="186">
        <v>-6.854777044444444</v>
      </c>
      <c r="Q24" s="186">
        <v>190.30986613184001</v>
      </c>
      <c r="R24" s="186">
        <v>-190.25148081431999</v>
      </c>
      <c r="S24" s="186">
        <v>26.284593869491527</v>
      </c>
      <c r="T24" s="186"/>
      <c r="U24" s="186">
        <v>-9.9841557843905413</v>
      </c>
      <c r="V24" s="255">
        <v>-15.44234262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9.5040463581765717</v>
      </c>
    </row>
    <row r="25" spans="1:44" s="96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16.423713148123809</v>
      </c>
      <c r="I25" s="174">
        <v>16.423713148123809</v>
      </c>
      <c r="J25" s="185"/>
      <c r="K25" s="174"/>
      <c r="L25" s="311">
        <f>SUM(O25:Z25)</f>
        <v>129.82467369612596</v>
      </c>
      <c r="M25" s="185"/>
      <c r="N25" s="185"/>
      <c r="O25" s="185">
        <v>91.818421861261598</v>
      </c>
      <c r="P25" s="185"/>
      <c r="Q25" s="185"/>
      <c r="R25" s="185"/>
      <c r="S25" s="185">
        <v>31.768128802594248</v>
      </c>
      <c r="T25" s="185">
        <v>3.757145438174252</v>
      </c>
      <c r="U25" s="185">
        <v>2.4809775940958487</v>
      </c>
      <c r="V25" s="185"/>
      <c r="W25" s="185"/>
      <c r="X25" s="185"/>
      <c r="Y25" s="185"/>
      <c r="Z25" s="174"/>
      <c r="AA25" s="311">
        <v>77.501721998969771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296.4132385616432</v>
      </c>
      <c r="AP25" s="219"/>
      <c r="AQ25" s="228">
        <f>C25+H25+L25+AA25+AB25+AN25+AO25+AP25</f>
        <v>520.16334740486275</v>
      </c>
    </row>
    <row r="26" spans="1:44" s="52" customFormat="1" ht="12.75" customHeight="1" thickBot="1" x14ac:dyDescent="0.25">
      <c r="A26" s="205" t="s">
        <v>9</v>
      </c>
      <c r="B26" s="206"/>
      <c r="C26" s="256">
        <f t="shared" ref="C26:AP26" si="20">C7-C9+C15+C21-C25</f>
        <v>443.3093874926202</v>
      </c>
      <c r="D26" s="278">
        <f t="shared" si="20"/>
        <v>377.28434305390044</v>
      </c>
      <c r="E26" s="179">
        <f t="shared" si="20"/>
        <v>59.470195920000002</v>
      </c>
      <c r="F26" s="179">
        <f t="shared" si="20"/>
        <v>0</v>
      </c>
      <c r="G26" s="179">
        <f t="shared" si="20"/>
        <v>6.5548485187200001</v>
      </c>
      <c r="H26" s="307">
        <f t="shared" si="20"/>
        <v>271.48402394688407</v>
      </c>
      <c r="I26" s="278">
        <f t="shared" si="20"/>
        <v>0.189636946884022</v>
      </c>
      <c r="J26" s="179">
        <f t="shared" si="20"/>
        <v>186.01245700000001</v>
      </c>
      <c r="K26" s="297">
        <f t="shared" si="20"/>
        <v>85.281930000000003</v>
      </c>
      <c r="L26" s="307">
        <f t="shared" si="20"/>
        <v>8449.403410601637</v>
      </c>
      <c r="M26" s="179">
        <f t="shared" si="20"/>
        <v>4.5474735088646412E-13</v>
      </c>
      <c r="N26" s="179">
        <f t="shared" si="20"/>
        <v>-0.23997538500000104</v>
      </c>
      <c r="O26" s="179">
        <f t="shared" si="20"/>
        <v>0</v>
      </c>
      <c r="P26" s="179">
        <f t="shared" si="20"/>
        <v>1745.3535589509331</v>
      </c>
      <c r="Q26" s="179">
        <f t="shared" si="20"/>
        <v>866.03083928044316</v>
      </c>
      <c r="R26" s="179">
        <f t="shared" si="20"/>
        <v>968.50269633592018</v>
      </c>
      <c r="S26" s="179">
        <f t="shared" si="20"/>
        <v>371.00826931001029</v>
      </c>
      <c r="T26" s="179">
        <f t="shared" si="20"/>
        <v>155.05215002238296</v>
      </c>
      <c r="U26" s="179">
        <f t="shared" si="20"/>
        <v>3964.6427606923776</v>
      </c>
      <c r="V26" s="179">
        <f t="shared" si="20"/>
        <v>271.1917113945716</v>
      </c>
      <c r="W26" s="179">
        <f t="shared" si="20"/>
        <v>0</v>
      </c>
      <c r="X26" s="179">
        <f t="shared" si="20"/>
        <v>68.430399999999992</v>
      </c>
      <c r="Y26" s="179">
        <f t="shared" si="20"/>
        <v>1.0509999999999999</v>
      </c>
      <c r="Z26" s="297">
        <f t="shared" si="20"/>
        <v>38.379999999999995</v>
      </c>
      <c r="AA26" s="307">
        <f t="shared" si="20"/>
        <v>1440.7770494485778</v>
      </c>
      <c r="AB26" s="257">
        <f t="shared" si="20"/>
        <v>218.17141294951136</v>
      </c>
      <c r="AC26" s="336">
        <f t="shared" si="20"/>
        <v>0</v>
      </c>
      <c r="AD26" s="336">
        <f t="shared" si="20"/>
        <v>0</v>
      </c>
      <c r="AE26" s="336">
        <f t="shared" si="20"/>
        <v>180.13431495144516</v>
      </c>
      <c r="AF26" s="336">
        <f t="shared" si="20"/>
        <v>0</v>
      </c>
      <c r="AG26" s="336">
        <f t="shared" si="20"/>
        <v>0</v>
      </c>
      <c r="AH26" s="336">
        <f t="shared" si="20"/>
        <v>5.1844809950484425</v>
      </c>
      <c r="AI26" s="336">
        <f t="shared" si="20"/>
        <v>18.114556643567997</v>
      </c>
      <c r="AJ26" s="336">
        <f t="shared" ref="AJ26" si="21">AJ7-AJ9+AJ15+AJ21-AJ25</f>
        <v>3.5100642127679991</v>
      </c>
      <c r="AK26" s="336">
        <f t="shared" si="20"/>
        <v>0</v>
      </c>
      <c r="AL26" s="336">
        <f t="shared" si="20"/>
        <v>1.387316612905344</v>
      </c>
      <c r="AM26" s="440">
        <f t="shared" si="20"/>
        <v>9.8406795337764468</v>
      </c>
      <c r="AN26" s="257">
        <f t="shared" si="20"/>
        <v>0</v>
      </c>
      <c r="AO26" s="307">
        <f t="shared" si="20"/>
        <v>2224.1360492804852</v>
      </c>
      <c r="AP26" s="257">
        <f t="shared" si="20"/>
        <v>0</v>
      </c>
      <c r="AQ26" s="207">
        <f>C26+H26+L26+AA26+AB26+AN26+AO26+AP26</f>
        <v>13047.281333719717</v>
      </c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107.86139999999999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68.430399999999992</v>
      </c>
      <c r="Y27" s="180">
        <f t="shared" si="23"/>
        <v>1.0509999999999999</v>
      </c>
      <c r="Z27" s="260">
        <f t="shared" si="23"/>
        <v>38.379999999999995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107.86139999999999</v>
      </c>
      <c r="AR27" s="20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107.86139999999999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68.430399999999992</v>
      </c>
      <c r="Y28" s="184">
        <f>Y26</f>
        <v>1.0509999999999999</v>
      </c>
      <c r="Z28" s="272">
        <f>Z26</f>
        <v>38.379999999999995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107.86139999999999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420.61548379772006</v>
      </c>
      <c r="D29" s="56">
        <f t="shared" si="25"/>
        <v>352.417731979</v>
      </c>
      <c r="E29" s="57">
        <f t="shared" si="25"/>
        <v>61.6429033</v>
      </c>
      <c r="F29" s="58">
        <f t="shared" si="25"/>
        <v>0</v>
      </c>
      <c r="G29" s="58">
        <f t="shared" si="25"/>
        <v>6.5548485187200001</v>
      </c>
      <c r="H29" s="59">
        <f t="shared" si="25"/>
        <v>272.04676887972482</v>
      </c>
      <c r="I29" s="56">
        <f t="shared" si="25"/>
        <v>0.43437387972480002</v>
      </c>
      <c r="J29" s="56">
        <f t="shared" si="25"/>
        <v>186.33046500000003</v>
      </c>
      <c r="K29" s="56">
        <f t="shared" si="25"/>
        <v>85.281929999999988</v>
      </c>
      <c r="L29" s="59">
        <f t="shared" si="25"/>
        <v>8544.2313841284031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1885.6565578153775</v>
      </c>
      <c r="Q29" s="57">
        <f t="shared" si="25"/>
        <v>912.78892638618061</v>
      </c>
      <c r="R29" s="57">
        <f t="shared" si="25"/>
        <v>1043.328817244168</v>
      </c>
      <c r="S29" s="57">
        <f t="shared" si="25"/>
        <v>369.27361103004654</v>
      </c>
      <c r="T29" s="57">
        <f t="shared" si="25"/>
        <v>160.53187285093543</v>
      </c>
      <c r="U29" s="57">
        <f t="shared" si="25"/>
        <v>3900.4088874071208</v>
      </c>
      <c r="V29" s="57">
        <f t="shared" si="25"/>
        <v>271.1917113945716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1452.3179025266854</v>
      </c>
      <c r="AB29" s="60">
        <f t="shared" si="25"/>
        <v>218.12645147536739</v>
      </c>
      <c r="AC29" s="61">
        <f t="shared" si="25"/>
        <v>0</v>
      </c>
      <c r="AD29" s="57">
        <f t="shared" si="25"/>
        <v>0</v>
      </c>
      <c r="AE29" s="57">
        <f t="shared" si="25"/>
        <v>180.13431495144519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5.1844809950484425</v>
      </c>
      <c r="AI29" s="57">
        <f t="shared" si="25"/>
        <v>18.031926141023998</v>
      </c>
      <c r="AJ29" s="57">
        <f t="shared" ref="AJ29" si="28">AJ30+AJ45+AJ56+AJ58+AJ65+AJ70+AJ71</f>
        <v>3.5100642127679991</v>
      </c>
      <c r="AK29" s="57">
        <f t="shared" si="25"/>
        <v>0</v>
      </c>
      <c r="AL29" s="57">
        <f t="shared" ref="AL29" si="29">AL30+AL45+AL56+AL58+AL65+AL70+AL71</f>
        <v>1.4249856413053441</v>
      </c>
      <c r="AM29" s="430">
        <f t="shared" si="25"/>
        <v>9.840679533776445</v>
      </c>
      <c r="AN29" s="56">
        <f t="shared" si="25"/>
        <v>0</v>
      </c>
      <c r="AO29" s="59">
        <f t="shared" si="25"/>
        <v>2224.1644820783526</v>
      </c>
      <c r="AP29" s="60">
        <f t="shared" si="25"/>
        <v>0</v>
      </c>
      <c r="AQ29" s="51">
        <f t="shared" si="25"/>
        <v>13131.502472886254</v>
      </c>
    </row>
    <row r="30" spans="1:44" s="128" customFormat="1" ht="12.75" customHeight="1" x14ac:dyDescent="0.2">
      <c r="A30" s="232" t="s">
        <v>44</v>
      </c>
      <c r="B30" s="121"/>
      <c r="C30" s="280">
        <f>SUM(C31:C44)</f>
        <v>185.76954267900004</v>
      </c>
      <c r="D30" s="187">
        <v>185.76954267899998</v>
      </c>
      <c r="E30" s="187">
        <v>0</v>
      </c>
      <c r="F30" s="282"/>
      <c r="G30" s="282"/>
      <c r="H30" s="316">
        <f>SUM(H31:H44)</f>
        <v>0.7267538797248001</v>
      </c>
      <c r="I30" s="281">
        <f t="shared" ref="I30:K30" si="30">SUM(I31:I44)</f>
        <v>0.43437387972480002</v>
      </c>
      <c r="J30" s="187">
        <f t="shared" si="30"/>
        <v>0</v>
      </c>
      <c r="K30" s="187">
        <f t="shared" si="30"/>
        <v>0.29238000000000003</v>
      </c>
      <c r="L30" s="316">
        <f>SUM(L31:L44)</f>
        <v>815.17550019179498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20.47330783084794</v>
      </c>
      <c r="R30" s="187">
        <f>SUM(R31:R44)</f>
        <v>0</v>
      </c>
      <c r="S30" s="187">
        <v>359.42461103004655</v>
      </c>
      <c r="T30" s="187">
        <v>42.24970203856364</v>
      </c>
      <c r="U30" s="187">
        <v>152.75961925645865</v>
      </c>
      <c r="V30" s="187">
        <v>239.21726003587821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546.42050808331976</v>
      </c>
      <c r="AB30" s="338">
        <f t="shared" ref="AB30:AN30" si="31">SUM(AB31:AB44)</f>
        <v>152.56414774216739</v>
      </c>
      <c r="AC30" s="339">
        <f t="shared" si="31"/>
        <v>0</v>
      </c>
      <c r="AD30" s="187">
        <f t="shared" si="31"/>
        <v>0</v>
      </c>
      <c r="AE30" s="187">
        <f t="shared" si="31"/>
        <v>151.1192682829674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1.4448794591999998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633.97484868573235</v>
      </c>
      <c r="AP30" s="338">
        <f>SUM(AP31:AP44)</f>
        <v>0</v>
      </c>
      <c r="AQ30" s="211">
        <f t="shared" ref="AQ30" si="35">C30+H30+L30+AA30+AB30+AN30+AO30+AP30</f>
        <v>2334.6313012617393</v>
      </c>
    </row>
    <row r="31" spans="1:44" ht="12.75" customHeight="1" x14ac:dyDescent="0.2">
      <c r="A31" s="235" t="s">
        <v>13</v>
      </c>
      <c r="B31" s="129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34.318991693344245</v>
      </c>
      <c r="M31" s="188"/>
      <c r="N31" s="188"/>
      <c r="O31" s="188"/>
      <c r="P31" s="188"/>
      <c r="Q31" s="188">
        <v>0.95574691272918466</v>
      </c>
      <c r="R31" s="188"/>
      <c r="S31" s="188">
        <v>6.9464817749918071</v>
      </c>
      <c r="T31" s="188">
        <v>0.39953748158555685</v>
      </c>
      <c r="U31" s="188">
        <v>26.017225524037691</v>
      </c>
      <c r="V31" s="188">
        <v>0</v>
      </c>
      <c r="W31" s="188"/>
      <c r="X31" s="188"/>
      <c r="Y31" s="188"/>
      <c r="Z31" s="285"/>
      <c r="AA31" s="354">
        <v>11.09121442992744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48.227169669489641</v>
      </c>
      <c r="AP31" s="340"/>
      <c r="AQ31" s="214">
        <f t="shared" si="24"/>
        <v>93.637375792761333</v>
      </c>
    </row>
    <row r="32" spans="1:44" ht="12.75" customHeight="1" x14ac:dyDescent="0.2">
      <c r="A32" s="237" t="s">
        <v>112</v>
      </c>
      <c r="B32" s="405">
        <v>15</v>
      </c>
      <c r="C32" s="251">
        <f t="shared" si="36"/>
        <v>15.981243844000002</v>
      </c>
      <c r="D32" s="188">
        <v>15.981243844000002</v>
      </c>
      <c r="E32" s="175"/>
      <c r="F32" s="190"/>
      <c r="G32" s="190"/>
      <c r="H32" s="304">
        <f t="shared" si="37"/>
        <v>0.43437387972480002</v>
      </c>
      <c r="I32" s="28">
        <v>0.43437387972480002</v>
      </c>
      <c r="J32" s="175"/>
      <c r="K32" s="190"/>
      <c r="L32" s="304">
        <f t="shared" si="38"/>
        <v>108.48195708973164</v>
      </c>
      <c r="M32" s="175"/>
      <c r="N32" s="175"/>
      <c r="O32" s="175"/>
      <c r="P32" s="188"/>
      <c r="Q32" s="188">
        <v>10.773640544680907</v>
      </c>
      <c r="R32" s="175"/>
      <c r="S32" s="188">
        <v>78.304095673437629</v>
      </c>
      <c r="T32" s="188">
        <v>4.7567575637827613</v>
      </c>
      <c r="U32" s="188">
        <v>14.647463307830355</v>
      </c>
      <c r="V32" s="188">
        <v>0</v>
      </c>
      <c r="W32" s="175"/>
      <c r="X32" s="175"/>
      <c r="Y32" s="175"/>
      <c r="Z32" s="190"/>
      <c r="AA32" s="352">
        <v>115.29452658622132</v>
      </c>
      <c r="AB32" s="322">
        <f t="shared" si="39"/>
        <v>58.825176259199999</v>
      </c>
      <c r="AC32" s="323"/>
      <c r="AD32" s="175"/>
      <c r="AE32" s="175">
        <v>57.380296799999996</v>
      </c>
      <c r="AF32" s="175"/>
      <c r="AG32" s="188"/>
      <c r="AH32" s="188">
        <v>1.4448794591999998</v>
      </c>
      <c r="AI32" s="175"/>
      <c r="AJ32" s="175"/>
      <c r="AK32" s="175"/>
      <c r="AL32" s="175"/>
      <c r="AM32" s="443"/>
      <c r="AN32" s="416"/>
      <c r="AO32" s="349">
        <v>118.87314205251539</v>
      </c>
      <c r="AP32" s="322"/>
      <c r="AQ32" s="201">
        <f t="shared" si="24"/>
        <v>417.89041971139318</v>
      </c>
    </row>
    <row r="33" spans="1:43" ht="12.75" customHeight="1" x14ac:dyDescent="0.2">
      <c r="A33" s="237" t="s">
        <v>16</v>
      </c>
      <c r="B33" s="138" t="s">
        <v>17</v>
      </c>
      <c r="C33" s="251">
        <f t="shared" si="36"/>
        <v>0</v>
      </c>
      <c r="D33" s="188">
        <v>0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2.3800822801332169</v>
      </c>
      <c r="M33" s="175"/>
      <c r="N33" s="175"/>
      <c r="O33" s="175"/>
      <c r="P33" s="188"/>
      <c r="Q33" s="188">
        <v>0.16308671377853881</v>
      </c>
      <c r="R33" s="175"/>
      <c r="S33" s="188">
        <v>1.1853335542261194</v>
      </c>
      <c r="T33" s="188">
        <v>0.32226844033551988</v>
      </c>
      <c r="U33" s="188">
        <v>0.70939357179303897</v>
      </c>
      <c r="V33" s="188">
        <v>0</v>
      </c>
      <c r="W33" s="175"/>
      <c r="X33" s="175"/>
      <c r="Y33" s="175"/>
      <c r="Z33" s="190"/>
      <c r="AA33" s="352">
        <v>0.22688558235886178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6.075263931490607</v>
      </c>
      <c r="AP33" s="322"/>
      <c r="AQ33" s="201">
        <f t="shared" si="24"/>
        <v>8.6822317939826856</v>
      </c>
    </row>
    <row r="34" spans="1:43" ht="12.75" customHeight="1" x14ac:dyDescent="0.2">
      <c r="A34" s="237" t="s">
        <v>18</v>
      </c>
      <c r="B34" s="1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5.2081238140384647</v>
      </c>
      <c r="M34" s="175"/>
      <c r="N34" s="175"/>
      <c r="O34" s="175"/>
      <c r="P34" s="188"/>
      <c r="Q34" s="188">
        <v>0.49660638970401916</v>
      </c>
      <c r="R34" s="175"/>
      <c r="S34" s="188">
        <v>3.6093940660218768</v>
      </c>
      <c r="T34" s="188">
        <v>2.0730718384156247E-2</v>
      </c>
      <c r="U34" s="188">
        <v>1.0813926399284128</v>
      </c>
      <c r="V34" s="188">
        <v>0</v>
      </c>
      <c r="W34" s="175"/>
      <c r="X34" s="175"/>
      <c r="Y34" s="175"/>
      <c r="Z34" s="190"/>
      <c r="AA34" s="352">
        <v>2.3194687611917488</v>
      </c>
      <c r="AB34" s="322">
        <f t="shared" si="39"/>
        <v>93.738971482967401</v>
      </c>
      <c r="AC34" s="323"/>
      <c r="AD34" s="175"/>
      <c r="AE34" s="175">
        <v>93.738971482967401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27.7924653217576</v>
      </c>
      <c r="AP34" s="322"/>
      <c r="AQ34" s="201">
        <f t="shared" si="24"/>
        <v>129.05902937995521</v>
      </c>
    </row>
    <row r="35" spans="1:43" ht="12.75" customHeight="1" x14ac:dyDescent="0.2">
      <c r="A35" s="237" t="s">
        <v>20</v>
      </c>
      <c r="B35" s="1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1.0990042296733529</v>
      </c>
      <c r="M35" s="175"/>
      <c r="N35" s="175"/>
      <c r="O35" s="175"/>
      <c r="P35" s="188"/>
      <c r="Q35" s="188">
        <v>5.8769986947221194E-2</v>
      </c>
      <c r="R35" s="175"/>
      <c r="S35" s="188">
        <v>0.42714722674815109</v>
      </c>
      <c r="T35" s="188">
        <v>1.5076886097568182E-2</v>
      </c>
      <c r="U35" s="188">
        <v>0.59801012988041247</v>
      </c>
      <c r="V35" s="188">
        <v>0</v>
      </c>
      <c r="W35" s="175"/>
      <c r="X35" s="175"/>
      <c r="Y35" s="175"/>
      <c r="Z35" s="190"/>
      <c r="AA35" s="352">
        <v>2.2548936339049961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13.615592131571148</v>
      </c>
      <c r="AP35" s="322"/>
      <c r="AQ35" s="201">
        <f t="shared" si="24"/>
        <v>16.969489995149498</v>
      </c>
    </row>
    <row r="36" spans="1:43" ht="12.75" customHeight="1" x14ac:dyDescent="0.2">
      <c r="A36" s="237" t="s">
        <v>22</v>
      </c>
      <c r="B36" s="1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43.712483058926743</v>
      </c>
      <c r="M36" s="175"/>
      <c r="N36" s="175"/>
      <c r="O36" s="175"/>
      <c r="P36" s="188"/>
      <c r="Q36" s="188">
        <v>2.9094816663058696</v>
      </c>
      <c r="R36" s="175"/>
      <c r="S36" s="188">
        <v>21.14645739420066</v>
      </c>
      <c r="T36" s="188">
        <v>1.1458433434151818</v>
      </c>
      <c r="U36" s="188">
        <v>4.0984781053286854</v>
      </c>
      <c r="V36" s="188">
        <v>14.412222549676349</v>
      </c>
      <c r="W36" s="175"/>
      <c r="X36" s="175"/>
      <c r="Y36" s="175"/>
      <c r="Z36" s="190"/>
      <c r="AA36" s="349">
        <v>66.878888584550666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98.436928884733334</v>
      </c>
      <c r="AP36" s="322"/>
      <c r="AQ36" s="201">
        <f t="shared" si="24"/>
        <v>209.02830052821074</v>
      </c>
    </row>
    <row r="37" spans="1:43" ht="12.75" customHeight="1" x14ac:dyDescent="0.2">
      <c r="A37" s="237" t="s">
        <v>24</v>
      </c>
      <c r="B37" s="1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5.8437945368521858</v>
      </c>
      <c r="M37" s="175"/>
      <c r="N37" s="175"/>
      <c r="O37" s="175"/>
      <c r="P37" s="188"/>
      <c r="Q37" s="188">
        <v>8.631841832873112E-2</v>
      </c>
      <c r="R37" s="175"/>
      <c r="S37" s="188">
        <v>0.62737248928634692</v>
      </c>
      <c r="T37" s="188">
        <v>3.8464905656420818</v>
      </c>
      <c r="U37" s="188">
        <v>1.2836130635950262</v>
      </c>
      <c r="V37" s="188">
        <v>0</v>
      </c>
      <c r="W37" s="175"/>
      <c r="X37" s="175"/>
      <c r="Y37" s="175"/>
      <c r="Z37" s="190"/>
      <c r="AA37" s="352">
        <v>5.4801594508217386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30.537763402807435</v>
      </c>
      <c r="AP37" s="322"/>
      <c r="AQ37" s="201">
        <f t="shared" si="24"/>
        <v>41.86171739048136</v>
      </c>
    </row>
    <row r="38" spans="1:43" ht="12.75" customHeight="1" x14ac:dyDescent="0.2">
      <c r="A38" s="237" t="s">
        <v>26</v>
      </c>
      <c r="B38" s="138" t="s">
        <v>27</v>
      </c>
      <c r="C38" s="251">
        <f t="shared" si="36"/>
        <v>152.01190477899999</v>
      </c>
      <c r="D38" s="188">
        <v>152.01190477899999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263.05144952353669</v>
      </c>
      <c r="M38" s="175"/>
      <c r="N38" s="175"/>
      <c r="O38" s="175"/>
      <c r="P38" s="188"/>
      <c r="Q38" s="188">
        <v>2.3471263537046467</v>
      </c>
      <c r="R38" s="175"/>
      <c r="S38" s="188">
        <v>17.059192368254287</v>
      </c>
      <c r="T38" s="188">
        <v>1.5453808250007386</v>
      </c>
      <c r="U38" s="188">
        <v>17.294712490375108</v>
      </c>
      <c r="V38" s="188">
        <v>224.80503748620188</v>
      </c>
      <c r="W38" s="175"/>
      <c r="X38" s="175"/>
      <c r="Y38" s="175"/>
      <c r="Z38" s="190"/>
      <c r="AA38" s="352">
        <v>35.629762798893573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67.608717622292957</v>
      </c>
      <c r="AP38" s="322"/>
      <c r="AQ38" s="201">
        <f t="shared" si="24"/>
        <v>518.30183472372323</v>
      </c>
    </row>
    <row r="39" spans="1:43" ht="12.75" customHeight="1" x14ac:dyDescent="0.2">
      <c r="A39" s="237" t="s">
        <v>28</v>
      </c>
      <c r="B39" s="1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227.09651644287104</v>
      </c>
      <c r="M39" s="175"/>
      <c r="N39" s="175"/>
      <c r="O39" s="175"/>
      <c r="P39" s="188"/>
      <c r="Q39" s="188">
        <v>0</v>
      </c>
      <c r="R39" s="175"/>
      <c r="S39" s="188">
        <v>222.887</v>
      </c>
      <c r="T39" s="188">
        <v>2.9475312320745792</v>
      </c>
      <c r="U39" s="188">
        <v>1.261985210796458</v>
      </c>
      <c r="V39" s="188">
        <v>0</v>
      </c>
      <c r="W39" s="175"/>
      <c r="X39" s="175"/>
      <c r="Y39" s="175"/>
      <c r="Z39" s="190"/>
      <c r="AA39" s="352">
        <v>190.19967213764394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41.632158009573011</v>
      </c>
      <c r="AP39" s="322"/>
      <c r="AQ39" s="201">
        <f t="shared" si="24"/>
        <v>458.92834659008798</v>
      </c>
    </row>
    <row r="40" spans="1:43" ht="12.75" customHeight="1" x14ac:dyDescent="0.2">
      <c r="A40" s="237" t="s">
        <v>30</v>
      </c>
      <c r="B40" s="138" t="s">
        <v>31</v>
      </c>
      <c r="C40" s="251">
        <f t="shared" si="36"/>
        <v>6.6412431093399907E-2</v>
      </c>
      <c r="D40" s="188">
        <v>6.6412431093399907E-2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4.1418874307091675</v>
      </c>
      <c r="M40" s="175"/>
      <c r="N40" s="175"/>
      <c r="O40" s="175"/>
      <c r="P40" s="188"/>
      <c r="Q40" s="188">
        <v>0.23140682360468348</v>
      </c>
      <c r="R40" s="175"/>
      <c r="S40" s="188">
        <v>1.6818922053208449</v>
      </c>
      <c r="T40" s="188">
        <v>1.2758814860067074</v>
      </c>
      <c r="U40" s="188">
        <v>0.9527069157769319</v>
      </c>
      <c r="V40" s="188">
        <v>0</v>
      </c>
      <c r="W40" s="175"/>
      <c r="X40" s="175"/>
      <c r="Y40" s="175"/>
      <c r="Z40" s="190"/>
      <c r="AA40" s="352">
        <v>6.8397276712644581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14.67101175657492</v>
      </c>
      <c r="AP40" s="322"/>
      <c r="AQ40" s="201">
        <f t="shared" si="24"/>
        <v>25.719039289641945</v>
      </c>
    </row>
    <row r="41" spans="1:43" ht="12.75" customHeight="1" x14ac:dyDescent="0.2">
      <c r="A41" s="237" t="s">
        <v>32</v>
      </c>
      <c r="B41" s="138" t="s">
        <v>33</v>
      </c>
      <c r="C41" s="531">
        <f t="shared" si="36"/>
        <v>0</v>
      </c>
      <c r="D41" s="530">
        <v>0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29.745117029803037</v>
      </c>
      <c r="M41" s="175"/>
      <c r="N41" s="175"/>
      <c r="O41" s="175"/>
      <c r="P41" s="188"/>
      <c r="Q41" s="188">
        <v>0.37429135437011496</v>
      </c>
      <c r="R41" s="175"/>
      <c r="S41" s="188">
        <v>2.7203939003522875</v>
      </c>
      <c r="T41" s="188">
        <v>23.293789020742839</v>
      </c>
      <c r="U41" s="188">
        <v>3.3566427543377944</v>
      </c>
      <c r="V41" s="188">
        <v>0</v>
      </c>
      <c r="W41" s="175"/>
      <c r="X41" s="175"/>
      <c r="Y41" s="175"/>
      <c r="Z41" s="190"/>
      <c r="AA41" s="349">
        <v>104.67628133182659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86.680203054812822</v>
      </c>
      <c r="AP41" s="322"/>
      <c r="AQ41" s="201">
        <f t="shared" si="24"/>
        <v>221.10160141644246</v>
      </c>
    </row>
    <row r="42" spans="1:43" ht="12.75" customHeight="1" x14ac:dyDescent="0.2">
      <c r="A42" s="237" t="s">
        <v>34</v>
      </c>
      <c r="B42" s="1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1.0772880541460017</v>
      </c>
      <c r="M42" s="175"/>
      <c r="N42" s="175"/>
      <c r="O42" s="175"/>
      <c r="P42" s="188"/>
      <c r="Q42" s="188">
        <v>0</v>
      </c>
      <c r="R42" s="175"/>
      <c r="S42" s="188">
        <v>0</v>
      </c>
      <c r="T42" s="188">
        <v>1.0534974160675765</v>
      </c>
      <c r="U42" s="188">
        <v>2.3790638078425089E-2</v>
      </c>
      <c r="V42" s="188">
        <v>0</v>
      </c>
      <c r="W42" s="175"/>
      <c r="X42" s="175"/>
      <c r="Y42" s="175"/>
      <c r="Z42" s="190"/>
      <c r="AA42" s="384">
        <v>3.7191782769748816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5.0394589671373726</v>
      </c>
      <c r="AP42" s="322"/>
      <c r="AQ42" s="201">
        <f t="shared" si="24"/>
        <v>9.8359252982582568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17.709981624906639</v>
      </c>
      <c r="D43" s="552">
        <v>17.709981624906639</v>
      </c>
      <c r="E43" s="175"/>
      <c r="F43" s="190"/>
      <c r="G43" s="190"/>
      <c r="H43" s="304">
        <f t="shared" si="37"/>
        <v>0.29238000000000003</v>
      </c>
      <c r="I43" s="28"/>
      <c r="J43" s="175"/>
      <c r="K43" s="190">
        <v>0.29238000000000003</v>
      </c>
      <c r="L43" s="304">
        <f t="shared" si="38"/>
        <v>6.3128190033179745</v>
      </c>
      <c r="M43" s="175"/>
      <c r="N43" s="175"/>
      <c r="O43" s="175"/>
      <c r="P43" s="175"/>
      <c r="Q43" s="175">
        <v>0.38935116352534038</v>
      </c>
      <c r="R43" s="175"/>
      <c r="S43" s="175">
        <v>2.8298503772065011</v>
      </c>
      <c r="T43" s="175">
        <v>0.74819047259182092</v>
      </c>
      <c r="U43" s="175">
        <v>1.2944269899943102</v>
      </c>
      <c r="V43" s="175">
        <v>0</v>
      </c>
      <c r="W43" s="175">
        <v>1.0510000000000019</v>
      </c>
      <c r="X43" s="175"/>
      <c r="Y43" s="175"/>
      <c r="Z43" s="190"/>
      <c r="AA43" s="352">
        <v>1.8098488377395363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46.405269459064975</v>
      </c>
      <c r="AP43" s="322"/>
      <c r="AQ43" s="201">
        <f t="shared" si="24"/>
        <v>72.530298925029129</v>
      </c>
    </row>
    <row r="44" spans="1:43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82.705986004711221</v>
      </c>
      <c r="M44" s="182"/>
      <c r="N44" s="182"/>
      <c r="O44" s="182"/>
      <c r="P44" s="182"/>
      <c r="Q44" s="182">
        <v>1.6874815031686801</v>
      </c>
      <c r="R44" s="182"/>
      <c r="S44" s="182">
        <v>0</v>
      </c>
      <c r="T44" s="182">
        <v>0.87872658683655491</v>
      </c>
      <c r="U44" s="182">
        <v>80.139777914705988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28.379704421911097</v>
      </c>
      <c r="AP44" s="330"/>
      <c r="AQ44" s="217">
        <f>C44+H44+L44+AA44+AB44+AN44+AO44+AP44</f>
        <v>111.08569042662232</v>
      </c>
    </row>
    <row r="45" spans="1:43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5688.6941206646025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1885.6565578153775</v>
      </c>
      <c r="Q45" s="534">
        <f t="shared" si="40"/>
        <v>0</v>
      </c>
      <c r="R45" s="534">
        <f t="shared" si="40"/>
        <v>1043.328817244168</v>
      </c>
      <c r="S45" s="534">
        <f t="shared" si="40"/>
        <v>0</v>
      </c>
      <c r="T45" s="534">
        <f t="shared" si="40"/>
        <v>1.1679731</v>
      </c>
      <c r="U45" s="534">
        <f>SUM(U46:U55)</f>
        <v>2758.5407725050559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1.3408808636667622</v>
      </c>
      <c r="AB45" s="538">
        <f t="shared" si="40"/>
        <v>21.541990353791999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18.031926141023998</v>
      </c>
      <c r="AJ45" s="534">
        <f t="shared" ref="AJ45" si="43">SUM(AJ46:AJ55)</f>
        <v>3.5100642127679991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4.3849507139999995</v>
      </c>
      <c r="AP45" s="538">
        <f t="shared" si="40"/>
        <v>0</v>
      </c>
      <c r="AQ45" s="541">
        <f t="shared" si="24"/>
        <v>5715.9619425960618</v>
      </c>
    </row>
    <row r="46" spans="1:43" ht="12.75" customHeight="1" x14ac:dyDescent="0.2">
      <c r="A46" s="241" t="s">
        <v>71</v>
      </c>
      <c r="B46" s="64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1137.7559806508755</v>
      </c>
      <c r="M46" s="181"/>
      <c r="N46" s="181"/>
      <c r="O46" s="181"/>
      <c r="P46" s="181"/>
      <c r="Q46" s="181"/>
      <c r="R46" s="181"/>
      <c r="S46" s="181"/>
      <c r="T46" s="181"/>
      <c r="U46" s="181">
        <v>1137.7559806508755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7.0682339134900865</v>
      </c>
      <c r="AC46" s="329"/>
      <c r="AD46" s="181"/>
      <c r="AE46" s="181"/>
      <c r="AF46" s="181"/>
      <c r="AG46" s="181"/>
      <c r="AH46" s="181"/>
      <c r="AI46" s="181">
        <v>7.0682339134900865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1144.8242145643655</v>
      </c>
    </row>
    <row r="47" spans="1:43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2077.8219979394848</v>
      </c>
      <c r="M48" s="175"/>
      <c r="N48" s="175"/>
      <c r="O48" s="175"/>
      <c r="P48" s="175">
        <v>1559.4575701628412</v>
      </c>
      <c r="Q48" s="175"/>
      <c r="R48" s="175"/>
      <c r="S48" s="175"/>
      <c r="T48" s="175">
        <v>1.1679731</v>
      </c>
      <c r="U48" s="175">
        <v>517.19645467664384</v>
      </c>
      <c r="V48" s="175"/>
      <c r="W48" s="175"/>
      <c r="X48" s="175"/>
      <c r="Y48" s="175"/>
      <c r="Z48" s="190"/>
      <c r="AA48" s="304"/>
      <c r="AB48" s="322">
        <f t="shared" si="48"/>
        <v>7.6762254577538416</v>
      </c>
      <c r="AC48" s="323"/>
      <c r="AD48" s="175"/>
      <c r="AE48" s="175"/>
      <c r="AF48" s="175"/>
      <c r="AG48" s="175"/>
      <c r="AH48" s="175"/>
      <c r="AI48" s="175">
        <v>4.7709349431770089</v>
      </c>
      <c r="AJ48" s="175">
        <v>2.9052905145768326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2085.4982233972387</v>
      </c>
    </row>
    <row r="49" spans="1:43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166.89209495212566</v>
      </c>
      <c r="M49" s="175"/>
      <c r="N49" s="175"/>
      <c r="O49" s="175"/>
      <c r="P49" s="175">
        <v>42.416146244833378</v>
      </c>
      <c r="Q49" s="175"/>
      <c r="R49" s="175"/>
      <c r="S49" s="175"/>
      <c r="T49" s="175"/>
      <c r="U49" s="175">
        <v>124.47594870729229</v>
      </c>
      <c r="V49" s="175"/>
      <c r="W49" s="175"/>
      <c r="X49" s="175"/>
      <c r="Y49" s="175"/>
      <c r="Z49" s="190"/>
      <c r="AA49" s="304"/>
      <c r="AB49" s="322">
        <f t="shared" si="48"/>
        <v>0.85232046656936322</v>
      </c>
      <c r="AC49" s="323"/>
      <c r="AD49" s="175"/>
      <c r="AE49" s="175"/>
      <c r="AF49" s="175"/>
      <c r="AG49" s="175"/>
      <c r="AH49" s="175"/>
      <c r="AI49" s="175">
        <v>0.77329861326100413</v>
      </c>
      <c r="AJ49" s="175">
        <v>7.9021853308359119E-2</v>
      </c>
      <c r="AK49" s="175"/>
      <c r="AL49" s="175"/>
      <c r="AM49" s="419"/>
      <c r="AN49" s="416"/>
      <c r="AO49" s="352"/>
      <c r="AP49" s="322"/>
      <c r="AQ49" s="201">
        <f t="shared" si="24"/>
        <v>167.74441541869501</v>
      </c>
    </row>
    <row r="50" spans="1:43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43.061494416243654</v>
      </c>
      <c r="M50" s="175"/>
      <c r="N50" s="175"/>
      <c r="O50" s="175"/>
      <c r="P50" s="175"/>
      <c r="Q50" s="175"/>
      <c r="R50" s="287"/>
      <c r="S50" s="175"/>
      <c r="T50" s="175"/>
      <c r="U50" s="175">
        <v>43.061494416243654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4.3849507139999995</v>
      </c>
      <c r="AP50" s="322"/>
      <c r="AQ50" s="201">
        <f t="shared" si="24"/>
        <v>47.446445130243653</v>
      </c>
    </row>
    <row r="51" spans="1:43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28.225283660848554</v>
      </c>
      <c r="M51" s="175"/>
      <c r="N51" s="175"/>
      <c r="O51" s="175"/>
      <c r="P51" s="175">
        <v>1.5777777777777775</v>
      </c>
      <c r="Q51" s="190"/>
      <c r="R51" s="175">
        <v>26.647505883070778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28.225283660848554</v>
      </c>
    </row>
    <row r="52" spans="1:43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1016.6813113610972</v>
      </c>
      <c r="M52" s="287"/>
      <c r="N52" s="287"/>
      <c r="O52" s="287"/>
      <c r="P52" s="188"/>
      <c r="Q52" s="188"/>
      <c r="R52" s="287">
        <v>1016.6813113610972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1016.6813113610972</v>
      </c>
    </row>
    <row r="53" spans="1:43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517.89659014060157</v>
      </c>
      <c r="M53" s="287"/>
      <c r="N53" s="287"/>
      <c r="O53" s="287"/>
      <c r="P53" s="185">
        <v>83.221560945063501</v>
      </c>
      <c r="Q53" s="185"/>
      <c r="R53" s="287"/>
      <c r="S53" s="188"/>
      <c r="T53" s="287"/>
      <c r="U53" s="287">
        <v>434.67502919553812</v>
      </c>
      <c r="V53" s="287"/>
      <c r="W53" s="287"/>
      <c r="X53" s="287"/>
      <c r="Y53" s="287"/>
      <c r="Z53" s="288"/>
      <c r="AA53" s="349"/>
      <c r="AB53" s="342">
        <f t="shared" si="48"/>
        <v>2.855432812995363</v>
      </c>
      <c r="AC53" s="343"/>
      <c r="AD53" s="287"/>
      <c r="AE53" s="188"/>
      <c r="AF53" s="188"/>
      <c r="AG53" s="287"/>
      <c r="AH53" s="287"/>
      <c r="AI53" s="175">
        <v>2.7003899210000886</v>
      </c>
      <c r="AJ53" s="175">
        <v>0.15504289199527463</v>
      </c>
      <c r="AK53" s="287"/>
      <c r="AL53" s="287"/>
      <c r="AM53" s="443"/>
      <c r="AN53" s="438"/>
      <c r="AO53" s="384"/>
      <c r="AP53" s="342"/>
      <c r="AQ53" s="239">
        <f t="shared" si="24"/>
        <v>520.75202295359691</v>
      </c>
    </row>
    <row r="54" spans="1:43" ht="12.75" customHeight="1" x14ac:dyDescent="0.2">
      <c r="A54" s="199" t="s">
        <v>135</v>
      </c>
      <c r="B54" s="46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63.694151139559608</v>
      </c>
      <c r="M54" s="287"/>
      <c r="N54" s="287"/>
      <c r="O54" s="287"/>
      <c r="P54" s="185"/>
      <c r="Q54" s="185"/>
      <c r="R54" s="287"/>
      <c r="S54" s="188"/>
      <c r="T54" s="287"/>
      <c r="U54" s="287">
        <v>63.694151139559608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63.694151139559608</v>
      </c>
    </row>
    <row r="55" spans="1:43" ht="12.75" customHeight="1" x14ac:dyDescent="0.2">
      <c r="A55" s="215" t="s">
        <v>75</v>
      </c>
      <c r="B55" s="381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636.66521640376504</v>
      </c>
      <c r="M55" s="182"/>
      <c r="N55" s="182"/>
      <c r="O55" s="182"/>
      <c r="P55" s="182">
        <v>198.98350268486192</v>
      </c>
      <c r="Q55" s="182"/>
      <c r="R55" s="182"/>
      <c r="S55" s="175">
        <v>0</v>
      </c>
      <c r="T55" s="182"/>
      <c r="U55" s="182">
        <v>437.6817137189031</v>
      </c>
      <c r="V55" s="182"/>
      <c r="W55" s="182"/>
      <c r="X55" s="182"/>
      <c r="Y55" s="182"/>
      <c r="Z55" s="266"/>
      <c r="AA55" s="520">
        <v>1.3408808636667622</v>
      </c>
      <c r="AB55" s="330">
        <f t="shared" si="48"/>
        <v>3.0897777029833442</v>
      </c>
      <c r="AC55" s="331"/>
      <c r="AD55" s="182"/>
      <c r="AE55" s="182"/>
      <c r="AF55" s="182"/>
      <c r="AG55" s="182"/>
      <c r="AH55" s="182"/>
      <c r="AI55" s="182">
        <v>2.7190687500958113</v>
      </c>
      <c r="AJ55" s="182">
        <v>0.37070895288753286</v>
      </c>
      <c r="AK55" s="182"/>
      <c r="AL55" s="182"/>
      <c r="AM55" s="451"/>
      <c r="AN55" s="417"/>
      <c r="AO55" s="355"/>
      <c r="AP55" s="330"/>
      <c r="AQ55" s="217">
        <f t="shared" si="24"/>
        <v>641.09587497041514</v>
      </c>
    </row>
    <row r="56" spans="1:43" s="52" customFormat="1" ht="12.75" customHeight="1" x14ac:dyDescent="0.2">
      <c r="A56" s="242" t="s">
        <v>40</v>
      </c>
      <c r="B56" s="157"/>
      <c r="C56" s="289">
        <f t="shared" si="45"/>
        <v>208.11462116672004</v>
      </c>
      <c r="D56" s="294">
        <v>142.15659780000001</v>
      </c>
      <c r="E56" s="190">
        <v>60.098928200000003</v>
      </c>
      <c r="F56" s="290"/>
      <c r="G56" s="290">
        <v>5.8590951667200004</v>
      </c>
      <c r="H56" s="176">
        <f t="shared" si="46"/>
        <v>271.32001500000001</v>
      </c>
      <c r="I56" s="294"/>
      <c r="J56" s="189">
        <v>186.33046500000003</v>
      </c>
      <c r="K56" s="290">
        <v>84.989549999999994</v>
      </c>
      <c r="L56" s="176">
        <f t="shared" si="47"/>
        <v>1472.5047225475787</v>
      </c>
      <c r="M56" s="189"/>
      <c r="N56" s="189"/>
      <c r="O56" s="189"/>
      <c r="P56" s="189">
        <v>0</v>
      </c>
      <c r="Q56" s="189">
        <v>861.90116881333904</v>
      </c>
      <c r="R56" s="189"/>
      <c r="S56" s="189">
        <v>0</v>
      </c>
      <c r="T56" s="189">
        <v>46.917958287897861</v>
      </c>
      <c r="U56" s="189">
        <v>531.71114408764834</v>
      </c>
      <c r="V56" s="189">
        <v>31.9744513586934</v>
      </c>
      <c r="W56" s="189"/>
      <c r="X56" s="189"/>
      <c r="Y56" s="189"/>
      <c r="Z56" s="290"/>
      <c r="AA56" s="176">
        <v>592.92497351999998</v>
      </c>
      <c r="AB56" s="344">
        <f t="shared" si="48"/>
        <v>31.391570625766583</v>
      </c>
      <c r="AC56" s="345"/>
      <c r="AD56" s="189"/>
      <c r="AE56" s="189">
        <v>23.200729051098445</v>
      </c>
      <c r="AF56" s="189"/>
      <c r="AG56" s="189"/>
      <c r="AH56" s="189"/>
      <c r="AI56" s="189"/>
      <c r="AJ56" s="189"/>
      <c r="AK56" s="189"/>
      <c r="AL56" s="189">
        <v>1.387316612905344</v>
      </c>
      <c r="AM56" s="445">
        <v>6.8035249617627942</v>
      </c>
      <c r="AN56" s="344"/>
      <c r="AO56" s="176">
        <v>693.41283999999996</v>
      </c>
      <c r="AP56" s="344"/>
      <c r="AQ56" s="220">
        <f t="shared" si="24"/>
        <v>3269.6687428600653</v>
      </c>
    </row>
    <row r="57" spans="1:43" s="52" customFormat="1" ht="12.75" customHeight="1" x14ac:dyDescent="0.2">
      <c r="A57" s="242" t="s">
        <v>194</v>
      </c>
      <c r="B57" s="157"/>
      <c r="C57" s="289">
        <f>C58+C65</f>
        <v>26.731319952000003</v>
      </c>
      <c r="D57" s="189">
        <f t="shared" ref="D57:AP57" si="49">D58+D65</f>
        <v>24.491591500000002</v>
      </c>
      <c r="E57" s="189">
        <f t="shared" si="49"/>
        <v>1.5439750999999999</v>
      </c>
      <c r="F57" s="290">
        <f t="shared" si="49"/>
        <v>0</v>
      </c>
      <c r="G57" s="290">
        <f t="shared" si="49"/>
        <v>0.69575335199999999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273.30634843621908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30.414449741993622</v>
      </c>
      <c r="R57" s="189">
        <f t="shared" si="49"/>
        <v>0</v>
      </c>
      <c r="S57" s="189">
        <f t="shared" si="49"/>
        <v>9.8490000000000002</v>
      </c>
      <c r="T57" s="189">
        <f t="shared" si="49"/>
        <v>70.19623942447393</v>
      </c>
      <c r="U57" s="189">
        <f t="shared" si="49"/>
        <v>162.84665926975151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311.63154005969915</v>
      </c>
      <c r="AB57" s="344">
        <f t="shared" si="49"/>
        <v>12.628742753641429</v>
      </c>
      <c r="AC57" s="345">
        <f t="shared" si="49"/>
        <v>0</v>
      </c>
      <c r="AD57" s="189">
        <f t="shared" si="49"/>
        <v>0</v>
      </c>
      <c r="AE57" s="189">
        <f t="shared" si="49"/>
        <v>5.8143176173793343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3.7396015358484425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3.7669028399999992E-2</v>
      </c>
      <c r="AM57" s="445">
        <f t="shared" si="49"/>
        <v>3.0371545720136517</v>
      </c>
      <c r="AN57" s="294">
        <f t="shared" si="49"/>
        <v>0</v>
      </c>
      <c r="AO57" s="176">
        <f t="shared" si="49"/>
        <v>844.16304267862051</v>
      </c>
      <c r="AP57" s="344">
        <f t="shared" si="49"/>
        <v>0</v>
      </c>
      <c r="AQ57" s="240">
        <f t="shared" si="24"/>
        <v>1468.46099388018</v>
      </c>
    </row>
    <row r="58" spans="1:43" s="52" customFormat="1" ht="12.75" customHeight="1" x14ac:dyDescent="0.2">
      <c r="A58" s="242" t="s">
        <v>195</v>
      </c>
      <c r="B58" s="157"/>
      <c r="C58" s="289">
        <f t="shared" si="45"/>
        <v>26.731319952000003</v>
      </c>
      <c r="D58" s="189">
        <v>24.491591500000002</v>
      </c>
      <c r="E58" s="189">
        <v>1.5439750999999999</v>
      </c>
      <c r="F58" s="290">
        <f>SUM(F59:F64)</f>
        <v>0</v>
      </c>
      <c r="G58" s="290">
        <v>0.69575335199999999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158.38946955853243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13.506558968029639</v>
      </c>
      <c r="R58" s="189">
        <f t="shared" si="54"/>
        <v>0</v>
      </c>
      <c r="S58" s="189">
        <v>0.96086171731592895</v>
      </c>
      <c r="T58" s="189">
        <v>54.900669423821981</v>
      </c>
      <c r="U58" s="189">
        <v>89.021379449364872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195.53528480550634</v>
      </c>
      <c r="AB58" s="344">
        <f t="shared" si="48"/>
        <v>8.8891412177929858</v>
      </c>
      <c r="AC58" s="345">
        <f t="shared" si="54"/>
        <v>0</v>
      </c>
      <c r="AD58" s="189">
        <f t="shared" si="54"/>
        <v>0</v>
      </c>
      <c r="AE58" s="189">
        <v>5.8143176173793343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3.7669028399999992E-2</v>
      </c>
      <c r="AM58" s="445">
        <v>3.0371545720136517</v>
      </c>
      <c r="AN58" s="294">
        <f t="shared" si="54"/>
        <v>0</v>
      </c>
      <c r="AO58" s="176">
        <v>583.91042034143766</v>
      </c>
      <c r="AP58" s="344">
        <f t="shared" ref="AP58" si="57">SUM(AP59:AP64)</f>
        <v>0</v>
      </c>
      <c r="AQ58" s="240">
        <f t="shared" si="24"/>
        <v>973.45563587526942</v>
      </c>
    </row>
    <row r="59" spans="1:43" s="52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52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52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52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52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0</v>
      </c>
      <c r="I65" s="151"/>
      <c r="J65" s="151">
        <v>0</v>
      </c>
      <c r="K65" s="151">
        <v>0</v>
      </c>
      <c r="L65" s="310">
        <f>SUM(M65:Z65)</f>
        <v>114.91687887768663</v>
      </c>
      <c r="M65" s="182"/>
      <c r="N65" s="182"/>
      <c r="O65" s="182"/>
      <c r="P65" s="182"/>
      <c r="Q65" s="182">
        <v>16.907890773963981</v>
      </c>
      <c r="R65" s="182"/>
      <c r="S65" s="189">
        <v>8.8881382826840714</v>
      </c>
      <c r="T65" s="189">
        <v>15.295570000651946</v>
      </c>
      <c r="U65" s="189">
        <v>73.825279820386626</v>
      </c>
      <c r="V65" s="182">
        <f>SUM(V66:V69)</f>
        <v>0</v>
      </c>
      <c r="W65" s="182"/>
      <c r="X65" s="182"/>
      <c r="Y65" s="182"/>
      <c r="Z65" s="266"/>
      <c r="AA65" s="176">
        <v>116.09625525419281</v>
      </c>
      <c r="AB65" s="330">
        <f>SUM(AC65:AM65)</f>
        <v>3.7396015358484425</v>
      </c>
      <c r="AC65" s="331"/>
      <c r="AD65" s="182"/>
      <c r="AE65" s="182"/>
      <c r="AF65" s="182"/>
      <c r="AG65" s="182"/>
      <c r="AH65" s="182">
        <v>3.7396015358484425</v>
      </c>
      <c r="AI65" s="182"/>
      <c r="AJ65" s="182"/>
      <c r="AK65" s="182"/>
      <c r="AL65" s="182"/>
      <c r="AM65" s="424"/>
      <c r="AN65" s="417"/>
      <c r="AO65" s="176">
        <v>260.25262233718291</v>
      </c>
      <c r="AP65" s="330"/>
      <c r="AQ65" s="576">
        <f t="shared" si="24"/>
        <v>495.00535800491082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52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52" customFormat="1" ht="12.75" customHeight="1" x14ac:dyDescent="0.2">
      <c r="A70" s="223" t="s">
        <v>41</v>
      </c>
      <c r="B70" s="98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255.61724575833256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255.61724575833256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48.228799999999993</v>
      </c>
      <c r="AP70" s="333"/>
      <c r="AQ70" s="220">
        <f t="shared" si="24"/>
        <v>303.84604575833254</v>
      </c>
    </row>
    <row r="71" spans="1:43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38.933446529873791</v>
      </c>
      <c r="M71" s="182"/>
      <c r="N71" s="182"/>
      <c r="O71" s="182"/>
      <c r="P71" s="182"/>
      <c r="Q71" s="182"/>
      <c r="R71" s="182"/>
      <c r="S71" s="182"/>
      <c r="T71" s="182"/>
      <c r="U71" s="182">
        <v>38.933446529873791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38.933446529873791</v>
      </c>
    </row>
    <row r="72" spans="1:43" ht="12.75" customHeight="1" thickBot="1" x14ac:dyDescent="0.25">
      <c r="A72" s="45" t="s">
        <v>42</v>
      </c>
      <c r="B72" s="46"/>
      <c r="C72" s="256">
        <f t="shared" ref="C72:AP72" si="58">C26-C27-C29</f>
        <v>22.693903694900143</v>
      </c>
      <c r="D72" s="278">
        <f t="shared" si="58"/>
        <v>24.866611074900447</v>
      </c>
      <c r="E72" s="179">
        <f t="shared" si="58"/>
        <v>-2.1727073799999985</v>
      </c>
      <c r="F72" s="297">
        <f t="shared" si="58"/>
        <v>0</v>
      </c>
      <c r="G72" s="297">
        <f t="shared" si="58"/>
        <v>0</v>
      </c>
      <c r="H72" s="307">
        <f t="shared" si="58"/>
        <v>-0.56274493284075788</v>
      </c>
      <c r="I72" s="278">
        <f t="shared" si="58"/>
        <v>-0.24473693284077802</v>
      </c>
      <c r="J72" s="179">
        <f t="shared" si="58"/>
        <v>-0.31800800000002027</v>
      </c>
      <c r="K72" s="297">
        <f t="shared" si="58"/>
        <v>0</v>
      </c>
      <c r="L72" s="307">
        <f t="shared" si="58"/>
        <v>-202.68937352676585</v>
      </c>
      <c r="M72" s="179">
        <f t="shared" si="58"/>
        <v>4.5474735088646412E-13</v>
      </c>
      <c r="N72" s="179">
        <f t="shared" ref="N72" si="59">N26-N27-N29</f>
        <v>-0.23997538500000104</v>
      </c>
      <c r="O72" s="179">
        <f t="shared" si="58"/>
        <v>0</v>
      </c>
      <c r="P72" s="179">
        <f t="shared" si="58"/>
        <v>-140.30299886444436</v>
      </c>
      <c r="Q72" s="179">
        <f t="shared" si="58"/>
        <v>-46.758087105737445</v>
      </c>
      <c r="R72" s="179">
        <f t="shared" si="58"/>
        <v>-74.826120908247844</v>
      </c>
      <c r="S72" s="179">
        <f t="shared" si="58"/>
        <v>1.7346582799637531</v>
      </c>
      <c r="T72" s="179">
        <f t="shared" si="58"/>
        <v>-5.4797228285524682</v>
      </c>
      <c r="U72" s="179">
        <f t="shared" si="58"/>
        <v>64.233873285256777</v>
      </c>
      <c r="V72" s="179">
        <f t="shared" si="58"/>
        <v>0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-11.540853078107602</v>
      </c>
      <c r="AB72" s="257">
        <f t="shared" si="58"/>
        <v>4.4961474143974556E-2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8.2630502543999285E-2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-3.7669028400000082E-2</v>
      </c>
      <c r="AM72" s="440">
        <f t="shared" si="58"/>
        <v>0</v>
      </c>
      <c r="AN72" s="257">
        <f t="shared" si="58"/>
        <v>0</v>
      </c>
      <c r="AO72" s="307">
        <f t="shared" si="58"/>
        <v>-2.8432797867480986E-2</v>
      </c>
      <c r="AP72" s="257">
        <f t="shared" si="58"/>
        <v>0</v>
      </c>
      <c r="AQ72" s="207">
        <f t="shared" si="24"/>
        <v>-192.08253916653757</v>
      </c>
    </row>
    <row r="73" spans="1:43" s="52" customFormat="1" ht="27.7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117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1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152</v>
      </c>
      <c r="B76" s="161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pageSetUpPr fitToPage="1"/>
  </sheetPr>
  <dimension ref="A1:AS76"/>
  <sheetViews>
    <sheetView zoomScale="80" zoomScaleNormal="80" workbookViewId="0">
      <pane xSplit="2" ySplit="1" topLeftCell="O20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3" width="5.42578125" style="213" customWidth="1"/>
    <col min="24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76</v>
      </c>
      <c r="B1" s="1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5" t="s">
        <v>109</v>
      </c>
      <c r="AQ1" s="396" t="s">
        <v>110</v>
      </c>
      <c r="AS1" s="519">
        <v>23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825.92442635613736</v>
      </c>
      <c r="I2" s="12">
        <v>630.23682635613739</v>
      </c>
      <c r="J2" s="303">
        <v>195.6876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431.8837969256715</v>
      </c>
      <c r="AB2" s="320">
        <f>SUM(AC2:AM2)</f>
        <v>428.25981703755389</v>
      </c>
      <c r="AC2" s="321">
        <v>62.287476096051357</v>
      </c>
      <c r="AD2" s="303">
        <v>139.49554319999999</v>
      </c>
      <c r="AE2" s="303">
        <v>181.22806968049844</v>
      </c>
      <c r="AF2" s="303">
        <v>0</v>
      </c>
      <c r="AG2" s="303">
        <v>25.412018892827923</v>
      </c>
      <c r="AH2" s="303">
        <v>9.6322028426400035</v>
      </c>
      <c r="AI2" s="303">
        <v>2.1883692559679995</v>
      </c>
      <c r="AJ2" s="303">
        <v>0.64438592457599997</v>
      </c>
      <c r="AK2" s="303">
        <v>0</v>
      </c>
      <c r="AL2" s="303">
        <v>0.61747214128934402</v>
      </c>
      <c r="AM2" s="418">
        <v>6.7542790037028411</v>
      </c>
      <c r="AN2" s="415">
        <v>0</v>
      </c>
      <c r="AO2" s="351"/>
      <c r="AP2" s="14"/>
      <c r="AQ2" s="17">
        <f>C2+H2+L2+AA2+AB2+AN2+AO2+AP2</f>
        <v>1686.0680403193626</v>
      </c>
    </row>
    <row r="3" spans="1:45" ht="12.75" customHeight="1" x14ac:dyDescent="0.2">
      <c r="A3" s="19" t="s">
        <v>1</v>
      </c>
      <c r="B3" s="20"/>
      <c r="C3" s="251">
        <f>SUM(D3:G3)</f>
        <v>1640.1158232327768</v>
      </c>
      <c r="D3" s="252">
        <v>1595.1071078259768</v>
      </c>
      <c r="E3" s="386">
        <v>38.949035021999997</v>
      </c>
      <c r="F3" s="190"/>
      <c r="G3" s="190">
        <v>6.0596803848</v>
      </c>
      <c r="H3" s="304">
        <f>SUM(I3:K3)</f>
        <v>0</v>
      </c>
      <c r="I3" s="28"/>
      <c r="J3" s="175"/>
      <c r="K3" s="190"/>
      <c r="L3" s="304">
        <f>SUM(M3:Z3)</f>
        <v>10791.837601136776</v>
      </c>
      <c r="M3" s="28">
        <v>3254.9357999999997</v>
      </c>
      <c r="N3" s="28">
        <v>12.78</v>
      </c>
      <c r="O3" s="175">
        <v>0</v>
      </c>
      <c r="P3" s="175">
        <v>1245.8071057355778</v>
      </c>
      <c r="Q3" s="175">
        <v>450.0085657458518</v>
      </c>
      <c r="R3" s="175">
        <v>1213.8021487091266</v>
      </c>
      <c r="S3" s="175">
        <v>1037.0041239815259</v>
      </c>
      <c r="T3" s="175">
        <v>131.86382510000001</v>
      </c>
      <c r="U3" s="175">
        <v>2829.4619110659378</v>
      </c>
      <c r="V3" s="175">
        <v>261.45252079875553</v>
      </c>
      <c r="W3" s="175">
        <v>0</v>
      </c>
      <c r="X3" s="175">
        <v>314.2396</v>
      </c>
      <c r="Y3" s="175">
        <v>2.1019999999999999</v>
      </c>
      <c r="Z3" s="190">
        <v>38.380000000000003</v>
      </c>
      <c r="AA3" s="304">
        <v>3608.3780139802434</v>
      </c>
      <c r="AB3" s="322">
        <f>SUM(AC3:AM3)</f>
        <v>1.8800169983999997</v>
      </c>
      <c r="AC3" s="323"/>
      <c r="AD3" s="175"/>
      <c r="AE3" s="175">
        <v>1.8800169983999997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153.67402945857143</v>
      </c>
      <c r="AP3" s="29"/>
      <c r="AQ3" s="32">
        <f t="shared" ref="AQ3:AQ20" si="0">C3+H3+L3+AA3+AB3+AN3+AO3+AP3</f>
        <v>16195.885484806768</v>
      </c>
    </row>
    <row r="4" spans="1:45" ht="12.75" customHeight="1" x14ac:dyDescent="0.2">
      <c r="A4" s="19" t="s">
        <v>2</v>
      </c>
      <c r="B4" s="20"/>
      <c r="C4" s="251">
        <f>SUM(D4:G4)</f>
        <v>5.8162000000000003</v>
      </c>
      <c r="D4" s="252">
        <v>1.9947000000000001</v>
      </c>
      <c r="E4" s="253">
        <v>3.8214999999999999</v>
      </c>
      <c r="F4" s="190"/>
      <c r="G4" s="190">
        <v>0</v>
      </c>
      <c r="H4" s="304">
        <f>SUM(I4:K4)</f>
        <v>9.6374649999999988</v>
      </c>
      <c r="I4" s="28"/>
      <c r="J4" s="175"/>
      <c r="K4" s="190">
        <v>9.6374649999999988</v>
      </c>
      <c r="L4" s="304">
        <f>SUM(M4:Z4)</f>
        <v>1325.2822800061365</v>
      </c>
      <c r="M4" s="28">
        <v>0</v>
      </c>
      <c r="N4" s="28">
        <v>0</v>
      </c>
      <c r="O4" s="175"/>
      <c r="P4" s="175">
        <v>99.370304250000004</v>
      </c>
      <c r="Q4" s="175">
        <v>8.3228310780159998</v>
      </c>
      <c r="R4" s="175">
        <v>0</v>
      </c>
      <c r="S4" s="175">
        <v>1065.4379471333364</v>
      </c>
      <c r="T4" s="175">
        <v>17.756124005200004</v>
      </c>
      <c r="U4" s="175">
        <v>123.7550998344</v>
      </c>
      <c r="V4" s="175">
        <v>0.41276970518400002</v>
      </c>
      <c r="W4" s="175">
        <v>3.1572039999999997</v>
      </c>
      <c r="X4" s="175">
        <v>0</v>
      </c>
      <c r="Y4" s="175">
        <v>0</v>
      </c>
      <c r="Z4" s="190">
        <v>7.07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0.77653472714285721</v>
      </c>
      <c r="AP4" s="29"/>
      <c r="AQ4" s="32">
        <f t="shared" si="0"/>
        <v>1341.5124797332794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129.9608859115383</v>
      </c>
      <c r="M5" s="28"/>
      <c r="N5" s="28"/>
      <c r="O5" s="175"/>
      <c r="P5" s="175"/>
      <c r="Q5" s="175"/>
      <c r="R5" s="175"/>
      <c r="S5" s="175">
        <v>48.504987687570626</v>
      </c>
      <c r="T5" s="175"/>
      <c r="U5" s="175">
        <v>81.455898223967665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29"/>
      <c r="AQ5" s="32">
        <f t="shared" si="0"/>
        <v>129.9608859115383</v>
      </c>
    </row>
    <row r="6" spans="1:45" ht="12.75" customHeight="1" thickBot="1" x14ac:dyDescent="0.25">
      <c r="A6" s="33" t="s">
        <v>4</v>
      </c>
      <c r="B6" s="34"/>
      <c r="C6" s="251">
        <f>SUM(D6:G6)</f>
        <v>-3.6186122155999039</v>
      </c>
      <c r="D6" s="254">
        <v>2.6229906060000965</v>
      </c>
      <c r="E6" s="190">
        <v>-4.5490763000000003</v>
      </c>
      <c r="F6" s="255"/>
      <c r="G6" s="255">
        <v>-1.6925265216000001</v>
      </c>
      <c r="H6" s="305">
        <f>SUM(I6:K6)</f>
        <v>-57.321980130407951</v>
      </c>
      <c r="I6" s="306">
        <v>-47.488772130407945</v>
      </c>
      <c r="J6" s="306">
        <v>0.15023999999999998</v>
      </c>
      <c r="K6" s="255">
        <v>-9.983448000000001</v>
      </c>
      <c r="L6" s="305">
        <f>SUM(M6:Z6)</f>
        <v>-27.454075458788981</v>
      </c>
      <c r="M6" s="28">
        <v>-51.129999999999995</v>
      </c>
      <c r="N6" s="28">
        <v>-1.0649999999999999</v>
      </c>
      <c r="O6" s="175"/>
      <c r="P6" s="175">
        <v>4.3816214072140571</v>
      </c>
      <c r="Q6" s="175">
        <v>-33.85359991249593</v>
      </c>
      <c r="R6" s="175">
        <v>64.28591934449112</v>
      </c>
      <c r="S6" s="175">
        <v>-15.196544213253951</v>
      </c>
      <c r="T6" s="175">
        <v>-1.8602545213000095</v>
      </c>
      <c r="U6" s="175">
        <v>-3.9943629884122789</v>
      </c>
      <c r="V6" s="175">
        <v>14.623178431968</v>
      </c>
      <c r="W6" s="175">
        <v>-3.6450330070000052</v>
      </c>
      <c r="X6" s="186">
        <v>0</v>
      </c>
      <c r="Y6" s="186">
        <v>0</v>
      </c>
      <c r="Z6" s="255">
        <v>0</v>
      </c>
      <c r="AA6" s="305">
        <v>-71.414664394604003</v>
      </c>
      <c r="AB6" s="324">
        <f>SUM(AC6:AM6)</f>
        <v>0.11640607843199999</v>
      </c>
      <c r="AC6" s="325"/>
      <c r="AD6" s="186"/>
      <c r="AE6" s="186">
        <v>-6.7287153599999996E-2</v>
      </c>
      <c r="AF6" s="186"/>
      <c r="AG6" s="186"/>
      <c r="AH6" s="186"/>
      <c r="AI6" s="186">
        <v>0.18414430612799998</v>
      </c>
      <c r="AJ6" s="186">
        <v>-4.5107409599999998E-4</v>
      </c>
      <c r="AK6" s="186"/>
      <c r="AL6" s="186"/>
      <c r="AM6" s="420"/>
      <c r="AN6" s="314"/>
      <c r="AO6" s="353"/>
      <c r="AP6" s="40"/>
      <c r="AQ6" s="44">
        <f t="shared" si="0"/>
        <v>-159.69292612096885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1630.6810110171771</v>
      </c>
      <c r="D7" s="326">
        <f t="shared" si="1"/>
        <v>1595.7353984319768</v>
      </c>
      <c r="E7" s="180">
        <f t="shared" si="1"/>
        <v>30.578458721999997</v>
      </c>
      <c r="F7" s="180">
        <f t="shared" si="1"/>
        <v>0</v>
      </c>
      <c r="G7" s="180">
        <f t="shared" si="1"/>
        <v>4.3671538632000004</v>
      </c>
      <c r="H7" s="308">
        <f t="shared" si="1"/>
        <v>758.96498122572939</v>
      </c>
      <c r="I7" s="326">
        <f t="shared" si="1"/>
        <v>582.74805422572945</v>
      </c>
      <c r="J7" s="180">
        <f t="shared" si="1"/>
        <v>195.83784</v>
      </c>
      <c r="K7" s="326">
        <f t="shared" si="1"/>
        <v>-19.620913000000002</v>
      </c>
      <c r="L7" s="308">
        <f t="shared" si="1"/>
        <v>9309.140359760313</v>
      </c>
      <c r="M7" s="326">
        <f t="shared" si="1"/>
        <v>3203.8057999999996</v>
      </c>
      <c r="N7" s="326">
        <f t="shared" ref="N7" si="2">N2+N3-N4-N5+N6</f>
        <v>11.715</v>
      </c>
      <c r="O7" s="180">
        <f t="shared" si="1"/>
        <v>0</v>
      </c>
      <c r="P7" s="180">
        <f t="shared" si="1"/>
        <v>1150.8184228927917</v>
      </c>
      <c r="Q7" s="180">
        <f t="shared" si="1"/>
        <v>407.83213475533984</v>
      </c>
      <c r="R7" s="180">
        <f t="shared" si="1"/>
        <v>1278.0880680536177</v>
      </c>
      <c r="S7" s="180">
        <f t="shared" si="1"/>
        <v>-92.13535505263502</v>
      </c>
      <c r="T7" s="180">
        <f t="shared" si="1"/>
        <v>112.2474465735</v>
      </c>
      <c r="U7" s="180">
        <f t="shared" si="1"/>
        <v>2620.2565500191577</v>
      </c>
      <c r="V7" s="180">
        <f t="shared" si="1"/>
        <v>275.66292952553954</v>
      </c>
      <c r="W7" s="180">
        <f t="shared" si="1"/>
        <v>-6.8022370070000049</v>
      </c>
      <c r="X7" s="180">
        <f t="shared" si="1"/>
        <v>314.2396</v>
      </c>
      <c r="Y7" s="180">
        <f t="shared" si="1"/>
        <v>2.1019999999999999</v>
      </c>
      <c r="Z7" s="326">
        <f t="shared" si="1"/>
        <v>31.310000000000002</v>
      </c>
      <c r="AA7" s="308">
        <f t="shared" si="1"/>
        <v>3968.8471465113107</v>
      </c>
      <c r="AB7" s="308">
        <f t="shared" si="1"/>
        <v>430.25624011438589</v>
      </c>
      <c r="AC7" s="326">
        <f t="shared" si="1"/>
        <v>62.287476096051357</v>
      </c>
      <c r="AD7" s="180">
        <f t="shared" si="1"/>
        <v>139.49554319999999</v>
      </c>
      <c r="AE7" s="180">
        <f t="shared" si="1"/>
        <v>183.04079952529844</v>
      </c>
      <c r="AF7" s="180">
        <f t="shared" ref="AF7" si="3">AF2+AF3-AF4-AF5+AF6</f>
        <v>0</v>
      </c>
      <c r="AG7" s="180">
        <f t="shared" si="1"/>
        <v>25.412018892827923</v>
      </c>
      <c r="AH7" s="180">
        <f t="shared" si="1"/>
        <v>9.6322028426400035</v>
      </c>
      <c r="AI7" s="180">
        <f t="shared" si="1"/>
        <v>2.3725135620959996</v>
      </c>
      <c r="AJ7" s="180">
        <f t="shared" ref="AJ7" si="4">AJ2+AJ3-AJ4-AJ5+AJ6</f>
        <v>0.64393485047999999</v>
      </c>
      <c r="AK7" s="180">
        <f t="shared" si="1"/>
        <v>0</v>
      </c>
      <c r="AL7" s="180">
        <f t="shared" ref="AL7" si="5">AL2+AL3-AL4-AL5+AL6</f>
        <v>0.61747214128934402</v>
      </c>
      <c r="AM7" s="421">
        <f t="shared" si="1"/>
        <v>6.7542790037028411</v>
      </c>
      <c r="AN7" s="326">
        <f t="shared" si="1"/>
        <v>0</v>
      </c>
      <c r="AO7" s="308">
        <f t="shared" si="1"/>
        <v>152.89749473142857</v>
      </c>
      <c r="AP7" s="361">
        <f t="shared" si="1"/>
        <v>0</v>
      </c>
      <c r="AQ7" s="115">
        <f t="shared" si="0"/>
        <v>16250.787233360345</v>
      </c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1630.6810110171771</v>
      </c>
      <c r="D8" s="374">
        <f t="shared" si="6"/>
        <v>1595.7353984319768</v>
      </c>
      <c r="E8" s="375">
        <f t="shared" si="6"/>
        <v>30.578458721999997</v>
      </c>
      <c r="F8" s="376">
        <f t="shared" si="6"/>
        <v>0</v>
      </c>
      <c r="G8" s="376">
        <f t="shared" si="6"/>
        <v>4.3671538632000004</v>
      </c>
      <c r="H8" s="377">
        <f t="shared" si="6"/>
        <v>758.96498122572939</v>
      </c>
      <c r="I8" s="374">
        <f t="shared" si="6"/>
        <v>582.74805422572945</v>
      </c>
      <c r="J8" s="375">
        <f t="shared" si="6"/>
        <v>195.83784</v>
      </c>
      <c r="K8" s="374">
        <f t="shared" si="6"/>
        <v>-19.620913000000002</v>
      </c>
      <c r="L8" s="377">
        <f t="shared" si="6"/>
        <v>8961.4887597603138</v>
      </c>
      <c r="M8" s="374">
        <f t="shared" si="6"/>
        <v>3203.8057999999996</v>
      </c>
      <c r="N8" s="374">
        <f t="shared" si="6"/>
        <v>11.715</v>
      </c>
      <c r="O8" s="375">
        <f t="shared" si="6"/>
        <v>0</v>
      </c>
      <c r="P8" s="375">
        <f t="shared" si="6"/>
        <v>1150.8184228927917</v>
      </c>
      <c r="Q8" s="375">
        <f t="shared" si="6"/>
        <v>407.83213475533984</v>
      </c>
      <c r="R8" s="375">
        <f t="shared" si="6"/>
        <v>1278.0880680536177</v>
      </c>
      <c r="S8" s="375">
        <f t="shared" si="6"/>
        <v>-92.13535505263502</v>
      </c>
      <c r="T8" s="375">
        <f t="shared" si="6"/>
        <v>112.2474465735</v>
      </c>
      <c r="U8" s="375">
        <f t="shared" si="6"/>
        <v>2620.2565500191577</v>
      </c>
      <c r="V8" s="375">
        <f t="shared" si="6"/>
        <v>275.66292952553954</v>
      </c>
      <c r="W8" s="375">
        <f t="shared" si="6"/>
        <v>-6.8022370070000049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3968.8471465113107</v>
      </c>
      <c r="AB8" s="387">
        <f t="shared" si="6"/>
        <v>430.25624011438589</v>
      </c>
      <c r="AC8" s="374">
        <f t="shared" si="6"/>
        <v>62.287476096051357</v>
      </c>
      <c r="AD8" s="375">
        <f t="shared" si="6"/>
        <v>139.49554319999999</v>
      </c>
      <c r="AE8" s="375">
        <f t="shared" si="6"/>
        <v>183.04079952529844</v>
      </c>
      <c r="AF8" s="375">
        <f t="shared" si="6"/>
        <v>0</v>
      </c>
      <c r="AG8" s="375">
        <f t="shared" si="6"/>
        <v>25.412018892827923</v>
      </c>
      <c r="AH8" s="375">
        <f t="shared" si="6"/>
        <v>9.6322028426400035</v>
      </c>
      <c r="AI8" s="375">
        <f t="shared" si="6"/>
        <v>2.3725135620959996</v>
      </c>
      <c r="AJ8" s="375">
        <f t="shared" ref="AJ8" si="7">AJ7-AJ27</f>
        <v>0.64393485047999999</v>
      </c>
      <c r="AK8" s="375">
        <f t="shared" si="6"/>
        <v>0</v>
      </c>
      <c r="AL8" s="375">
        <f t="shared" si="6"/>
        <v>0.61747214128934402</v>
      </c>
      <c r="AM8" s="422">
        <f t="shared" si="6"/>
        <v>6.7542790037028411</v>
      </c>
      <c r="AN8" s="374">
        <f t="shared" si="6"/>
        <v>0</v>
      </c>
      <c r="AO8" s="377">
        <f t="shared" si="6"/>
        <v>152.89749473142857</v>
      </c>
      <c r="AP8" s="365">
        <f t="shared" si="6"/>
        <v>0</v>
      </c>
      <c r="AQ8" s="366">
        <f t="shared" si="0"/>
        <v>15903.135633360347</v>
      </c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1216.9917359319766</v>
      </c>
      <c r="D9" s="259">
        <f t="shared" si="8"/>
        <v>1216.9917359319766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565.85332381215073</v>
      </c>
      <c r="I9" s="259">
        <f t="shared" si="8"/>
        <v>565.85332381215073</v>
      </c>
      <c r="J9" s="180">
        <f t="shared" si="8"/>
        <v>0</v>
      </c>
      <c r="K9" s="260">
        <f t="shared" si="8"/>
        <v>0</v>
      </c>
      <c r="L9" s="308">
        <f t="shared" si="8"/>
        <v>3898.8566217221228</v>
      </c>
      <c r="M9" s="180">
        <f t="shared" si="8"/>
        <v>3202.7831999999999</v>
      </c>
      <c r="N9" s="180">
        <f t="shared" ref="N9" si="9">SUM(N10:N14)</f>
        <v>9.5849999999999991</v>
      </c>
      <c r="O9" s="180">
        <f t="shared" si="8"/>
        <v>7.079892920639999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625.32213918547609</v>
      </c>
      <c r="T9" s="180">
        <f t="shared" si="8"/>
        <v>0.12802116050380796</v>
      </c>
      <c r="U9" s="180">
        <f t="shared" si="8"/>
        <v>53.958368455502999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2411.1703802890142</v>
      </c>
      <c r="AB9" s="326">
        <f t="shared" si="8"/>
        <v>31.614963410438445</v>
      </c>
      <c r="AC9" s="327">
        <f t="shared" si="8"/>
        <v>0</v>
      </c>
      <c r="AD9" s="180">
        <f t="shared" si="8"/>
        <v>0</v>
      </c>
      <c r="AE9" s="180">
        <f t="shared" si="8"/>
        <v>2.6805777599999998</v>
      </c>
      <c r="AF9" s="180">
        <f t="shared" ref="AF9" si="10">SUM(AF10:AF14)</f>
        <v>0</v>
      </c>
      <c r="AG9" s="180">
        <f t="shared" si="8"/>
        <v>25.412018892827923</v>
      </c>
      <c r="AH9" s="187">
        <f t="shared" si="8"/>
        <v>3.5223667576105213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61.663557813828568</v>
      </c>
      <c r="AP9" s="60">
        <f t="shared" si="8"/>
        <v>0</v>
      </c>
      <c r="AQ9" s="62">
        <f t="shared" si="0"/>
        <v>8186.1505829795315</v>
      </c>
    </row>
    <row r="10" spans="1:45" ht="12.75" customHeight="1" x14ac:dyDescent="0.2">
      <c r="A10" s="63" t="s">
        <v>225</v>
      </c>
      <c r="B10" s="64"/>
      <c r="C10" s="261">
        <f>SUM(D10:G10)</f>
        <v>1216.9917359319766</v>
      </c>
      <c r="D10" s="262">
        <v>1216.9917359319766</v>
      </c>
      <c r="E10" s="181"/>
      <c r="F10" s="263"/>
      <c r="G10" s="263"/>
      <c r="H10" s="309">
        <f>SUM(I10:K10)</f>
        <v>453.09128191752654</v>
      </c>
      <c r="I10" s="262">
        <v>453.09128191752654</v>
      </c>
      <c r="J10" s="181">
        <v>0</v>
      </c>
      <c r="K10" s="263"/>
      <c r="L10" s="309">
        <f>SUM(M10:Z10)</f>
        <v>679.28050764097907</v>
      </c>
      <c r="M10" s="181"/>
      <c r="N10" s="181"/>
      <c r="O10" s="181"/>
      <c r="P10" s="181"/>
      <c r="Q10" s="181"/>
      <c r="R10" s="181"/>
      <c r="S10" s="181">
        <v>625.32213918547609</v>
      </c>
      <c r="T10" s="181"/>
      <c r="U10" s="181">
        <v>53.958368455502999</v>
      </c>
      <c r="V10" s="181"/>
      <c r="W10" s="181"/>
      <c r="X10" s="181"/>
      <c r="Y10" s="181"/>
      <c r="Z10" s="263"/>
      <c r="AA10" s="309">
        <v>2227.1127537156481</v>
      </c>
      <c r="AB10" s="328">
        <f>SUM(AC10:AM10)</f>
        <v>25.649386092827925</v>
      </c>
      <c r="AC10" s="329"/>
      <c r="AD10" s="181"/>
      <c r="AE10" s="181">
        <v>0.23736719999999997</v>
      </c>
      <c r="AF10" s="181">
        <v>0</v>
      </c>
      <c r="AG10" s="181">
        <v>25.412018892827923</v>
      </c>
      <c r="AH10" s="213"/>
      <c r="AI10" s="181"/>
      <c r="AJ10" s="181"/>
      <c r="AK10" s="181"/>
      <c r="AL10" s="181"/>
      <c r="AM10" s="423"/>
      <c r="AN10" s="313">
        <v>0</v>
      </c>
      <c r="AO10" s="354"/>
      <c r="AP10" s="70"/>
      <c r="AQ10" s="74">
        <f t="shared" si="0"/>
        <v>4602.1256652989578</v>
      </c>
    </row>
    <row r="11" spans="1:45" ht="12.75" customHeight="1" x14ac:dyDescent="0.2">
      <c r="A11" s="19" t="s">
        <v>226</v>
      </c>
      <c r="B11" s="2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9.2348071577820967</v>
      </c>
      <c r="I11" s="28">
        <v>9.2348071577820967</v>
      </c>
      <c r="J11" s="175"/>
      <c r="K11" s="190"/>
      <c r="L11" s="304">
        <f>SUM(M11:Z11)</f>
        <v>7.2079140811438069</v>
      </c>
      <c r="M11" s="175"/>
      <c r="N11" s="175"/>
      <c r="O11" s="175">
        <v>7.079892920639999</v>
      </c>
      <c r="P11" s="175"/>
      <c r="Q11" s="175"/>
      <c r="R11" s="175"/>
      <c r="S11" s="175">
        <v>0</v>
      </c>
      <c r="T11" s="175">
        <v>0.12802116050380796</v>
      </c>
      <c r="U11" s="175">
        <v>0</v>
      </c>
      <c r="V11" s="175"/>
      <c r="W11" s="175"/>
      <c r="X11" s="175"/>
      <c r="Y11" s="175"/>
      <c r="Z11" s="190"/>
      <c r="AA11" s="304">
        <v>184.05762657336606</v>
      </c>
      <c r="AB11" s="322">
        <f>SUM(AC11:AM11)</f>
        <v>5.9655773176105207</v>
      </c>
      <c r="AC11" s="323"/>
      <c r="AD11" s="175"/>
      <c r="AE11" s="175">
        <v>2.4432105599999998</v>
      </c>
      <c r="AF11" s="175"/>
      <c r="AG11" s="175"/>
      <c r="AH11" s="175">
        <v>3.5223667576105213</v>
      </c>
      <c r="AI11" s="175"/>
      <c r="AJ11" s="175"/>
      <c r="AK11" s="175"/>
      <c r="AL11" s="175"/>
      <c r="AM11" s="419"/>
      <c r="AN11" s="416"/>
      <c r="AO11" s="352"/>
      <c r="AP11" s="29"/>
      <c r="AQ11" s="32">
        <f t="shared" si="0"/>
        <v>206.4659251299025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49.183074413828571</v>
      </c>
      <c r="AP12" s="29"/>
      <c r="AQ12" s="32">
        <f t="shared" si="0"/>
        <v>49.183074413828571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103.5272347368421</v>
      </c>
      <c r="I13" s="28">
        <v>103.5272347368421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29"/>
      <c r="AQ13" s="32">
        <f t="shared" si="0"/>
        <v>103.5272347368421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3212.3681999999999</v>
      </c>
      <c r="M14" s="182">
        <v>3202.7831999999999</v>
      </c>
      <c r="N14" s="182">
        <v>9.5849999999999991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12.480483399999997</v>
      </c>
      <c r="AP14" s="82"/>
      <c r="AQ14" s="85">
        <f t="shared" si="0"/>
        <v>3224.8486834</v>
      </c>
    </row>
    <row r="15" spans="1:45" s="52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98.350872999999993</v>
      </c>
      <c r="I15" s="268">
        <f t="shared" si="13"/>
        <v>0</v>
      </c>
      <c r="J15" s="183">
        <f t="shared" si="13"/>
        <v>0</v>
      </c>
      <c r="K15" s="269">
        <f t="shared" si="13"/>
        <v>98.350872999999993</v>
      </c>
      <c r="L15" s="311">
        <f t="shared" si="13"/>
        <v>3328.8594054507753</v>
      </c>
      <c r="M15" s="183">
        <f t="shared" si="13"/>
        <v>0</v>
      </c>
      <c r="N15" s="183">
        <f t="shared" si="13"/>
        <v>0</v>
      </c>
      <c r="O15" s="183">
        <f t="shared" si="13"/>
        <v>105.62673039365551</v>
      </c>
      <c r="P15" s="183">
        <f t="shared" si="13"/>
        <v>676.67235469499997</v>
      </c>
      <c r="Q15" s="183">
        <f t="shared" si="13"/>
        <v>240.95930389439999</v>
      </c>
      <c r="R15" s="183">
        <f t="shared" si="13"/>
        <v>0</v>
      </c>
      <c r="S15" s="183">
        <f t="shared" si="13"/>
        <v>1083.4894158060001</v>
      </c>
      <c r="T15" s="183">
        <f t="shared" si="13"/>
        <v>55.698524650719996</v>
      </c>
      <c r="U15" s="183">
        <f t="shared" si="13"/>
        <v>1157.514981048</v>
      </c>
      <c r="V15" s="183">
        <f t="shared" si="13"/>
        <v>0</v>
      </c>
      <c r="W15" s="183">
        <f t="shared" si="13"/>
        <v>8.8980949629999984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2161.4465570369457</v>
      </c>
      <c r="AP15" s="219">
        <f t="shared" si="13"/>
        <v>0</v>
      </c>
      <c r="AQ15" s="220">
        <f t="shared" si="0"/>
        <v>5588.6568354877209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1993.4934159999998</v>
      </c>
      <c r="AP16" s="328"/>
      <c r="AQ16" s="221">
        <f>C16+H16+L16+AA16+AO16+AP16</f>
        <v>1993.4934159999998</v>
      </c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136.66432808399998</v>
      </c>
      <c r="AP17" s="322"/>
      <c r="AQ17" s="201">
        <f>C17+H17+L17+AA17+AO17+AP17</f>
        <v>136.66432808399998</v>
      </c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31.288812952945985</v>
      </c>
      <c r="AP18" s="322"/>
      <c r="AQ18" s="201">
        <f t="shared" si="0"/>
        <v>31.288812952945985</v>
      </c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98.350872999999993</v>
      </c>
      <c r="I19" s="28"/>
      <c r="J19" s="175"/>
      <c r="K19" s="190">
        <v>98.350872999999993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98.350872999999993</v>
      </c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3328.8594054507753</v>
      </c>
      <c r="M20" s="182"/>
      <c r="N20" s="182"/>
      <c r="O20" s="182">
        <v>105.62673039365551</v>
      </c>
      <c r="P20" s="182">
        <v>676.67235469499997</v>
      </c>
      <c r="Q20" s="182">
        <v>240.95930389439999</v>
      </c>
      <c r="R20" s="182">
        <v>0</v>
      </c>
      <c r="S20" s="182">
        <v>1083.4894158060001</v>
      </c>
      <c r="T20" s="182">
        <v>55.698524650719996</v>
      </c>
      <c r="U20" s="182">
        <v>1157.514981048</v>
      </c>
      <c r="V20" s="182"/>
      <c r="W20" s="182">
        <v>8.8980949629999984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3328.8594054507753</v>
      </c>
    </row>
    <row r="21" spans="1:44" s="222" customFormat="1" ht="12.75" customHeight="1" x14ac:dyDescent="0.2">
      <c r="A21" s="97" t="s">
        <v>7</v>
      </c>
      <c r="B21" s="224"/>
      <c r="C21" s="270">
        <f>SUM(C22:C24)</f>
        <v>12.367631616000001</v>
      </c>
      <c r="D21" s="271">
        <f>SUM(D22:D24)</f>
        <v>-10.64</v>
      </c>
      <c r="E21" s="184">
        <f>SUM(E22:E24)</f>
        <v>23.007631616000001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-22.950112703717593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-11.403108833333334</v>
      </c>
      <c r="Q21" s="184">
        <f t="shared" si="15"/>
        <v>274.8076288048</v>
      </c>
      <c r="R21" s="184">
        <f t="shared" si="15"/>
        <v>-274.52297946767999</v>
      </c>
      <c r="S21" s="184">
        <f t="shared" si="15"/>
        <v>2.7828850296610206</v>
      </c>
      <c r="T21" s="184">
        <f t="shared" si="15"/>
        <v>0</v>
      </c>
      <c r="U21" s="184">
        <f t="shared" si="15"/>
        <v>-2.2469066211653246</v>
      </c>
      <c r="V21" s="184">
        <f t="shared" si="15"/>
        <v>-12.367631616000001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-201.78301929605135</v>
      </c>
      <c r="AC21" s="334">
        <f t="shared" si="17"/>
        <v>-62.287476096051357</v>
      </c>
      <c r="AD21" s="184">
        <f t="shared" si="17"/>
        <v>-139.49554319999999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201.78301929605135</v>
      </c>
      <c r="AP21" s="333">
        <f t="shared" si="17"/>
        <v>0</v>
      </c>
      <c r="AQ21" s="225">
        <f t="shared" si="17"/>
        <v>-10.582481087717593</v>
      </c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-201.78301929605135</v>
      </c>
      <c r="AC22" s="329">
        <f>-AC2</f>
        <v>-62.287476096051357</v>
      </c>
      <c r="AD22" s="181">
        <f>-AD2</f>
        <v>-139.49554319999999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201.78301929605135</v>
      </c>
      <c r="AP22" s="328"/>
      <c r="AQ22" s="221">
        <f>C22+H22+L22+AA22+AB22+AN22+AO22+AP22</f>
        <v>0</v>
      </c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12.367631616000001</v>
      </c>
      <c r="D24" s="406">
        <v>-10.64</v>
      </c>
      <c r="E24" s="186">
        <f>-D24-V24</f>
        <v>23.007631616000001</v>
      </c>
      <c r="F24" s="255"/>
      <c r="G24" s="255">
        <v>0</v>
      </c>
      <c r="H24" s="305"/>
      <c r="I24" s="314"/>
      <c r="J24" s="186"/>
      <c r="K24" s="255"/>
      <c r="L24" s="305">
        <f>SUM(N24:Z24)</f>
        <v>-22.950112703717593</v>
      </c>
      <c r="M24" s="186"/>
      <c r="N24" s="186">
        <v>0</v>
      </c>
      <c r="O24" s="186"/>
      <c r="P24" s="186">
        <v>-11.403108833333334</v>
      </c>
      <c r="Q24" s="186">
        <v>274.8076288048</v>
      </c>
      <c r="R24" s="186">
        <v>-274.52297946767999</v>
      </c>
      <c r="S24" s="186">
        <v>2.7828850296610206</v>
      </c>
      <c r="T24" s="186"/>
      <c r="U24" s="186">
        <v>-2.2469066211653246</v>
      </c>
      <c r="V24" s="255">
        <v>-12.367631616000001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-10.582481087717593</v>
      </c>
    </row>
    <row r="25" spans="1:44" s="96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16.719426863427415</v>
      </c>
      <c r="I25" s="174">
        <v>16.719426863427415</v>
      </c>
      <c r="J25" s="185"/>
      <c r="K25" s="174"/>
      <c r="L25" s="311">
        <f>SUM(O25:Z25)</f>
        <v>137.82402400465449</v>
      </c>
      <c r="M25" s="185"/>
      <c r="N25" s="185"/>
      <c r="O25" s="185">
        <v>98.546837473015501</v>
      </c>
      <c r="P25" s="185"/>
      <c r="Q25" s="185"/>
      <c r="R25" s="185"/>
      <c r="S25" s="185">
        <v>32.616639906095322</v>
      </c>
      <c r="T25" s="185">
        <v>5.6463303806400029</v>
      </c>
      <c r="U25" s="185">
        <v>1.0142162449036685</v>
      </c>
      <c r="V25" s="185"/>
      <c r="W25" s="185"/>
      <c r="X25" s="185"/>
      <c r="Y25" s="185"/>
      <c r="Z25" s="174"/>
      <c r="AA25" s="311">
        <v>86.566719359999993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298.64932506449668</v>
      </c>
      <c r="AP25" s="219"/>
      <c r="AQ25" s="228">
        <f>C25+H25+L25+AA25+AB25+AN25+AO25+AP25</f>
        <v>539.75949529257855</v>
      </c>
    </row>
    <row r="26" spans="1:44" s="52" customFormat="1" ht="12.75" customHeight="1" thickBot="1" x14ac:dyDescent="0.25">
      <c r="A26" s="205" t="s">
        <v>9</v>
      </c>
      <c r="B26" s="206"/>
      <c r="C26" s="256">
        <f t="shared" ref="C26:AP26" si="20">C7-C9+C15+C21-C25</f>
        <v>426.05690670120049</v>
      </c>
      <c r="D26" s="278">
        <f t="shared" si="20"/>
        <v>368.10366250000027</v>
      </c>
      <c r="E26" s="179">
        <f t="shared" si="20"/>
        <v>53.586090337999998</v>
      </c>
      <c r="F26" s="179">
        <f t="shared" si="20"/>
        <v>0</v>
      </c>
      <c r="G26" s="179">
        <f t="shared" si="20"/>
        <v>4.3671538632000004</v>
      </c>
      <c r="H26" s="307">
        <f t="shared" si="20"/>
        <v>274.7431035501512</v>
      </c>
      <c r="I26" s="278">
        <f t="shared" si="20"/>
        <v>0.17530355015129828</v>
      </c>
      <c r="J26" s="179">
        <f t="shared" si="20"/>
        <v>195.83784</v>
      </c>
      <c r="K26" s="297">
        <f t="shared" si="20"/>
        <v>78.729959999999991</v>
      </c>
      <c r="L26" s="307">
        <f t="shared" si="20"/>
        <v>8578.3690067805928</v>
      </c>
      <c r="M26" s="179">
        <f t="shared" si="20"/>
        <v>1.0225999999997839</v>
      </c>
      <c r="N26" s="179">
        <f t="shared" si="20"/>
        <v>2.1300000000000008</v>
      </c>
      <c r="O26" s="179">
        <f t="shared" si="20"/>
        <v>0</v>
      </c>
      <c r="P26" s="179">
        <f t="shared" si="20"/>
        <v>1816.0876687544583</v>
      </c>
      <c r="Q26" s="179">
        <f t="shared" si="20"/>
        <v>923.59906745453986</v>
      </c>
      <c r="R26" s="179">
        <f t="shared" si="20"/>
        <v>1003.5650885859377</v>
      </c>
      <c r="S26" s="179">
        <f t="shared" si="20"/>
        <v>336.19816669145467</v>
      </c>
      <c r="T26" s="179">
        <f t="shared" si="20"/>
        <v>162.17161968307619</v>
      </c>
      <c r="U26" s="179">
        <f t="shared" si="20"/>
        <v>3720.5520397455857</v>
      </c>
      <c r="V26" s="179">
        <f t="shared" si="20"/>
        <v>263.29529790953956</v>
      </c>
      <c r="W26" s="179">
        <f t="shared" si="20"/>
        <v>2.0958579559999935</v>
      </c>
      <c r="X26" s="179">
        <f t="shared" si="20"/>
        <v>314.2396</v>
      </c>
      <c r="Y26" s="179">
        <f t="shared" si="20"/>
        <v>2.1019999999999999</v>
      </c>
      <c r="Z26" s="297">
        <f t="shared" si="20"/>
        <v>31.310000000000002</v>
      </c>
      <c r="AA26" s="307">
        <f t="shared" si="20"/>
        <v>1471.1100468622965</v>
      </c>
      <c r="AB26" s="257">
        <f t="shared" si="20"/>
        <v>196.85825740789608</v>
      </c>
      <c r="AC26" s="336">
        <f t="shared" si="20"/>
        <v>0</v>
      </c>
      <c r="AD26" s="336">
        <f t="shared" si="20"/>
        <v>0</v>
      </c>
      <c r="AE26" s="336">
        <f t="shared" si="20"/>
        <v>180.36022176529843</v>
      </c>
      <c r="AF26" s="336">
        <f t="shared" si="20"/>
        <v>0</v>
      </c>
      <c r="AG26" s="336">
        <f t="shared" si="20"/>
        <v>0</v>
      </c>
      <c r="AH26" s="336">
        <f t="shared" si="20"/>
        <v>6.1098360850294817</v>
      </c>
      <c r="AI26" s="336">
        <f t="shared" si="20"/>
        <v>2.3725135620959996</v>
      </c>
      <c r="AJ26" s="336">
        <f t="shared" ref="AJ26" si="21">AJ7-AJ9+AJ15+AJ21-AJ25</f>
        <v>0.64393485047999999</v>
      </c>
      <c r="AK26" s="336">
        <f t="shared" si="20"/>
        <v>0</v>
      </c>
      <c r="AL26" s="336">
        <f t="shared" si="20"/>
        <v>0.61747214128934402</v>
      </c>
      <c r="AM26" s="440">
        <f t="shared" si="20"/>
        <v>6.7542790037028411</v>
      </c>
      <c r="AN26" s="257">
        <f t="shared" si="20"/>
        <v>0</v>
      </c>
      <c r="AO26" s="307">
        <f t="shared" si="20"/>
        <v>2155.8141881861006</v>
      </c>
      <c r="AP26" s="257">
        <f t="shared" si="20"/>
        <v>0</v>
      </c>
      <c r="AQ26" s="207">
        <f>C26+H26+L26+AA26+AB26+AN26+AO26+AP26</f>
        <v>13102.951509488239</v>
      </c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347.65159999999997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314.2396</v>
      </c>
      <c r="Y27" s="180">
        <f t="shared" si="23"/>
        <v>2.1019999999999999</v>
      </c>
      <c r="Z27" s="260">
        <f t="shared" si="23"/>
        <v>31.310000000000002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60">
        <f t="shared" si="23"/>
        <v>0</v>
      </c>
      <c r="AQ27" s="115">
        <f t="shared" si="23"/>
        <v>347.65159999999997</v>
      </c>
      <c r="AR27" s="20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347.65159999999997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314.2396</v>
      </c>
      <c r="Y28" s="184">
        <f>Y26</f>
        <v>2.1019999999999999</v>
      </c>
      <c r="Z28" s="272">
        <f>Z26</f>
        <v>31.310000000000002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120"/>
      <c r="AQ28" s="106">
        <f t="shared" ref="AQ28:AQ72" si="24">C28+H28+L28+AA28+AB28+AN28+AO28+AP28</f>
        <v>347.65159999999997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428.21016268520003</v>
      </c>
      <c r="D29" s="56">
        <f t="shared" si="25"/>
        <v>365.75875010000004</v>
      </c>
      <c r="E29" s="57">
        <f t="shared" si="25"/>
        <v>58.084258722000001</v>
      </c>
      <c r="F29" s="58">
        <f t="shared" si="25"/>
        <v>0</v>
      </c>
      <c r="G29" s="58">
        <f t="shared" si="25"/>
        <v>4.3671538631999995</v>
      </c>
      <c r="H29" s="59">
        <f t="shared" si="25"/>
        <v>284.23623939999999</v>
      </c>
      <c r="I29" s="56">
        <f t="shared" si="25"/>
        <v>0.33145439999999998</v>
      </c>
      <c r="J29" s="56">
        <f t="shared" si="25"/>
        <v>195.53736000000001</v>
      </c>
      <c r="K29" s="56">
        <f t="shared" si="25"/>
        <v>88.367425000000011</v>
      </c>
      <c r="L29" s="59">
        <f t="shared" si="25"/>
        <v>8340.2102181863247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1849.3952682279328</v>
      </c>
      <c r="Q29" s="57">
        <f t="shared" si="25"/>
        <v>915.79803516216293</v>
      </c>
      <c r="R29" s="57">
        <f t="shared" si="25"/>
        <v>987.87953111854915</v>
      </c>
      <c r="S29" s="57">
        <f t="shared" si="25"/>
        <v>381.42688578243548</v>
      </c>
      <c r="T29" s="57">
        <f t="shared" si="25"/>
        <v>162.17255809999997</v>
      </c>
      <c r="U29" s="57">
        <f t="shared" si="25"/>
        <v>3779.1916418857045</v>
      </c>
      <c r="V29" s="57">
        <f t="shared" si="25"/>
        <v>263.2952979095395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1469.6228870308826</v>
      </c>
      <c r="AB29" s="60">
        <f t="shared" si="25"/>
        <v>196.7290204908401</v>
      </c>
      <c r="AC29" s="61">
        <f t="shared" si="25"/>
        <v>0</v>
      </c>
      <c r="AD29" s="57">
        <f t="shared" si="25"/>
        <v>0</v>
      </c>
      <c r="AE29" s="57">
        <f t="shared" si="25"/>
        <v>180.55249015249842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6.1098360850294817</v>
      </c>
      <c r="AI29" s="57">
        <f t="shared" si="25"/>
        <v>2.0172233496479994</v>
      </c>
      <c r="AJ29" s="57">
        <f t="shared" ref="AJ29" si="28">AJ30+AJ45+AJ56+AJ58+AJ65+AJ70+AJ71</f>
        <v>0.64483699867199995</v>
      </c>
      <c r="AK29" s="57">
        <f t="shared" si="25"/>
        <v>0</v>
      </c>
      <c r="AL29" s="57">
        <f t="shared" ref="AL29" si="29">AL30+AL45+AL56+AL58+AL65+AL70+AL71</f>
        <v>0.65035490128934403</v>
      </c>
      <c r="AM29" s="430">
        <f t="shared" si="25"/>
        <v>6.7542790037028393</v>
      </c>
      <c r="AN29" s="56">
        <f t="shared" si="25"/>
        <v>0</v>
      </c>
      <c r="AO29" s="59">
        <f t="shared" si="25"/>
        <v>2225.4613488888222</v>
      </c>
      <c r="AP29" s="60">
        <f t="shared" si="25"/>
        <v>0</v>
      </c>
      <c r="AQ29" s="51">
        <f t="shared" si="25"/>
        <v>12944.469876682067</v>
      </c>
    </row>
    <row r="30" spans="1:44" s="128" customFormat="1" ht="12.75" customHeight="1" x14ac:dyDescent="0.2">
      <c r="A30" s="232" t="s">
        <v>44</v>
      </c>
      <c r="B30" s="121"/>
      <c r="C30" s="280">
        <f>SUM(C31:C44)</f>
        <v>182.62409360000004</v>
      </c>
      <c r="D30" s="187">
        <v>182.62409360000001</v>
      </c>
      <c r="E30" s="187">
        <v>0</v>
      </c>
      <c r="F30" s="282"/>
      <c r="G30" s="282"/>
      <c r="H30" s="316">
        <f>SUM(H31:H44)</f>
        <v>0.33145439999999998</v>
      </c>
      <c r="I30" s="281">
        <f t="shared" ref="I30:K30" si="30">SUM(I31:I44)</f>
        <v>0.33145439999999998</v>
      </c>
      <c r="J30" s="187">
        <f t="shared" si="30"/>
        <v>0</v>
      </c>
      <c r="K30" s="187">
        <f t="shared" si="30"/>
        <v>0</v>
      </c>
      <c r="L30" s="316">
        <f>SUM(L31:L44)</f>
        <v>841.50337531660773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27.161049527830187</v>
      </c>
      <c r="R30" s="187">
        <f>SUM(R31:R44)</f>
        <v>0</v>
      </c>
      <c r="S30" s="187">
        <v>371.57788578243549</v>
      </c>
      <c r="T30" s="187">
        <v>45.077134235731414</v>
      </c>
      <c r="U30" s="187">
        <v>161.8595296044054</v>
      </c>
      <c r="V30" s="187">
        <v>234.77677616620511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529.7268664109373</v>
      </c>
      <c r="AB30" s="338">
        <f t="shared" ref="AB30:AN30" si="31">SUM(AB31:AB44)</f>
        <v>163.91161066768402</v>
      </c>
      <c r="AC30" s="339">
        <f t="shared" si="31"/>
        <v>0</v>
      </c>
      <c r="AD30" s="187">
        <f t="shared" si="31"/>
        <v>0</v>
      </c>
      <c r="AE30" s="187">
        <f t="shared" si="31"/>
        <v>162.39330593968401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1.5183047279999999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663.49684897210113</v>
      </c>
      <c r="AP30" s="127">
        <f>SUM(AP31:AP44)</f>
        <v>0</v>
      </c>
      <c r="AQ30" s="62">
        <f t="shared" ref="AQ30" si="35">C30+H30+L30+AA30+AB30+AN30+AO30+AP30</f>
        <v>2381.5942493673301</v>
      </c>
    </row>
    <row r="31" spans="1:44" ht="12.75" customHeight="1" x14ac:dyDescent="0.2">
      <c r="A31" s="235" t="s">
        <v>13</v>
      </c>
      <c r="B31" s="129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40.807179084647949</v>
      </c>
      <c r="M31" s="188"/>
      <c r="N31" s="188"/>
      <c r="O31" s="188"/>
      <c r="P31" s="188"/>
      <c r="Q31" s="188">
        <v>3.3268828431814685</v>
      </c>
      <c r="R31" s="188"/>
      <c r="S31" s="188">
        <v>16.313801337691991</v>
      </c>
      <c r="T31" s="188">
        <v>0.11715716827080465</v>
      </c>
      <c r="U31" s="188">
        <v>21.049337735503684</v>
      </c>
      <c r="V31" s="188">
        <v>0</v>
      </c>
      <c r="W31" s="188"/>
      <c r="X31" s="188"/>
      <c r="Y31" s="188"/>
      <c r="Z31" s="285"/>
      <c r="AA31" s="354">
        <v>18.457024377654427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47.501500391312781</v>
      </c>
      <c r="AP31" s="136"/>
      <c r="AQ31" s="74">
        <f t="shared" si="24"/>
        <v>106.76570385361515</v>
      </c>
    </row>
    <row r="32" spans="1:44" ht="12.75" customHeight="1" x14ac:dyDescent="0.2">
      <c r="A32" s="237" t="s">
        <v>112</v>
      </c>
      <c r="B32" s="405">
        <v>15</v>
      </c>
      <c r="C32" s="251">
        <f t="shared" si="36"/>
        <v>24.741088576000006</v>
      </c>
      <c r="D32" s="188">
        <v>24.741088576000006</v>
      </c>
      <c r="E32" s="175"/>
      <c r="F32" s="190"/>
      <c r="G32" s="190"/>
      <c r="H32" s="304">
        <f t="shared" si="37"/>
        <v>0.33145439999999998</v>
      </c>
      <c r="I32" s="28">
        <v>0.33145439999999998</v>
      </c>
      <c r="J32" s="175"/>
      <c r="K32" s="190"/>
      <c r="L32" s="304">
        <f t="shared" si="38"/>
        <v>103.22413512759962</v>
      </c>
      <c r="M32" s="175"/>
      <c r="N32" s="175"/>
      <c r="O32" s="175"/>
      <c r="P32" s="188"/>
      <c r="Q32" s="188">
        <v>14.0757654394792</v>
      </c>
      <c r="R32" s="175"/>
      <c r="S32" s="188">
        <v>69.022340695358579</v>
      </c>
      <c r="T32" s="188">
        <v>5.0507756987858006</v>
      </c>
      <c r="U32" s="188">
        <v>15.075253293976052</v>
      </c>
      <c r="V32" s="188">
        <v>0</v>
      </c>
      <c r="W32" s="175"/>
      <c r="X32" s="175"/>
      <c r="Y32" s="175"/>
      <c r="Z32" s="190"/>
      <c r="AA32" s="352">
        <v>154.29063773154323</v>
      </c>
      <c r="AB32" s="322">
        <f t="shared" si="39"/>
        <v>58.014893972684007</v>
      </c>
      <c r="AC32" s="323"/>
      <c r="AD32" s="175"/>
      <c r="AE32" s="175">
        <v>56.49658924468401</v>
      </c>
      <c r="AF32" s="175"/>
      <c r="AG32" s="188"/>
      <c r="AH32" s="188">
        <v>1.5183047279999999</v>
      </c>
      <c r="AI32" s="175"/>
      <c r="AJ32" s="175"/>
      <c r="AK32" s="175"/>
      <c r="AL32" s="175"/>
      <c r="AM32" s="443"/>
      <c r="AN32" s="416"/>
      <c r="AO32" s="349">
        <v>132.16671152123732</v>
      </c>
      <c r="AP32" s="29"/>
      <c r="AQ32" s="32">
        <f t="shared" si="24"/>
        <v>472.76892132906414</v>
      </c>
    </row>
    <row r="33" spans="1:43" ht="12.75" customHeight="1" x14ac:dyDescent="0.2">
      <c r="A33" s="237" t="s">
        <v>16</v>
      </c>
      <c r="B33" s="138" t="s">
        <v>17</v>
      </c>
      <c r="C33" s="251">
        <f t="shared" si="36"/>
        <v>0</v>
      </c>
      <c r="D33" s="188">
        <v>0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3.5284947260748618</v>
      </c>
      <c r="M33" s="175"/>
      <c r="N33" s="175"/>
      <c r="O33" s="175"/>
      <c r="P33" s="188"/>
      <c r="Q33" s="188">
        <v>0.25942743752430997</v>
      </c>
      <c r="R33" s="175"/>
      <c r="S33" s="188">
        <v>1.2721360735597269</v>
      </c>
      <c r="T33" s="188">
        <v>0.3384540416712134</v>
      </c>
      <c r="U33" s="188">
        <v>1.6584771733196115</v>
      </c>
      <c r="V33" s="188">
        <v>0</v>
      </c>
      <c r="W33" s="175"/>
      <c r="X33" s="175"/>
      <c r="Y33" s="175"/>
      <c r="Z33" s="190"/>
      <c r="AA33" s="352">
        <v>0.2545304302627947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6.9920888744952494</v>
      </c>
      <c r="AP33" s="29"/>
      <c r="AQ33" s="32">
        <f t="shared" si="24"/>
        <v>10.775114030832906</v>
      </c>
    </row>
    <row r="34" spans="1:43" ht="12.75" customHeight="1" x14ac:dyDescent="0.2">
      <c r="A34" s="237" t="s">
        <v>18</v>
      </c>
      <c r="B34" s="1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1.604922631441748</v>
      </c>
      <c r="M34" s="175"/>
      <c r="N34" s="175"/>
      <c r="O34" s="175"/>
      <c r="P34" s="188"/>
      <c r="Q34" s="188">
        <v>9.9112242856998725E-2</v>
      </c>
      <c r="R34" s="175"/>
      <c r="S34" s="188">
        <v>0.4860097323282761</v>
      </c>
      <c r="T34" s="188">
        <v>3.6882812233401473E-2</v>
      </c>
      <c r="U34" s="188">
        <v>0.98291784402307159</v>
      </c>
      <c r="V34" s="188">
        <v>0</v>
      </c>
      <c r="W34" s="175"/>
      <c r="X34" s="175"/>
      <c r="Y34" s="175"/>
      <c r="Z34" s="190"/>
      <c r="AA34" s="352">
        <v>3.2018500853618845</v>
      </c>
      <c r="AB34" s="322">
        <f t="shared" si="39"/>
        <v>105.89671669500001</v>
      </c>
      <c r="AC34" s="323"/>
      <c r="AD34" s="175"/>
      <c r="AE34" s="175">
        <v>105.89671669500001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26.818825219997258</v>
      </c>
      <c r="AP34" s="29"/>
      <c r="AQ34" s="32">
        <f t="shared" si="24"/>
        <v>137.5223146318009</v>
      </c>
    </row>
    <row r="35" spans="1:43" ht="12.75" customHeight="1" x14ac:dyDescent="0.2">
      <c r="A35" s="237" t="s">
        <v>20</v>
      </c>
      <c r="B35" s="1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2.8527731364936493</v>
      </c>
      <c r="M35" s="175"/>
      <c r="N35" s="175"/>
      <c r="O35" s="175"/>
      <c r="P35" s="188"/>
      <c r="Q35" s="188">
        <v>0.29825020546368736</v>
      </c>
      <c r="R35" s="175"/>
      <c r="S35" s="188">
        <v>1.4625085493565173</v>
      </c>
      <c r="T35" s="188">
        <v>0</v>
      </c>
      <c r="U35" s="188">
        <v>1.0920143816734444</v>
      </c>
      <c r="V35" s="188">
        <v>0</v>
      </c>
      <c r="W35" s="175"/>
      <c r="X35" s="175"/>
      <c r="Y35" s="175"/>
      <c r="Z35" s="190"/>
      <c r="AA35" s="352">
        <v>6.0302302870671447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21.026824668119293</v>
      </c>
      <c r="AP35" s="29"/>
      <c r="AQ35" s="32">
        <f t="shared" si="24"/>
        <v>29.909828091680087</v>
      </c>
    </row>
    <row r="36" spans="1:43" ht="12.75" customHeight="1" x14ac:dyDescent="0.2">
      <c r="A36" s="237" t="s">
        <v>22</v>
      </c>
      <c r="B36" s="1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38.937679650471651</v>
      </c>
      <c r="M36" s="175"/>
      <c r="N36" s="175"/>
      <c r="O36" s="175"/>
      <c r="P36" s="188"/>
      <c r="Q36" s="188">
        <v>2.6070630517407776</v>
      </c>
      <c r="R36" s="175"/>
      <c r="S36" s="188">
        <v>12.784071668800919</v>
      </c>
      <c r="T36" s="188">
        <v>4.9488055708463969</v>
      </c>
      <c r="U36" s="188">
        <v>3.589695690765156</v>
      </c>
      <c r="V36" s="188">
        <v>15.0080436683184</v>
      </c>
      <c r="W36" s="175"/>
      <c r="X36" s="175"/>
      <c r="Y36" s="175"/>
      <c r="Z36" s="190"/>
      <c r="AA36" s="349">
        <v>92.449258333955655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100.67614558045271</v>
      </c>
      <c r="AP36" s="29"/>
      <c r="AQ36" s="32">
        <f t="shared" si="24"/>
        <v>232.06308356488</v>
      </c>
    </row>
    <row r="37" spans="1:43" ht="12.75" customHeight="1" x14ac:dyDescent="0.2">
      <c r="A37" s="237" t="s">
        <v>24</v>
      </c>
      <c r="B37" s="138" t="s">
        <v>25</v>
      </c>
      <c r="C37" s="251">
        <f t="shared" si="36"/>
        <v>5.8881948240000233</v>
      </c>
      <c r="D37" s="188">
        <v>5.8881948240000233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5.5809270253799239</v>
      </c>
      <c r="M37" s="175"/>
      <c r="N37" s="175"/>
      <c r="O37" s="175"/>
      <c r="P37" s="188"/>
      <c r="Q37" s="188">
        <v>0.13930522613541294</v>
      </c>
      <c r="R37" s="175"/>
      <c r="S37" s="188">
        <v>0.68310123668260003</v>
      </c>
      <c r="T37" s="188">
        <v>3.2825702887727308</v>
      </c>
      <c r="U37" s="188">
        <v>1.4759502737891799</v>
      </c>
      <c r="V37" s="188">
        <v>0</v>
      </c>
      <c r="W37" s="175"/>
      <c r="X37" s="175"/>
      <c r="Y37" s="175"/>
      <c r="Z37" s="190"/>
      <c r="AA37" s="352">
        <v>4.1938051266664207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32.828136665475533</v>
      </c>
      <c r="AP37" s="29"/>
      <c r="AQ37" s="32">
        <f t="shared" si="24"/>
        <v>48.491063641521905</v>
      </c>
    </row>
    <row r="38" spans="1:43" ht="12.75" customHeight="1" x14ac:dyDescent="0.2">
      <c r="A38" s="237" t="s">
        <v>26</v>
      </c>
      <c r="B38" s="138" t="s">
        <v>27</v>
      </c>
      <c r="C38" s="251">
        <f t="shared" si="36"/>
        <v>151.99481020000002</v>
      </c>
      <c r="D38" s="188">
        <v>151.99481020000002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243.62821949674202</v>
      </c>
      <c r="M38" s="175"/>
      <c r="N38" s="175"/>
      <c r="O38" s="175"/>
      <c r="P38" s="188"/>
      <c r="Q38" s="188">
        <v>1.5168283803137914</v>
      </c>
      <c r="R38" s="175"/>
      <c r="S38" s="188">
        <v>7.4379646131898838</v>
      </c>
      <c r="T38" s="188">
        <v>2.3344650566552927</v>
      </c>
      <c r="U38" s="188">
        <v>12.570228948696336</v>
      </c>
      <c r="V38" s="188">
        <v>219.7687324978867</v>
      </c>
      <c r="W38" s="175"/>
      <c r="X38" s="175"/>
      <c r="Y38" s="175"/>
      <c r="Z38" s="190"/>
      <c r="AA38" s="352">
        <v>49.628676323109211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70.002491202957515</v>
      </c>
      <c r="AP38" s="29"/>
      <c r="AQ38" s="32">
        <f t="shared" si="24"/>
        <v>515.25419722280878</v>
      </c>
    </row>
    <row r="39" spans="1:43" ht="12.75" customHeight="1" x14ac:dyDescent="0.2">
      <c r="A39" s="237" t="s">
        <v>28</v>
      </c>
      <c r="B39" s="1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252.41262376007728</v>
      </c>
      <c r="M39" s="175"/>
      <c r="N39" s="175"/>
      <c r="O39" s="175"/>
      <c r="P39" s="188"/>
      <c r="Q39" s="188">
        <v>0</v>
      </c>
      <c r="R39" s="175"/>
      <c r="S39" s="188">
        <v>247.95</v>
      </c>
      <c r="T39" s="188">
        <v>2.994016522476119</v>
      </c>
      <c r="U39" s="188">
        <v>1.4686072376011738</v>
      </c>
      <c r="V39" s="188">
        <v>0</v>
      </c>
      <c r="W39" s="175"/>
      <c r="X39" s="175"/>
      <c r="Y39" s="175"/>
      <c r="Z39" s="190"/>
      <c r="AA39" s="352">
        <v>152.78632950428144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14.786897580452914</v>
      </c>
      <c r="AP39" s="29"/>
      <c r="AQ39" s="32">
        <f t="shared" si="24"/>
        <v>419.98585084481158</v>
      </c>
    </row>
    <row r="40" spans="1:43" ht="12.75" customHeight="1" x14ac:dyDescent="0.2">
      <c r="A40" s="237" t="s">
        <v>30</v>
      </c>
      <c r="B40" s="1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4.0975141472141381</v>
      </c>
      <c r="M40" s="175"/>
      <c r="N40" s="175"/>
      <c r="O40" s="175"/>
      <c r="P40" s="188"/>
      <c r="Q40" s="188">
        <v>0.30647149749790847</v>
      </c>
      <c r="R40" s="175"/>
      <c r="S40" s="188">
        <v>1.5028227207017197</v>
      </c>
      <c r="T40" s="188">
        <v>1.4731429121458586</v>
      </c>
      <c r="U40" s="188">
        <v>0.81507701686865153</v>
      </c>
      <c r="V40" s="188">
        <v>0</v>
      </c>
      <c r="W40" s="175"/>
      <c r="X40" s="175"/>
      <c r="Y40" s="175"/>
      <c r="Z40" s="190"/>
      <c r="AA40" s="352">
        <v>8.4661102925727683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15.727099813988998</v>
      </c>
      <c r="AP40" s="29"/>
      <c r="AQ40" s="32">
        <f t="shared" si="24"/>
        <v>28.290724253775906</v>
      </c>
    </row>
    <row r="41" spans="1:43" ht="12.75" customHeight="1" x14ac:dyDescent="0.2">
      <c r="A41" s="237" t="s">
        <v>32</v>
      </c>
      <c r="B41" s="138" t="s">
        <v>33</v>
      </c>
      <c r="C41" s="531">
        <f t="shared" si="36"/>
        <v>0</v>
      </c>
      <c r="D41" s="530">
        <v>0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40.975426643665955</v>
      </c>
      <c r="M41" s="175"/>
      <c r="N41" s="175"/>
      <c r="O41" s="175"/>
      <c r="P41" s="188"/>
      <c r="Q41" s="188">
        <v>1.8132516319920964</v>
      </c>
      <c r="R41" s="175"/>
      <c r="S41" s="188">
        <v>8.8915144578030212</v>
      </c>
      <c r="T41" s="188">
        <v>22.214300850458681</v>
      </c>
      <c r="U41" s="188">
        <v>8.0563597034121557</v>
      </c>
      <c r="V41" s="188">
        <v>0</v>
      </c>
      <c r="W41" s="175"/>
      <c r="X41" s="175"/>
      <c r="Y41" s="175"/>
      <c r="Z41" s="190"/>
      <c r="AA41" s="349">
        <v>30.886197257309583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125.12672555182606</v>
      </c>
      <c r="AP41" s="29"/>
      <c r="AQ41" s="32">
        <f t="shared" si="24"/>
        <v>196.98834945280157</v>
      </c>
    </row>
    <row r="42" spans="1:43" ht="12.75" customHeight="1" x14ac:dyDescent="0.2">
      <c r="A42" s="237" t="s">
        <v>34</v>
      </c>
      <c r="B42" s="1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1.8094835584849798</v>
      </c>
      <c r="M42" s="175"/>
      <c r="N42" s="175"/>
      <c r="O42" s="175"/>
      <c r="P42" s="188"/>
      <c r="Q42" s="188">
        <v>0.10185267353507242</v>
      </c>
      <c r="R42" s="175"/>
      <c r="S42" s="188">
        <v>0.49944778944334361</v>
      </c>
      <c r="T42" s="188">
        <v>0.75501286218963004</v>
      </c>
      <c r="U42" s="188">
        <v>0.45317023331693373</v>
      </c>
      <c r="V42" s="188">
        <v>0</v>
      </c>
      <c r="W42" s="175"/>
      <c r="X42" s="175"/>
      <c r="Y42" s="175"/>
      <c r="Z42" s="190"/>
      <c r="AA42" s="384">
        <v>6.9508216563353846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9.5013644581495775</v>
      </c>
      <c r="AP42" s="29"/>
      <c r="AQ42" s="32">
        <f t="shared" si="24"/>
        <v>18.261669672969944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6.4939350135994465</v>
      </c>
      <c r="M43" s="175"/>
      <c r="N43" s="175"/>
      <c r="O43" s="175"/>
      <c r="P43" s="175"/>
      <c r="Q43" s="175">
        <v>0.66729487011094535</v>
      </c>
      <c r="R43" s="175"/>
      <c r="S43" s="175">
        <v>3.2721669075189461</v>
      </c>
      <c r="T43" s="175">
        <v>0.51635937126762055</v>
      </c>
      <c r="U43" s="175">
        <v>0.98711386470193208</v>
      </c>
      <c r="V43" s="175">
        <v>0</v>
      </c>
      <c r="W43" s="175">
        <v>1.0510000000000019</v>
      </c>
      <c r="X43" s="175"/>
      <c r="Y43" s="175"/>
      <c r="Z43" s="190"/>
      <c r="AA43" s="352">
        <v>2.1313950048174206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27.555021308520796</v>
      </c>
      <c r="AP43" s="29"/>
      <c r="AQ43" s="32">
        <f t="shared" si="24"/>
        <v>36.180351326937668</v>
      </c>
    </row>
    <row r="44" spans="1:43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95.550061314714384</v>
      </c>
      <c r="M44" s="182"/>
      <c r="N44" s="182"/>
      <c r="O44" s="182"/>
      <c r="P44" s="182"/>
      <c r="Q44" s="182">
        <v>1.9495440279985179</v>
      </c>
      <c r="R44" s="182"/>
      <c r="S44" s="182">
        <v>0</v>
      </c>
      <c r="T44" s="182">
        <v>1.015191079957861</v>
      </c>
      <c r="U44" s="182">
        <v>92.585326206757998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32.787016135115174</v>
      </c>
      <c r="AP44" s="330"/>
      <c r="AQ44" s="217">
        <f>C44+H44+L44+AA44+AB44+AN44+AO44+AP44</f>
        <v>128.33707744982956</v>
      </c>
    </row>
    <row r="45" spans="1:43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5428.3005017847936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1849.3952682279328</v>
      </c>
      <c r="Q45" s="534">
        <f t="shared" si="40"/>
        <v>0</v>
      </c>
      <c r="R45" s="534">
        <f t="shared" si="40"/>
        <v>987.87953111854915</v>
      </c>
      <c r="S45" s="534">
        <f t="shared" si="40"/>
        <v>0</v>
      </c>
      <c r="T45" s="534">
        <f t="shared" si="40"/>
        <v>0.87129265939705547</v>
      </c>
      <c r="U45" s="534">
        <f>SUM(U46:U55)</f>
        <v>2590.1544097789147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1.8486672398968187</v>
      </c>
      <c r="AB45" s="538">
        <f t="shared" si="40"/>
        <v>2.6620603483199998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2.0172233496479994</v>
      </c>
      <c r="AJ45" s="534">
        <f t="shared" ref="AJ45" si="43">SUM(AJ46:AJ55)</f>
        <v>0.64483699867199995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4.8683887919999993</v>
      </c>
      <c r="AP45" s="547">
        <f t="shared" si="40"/>
        <v>0</v>
      </c>
      <c r="AQ45" s="550">
        <f t="shared" si="24"/>
        <v>5437.6796181650097</v>
      </c>
    </row>
    <row r="46" spans="1:43" ht="12.75" customHeight="1" x14ac:dyDescent="0.2">
      <c r="A46" s="241" t="s">
        <v>71</v>
      </c>
      <c r="B46" s="64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1075.3869444758095</v>
      </c>
      <c r="M46" s="181"/>
      <c r="N46" s="181"/>
      <c r="O46" s="181"/>
      <c r="P46" s="181"/>
      <c r="Q46" s="181"/>
      <c r="R46" s="181"/>
      <c r="S46" s="181"/>
      <c r="T46" s="181"/>
      <c r="U46" s="181">
        <v>1075.3869444758095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0.30917082884100983</v>
      </c>
      <c r="AC46" s="329"/>
      <c r="AD46" s="181"/>
      <c r="AE46" s="181"/>
      <c r="AF46" s="181"/>
      <c r="AG46" s="181"/>
      <c r="AH46" s="181"/>
      <c r="AI46" s="181">
        <v>0.30917082884100983</v>
      </c>
      <c r="AJ46" s="181">
        <v>0</v>
      </c>
      <c r="AK46" s="181"/>
      <c r="AL46" s="181"/>
      <c r="AM46" s="423"/>
      <c r="AN46" s="313"/>
      <c r="AO46" s="354"/>
      <c r="AP46" s="70"/>
      <c r="AQ46" s="95">
        <f t="shared" si="24"/>
        <v>1075.6961153046504</v>
      </c>
    </row>
    <row r="47" spans="1:43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136"/>
      <c r="AQ47" s="32">
        <f t="shared" si="24"/>
        <v>0</v>
      </c>
    </row>
    <row r="48" spans="1:43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2003.6587684323283</v>
      </c>
      <c r="M48" s="175"/>
      <c r="N48" s="175"/>
      <c r="O48" s="175"/>
      <c r="P48" s="175">
        <v>1537.247513487423</v>
      </c>
      <c r="Q48" s="175"/>
      <c r="R48" s="175"/>
      <c r="S48" s="175"/>
      <c r="T48" s="175">
        <v>0.87129265939705547</v>
      </c>
      <c r="U48" s="175">
        <v>465.53996228550818</v>
      </c>
      <c r="V48" s="175"/>
      <c r="W48" s="175"/>
      <c r="X48" s="175"/>
      <c r="Y48" s="175"/>
      <c r="Z48" s="190"/>
      <c r="AA48" s="304"/>
      <c r="AB48" s="322">
        <f t="shared" si="48"/>
        <v>1.9775097176311518</v>
      </c>
      <c r="AC48" s="323"/>
      <c r="AD48" s="175"/>
      <c r="AE48" s="175"/>
      <c r="AF48" s="175"/>
      <c r="AG48" s="175"/>
      <c r="AH48" s="175"/>
      <c r="AI48" s="175">
        <v>1.4410383595131369</v>
      </c>
      <c r="AJ48" s="175">
        <v>0.53647135811801494</v>
      </c>
      <c r="AK48" s="175"/>
      <c r="AL48" s="175"/>
      <c r="AM48" s="419"/>
      <c r="AN48" s="416"/>
      <c r="AO48" s="31">
        <v>0</v>
      </c>
      <c r="AP48" s="29"/>
      <c r="AQ48" s="32">
        <f t="shared" si="24"/>
        <v>2005.6362781499595</v>
      </c>
    </row>
    <row r="49" spans="1:43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159.92579879484009</v>
      </c>
      <c r="M49" s="175"/>
      <c r="N49" s="175"/>
      <c r="O49" s="175"/>
      <c r="P49" s="175">
        <v>39.409377436424649</v>
      </c>
      <c r="Q49" s="175"/>
      <c r="R49" s="175"/>
      <c r="S49" s="175"/>
      <c r="T49" s="175"/>
      <c r="U49" s="175">
        <v>120.51642135841544</v>
      </c>
      <c r="V49" s="175"/>
      <c r="W49" s="175"/>
      <c r="X49" s="175"/>
      <c r="Y49" s="175"/>
      <c r="Z49" s="190"/>
      <c r="AA49" s="304"/>
      <c r="AB49" s="322">
        <f t="shared" si="48"/>
        <v>4.8401298450974947E-2</v>
      </c>
      <c r="AC49" s="323"/>
      <c r="AD49" s="175"/>
      <c r="AE49" s="175"/>
      <c r="AF49" s="175"/>
      <c r="AG49" s="175"/>
      <c r="AH49" s="175"/>
      <c r="AI49" s="175">
        <v>3.4648144160329117E-2</v>
      </c>
      <c r="AJ49" s="175">
        <v>1.375315429064583E-2</v>
      </c>
      <c r="AK49" s="175"/>
      <c r="AL49" s="175"/>
      <c r="AM49" s="419"/>
      <c r="AN49" s="416"/>
      <c r="AO49" s="352"/>
      <c r="AP49" s="29"/>
      <c r="AQ49" s="32">
        <f t="shared" si="24"/>
        <v>159.97420009329107</v>
      </c>
    </row>
    <row r="50" spans="1:43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39.81827411167513</v>
      </c>
      <c r="M50" s="175"/>
      <c r="N50" s="175"/>
      <c r="O50" s="175"/>
      <c r="P50" s="175"/>
      <c r="Q50" s="175"/>
      <c r="R50" s="287"/>
      <c r="S50" s="175"/>
      <c r="T50" s="175"/>
      <c r="U50" s="175">
        <v>39.81827411167513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4.8683887919999993</v>
      </c>
      <c r="AP50" s="29"/>
      <c r="AQ50" s="32">
        <f t="shared" si="24"/>
        <v>44.686662903675128</v>
      </c>
    </row>
    <row r="51" spans="1:43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30.553735303350351</v>
      </c>
      <c r="M51" s="175"/>
      <c r="N51" s="175"/>
      <c r="O51" s="175"/>
      <c r="P51" s="175">
        <v>1.6282666666666668</v>
      </c>
      <c r="Q51" s="190"/>
      <c r="R51" s="175">
        <v>28.925468636683686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29"/>
      <c r="AQ51" s="32">
        <f t="shared" si="24"/>
        <v>30.553735303350351</v>
      </c>
    </row>
    <row r="52" spans="1:43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958.95406248186544</v>
      </c>
      <c r="M52" s="287"/>
      <c r="N52" s="287"/>
      <c r="O52" s="287"/>
      <c r="P52" s="188"/>
      <c r="Q52" s="188"/>
      <c r="R52" s="287">
        <v>958.95406248186544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144"/>
      <c r="AQ52" s="146">
        <f t="shared" si="24"/>
        <v>958.95406248186544</v>
      </c>
    </row>
    <row r="53" spans="1:43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407.04672150324313</v>
      </c>
      <c r="M53" s="287"/>
      <c r="N53" s="287"/>
      <c r="O53" s="287"/>
      <c r="P53" s="185">
        <v>71.655275298169741</v>
      </c>
      <c r="Q53" s="185"/>
      <c r="R53" s="287"/>
      <c r="S53" s="188"/>
      <c r="T53" s="287"/>
      <c r="U53" s="287">
        <v>335.39144620507341</v>
      </c>
      <c r="V53" s="287"/>
      <c r="W53" s="287"/>
      <c r="X53" s="287"/>
      <c r="Y53" s="287"/>
      <c r="Z53" s="288"/>
      <c r="AA53" s="349"/>
      <c r="AB53" s="342">
        <f t="shared" si="48"/>
        <v>0.12143051561390505</v>
      </c>
      <c r="AC53" s="343"/>
      <c r="AD53" s="287"/>
      <c r="AE53" s="188"/>
      <c r="AF53" s="188"/>
      <c r="AG53" s="287"/>
      <c r="AH53" s="287"/>
      <c r="AI53" s="175">
        <v>9.6424130813632047E-2</v>
      </c>
      <c r="AJ53" s="175">
        <v>2.5006384800273007E-2</v>
      </c>
      <c r="AK53" s="287"/>
      <c r="AL53" s="287"/>
      <c r="AM53" s="443"/>
      <c r="AN53" s="438"/>
      <c r="AO53" s="384"/>
      <c r="AP53" s="144"/>
      <c r="AQ53" s="146">
        <f t="shared" si="24"/>
        <v>407.16815201885703</v>
      </c>
    </row>
    <row r="54" spans="1:43" ht="12.75" customHeight="1" x14ac:dyDescent="0.2">
      <c r="A54" s="199" t="s">
        <v>135</v>
      </c>
      <c r="B54" s="46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80.655555339809993</v>
      </c>
      <c r="M54" s="287"/>
      <c r="N54" s="287"/>
      <c r="O54" s="287"/>
      <c r="P54" s="185"/>
      <c r="Q54" s="185"/>
      <c r="R54" s="287"/>
      <c r="S54" s="188"/>
      <c r="T54" s="287"/>
      <c r="U54" s="287">
        <v>80.655555339809993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144"/>
      <c r="AQ54" s="146">
        <f t="shared" si="24"/>
        <v>80.655555339809993</v>
      </c>
    </row>
    <row r="55" spans="1:43" ht="12.75" customHeight="1" x14ac:dyDescent="0.2">
      <c r="A55" s="215" t="s">
        <v>75</v>
      </c>
      <c r="B55" s="381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672.30064134187171</v>
      </c>
      <c r="M55" s="182"/>
      <c r="N55" s="182"/>
      <c r="O55" s="182"/>
      <c r="P55" s="182">
        <v>199.45483533924869</v>
      </c>
      <c r="Q55" s="182"/>
      <c r="R55" s="182"/>
      <c r="S55" s="175">
        <v>0</v>
      </c>
      <c r="T55" s="182"/>
      <c r="U55" s="182">
        <v>472.84580600262302</v>
      </c>
      <c r="V55" s="182"/>
      <c r="W55" s="182"/>
      <c r="X55" s="182"/>
      <c r="Y55" s="182"/>
      <c r="Z55" s="266"/>
      <c r="AA55" s="520">
        <v>1.8486672398968187</v>
      </c>
      <c r="AB55" s="330">
        <f t="shared" si="48"/>
        <v>0.20554798778295802</v>
      </c>
      <c r="AC55" s="331"/>
      <c r="AD55" s="182"/>
      <c r="AE55" s="182"/>
      <c r="AF55" s="182"/>
      <c r="AG55" s="182"/>
      <c r="AH55" s="182"/>
      <c r="AI55" s="182">
        <v>0.13594188631989182</v>
      </c>
      <c r="AJ55" s="182">
        <v>6.9606101463066186E-2</v>
      </c>
      <c r="AK55" s="182"/>
      <c r="AL55" s="182"/>
      <c r="AM55" s="451"/>
      <c r="AN55" s="417"/>
      <c r="AO55" s="355"/>
      <c r="AP55" s="82"/>
      <c r="AQ55" s="85">
        <f t="shared" si="24"/>
        <v>674.35485656955154</v>
      </c>
    </row>
    <row r="56" spans="1:43" s="52" customFormat="1" ht="12.75" customHeight="1" x14ac:dyDescent="0.2">
      <c r="A56" s="242" t="s">
        <v>40</v>
      </c>
      <c r="B56" s="157"/>
      <c r="C56" s="289">
        <f t="shared" si="45"/>
        <v>218.85474913320002</v>
      </c>
      <c r="D56" s="294">
        <v>158.64306500000001</v>
      </c>
      <c r="E56" s="190">
        <v>56.540283622000004</v>
      </c>
      <c r="F56" s="290"/>
      <c r="G56" s="290">
        <v>3.6714005111999999</v>
      </c>
      <c r="H56" s="176">
        <f t="shared" si="46"/>
        <v>283.51538800000003</v>
      </c>
      <c r="I56" s="294"/>
      <c r="J56" s="189">
        <v>195.53736000000001</v>
      </c>
      <c r="K56" s="290">
        <v>87.978028000000009</v>
      </c>
      <c r="L56" s="176">
        <f t="shared" si="47"/>
        <v>1467.5088934069861</v>
      </c>
      <c r="M56" s="189"/>
      <c r="N56" s="189"/>
      <c r="O56" s="189"/>
      <c r="P56" s="189">
        <v>0</v>
      </c>
      <c r="Q56" s="189">
        <v>859.91725451878062</v>
      </c>
      <c r="R56" s="189"/>
      <c r="S56" s="189">
        <v>0</v>
      </c>
      <c r="T56" s="189">
        <v>49.885592584674313</v>
      </c>
      <c r="U56" s="189">
        <v>529.18752456019672</v>
      </c>
      <c r="V56" s="189">
        <v>28.518521743334404</v>
      </c>
      <c r="W56" s="189"/>
      <c r="X56" s="189"/>
      <c r="Y56" s="189"/>
      <c r="Z56" s="290"/>
      <c r="AA56" s="176">
        <v>632.08425720000002</v>
      </c>
      <c r="AB56" s="344">
        <f t="shared" si="48"/>
        <v>22.306157796998395</v>
      </c>
      <c r="AC56" s="345"/>
      <c r="AD56" s="189"/>
      <c r="AE56" s="189">
        <v>16.776758595214403</v>
      </c>
      <c r="AF56" s="189"/>
      <c r="AG56" s="189"/>
      <c r="AH56" s="189"/>
      <c r="AI56" s="189"/>
      <c r="AJ56" s="189"/>
      <c r="AK56" s="189"/>
      <c r="AL56" s="189">
        <v>0.61747214128934402</v>
      </c>
      <c r="AM56" s="445">
        <v>4.9119270604946488</v>
      </c>
      <c r="AN56" s="344"/>
      <c r="AO56" s="176">
        <v>695.11443599999996</v>
      </c>
      <c r="AP56" s="152"/>
      <c r="AQ56" s="94">
        <f t="shared" si="24"/>
        <v>3319.3838815371846</v>
      </c>
    </row>
    <row r="57" spans="1:43" s="52" customFormat="1" ht="12.75" customHeight="1" x14ac:dyDescent="0.2">
      <c r="A57" s="242" t="s">
        <v>194</v>
      </c>
      <c r="B57" s="157"/>
      <c r="C57" s="289">
        <f>C58+C65</f>
        <v>26.731319952000003</v>
      </c>
      <c r="D57" s="189">
        <f t="shared" ref="D57:AP57" si="49">D58+D65</f>
        <v>24.491591500000002</v>
      </c>
      <c r="E57" s="189">
        <f t="shared" si="49"/>
        <v>1.5439750999999999</v>
      </c>
      <c r="F57" s="290">
        <f t="shared" si="49"/>
        <v>0</v>
      </c>
      <c r="G57" s="290">
        <f t="shared" si="49"/>
        <v>0.69575335199999999</v>
      </c>
      <c r="H57" s="176">
        <f t="shared" si="49"/>
        <v>0.38939699999999999</v>
      </c>
      <c r="I57" s="294">
        <f t="shared" si="49"/>
        <v>0</v>
      </c>
      <c r="J57" s="294">
        <f t="shared" si="49"/>
        <v>0</v>
      </c>
      <c r="K57" s="294">
        <f t="shared" si="49"/>
        <v>0.38939699999999999</v>
      </c>
      <c r="L57" s="176">
        <f t="shared" si="49"/>
        <v>291.93393630309845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28.719731115552094</v>
      </c>
      <c r="R57" s="189">
        <f t="shared" si="49"/>
        <v>0</v>
      </c>
      <c r="S57" s="189">
        <f t="shared" si="49"/>
        <v>9.8490000000000002</v>
      </c>
      <c r="T57" s="189">
        <f t="shared" si="49"/>
        <v>66.338538620197198</v>
      </c>
      <c r="U57" s="189">
        <f t="shared" si="49"/>
        <v>187.02666656734917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305.9630961800483</v>
      </c>
      <c r="AB57" s="344">
        <f t="shared" si="49"/>
        <v>7.8491916778376716</v>
      </c>
      <c r="AC57" s="345">
        <f t="shared" si="49"/>
        <v>0</v>
      </c>
      <c r="AD57" s="189">
        <f t="shared" si="49"/>
        <v>0</v>
      </c>
      <c r="AE57" s="189">
        <f t="shared" si="49"/>
        <v>1.3824256175999998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4.5915313570294813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3.2882759999999997E-2</v>
      </c>
      <c r="AM57" s="445">
        <f t="shared" si="49"/>
        <v>1.842351943208191</v>
      </c>
      <c r="AN57" s="294">
        <f t="shared" si="49"/>
        <v>0</v>
      </c>
      <c r="AO57" s="176">
        <f t="shared" si="49"/>
        <v>809.23787512472109</v>
      </c>
      <c r="AP57" s="152">
        <f t="shared" si="49"/>
        <v>0</v>
      </c>
      <c r="AQ57" s="153">
        <f t="shared" si="24"/>
        <v>1442.1048162377056</v>
      </c>
    </row>
    <row r="58" spans="1:43" s="52" customFormat="1" ht="12.75" customHeight="1" x14ac:dyDescent="0.2">
      <c r="A58" s="242" t="s">
        <v>195</v>
      </c>
      <c r="B58" s="157"/>
      <c r="C58" s="289">
        <f t="shared" si="45"/>
        <v>26.731319952000003</v>
      </c>
      <c r="D58" s="189">
        <v>24.491591500000002</v>
      </c>
      <c r="E58" s="189">
        <v>1.5439750999999999</v>
      </c>
      <c r="F58" s="290">
        <f>SUM(F59:F64)</f>
        <v>0</v>
      </c>
      <c r="G58" s="290">
        <v>0.69575335199999999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170.92583683351441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12.753962184052764</v>
      </c>
      <c r="R58" s="189">
        <f t="shared" si="54"/>
        <v>0</v>
      </c>
      <c r="S58" s="189">
        <v>0.96086171731592895</v>
      </c>
      <c r="T58" s="189">
        <v>51.82638660437123</v>
      </c>
      <c r="U58" s="189">
        <v>105.38462632777448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183.30940822583537</v>
      </c>
      <c r="AB58" s="344">
        <f t="shared" si="48"/>
        <v>3.2576603208081907</v>
      </c>
      <c r="AC58" s="345">
        <f t="shared" si="54"/>
        <v>0</v>
      </c>
      <c r="AD58" s="189">
        <f t="shared" si="54"/>
        <v>0</v>
      </c>
      <c r="AE58" s="189">
        <v>1.3824256175999998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3.2882759999999997E-2</v>
      </c>
      <c r="AM58" s="445">
        <v>1.842351943208191</v>
      </c>
      <c r="AN58" s="294">
        <f t="shared" si="54"/>
        <v>0</v>
      </c>
      <c r="AO58" s="176">
        <v>561.97843874716307</v>
      </c>
      <c r="AP58" s="152">
        <f t="shared" ref="AP58" si="57">SUM(AP59:AP64)</f>
        <v>0</v>
      </c>
      <c r="AQ58" s="153">
        <f t="shared" si="24"/>
        <v>946.20266407932104</v>
      </c>
    </row>
    <row r="59" spans="1:43" s="52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52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52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52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52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0.38939699999999999</v>
      </c>
      <c r="I65" s="151"/>
      <c r="J65" s="151">
        <v>0</v>
      </c>
      <c r="K65" s="151">
        <v>0.38939699999999999</v>
      </c>
      <c r="L65" s="310">
        <f>SUM(M65:Z65)</f>
        <v>121.00809946958407</v>
      </c>
      <c r="M65" s="182"/>
      <c r="N65" s="182"/>
      <c r="O65" s="182"/>
      <c r="P65" s="182"/>
      <c r="Q65" s="182">
        <v>15.965768931499328</v>
      </c>
      <c r="R65" s="182"/>
      <c r="S65" s="189">
        <v>8.8881382826840714</v>
      </c>
      <c r="T65" s="189">
        <v>14.512152015825974</v>
      </c>
      <c r="U65" s="189">
        <v>81.642040239574683</v>
      </c>
      <c r="V65" s="182">
        <f>SUM(V66:V69)</f>
        <v>0</v>
      </c>
      <c r="W65" s="182"/>
      <c r="X65" s="182"/>
      <c r="Y65" s="182"/>
      <c r="Z65" s="266"/>
      <c r="AA65" s="176">
        <v>122.65368795421293</v>
      </c>
      <c r="AB65" s="330">
        <f>SUM(AC65:AM65)</f>
        <v>4.5915313570294813</v>
      </c>
      <c r="AC65" s="331"/>
      <c r="AD65" s="182"/>
      <c r="AE65" s="182"/>
      <c r="AF65" s="182"/>
      <c r="AG65" s="182"/>
      <c r="AH65" s="182">
        <v>4.5915313570294813</v>
      </c>
      <c r="AI65" s="182"/>
      <c r="AJ65" s="182"/>
      <c r="AK65" s="182"/>
      <c r="AL65" s="182"/>
      <c r="AM65" s="424"/>
      <c r="AN65" s="417"/>
      <c r="AO65" s="176">
        <v>247.25943637755799</v>
      </c>
      <c r="AP65" s="82"/>
      <c r="AQ65" s="577">
        <f t="shared" si="24"/>
        <v>495.90215215838447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52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52" customFormat="1" ht="12.75" customHeight="1" x14ac:dyDescent="0.2">
      <c r="A70" s="223" t="s">
        <v>41</v>
      </c>
      <c r="B70" s="98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269.21494013907187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269.21494013907187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52.743799999999993</v>
      </c>
      <c r="AP70" s="104"/>
      <c r="AQ70" s="94">
        <f t="shared" si="24"/>
        <v>321.95874013907189</v>
      </c>
    </row>
    <row r="71" spans="1:43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41.748571235766221</v>
      </c>
      <c r="M71" s="182"/>
      <c r="N71" s="182"/>
      <c r="O71" s="182"/>
      <c r="P71" s="182"/>
      <c r="Q71" s="182"/>
      <c r="R71" s="182"/>
      <c r="S71" s="182"/>
      <c r="T71" s="182"/>
      <c r="U71" s="182">
        <v>41.748571235766221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82"/>
      <c r="AQ71" s="464">
        <f t="shared" si="24"/>
        <v>41.748571235766221</v>
      </c>
    </row>
    <row r="72" spans="1:43" ht="12.75" customHeight="1" thickBot="1" x14ac:dyDescent="0.25">
      <c r="A72" s="45" t="s">
        <v>42</v>
      </c>
      <c r="B72" s="46"/>
      <c r="C72" s="256">
        <f t="shared" ref="C72:AP72" si="58">C26-C27-C29</f>
        <v>-2.1532559839995429</v>
      </c>
      <c r="D72" s="278">
        <f t="shared" si="58"/>
        <v>2.3449124000002257</v>
      </c>
      <c r="E72" s="179">
        <f t="shared" si="58"/>
        <v>-4.4981683840000031</v>
      </c>
      <c r="F72" s="297">
        <f t="shared" si="58"/>
        <v>0</v>
      </c>
      <c r="G72" s="297">
        <f t="shared" si="58"/>
        <v>0</v>
      </c>
      <c r="H72" s="307">
        <f t="shared" si="58"/>
        <v>-9.4931358498487839</v>
      </c>
      <c r="I72" s="278">
        <f t="shared" si="58"/>
        <v>-0.1561508498487017</v>
      </c>
      <c r="J72" s="179">
        <f t="shared" si="58"/>
        <v>0.3004799999999932</v>
      </c>
      <c r="K72" s="297">
        <f t="shared" si="58"/>
        <v>-9.6374650000000202</v>
      </c>
      <c r="L72" s="307">
        <f t="shared" si="58"/>
        <v>-109.49281140573112</v>
      </c>
      <c r="M72" s="179">
        <f t="shared" si="58"/>
        <v>1.0225999999997839</v>
      </c>
      <c r="N72" s="179">
        <f t="shared" ref="N72" si="59">N26-N27-N29</f>
        <v>2.1300000000000008</v>
      </c>
      <c r="O72" s="179">
        <f t="shared" si="58"/>
        <v>0</v>
      </c>
      <c r="P72" s="179">
        <f t="shared" si="58"/>
        <v>-33.307599473474511</v>
      </c>
      <c r="Q72" s="179">
        <f t="shared" si="58"/>
        <v>7.8010322923769309</v>
      </c>
      <c r="R72" s="179">
        <f t="shared" si="58"/>
        <v>15.685557467388549</v>
      </c>
      <c r="S72" s="179">
        <f t="shared" si="58"/>
        <v>-45.228719090980803</v>
      </c>
      <c r="T72" s="179">
        <f t="shared" si="58"/>
        <v>-9.3841692378759944E-4</v>
      </c>
      <c r="U72" s="179">
        <f t="shared" si="58"/>
        <v>-58.639602140118768</v>
      </c>
      <c r="V72" s="179">
        <f t="shared" si="58"/>
        <v>0</v>
      </c>
      <c r="W72" s="179">
        <f t="shared" si="58"/>
        <v>1.0448579559999915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1.4871598314139192</v>
      </c>
      <c r="AB72" s="257">
        <f t="shared" si="58"/>
        <v>0.12923691705597662</v>
      </c>
      <c r="AC72" s="336">
        <f t="shared" si="58"/>
        <v>0</v>
      </c>
      <c r="AD72" s="179">
        <f t="shared" si="58"/>
        <v>0</v>
      </c>
      <c r="AE72" s="179">
        <f t="shared" si="58"/>
        <v>-0.19226838719998796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0.35529021244800019</v>
      </c>
      <c r="AJ72" s="179">
        <f t="shared" ref="AJ72" si="61">AJ26-AJ27-AJ29</f>
        <v>-9.0214819199996299E-4</v>
      </c>
      <c r="AK72" s="179">
        <f t="shared" si="58"/>
        <v>0</v>
      </c>
      <c r="AL72" s="179">
        <f t="shared" ref="AL72" si="62">AL26-AL27-AL29</f>
        <v>-3.2882760000000011E-2</v>
      </c>
      <c r="AM72" s="440">
        <f t="shared" si="58"/>
        <v>0</v>
      </c>
      <c r="AN72" s="257">
        <f t="shared" si="58"/>
        <v>0</v>
      </c>
      <c r="AO72" s="307">
        <f t="shared" si="58"/>
        <v>-69.647160702721521</v>
      </c>
      <c r="AP72" s="48">
        <f t="shared" si="58"/>
        <v>0</v>
      </c>
      <c r="AQ72" s="51">
        <f t="shared" si="24"/>
        <v>-189.16996719383107</v>
      </c>
    </row>
    <row r="73" spans="1:43" s="52" customFormat="1" ht="24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113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1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5" t="s">
        <v>218</v>
      </c>
      <c r="B75" s="161"/>
      <c r="C75" s="407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152</v>
      </c>
      <c r="B76" s="161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>
    <pageSetUpPr fitToPage="1"/>
  </sheetPr>
  <dimension ref="A1:AS76"/>
  <sheetViews>
    <sheetView zoomScale="80" zoomScaleNormal="80" workbookViewId="0">
      <pane xSplit="2" ySplit="1" topLeftCell="C6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6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7109375" style="213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65</v>
      </c>
      <c r="B1" s="1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396" t="s">
        <v>110</v>
      </c>
      <c r="AS1" s="519">
        <v>22</v>
      </c>
    </row>
    <row r="2" spans="1:45" ht="12.75" customHeight="1" x14ac:dyDescent="0.2">
      <c r="A2" s="3" t="s">
        <v>66</v>
      </c>
      <c r="B2" s="4"/>
      <c r="C2" s="247">
        <f>SUM(D2:G2)</f>
        <v>0</v>
      </c>
      <c r="D2" s="248">
        <v>0</v>
      </c>
      <c r="E2" s="249"/>
      <c r="F2" s="250"/>
      <c r="G2" s="250"/>
      <c r="H2" s="302">
        <f>SUM(I2:K2)</f>
        <v>844.54624161155095</v>
      </c>
      <c r="I2" s="12">
        <v>661.44124161155094</v>
      </c>
      <c r="J2" s="303">
        <v>183.10499999999999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487.52856336465322</v>
      </c>
      <c r="AB2" s="320">
        <f>SUM(AC2:AM2)</f>
        <v>370.39006202829609</v>
      </c>
      <c r="AC2" s="321">
        <v>54.288359999999997</v>
      </c>
      <c r="AD2" s="303">
        <v>95.624259999999992</v>
      </c>
      <c r="AE2" s="303">
        <v>180.33306559969816</v>
      </c>
      <c r="AF2" s="303">
        <v>0</v>
      </c>
      <c r="AG2" s="303">
        <v>24.937049795473136</v>
      </c>
      <c r="AH2" s="303">
        <v>9.3320054999999993</v>
      </c>
      <c r="AI2" s="303">
        <v>1.1644107695999999</v>
      </c>
      <c r="AJ2" s="303">
        <v>1.2048892799999999E-2</v>
      </c>
      <c r="AK2" s="303">
        <v>0</v>
      </c>
      <c r="AL2" s="303">
        <v>0.46083361319999994</v>
      </c>
      <c r="AM2" s="418">
        <v>4.2380278575248154</v>
      </c>
      <c r="AN2" s="415">
        <v>0</v>
      </c>
      <c r="AO2" s="351"/>
      <c r="AP2" s="320"/>
      <c r="AQ2" s="17">
        <f>C2+H2+L2+AA2+AB2+AN2+AO2+AP2</f>
        <v>1702.4648670045003</v>
      </c>
    </row>
    <row r="3" spans="1:45" ht="12.75" customHeight="1" x14ac:dyDescent="0.2">
      <c r="A3" s="19" t="s">
        <v>1</v>
      </c>
      <c r="B3" s="20"/>
      <c r="C3" s="251">
        <f>SUM(D3:G3)</f>
        <v>1906.1219177586049</v>
      </c>
      <c r="D3" s="252">
        <v>1844.1577284370048</v>
      </c>
      <c r="E3" s="386">
        <v>37.434860600000007</v>
      </c>
      <c r="F3" s="190"/>
      <c r="G3" s="190">
        <v>24.529328721599999</v>
      </c>
      <c r="H3" s="304">
        <f>SUM(I3:K3)</f>
        <v>0</v>
      </c>
      <c r="I3" s="28"/>
      <c r="J3" s="175"/>
      <c r="K3" s="190"/>
      <c r="L3" s="304">
        <f>SUM(M3:Z3)</f>
        <v>11219.927247483856</v>
      </c>
      <c r="M3" s="28">
        <v>3341.7312144940001</v>
      </c>
      <c r="N3" s="28">
        <v>5.6415041549999998</v>
      </c>
      <c r="O3" s="175">
        <v>0</v>
      </c>
      <c r="P3" s="175">
        <v>1272.4280019782079</v>
      </c>
      <c r="Q3" s="175">
        <v>425.97529815185339</v>
      </c>
      <c r="R3" s="175">
        <v>1177.1180692349767</v>
      </c>
      <c r="S3" s="175">
        <v>1115.4769792929001</v>
      </c>
      <c r="T3" s="175">
        <v>133.51610720000002</v>
      </c>
      <c r="U3" s="175">
        <v>2939.7859753436583</v>
      </c>
      <c r="V3" s="175">
        <v>324.81948439525922</v>
      </c>
      <c r="W3" s="175">
        <v>16.351813237999998</v>
      </c>
      <c r="X3" s="175">
        <v>361.96080000000001</v>
      </c>
      <c r="Y3" s="175">
        <v>2.1019999999999999</v>
      </c>
      <c r="Z3" s="190">
        <v>103.02</v>
      </c>
      <c r="AA3" s="304">
        <v>3015.7268712120003</v>
      </c>
      <c r="AB3" s="322">
        <f>SUM(AC3:AM3)</f>
        <v>0.127920384</v>
      </c>
      <c r="AC3" s="323"/>
      <c r="AD3" s="175"/>
      <c r="AE3" s="175">
        <v>0.127920384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175.90526</v>
      </c>
      <c r="AP3" s="322"/>
      <c r="AQ3" s="32">
        <f t="shared" ref="AQ3:AQ20" si="0">C3+H3+L3+AA3+AB3+AN3+AO3+AP3</f>
        <v>16317.809216838461</v>
      </c>
    </row>
    <row r="4" spans="1:45" ht="12.75" customHeight="1" x14ac:dyDescent="0.2">
      <c r="A4" s="19" t="s">
        <v>2</v>
      </c>
      <c r="B4" s="20"/>
      <c r="C4" s="251">
        <f>SUM(D4:G4)</f>
        <v>9.1026331999999996</v>
      </c>
      <c r="D4" s="252">
        <v>4.8989832000000009</v>
      </c>
      <c r="E4" s="253">
        <v>4.2036499999999997</v>
      </c>
      <c r="F4" s="190"/>
      <c r="G4" s="190">
        <v>0</v>
      </c>
      <c r="H4" s="304">
        <f>SUM(I4:K4)</f>
        <v>10.1004</v>
      </c>
      <c r="I4" s="28"/>
      <c r="J4" s="175"/>
      <c r="K4" s="190">
        <v>10.1004</v>
      </c>
      <c r="L4" s="304">
        <f>SUM(M4:Z4)</f>
        <v>1534.2916458870018</v>
      </c>
      <c r="M4" s="28">
        <v>0</v>
      </c>
      <c r="N4" s="28">
        <v>0</v>
      </c>
      <c r="O4" s="175"/>
      <c r="P4" s="175">
        <v>187.12604119500003</v>
      </c>
      <c r="Q4" s="175">
        <v>36.364429847199993</v>
      </c>
      <c r="R4" s="175">
        <v>0</v>
      </c>
      <c r="S4" s="175">
        <v>999.34098101669986</v>
      </c>
      <c r="T4" s="175">
        <v>22.538254143999996</v>
      </c>
      <c r="U4" s="175">
        <v>253.56663028800003</v>
      </c>
      <c r="V4" s="175">
        <v>6.3235294567019995</v>
      </c>
      <c r="W4" s="175">
        <v>22.971779939399998</v>
      </c>
      <c r="X4" s="175">
        <v>0</v>
      </c>
      <c r="Y4" s="175">
        <v>0</v>
      </c>
      <c r="Z4" s="190">
        <v>6.0600000000000005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0.10836</v>
      </c>
      <c r="AP4" s="322"/>
      <c r="AQ4" s="32">
        <f t="shared" si="0"/>
        <v>1553.6030390870017</v>
      </c>
    </row>
    <row r="5" spans="1:45" ht="12.75" customHeight="1" x14ac:dyDescent="0.2">
      <c r="A5" s="19" t="s">
        <v>3</v>
      </c>
      <c r="B5" s="2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106.73607942247085</v>
      </c>
      <c r="M5" s="28"/>
      <c r="N5" s="28"/>
      <c r="O5" s="175"/>
      <c r="P5" s="175"/>
      <c r="Q5" s="175"/>
      <c r="R5" s="175"/>
      <c r="S5" s="175">
        <v>23.733154997999996</v>
      </c>
      <c r="T5" s="175"/>
      <c r="U5" s="175">
        <v>83.002924424470848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32">
        <f t="shared" si="0"/>
        <v>106.73607942247085</v>
      </c>
    </row>
    <row r="6" spans="1:45" ht="12.75" customHeight="1" thickBot="1" x14ac:dyDescent="0.25">
      <c r="A6" s="33" t="s">
        <v>4</v>
      </c>
      <c r="B6" s="34"/>
      <c r="C6" s="251">
        <f>SUM(D6:G6)</f>
        <v>-15.504863296800263</v>
      </c>
      <c r="D6" s="254">
        <v>-12.679084484000263</v>
      </c>
      <c r="E6" s="190">
        <v>-2.5261788999999997</v>
      </c>
      <c r="F6" s="255"/>
      <c r="G6" s="255">
        <v>-0.29959991279999998</v>
      </c>
      <c r="H6" s="305">
        <f>SUM(I6:K6)</f>
        <v>-43.07564715885249</v>
      </c>
      <c r="I6" s="306">
        <v>-48.753653158852487</v>
      </c>
      <c r="J6" s="306">
        <v>0.21847399999999997</v>
      </c>
      <c r="K6" s="255">
        <v>5.4595319999999994</v>
      </c>
      <c r="L6" s="305">
        <f>SUM(M6:Z6)</f>
        <v>16.521315659795011</v>
      </c>
      <c r="M6" s="28">
        <v>38.912847477799907</v>
      </c>
      <c r="N6" s="28">
        <v>-1.0649999999999999</v>
      </c>
      <c r="O6" s="175"/>
      <c r="P6" s="175">
        <v>17.467490912282951</v>
      </c>
      <c r="Q6" s="175">
        <v>37.043486987473422</v>
      </c>
      <c r="R6" s="175">
        <v>-51.646524263757634</v>
      </c>
      <c r="S6" s="175">
        <v>-1.9315479543636955</v>
      </c>
      <c r="T6" s="175">
        <v>-3.552328800299986</v>
      </c>
      <c r="U6" s="175">
        <v>3.1459807820840275</v>
      </c>
      <c r="V6" s="175">
        <v>-23.050309856423997</v>
      </c>
      <c r="W6" s="175">
        <v>1.1972203750000074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-0.125996592096</v>
      </c>
      <c r="AC6" s="325"/>
      <c r="AD6" s="186"/>
      <c r="AE6" s="186">
        <v>-4.7712239999999996E-2</v>
      </c>
      <c r="AF6" s="186"/>
      <c r="AG6" s="186"/>
      <c r="AH6" s="186"/>
      <c r="AI6" s="186">
        <v>-7.4529957600000002E-2</v>
      </c>
      <c r="AJ6" s="186">
        <v>-3.7543944960000001E-3</v>
      </c>
      <c r="AK6" s="186"/>
      <c r="AL6" s="186"/>
      <c r="AM6" s="420"/>
      <c r="AN6" s="314"/>
      <c r="AO6" s="353"/>
      <c r="AP6" s="324"/>
      <c r="AQ6" s="44">
        <f t="shared" si="0"/>
        <v>-42.185191387953751</v>
      </c>
    </row>
    <row r="7" spans="1:45" s="52" customFormat="1" ht="12.75" customHeight="1" x14ac:dyDescent="0.2">
      <c r="A7" s="53" t="s">
        <v>67</v>
      </c>
      <c r="B7" s="54"/>
      <c r="C7" s="258">
        <f t="shared" ref="C7:AP7" si="1">C2+C3-C4-C5+C6</f>
        <v>1881.5144212618047</v>
      </c>
      <c r="D7" s="326">
        <f t="shared" si="1"/>
        <v>1826.5796607530046</v>
      </c>
      <c r="E7" s="180">
        <f t="shared" si="1"/>
        <v>30.705031700000013</v>
      </c>
      <c r="F7" s="180">
        <f t="shared" si="1"/>
        <v>0</v>
      </c>
      <c r="G7" s="180">
        <f t="shared" si="1"/>
        <v>24.229728808799997</v>
      </c>
      <c r="H7" s="308">
        <f t="shared" si="1"/>
        <v>791.37019445269846</v>
      </c>
      <c r="I7" s="326">
        <f t="shared" si="1"/>
        <v>612.68758845269849</v>
      </c>
      <c r="J7" s="180">
        <f t="shared" si="1"/>
        <v>183.32347399999998</v>
      </c>
      <c r="K7" s="326">
        <f t="shared" si="1"/>
        <v>-4.6408680000000011</v>
      </c>
      <c r="L7" s="308">
        <f t="shared" si="1"/>
        <v>9595.4208378341773</v>
      </c>
      <c r="M7" s="326">
        <f t="shared" si="1"/>
        <v>3380.6440619718001</v>
      </c>
      <c r="N7" s="326">
        <f t="shared" ref="N7" si="2">N2+N3-N4-N5+N6</f>
        <v>4.5765041550000003</v>
      </c>
      <c r="O7" s="180">
        <f t="shared" si="1"/>
        <v>0</v>
      </c>
      <c r="P7" s="180">
        <f t="shared" si="1"/>
        <v>1102.7694516954909</v>
      </c>
      <c r="Q7" s="180">
        <f t="shared" si="1"/>
        <v>426.65435529212687</v>
      </c>
      <c r="R7" s="180">
        <f t="shared" si="1"/>
        <v>1125.4715449712191</v>
      </c>
      <c r="S7" s="180">
        <f t="shared" si="1"/>
        <v>90.471295323836515</v>
      </c>
      <c r="T7" s="180">
        <f t="shared" si="1"/>
        <v>107.42552425570004</v>
      </c>
      <c r="U7" s="180">
        <f t="shared" si="1"/>
        <v>2606.3624014132711</v>
      </c>
      <c r="V7" s="180">
        <f t="shared" si="1"/>
        <v>295.44564508213324</v>
      </c>
      <c r="W7" s="180">
        <f t="shared" si="1"/>
        <v>-5.4227463263999915</v>
      </c>
      <c r="X7" s="180">
        <f t="shared" si="1"/>
        <v>361.96080000000001</v>
      </c>
      <c r="Y7" s="180">
        <f t="shared" si="1"/>
        <v>2.1019999999999999</v>
      </c>
      <c r="Z7" s="326">
        <f t="shared" si="1"/>
        <v>96.96</v>
      </c>
      <c r="AA7" s="308">
        <f t="shared" si="1"/>
        <v>3503.2554345766534</v>
      </c>
      <c r="AB7" s="308">
        <f t="shared" si="1"/>
        <v>370.39198582020009</v>
      </c>
      <c r="AC7" s="326">
        <f t="shared" si="1"/>
        <v>54.288359999999997</v>
      </c>
      <c r="AD7" s="180">
        <f t="shared" si="1"/>
        <v>95.624259999999992</v>
      </c>
      <c r="AE7" s="180">
        <f t="shared" si="1"/>
        <v>180.41327374369814</v>
      </c>
      <c r="AF7" s="180">
        <f t="shared" ref="AF7" si="3">AF2+AF3-AF4-AF5+AF6</f>
        <v>0</v>
      </c>
      <c r="AG7" s="180">
        <f t="shared" si="1"/>
        <v>24.937049795473136</v>
      </c>
      <c r="AH7" s="180">
        <f t="shared" si="1"/>
        <v>9.3320054999999993</v>
      </c>
      <c r="AI7" s="180">
        <f t="shared" si="1"/>
        <v>1.0898808119999999</v>
      </c>
      <c r="AJ7" s="180">
        <f t="shared" ref="AJ7" si="4">AJ2+AJ3-AJ4-AJ5+AJ6</f>
        <v>8.2944983039999996E-3</v>
      </c>
      <c r="AK7" s="180">
        <f t="shared" si="1"/>
        <v>0</v>
      </c>
      <c r="AL7" s="180">
        <f t="shared" ref="AL7" si="5">AL2+AL3-AL4-AL5+AL6</f>
        <v>0.46083361319999994</v>
      </c>
      <c r="AM7" s="421">
        <f t="shared" si="1"/>
        <v>4.2380278575248154</v>
      </c>
      <c r="AN7" s="326">
        <f t="shared" si="1"/>
        <v>0</v>
      </c>
      <c r="AO7" s="308">
        <f t="shared" si="1"/>
        <v>175.79689999999999</v>
      </c>
      <c r="AP7" s="362">
        <f t="shared" si="1"/>
        <v>0</v>
      </c>
      <c r="AQ7" s="115">
        <f t="shared" si="0"/>
        <v>16317.749773945534</v>
      </c>
    </row>
    <row r="8" spans="1:45" s="52" customFormat="1" ht="12.75" customHeight="1" thickBot="1" x14ac:dyDescent="0.25">
      <c r="A8" s="363" t="s">
        <v>68</v>
      </c>
      <c r="B8" s="364"/>
      <c r="C8" s="373">
        <f t="shared" ref="C8:AP8" si="6">C7-C27</f>
        <v>1881.5144212618047</v>
      </c>
      <c r="D8" s="374">
        <f t="shared" si="6"/>
        <v>1826.5796607530046</v>
      </c>
      <c r="E8" s="375">
        <f t="shared" si="6"/>
        <v>30.705031700000013</v>
      </c>
      <c r="F8" s="376">
        <f t="shared" si="6"/>
        <v>0</v>
      </c>
      <c r="G8" s="376">
        <f t="shared" si="6"/>
        <v>24.229728808799997</v>
      </c>
      <c r="H8" s="377">
        <f t="shared" si="6"/>
        <v>791.37019445269846</v>
      </c>
      <c r="I8" s="374">
        <f t="shared" si="6"/>
        <v>612.68758845269849</v>
      </c>
      <c r="J8" s="375">
        <f t="shared" si="6"/>
        <v>183.32347399999998</v>
      </c>
      <c r="K8" s="374">
        <f t="shared" si="6"/>
        <v>-4.6408680000000011</v>
      </c>
      <c r="L8" s="377">
        <f t="shared" si="6"/>
        <v>9134.3980378341766</v>
      </c>
      <c r="M8" s="374">
        <f t="shared" si="6"/>
        <v>3380.6440619718001</v>
      </c>
      <c r="N8" s="374">
        <f t="shared" si="6"/>
        <v>4.5765041550000003</v>
      </c>
      <c r="O8" s="375">
        <f t="shared" si="6"/>
        <v>0</v>
      </c>
      <c r="P8" s="375">
        <f t="shared" si="6"/>
        <v>1102.7694516954909</v>
      </c>
      <c r="Q8" s="375">
        <f t="shared" si="6"/>
        <v>426.65435529212687</v>
      </c>
      <c r="R8" s="375">
        <f t="shared" si="6"/>
        <v>1125.4715449712191</v>
      </c>
      <c r="S8" s="375">
        <f t="shared" si="6"/>
        <v>90.471295323836515</v>
      </c>
      <c r="T8" s="375">
        <f t="shared" si="6"/>
        <v>107.42552425570004</v>
      </c>
      <c r="U8" s="375">
        <f t="shared" si="6"/>
        <v>2606.3624014132711</v>
      </c>
      <c r="V8" s="375">
        <f t="shared" si="6"/>
        <v>295.44564508213324</v>
      </c>
      <c r="W8" s="375">
        <f t="shared" si="6"/>
        <v>-5.4227463263999915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3503.2554345766534</v>
      </c>
      <c r="AB8" s="387">
        <f t="shared" si="6"/>
        <v>370.39198582020009</v>
      </c>
      <c r="AC8" s="374">
        <f t="shared" si="6"/>
        <v>54.288359999999997</v>
      </c>
      <c r="AD8" s="375">
        <f t="shared" si="6"/>
        <v>95.624259999999992</v>
      </c>
      <c r="AE8" s="375">
        <f t="shared" si="6"/>
        <v>180.41327374369814</v>
      </c>
      <c r="AF8" s="375">
        <f t="shared" si="6"/>
        <v>0</v>
      </c>
      <c r="AG8" s="375">
        <f t="shared" si="6"/>
        <v>24.937049795473136</v>
      </c>
      <c r="AH8" s="375">
        <f t="shared" si="6"/>
        <v>9.3320054999999993</v>
      </c>
      <c r="AI8" s="375">
        <f t="shared" si="6"/>
        <v>1.0898808119999999</v>
      </c>
      <c r="AJ8" s="375">
        <f t="shared" ref="AJ8" si="7">AJ7-AJ27</f>
        <v>8.2944983039999996E-3</v>
      </c>
      <c r="AK8" s="375">
        <f t="shared" si="6"/>
        <v>0</v>
      </c>
      <c r="AL8" s="375">
        <f t="shared" si="6"/>
        <v>0.46083361319999994</v>
      </c>
      <c r="AM8" s="422">
        <f t="shared" si="6"/>
        <v>4.2380278575248154</v>
      </c>
      <c r="AN8" s="374">
        <f t="shared" si="6"/>
        <v>0</v>
      </c>
      <c r="AO8" s="377">
        <f t="shared" si="6"/>
        <v>175.79689999999999</v>
      </c>
      <c r="AP8" s="374">
        <f t="shared" si="6"/>
        <v>0</v>
      </c>
      <c r="AQ8" s="366">
        <f t="shared" si="0"/>
        <v>15856.726973945533</v>
      </c>
    </row>
    <row r="9" spans="1:45" s="52" customFormat="1" ht="12.75" customHeight="1" x14ac:dyDescent="0.2">
      <c r="A9" s="53" t="s">
        <v>5</v>
      </c>
      <c r="B9" s="54"/>
      <c r="C9" s="258">
        <f t="shared" ref="C9:AP9" si="8">SUM(C10:C14)</f>
        <v>1422.4835931569385</v>
      </c>
      <c r="D9" s="259">
        <f t="shared" si="8"/>
        <v>1422.4835931569385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596.5849327224912</v>
      </c>
      <c r="I9" s="259">
        <f t="shared" si="8"/>
        <v>596.5849327224912</v>
      </c>
      <c r="J9" s="180">
        <f t="shared" si="8"/>
        <v>0</v>
      </c>
      <c r="K9" s="260">
        <f t="shared" si="8"/>
        <v>0</v>
      </c>
      <c r="L9" s="308">
        <f t="shared" si="8"/>
        <v>4182.6682545818221</v>
      </c>
      <c r="M9" s="180">
        <f t="shared" si="8"/>
        <v>3383.7833999999998</v>
      </c>
      <c r="N9" s="180">
        <f t="shared" ref="N9" si="9">SUM(N10:N14)</f>
        <v>5.3249999999999993</v>
      </c>
      <c r="O9" s="180">
        <f t="shared" si="8"/>
        <v>8.0543935007999998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717.51195648925875</v>
      </c>
      <c r="T9" s="180">
        <f t="shared" si="8"/>
        <v>0.12802116050380796</v>
      </c>
      <c r="U9" s="180">
        <f t="shared" si="8"/>
        <v>67.865483431260131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2043.8707956064759</v>
      </c>
      <c r="AB9" s="326">
        <f t="shared" si="8"/>
        <v>29.792140355473137</v>
      </c>
      <c r="AC9" s="327">
        <f t="shared" si="8"/>
        <v>0</v>
      </c>
      <c r="AD9" s="180">
        <f t="shared" si="8"/>
        <v>0</v>
      </c>
      <c r="AE9" s="180">
        <f t="shared" si="8"/>
        <v>2.4432105599999998</v>
      </c>
      <c r="AF9" s="180">
        <f t="shared" ref="AF9" si="10">SUM(AF10:AF14)</f>
        <v>0</v>
      </c>
      <c r="AG9" s="180">
        <f t="shared" si="8"/>
        <v>24.937049795473136</v>
      </c>
      <c r="AH9" s="187">
        <f t="shared" si="8"/>
        <v>2.41188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59.590775999999998</v>
      </c>
      <c r="AP9" s="326">
        <f t="shared" si="8"/>
        <v>0</v>
      </c>
      <c r="AQ9" s="62">
        <f t="shared" si="0"/>
        <v>8334.9904924231996</v>
      </c>
    </row>
    <row r="10" spans="1:45" ht="12.75" customHeight="1" x14ac:dyDescent="0.2">
      <c r="A10" s="63" t="s">
        <v>225</v>
      </c>
      <c r="B10" s="64"/>
      <c r="C10" s="261">
        <f>SUM(D10:G10)</f>
        <v>1416.5364956530045</v>
      </c>
      <c r="D10" s="262">
        <v>1416.5364956530045</v>
      </c>
      <c r="E10" s="181"/>
      <c r="F10" s="263"/>
      <c r="G10" s="263"/>
      <c r="H10" s="309">
        <f>SUM(I10:K10)</f>
        <v>489.34957007738603</v>
      </c>
      <c r="I10" s="262">
        <v>489.34957007738603</v>
      </c>
      <c r="J10" s="181">
        <v>0</v>
      </c>
      <c r="K10" s="263"/>
      <c r="L10" s="309">
        <f>SUM(M10:Z10)</f>
        <v>785.3774399205189</v>
      </c>
      <c r="M10" s="181"/>
      <c r="N10" s="181"/>
      <c r="O10" s="181"/>
      <c r="P10" s="181"/>
      <c r="Q10" s="181"/>
      <c r="R10" s="181"/>
      <c r="S10" s="181">
        <v>717.51195648925875</v>
      </c>
      <c r="T10" s="181"/>
      <c r="U10" s="181">
        <v>67.865483431260131</v>
      </c>
      <c r="V10" s="181"/>
      <c r="W10" s="181"/>
      <c r="X10" s="181"/>
      <c r="Y10" s="181"/>
      <c r="Z10" s="263"/>
      <c r="AA10" s="309">
        <v>1958.5026779999998</v>
      </c>
      <c r="AB10" s="328">
        <f>SUM(AC10:AM10)</f>
        <v>24.937049795473136</v>
      </c>
      <c r="AC10" s="329"/>
      <c r="AD10" s="181"/>
      <c r="AE10" s="181">
        <v>0</v>
      </c>
      <c r="AF10" s="181">
        <v>0</v>
      </c>
      <c r="AG10" s="181">
        <v>24.937049795473136</v>
      </c>
      <c r="AH10" s="213"/>
      <c r="AI10" s="181"/>
      <c r="AJ10" s="181"/>
      <c r="AK10" s="181"/>
      <c r="AL10" s="181"/>
      <c r="AM10" s="423"/>
      <c r="AN10" s="313">
        <v>0</v>
      </c>
      <c r="AO10" s="354"/>
      <c r="AP10" s="328"/>
      <c r="AQ10" s="74">
        <f t="shared" si="0"/>
        <v>4674.703233446382</v>
      </c>
    </row>
    <row r="11" spans="1:45" ht="12.75" customHeight="1" x14ac:dyDescent="0.2">
      <c r="A11" s="19" t="s">
        <v>226</v>
      </c>
      <c r="B11" s="20"/>
      <c r="C11" s="251">
        <f>SUM(D11:G11)</f>
        <v>5.9470975039338763</v>
      </c>
      <c r="D11" s="28">
        <v>5.9470975039338763</v>
      </c>
      <c r="E11" s="175"/>
      <c r="F11" s="190"/>
      <c r="G11" s="190"/>
      <c r="H11" s="304">
        <f>SUM(I11:K11)</f>
        <v>6.8207858029999029</v>
      </c>
      <c r="I11" s="28">
        <v>6.8207858029999029</v>
      </c>
      <c r="J11" s="175"/>
      <c r="K11" s="190"/>
      <c r="L11" s="304">
        <f>SUM(M11:Z11)</f>
        <v>8.1824146613038078</v>
      </c>
      <c r="M11" s="175"/>
      <c r="N11" s="175"/>
      <c r="O11" s="175">
        <v>8.0543935007999998</v>
      </c>
      <c r="P11" s="175"/>
      <c r="Q11" s="175"/>
      <c r="R11" s="175"/>
      <c r="S11" s="175">
        <v>0</v>
      </c>
      <c r="T11" s="175">
        <v>0.12802116050380796</v>
      </c>
      <c r="U11" s="175">
        <v>0</v>
      </c>
      <c r="V11" s="175"/>
      <c r="W11" s="175"/>
      <c r="X11" s="175"/>
      <c r="Y11" s="175"/>
      <c r="Z11" s="190"/>
      <c r="AA11" s="304">
        <v>85.368117606475948</v>
      </c>
      <c r="AB11" s="322">
        <f>SUM(AC11:AM11)</f>
        <v>4.8550905599999998</v>
      </c>
      <c r="AC11" s="323"/>
      <c r="AD11" s="175"/>
      <c r="AE11" s="175">
        <v>2.4432105599999998</v>
      </c>
      <c r="AF11" s="175"/>
      <c r="AG11" s="175"/>
      <c r="AH11" s="175">
        <v>2.41188</v>
      </c>
      <c r="AI11" s="175"/>
      <c r="AJ11" s="175"/>
      <c r="AK11" s="175"/>
      <c r="AL11" s="175"/>
      <c r="AM11" s="419"/>
      <c r="AN11" s="416"/>
      <c r="AO11" s="352"/>
      <c r="AP11" s="322"/>
      <c r="AQ11" s="32">
        <f t="shared" si="0"/>
        <v>111.17350613471352</v>
      </c>
    </row>
    <row r="12" spans="1:45" ht="12.75" customHeight="1" x14ac:dyDescent="0.2">
      <c r="A12" s="19" t="s">
        <v>227</v>
      </c>
      <c r="B12" s="2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45.5886</v>
      </c>
      <c r="AP12" s="322"/>
      <c r="AQ12" s="32">
        <f t="shared" si="0"/>
        <v>45.5886</v>
      </c>
    </row>
    <row r="13" spans="1:45" ht="12.75" customHeight="1" x14ac:dyDescent="0.2">
      <c r="A13" s="19" t="s">
        <v>228</v>
      </c>
      <c r="B13" s="20"/>
      <c r="C13" s="251">
        <f>SUM(D13:G13)</f>
        <v>0</v>
      </c>
      <c r="D13" s="28"/>
      <c r="E13" s="190"/>
      <c r="F13" s="190"/>
      <c r="G13" s="190"/>
      <c r="H13" s="304">
        <f>SUM(I13:K13)</f>
        <v>100.41457684210528</v>
      </c>
      <c r="I13" s="28">
        <v>100.41457684210528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32">
        <f t="shared" si="0"/>
        <v>100.41457684210528</v>
      </c>
    </row>
    <row r="14" spans="1:45" ht="12.75" customHeight="1" x14ac:dyDescent="0.2">
      <c r="A14" s="75" t="s">
        <v>229</v>
      </c>
      <c r="B14" s="7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3389.1083999999996</v>
      </c>
      <c r="M14" s="182">
        <v>3383.7833999999998</v>
      </c>
      <c r="N14" s="182">
        <v>5.3249999999999993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14.002175999999999</v>
      </c>
      <c r="AP14" s="330"/>
      <c r="AQ14" s="85">
        <f t="shared" si="0"/>
        <v>3403.1105759999996</v>
      </c>
    </row>
    <row r="15" spans="1:45" s="52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95.393848000000006</v>
      </c>
      <c r="I15" s="268">
        <f t="shared" si="13"/>
        <v>0</v>
      </c>
      <c r="J15" s="183">
        <f t="shared" si="13"/>
        <v>0</v>
      </c>
      <c r="K15" s="269">
        <f t="shared" si="13"/>
        <v>95.393848000000006</v>
      </c>
      <c r="L15" s="311">
        <f t="shared" si="13"/>
        <v>3329.6777831008499</v>
      </c>
      <c r="M15" s="183">
        <f t="shared" si="13"/>
        <v>0</v>
      </c>
      <c r="N15" s="183">
        <f t="shared" si="13"/>
        <v>0</v>
      </c>
      <c r="O15" s="183">
        <f t="shared" si="13"/>
        <v>108.80715410326923</v>
      </c>
      <c r="P15" s="183">
        <f t="shared" si="13"/>
        <v>727.30105847999982</v>
      </c>
      <c r="Q15" s="183">
        <f t="shared" si="13"/>
        <v>252.23171111320005</v>
      </c>
      <c r="R15" s="183">
        <f t="shared" si="13"/>
        <v>0</v>
      </c>
      <c r="S15" s="183">
        <f t="shared" si="13"/>
        <v>1037.0755581311998</v>
      </c>
      <c r="T15" s="183">
        <f t="shared" si="13"/>
        <v>63.648268343100021</v>
      </c>
      <c r="U15" s="183">
        <f t="shared" si="13"/>
        <v>1135.1912866036805</v>
      </c>
      <c r="V15" s="183">
        <f t="shared" si="13"/>
        <v>0</v>
      </c>
      <c r="W15" s="183">
        <f t="shared" si="13"/>
        <v>5.4227463263999995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2083.5641399999995</v>
      </c>
      <c r="AP15" s="219">
        <f t="shared" si="13"/>
        <v>0</v>
      </c>
      <c r="AQ15" s="220">
        <f t="shared" si="0"/>
        <v>5508.6357711008495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1999.7834357899997</v>
      </c>
      <c r="AP16" s="328"/>
      <c r="AQ16" s="221">
        <f>C16+H16+L16+AA16+AO16+AP16</f>
        <v>1999.7834357899997</v>
      </c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54.204444209999991</v>
      </c>
      <c r="AP17" s="322"/>
      <c r="AQ17" s="201">
        <f>C17+H17+L17+AA17+AO17+AP17</f>
        <v>54.204444209999991</v>
      </c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29.576260000000001</v>
      </c>
      <c r="AP18" s="322"/>
      <c r="AQ18" s="201">
        <f t="shared" si="0"/>
        <v>29.576260000000001</v>
      </c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95.393848000000006</v>
      </c>
      <c r="I19" s="28"/>
      <c r="J19" s="175"/>
      <c r="K19" s="190">
        <v>95.393848000000006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95.393848000000006</v>
      </c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3329.6777831008499</v>
      </c>
      <c r="M20" s="182"/>
      <c r="N20" s="182"/>
      <c r="O20" s="182">
        <v>108.80715410326923</v>
      </c>
      <c r="P20" s="182">
        <v>727.30105847999982</v>
      </c>
      <c r="Q20" s="182">
        <v>252.23171111320005</v>
      </c>
      <c r="R20" s="182">
        <v>0</v>
      </c>
      <c r="S20" s="182">
        <v>1037.0755581311998</v>
      </c>
      <c r="T20" s="182">
        <v>63.648268343100021</v>
      </c>
      <c r="U20" s="182">
        <v>1135.1912866036805</v>
      </c>
      <c r="V20" s="182"/>
      <c r="W20" s="182">
        <v>5.4227463263999995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3329.6777831008499</v>
      </c>
    </row>
    <row r="21" spans="1:44" s="222" customFormat="1" ht="12.75" customHeight="1" x14ac:dyDescent="0.2">
      <c r="A21" s="97" t="s">
        <v>7</v>
      </c>
      <c r="B21" s="224"/>
      <c r="C21" s="270">
        <f>SUM(C22:C24)</f>
        <v>17.092719996</v>
      </c>
      <c r="D21" s="271">
        <f>SUM(D22:D24)</f>
        <v>-10.64</v>
      </c>
      <c r="E21" s="184">
        <f>SUM(E22:E24)</f>
        <v>27.732719996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-15.667446201679111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0.73562074444444447</v>
      </c>
      <c r="Q21" s="184">
        <f t="shared" si="15"/>
        <v>301.5833535166667</v>
      </c>
      <c r="R21" s="184">
        <f t="shared" si="15"/>
        <v>-301.32491760384607</v>
      </c>
      <c r="S21" s="184">
        <f t="shared" si="15"/>
        <v>12.740666400000002</v>
      </c>
      <c r="T21" s="184">
        <f t="shared" si="15"/>
        <v>0</v>
      </c>
      <c r="U21" s="184">
        <f t="shared" si="15"/>
        <v>-12.309449262944161</v>
      </c>
      <c r="V21" s="184">
        <f t="shared" si="15"/>
        <v>-17.092719996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-149.91262</v>
      </c>
      <c r="AC21" s="334">
        <f t="shared" si="17"/>
        <v>-54.288359999999997</v>
      </c>
      <c r="AD21" s="184">
        <f t="shared" si="17"/>
        <v>-95.624259999999992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149.91262</v>
      </c>
      <c r="AP21" s="333">
        <f t="shared" si="17"/>
        <v>0</v>
      </c>
      <c r="AQ21" s="225">
        <f t="shared" si="17"/>
        <v>1.4252737943208889</v>
      </c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-149.91262</v>
      </c>
      <c r="AC22" s="329">
        <f>-AC2</f>
        <v>-54.288359999999997</v>
      </c>
      <c r="AD22" s="181">
        <f>-AD2</f>
        <v>-95.624259999999992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149.91262</v>
      </c>
      <c r="AP22" s="328"/>
      <c r="AQ22" s="221">
        <f>C22+H22+L22+AA22+AB22+AN22+AO22+AP22</f>
        <v>0</v>
      </c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17.092719996</v>
      </c>
      <c r="D24" s="406">
        <v>-10.64</v>
      </c>
      <c r="E24" s="186">
        <f>-D24-V24</f>
        <v>27.732719996</v>
      </c>
      <c r="F24" s="255"/>
      <c r="G24" s="255">
        <v>0</v>
      </c>
      <c r="H24" s="305"/>
      <c r="I24" s="314"/>
      <c r="J24" s="186"/>
      <c r="K24" s="255"/>
      <c r="L24" s="305">
        <f>SUM(N24:Z24)</f>
        <v>-15.667446201679111</v>
      </c>
      <c r="M24" s="186"/>
      <c r="N24" s="186">
        <v>0</v>
      </c>
      <c r="O24" s="186"/>
      <c r="P24" s="186">
        <v>0.73562074444444447</v>
      </c>
      <c r="Q24" s="186">
        <v>301.5833535166667</v>
      </c>
      <c r="R24" s="186">
        <v>-301.32491760384607</v>
      </c>
      <c r="S24" s="186">
        <v>12.740666400000002</v>
      </c>
      <c r="T24" s="186"/>
      <c r="U24" s="186">
        <v>-12.309449262944161</v>
      </c>
      <c r="V24" s="255">
        <v>-17.092719996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1.4252737943208889</v>
      </c>
    </row>
    <row r="25" spans="1:44" s="96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15.914515465840484</v>
      </c>
      <c r="I25" s="174">
        <v>15.914515465840484</v>
      </c>
      <c r="J25" s="185"/>
      <c r="K25" s="174"/>
      <c r="L25" s="311">
        <f>SUM(O25:Z25)</f>
        <v>144.02339487956979</v>
      </c>
      <c r="M25" s="185"/>
      <c r="N25" s="185"/>
      <c r="O25" s="185">
        <v>100.75276060246922</v>
      </c>
      <c r="P25" s="185"/>
      <c r="Q25" s="185"/>
      <c r="R25" s="185"/>
      <c r="S25" s="185">
        <v>29.969230177719272</v>
      </c>
      <c r="T25" s="185">
        <v>7.4464792301937797</v>
      </c>
      <c r="U25" s="185">
        <v>5.8549248691875402</v>
      </c>
      <c r="V25" s="185"/>
      <c r="W25" s="185"/>
      <c r="X25" s="185"/>
      <c r="Y25" s="185"/>
      <c r="Z25" s="174"/>
      <c r="AA25" s="311">
        <v>90.376377504821988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276.30336883204006</v>
      </c>
      <c r="AP25" s="219"/>
      <c r="AQ25" s="228">
        <f>C25+H25+L25+AA25+AB25+AN25+AO25+AP25</f>
        <v>526.61765668227235</v>
      </c>
    </row>
    <row r="26" spans="1:44" s="52" customFormat="1" ht="12.75" customHeight="1" thickBot="1" x14ac:dyDescent="0.25">
      <c r="A26" s="205" t="s">
        <v>9</v>
      </c>
      <c r="B26" s="206"/>
      <c r="C26" s="256">
        <f t="shared" ref="C26:AP26" si="20">C7-C9+C15+C21-C25</f>
        <v>476.12354810086629</v>
      </c>
      <c r="D26" s="278">
        <f t="shared" si="20"/>
        <v>393.45606759606619</v>
      </c>
      <c r="E26" s="179">
        <f t="shared" si="20"/>
        <v>58.437751696000014</v>
      </c>
      <c r="F26" s="179">
        <f t="shared" si="20"/>
        <v>0</v>
      </c>
      <c r="G26" s="179">
        <f t="shared" si="20"/>
        <v>24.229728808799997</v>
      </c>
      <c r="H26" s="307">
        <f t="shared" si="20"/>
        <v>274.26459426436674</v>
      </c>
      <c r="I26" s="278">
        <f t="shared" si="20"/>
        <v>0.18814026436680464</v>
      </c>
      <c r="J26" s="179">
        <f t="shared" si="20"/>
        <v>183.32347399999998</v>
      </c>
      <c r="K26" s="297">
        <f t="shared" si="20"/>
        <v>90.752980000000008</v>
      </c>
      <c r="L26" s="307">
        <f t="shared" si="20"/>
        <v>8582.7395252719543</v>
      </c>
      <c r="M26" s="179">
        <f t="shared" si="20"/>
        <v>-3.1393380281997452</v>
      </c>
      <c r="N26" s="179">
        <f t="shared" si="20"/>
        <v>-0.74849584499999899</v>
      </c>
      <c r="O26" s="179">
        <f t="shared" si="20"/>
        <v>0</v>
      </c>
      <c r="P26" s="179">
        <f t="shared" si="20"/>
        <v>1830.8061309199352</v>
      </c>
      <c r="Q26" s="179">
        <f t="shared" si="20"/>
        <v>980.46941992199368</v>
      </c>
      <c r="R26" s="179">
        <f t="shared" si="20"/>
        <v>824.14662736737307</v>
      </c>
      <c r="S26" s="179">
        <f t="shared" si="20"/>
        <v>392.80633318805837</v>
      </c>
      <c r="T26" s="179">
        <f t="shared" si="20"/>
        <v>163.49929220810247</v>
      </c>
      <c r="U26" s="179">
        <f t="shared" si="20"/>
        <v>3655.5238304535596</v>
      </c>
      <c r="V26" s="179">
        <f t="shared" si="20"/>
        <v>278.35292508613327</v>
      </c>
      <c r="W26" s="179">
        <f t="shared" si="20"/>
        <v>7.9936057773011271E-15</v>
      </c>
      <c r="X26" s="179">
        <f t="shared" si="20"/>
        <v>361.96080000000001</v>
      </c>
      <c r="Y26" s="179">
        <f t="shared" si="20"/>
        <v>2.1019999999999999</v>
      </c>
      <c r="Z26" s="297">
        <f t="shared" si="20"/>
        <v>96.96</v>
      </c>
      <c r="AA26" s="307">
        <f t="shared" si="20"/>
        <v>1369.0082614653556</v>
      </c>
      <c r="AB26" s="257">
        <f t="shared" si="20"/>
        <v>190.68722546472696</v>
      </c>
      <c r="AC26" s="336">
        <f t="shared" si="20"/>
        <v>0</v>
      </c>
      <c r="AD26" s="336">
        <f t="shared" si="20"/>
        <v>0</v>
      </c>
      <c r="AE26" s="336">
        <f t="shared" si="20"/>
        <v>177.97006318369813</v>
      </c>
      <c r="AF26" s="336">
        <f t="shared" si="20"/>
        <v>0</v>
      </c>
      <c r="AG26" s="336">
        <f t="shared" si="20"/>
        <v>0</v>
      </c>
      <c r="AH26" s="336">
        <f t="shared" si="20"/>
        <v>6.9201254999999993</v>
      </c>
      <c r="AI26" s="336">
        <f t="shared" si="20"/>
        <v>1.0898808119999999</v>
      </c>
      <c r="AJ26" s="336">
        <f t="shared" ref="AJ26" si="21">AJ7-AJ9+AJ15+AJ21-AJ25</f>
        <v>8.2944983039999996E-3</v>
      </c>
      <c r="AK26" s="336">
        <f t="shared" si="20"/>
        <v>0</v>
      </c>
      <c r="AL26" s="336">
        <f t="shared" si="20"/>
        <v>0.46083361319999994</v>
      </c>
      <c r="AM26" s="440">
        <f t="shared" si="20"/>
        <v>4.2380278575248154</v>
      </c>
      <c r="AN26" s="257">
        <f t="shared" si="20"/>
        <v>0</v>
      </c>
      <c r="AO26" s="307">
        <f t="shared" si="20"/>
        <v>2073.3795151679592</v>
      </c>
      <c r="AP26" s="257">
        <f t="shared" si="20"/>
        <v>0</v>
      </c>
      <c r="AQ26" s="207">
        <f>C26+H26+L26+AA26+AB26+AN26+AO26+AP26</f>
        <v>12966.20266973523</v>
      </c>
    </row>
    <row r="27" spans="1:44" s="52" customFormat="1" ht="12.75" customHeight="1" x14ac:dyDescent="0.2">
      <c r="A27" s="53" t="s">
        <v>10</v>
      </c>
      <c r="B27" s="54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461.02279999999996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361.96080000000001</v>
      </c>
      <c r="Y27" s="180">
        <f t="shared" si="23"/>
        <v>2.1019999999999999</v>
      </c>
      <c r="Z27" s="260">
        <f t="shared" si="23"/>
        <v>96.96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115">
        <f t="shared" si="23"/>
        <v>461.02279999999996</v>
      </c>
      <c r="AR27" s="208"/>
    </row>
    <row r="28" spans="1:44" ht="12.75" customHeight="1" thickBot="1" x14ac:dyDescent="0.25">
      <c r="A28" s="116" t="s">
        <v>11</v>
      </c>
      <c r="B28" s="117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461.02279999999996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361.96080000000001</v>
      </c>
      <c r="Y28" s="184">
        <f>Y26</f>
        <v>2.1019999999999999</v>
      </c>
      <c r="Z28" s="272">
        <f>Z26</f>
        <v>96.96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106">
        <f t="shared" ref="AQ28:AQ72" si="24">C28+H28+L28+AA28+AB28+AN28+AO28+AP28</f>
        <v>461.02279999999996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484.34478870880002</v>
      </c>
      <c r="D29" s="56">
        <f t="shared" si="25"/>
        <v>399.42931320000008</v>
      </c>
      <c r="E29" s="57">
        <f t="shared" si="25"/>
        <v>60.685746699999996</v>
      </c>
      <c r="F29" s="58">
        <f t="shared" si="25"/>
        <v>0</v>
      </c>
      <c r="G29" s="58">
        <f t="shared" si="25"/>
        <v>24.229728808800001</v>
      </c>
      <c r="H29" s="59">
        <f t="shared" si="25"/>
        <v>273.91692972191998</v>
      </c>
      <c r="I29" s="56">
        <f t="shared" si="25"/>
        <v>0.37194972191999992</v>
      </c>
      <c r="J29" s="56">
        <f t="shared" si="25"/>
        <v>182.792</v>
      </c>
      <c r="K29" s="56">
        <f t="shared" si="25"/>
        <v>90.752980000000008</v>
      </c>
      <c r="L29" s="59">
        <f t="shared" si="25"/>
        <v>8196.4488397809637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1821.9412918450889</v>
      </c>
      <c r="Q29" s="57">
        <f t="shared" si="25"/>
        <v>919.26035183936119</v>
      </c>
      <c r="R29" s="57">
        <f t="shared" si="25"/>
        <v>857.04134079574783</v>
      </c>
      <c r="S29" s="57">
        <f t="shared" si="25"/>
        <v>499.62406549630617</v>
      </c>
      <c r="T29" s="57">
        <f t="shared" si="25"/>
        <v>166.10447140000002</v>
      </c>
      <c r="U29" s="57">
        <f t="shared" si="25"/>
        <v>3653.0730670027629</v>
      </c>
      <c r="V29" s="57">
        <f t="shared" si="25"/>
        <v>278.35325140169675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1369.0889960569177</v>
      </c>
      <c r="AB29" s="60">
        <f t="shared" si="25"/>
        <v>188.26864196027896</v>
      </c>
      <c r="AC29" s="61">
        <f t="shared" si="25"/>
        <v>0</v>
      </c>
      <c r="AD29" s="57">
        <f t="shared" si="25"/>
        <v>0</v>
      </c>
      <c r="AE29" s="57">
        <f t="shared" si="25"/>
        <v>175.55147967925015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6.9201254999999993</v>
      </c>
      <c r="AI29" s="57">
        <f t="shared" si="25"/>
        <v>1.0898808120000001</v>
      </c>
      <c r="AJ29" s="57">
        <f t="shared" ref="AJ29" si="28">AJ30+AJ45+AJ56+AJ58+AJ65+AJ70+AJ71</f>
        <v>8.2944983039999996E-3</v>
      </c>
      <c r="AK29" s="57">
        <f t="shared" si="25"/>
        <v>0</v>
      </c>
      <c r="AL29" s="57">
        <f t="shared" ref="AL29" si="29">AL30+AL45+AL56+AL58+AL65+AL70+AL71</f>
        <v>0.46083361319999994</v>
      </c>
      <c r="AM29" s="430">
        <f t="shared" si="25"/>
        <v>4.2380278575248163</v>
      </c>
      <c r="AN29" s="56">
        <f t="shared" si="25"/>
        <v>0</v>
      </c>
      <c r="AO29" s="59">
        <f t="shared" si="25"/>
        <v>2094.2722086698213</v>
      </c>
      <c r="AP29" s="60">
        <f t="shared" si="25"/>
        <v>0</v>
      </c>
      <c r="AQ29" s="51">
        <f t="shared" si="25"/>
        <v>12606.340404898705</v>
      </c>
    </row>
    <row r="30" spans="1:44" s="128" customFormat="1" ht="12.75" customHeight="1" x14ac:dyDescent="0.2">
      <c r="A30" s="232" t="s">
        <v>44</v>
      </c>
      <c r="B30" s="121"/>
      <c r="C30" s="280">
        <f>SUM(C31:C44)</f>
        <v>211.69285670000005</v>
      </c>
      <c r="D30" s="187">
        <v>211.69285670000005</v>
      </c>
      <c r="E30" s="187">
        <v>0</v>
      </c>
      <c r="F30" s="282"/>
      <c r="G30" s="282"/>
      <c r="H30" s="316">
        <f>SUM(H31:H44)</f>
        <v>0.37194972191999992</v>
      </c>
      <c r="I30" s="281">
        <f t="shared" ref="I30:K30" si="30">SUM(I31:I44)</f>
        <v>0.37194972191999992</v>
      </c>
      <c r="J30" s="187">
        <f t="shared" si="30"/>
        <v>0</v>
      </c>
      <c r="K30" s="187">
        <f t="shared" si="30"/>
        <v>0</v>
      </c>
      <c r="L30" s="316">
        <f>SUM(L31:L44)</f>
        <v>969.02696939764689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33.909014166189912</v>
      </c>
      <c r="R30" s="187">
        <f>SUM(R31:R44)</f>
        <v>0</v>
      </c>
      <c r="S30" s="187">
        <v>472.04686549630617</v>
      </c>
      <c r="T30" s="187">
        <v>48.575407360785576</v>
      </c>
      <c r="U30" s="187">
        <v>176.4106108880174</v>
      </c>
      <c r="V30" s="187">
        <v>237.03407148634798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479.57375082992615</v>
      </c>
      <c r="AB30" s="338">
        <f t="shared" ref="AB30:AN30" si="31">SUM(AB31:AB44)</f>
        <v>163.379765155</v>
      </c>
      <c r="AC30" s="339">
        <f t="shared" si="31"/>
        <v>0</v>
      </c>
      <c r="AD30" s="187">
        <f t="shared" si="31"/>
        <v>0</v>
      </c>
      <c r="AE30" s="187">
        <f t="shared" si="31"/>
        <v>159.430311655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3.9494534999999993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655.27440956642897</v>
      </c>
      <c r="AP30" s="338">
        <f>SUM(AP31:AP44)</f>
        <v>0</v>
      </c>
      <c r="AQ30" s="62">
        <f t="shared" ref="AQ30" si="35">C30+H30+L30+AA30+AB30+AN30+AO30+AP30</f>
        <v>2479.3197013709223</v>
      </c>
    </row>
    <row r="31" spans="1:44" ht="12.75" customHeight="1" x14ac:dyDescent="0.2">
      <c r="A31" s="235" t="s">
        <v>13</v>
      </c>
      <c r="B31" s="129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38.347510886713522</v>
      </c>
      <c r="M31" s="188"/>
      <c r="N31" s="188"/>
      <c r="O31" s="188"/>
      <c r="P31" s="188"/>
      <c r="Q31" s="188">
        <v>2.9648906815826401</v>
      </c>
      <c r="R31" s="188"/>
      <c r="S31" s="188">
        <v>11.725000497710127</v>
      </c>
      <c r="T31" s="188">
        <v>2.3063442789417469E-2</v>
      </c>
      <c r="U31" s="188">
        <v>23.634556264631339</v>
      </c>
      <c r="V31" s="188">
        <v>0</v>
      </c>
      <c r="W31" s="188"/>
      <c r="X31" s="188"/>
      <c r="Y31" s="188"/>
      <c r="Z31" s="285"/>
      <c r="AA31" s="354">
        <v>24.482977737747426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47.440602757044935</v>
      </c>
      <c r="AP31" s="340"/>
      <c r="AQ31" s="74">
        <f t="shared" si="24"/>
        <v>110.27109138150588</v>
      </c>
    </row>
    <row r="32" spans="1:44" ht="12.75" customHeight="1" x14ac:dyDescent="0.2">
      <c r="A32" s="237" t="s">
        <v>112</v>
      </c>
      <c r="B32" s="405">
        <v>15</v>
      </c>
      <c r="C32" s="251">
        <f t="shared" si="36"/>
        <v>44.283869270000004</v>
      </c>
      <c r="D32" s="188">
        <v>44.283869270000004</v>
      </c>
      <c r="E32" s="175"/>
      <c r="F32" s="190"/>
      <c r="G32" s="190"/>
      <c r="H32" s="304">
        <f t="shared" si="37"/>
        <v>0.37194972191999992</v>
      </c>
      <c r="I32" s="28">
        <v>0.37194972191999992</v>
      </c>
      <c r="J32" s="175"/>
      <c r="K32" s="190"/>
      <c r="L32" s="304">
        <f t="shared" si="38"/>
        <v>90.258320170382902</v>
      </c>
      <c r="M32" s="175"/>
      <c r="N32" s="175"/>
      <c r="O32" s="175"/>
      <c r="P32" s="188"/>
      <c r="Q32" s="188">
        <v>12.968875566378486</v>
      </c>
      <c r="R32" s="175"/>
      <c r="S32" s="188">
        <v>51.286906938963341</v>
      </c>
      <c r="T32" s="188">
        <v>11.160399965799112</v>
      </c>
      <c r="U32" s="188">
        <v>14.842137699241958</v>
      </c>
      <c r="V32" s="188">
        <v>0</v>
      </c>
      <c r="W32" s="175"/>
      <c r="X32" s="175"/>
      <c r="Y32" s="175"/>
      <c r="Z32" s="190"/>
      <c r="AA32" s="352">
        <v>184.51106668143714</v>
      </c>
      <c r="AB32" s="322">
        <f t="shared" si="39"/>
        <v>54.028997500000003</v>
      </c>
      <c r="AC32" s="323"/>
      <c r="AD32" s="175"/>
      <c r="AE32" s="175">
        <v>50.079544000000006</v>
      </c>
      <c r="AF32" s="175"/>
      <c r="AG32" s="188"/>
      <c r="AH32" s="188">
        <v>3.9494534999999993</v>
      </c>
      <c r="AI32" s="175"/>
      <c r="AJ32" s="175"/>
      <c r="AK32" s="175"/>
      <c r="AL32" s="175"/>
      <c r="AM32" s="443"/>
      <c r="AN32" s="416"/>
      <c r="AO32" s="349">
        <v>134.47702510792681</v>
      </c>
      <c r="AP32" s="322"/>
      <c r="AQ32" s="32">
        <f t="shared" si="24"/>
        <v>507.93122845166687</v>
      </c>
    </row>
    <row r="33" spans="1:43" ht="12.75" customHeight="1" x14ac:dyDescent="0.2">
      <c r="A33" s="237" t="s">
        <v>16</v>
      </c>
      <c r="B33" s="138" t="s">
        <v>17</v>
      </c>
      <c r="C33" s="251">
        <f t="shared" si="36"/>
        <v>9.1129750954475064</v>
      </c>
      <c r="D33" s="188">
        <v>9.1129750954475064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6.9940983467174114</v>
      </c>
      <c r="M33" s="175"/>
      <c r="N33" s="175"/>
      <c r="O33" s="175"/>
      <c r="P33" s="188"/>
      <c r="Q33" s="188">
        <v>0.41221056669962725</v>
      </c>
      <c r="R33" s="175"/>
      <c r="S33" s="188">
        <v>1.630133997768372</v>
      </c>
      <c r="T33" s="188">
        <v>2.9774904641137949</v>
      </c>
      <c r="U33" s="188">
        <v>1.9742633181356171</v>
      </c>
      <c r="V33" s="188">
        <v>0</v>
      </c>
      <c r="W33" s="175"/>
      <c r="X33" s="175"/>
      <c r="Y33" s="175"/>
      <c r="Z33" s="190"/>
      <c r="AA33" s="352">
        <v>1.3727899786836129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7.4370811608103278</v>
      </c>
      <c r="AP33" s="322"/>
      <c r="AQ33" s="32">
        <f t="shared" si="24"/>
        <v>24.916944581658861</v>
      </c>
    </row>
    <row r="34" spans="1:43" ht="12.75" customHeight="1" x14ac:dyDescent="0.2">
      <c r="A34" s="237" t="s">
        <v>18</v>
      </c>
      <c r="B34" s="1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2.2930021951074013</v>
      </c>
      <c r="M34" s="175"/>
      <c r="N34" s="175"/>
      <c r="O34" s="175"/>
      <c r="P34" s="188"/>
      <c r="Q34" s="188">
        <v>0.16576663462079813</v>
      </c>
      <c r="R34" s="175"/>
      <c r="S34" s="188">
        <v>0.65554318258881028</v>
      </c>
      <c r="T34" s="188">
        <v>0</v>
      </c>
      <c r="U34" s="188">
        <v>1.4716923778977928</v>
      </c>
      <c r="V34" s="188">
        <v>0</v>
      </c>
      <c r="W34" s="175"/>
      <c r="X34" s="175"/>
      <c r="Y34" s="175"/>
      <c r="Z34" s="190"/>
      <c r="AA34" s="352">
        <v>3.5673862031097965</v>
      </c>
      <c r="AB34" s="322">
        <f t="shared" si="39"/>
        <v>109.350767655</v>
      </c>
      <c r="AC34" s="323"/>
      <c r="AD34" s="175"/>
      <c r="AE34" s="175">
        <v>109.350767655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26.861595587240185</v>
      </c>
      <c r="AP34" s="322"/>
      <c r="AQ34" s="32">
        <f t="shared" si="24"/>
        <v>142.07275164045737</v>
      </c>
    </row>
    <row r="35" spans="1:43" ht="12.75" customHeight="1" x14ac:dyDescent="0.2">
      <c r="A35" s="237" t="s">
        <v>20</v>
      </c>
      <c r="B35" s="1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4.808146787958913</v>
      </c>
      <c r="M35" s="175"/>
      <c r="N35" s="175"/>
      <c r="O35" s="175"/>
      <c r="P35" s="188"/>
      <c r="Q35" s="188">
        <v>0.437422222155262</v>
      </c>
      <c r="R35" s="175"/>
      <c r="S35" s="188">
        <v>1.7298363829529821</v>
      </c>
      <c r="T35" s="188">
        <v>0.47280057718305807</v>
      </c>
      <c r="U35" s="188">
        <v>2.1680876056676106</v>
      </c>
      <c r="V35" s="188">
        <v>0</v>
      </c>
      <c r="W35" s="175"/>
      <c r="X35" s="175"/>
      <c r="Y35" s="175"/>
      <c r="Z35" s="190"/>
      <c r="AA35" s="352">
        <v>9.5534976067573893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22.420626946488895</v>
      </c>
      <c r="AP35" s="322"/>
      <c r="AQ35" s="32">
        <f t="shared" si="24"/>
        <v>36.782271341205195</v>
      </c>
    </row>
    <row r="36" spans="1:43" ht="12.75" customHeight="1" x14ac:dyDescent="0.2">
      <c r="A36" s="237" t="s">
        <v>22</v>
      </c>
      <c r="B36" s="1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43.722537956721666</v>
      </c>
      <c r="M36" s="175"/>
      <c r="N36" s="175"/>
      <c r="O36" s="175"/>
      <c r="P36" s="188"/>
      <c r="Q36" s="188">
        <v>4.3301018245052587</v>
      </c>
      <c r="R36" s="175"/>
      <c r="S36" s="188">
        <v>17.123884655456752</v>
      </c>
      <c r="T36" s="188">
        <v>0.58350510257226196</v>
      </c>
      <c r="U36" s="188">
        <v>7.1166103448693967</v>
      </c>
      <c r="V36" s="188">
        <v>14.568436029318001</v>
      </c>
      <c r="W36" s="175"/>
      <c r="X36" s="175"/>
      <c r="Y36" s="175"/>
      <c r="Z36" s="190"/>
      <c r="AA36" s="349">
        <v>124.02425925331636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101.84694338432337</v>
      </c>
      <c r="AP36" s="322"/>
      <c r="AQ36" s="32">
        <f t="shared" si="24"/>
        <v>269.59374059436141</v>
      </c>
    </row>
    <row r="37" spans="1:43" ht="12.75" customHeight="1" x14ac:dyDescent="0.2">
      <c r="A37" s="237" t="s">
        <v>24</v>
      </c>
      <c r="B37" s="138" t="s">
        <v>25</v>
      </c>
      <c r="C37" s="251">
        <f t="shared" si="36"/>
        <v>2.0188164290121806</v>
      </c>
      <c r="D37" s="188">
        <v>2.0188164290121806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3.8946196322195021</v>
      </c>
      <c r="M37" s="175"/>
      <c r="N37" s="175"/>
      <c r="O37" s="175"/>
      <c r="P37" s="188"/>
      <c r="Q37" s="188">
        <v>8.6349919935548816E-2</v>
      </c>
      <c r="R37" s="175"/>
      <c r="S37" s="188">
        <v>0.34148066925728893</v>
      </c>
      <c r="T37" s="188">
        <v>0.9848090071081258</v>
      </c>
      <c r="U37" s="188">
        <v>2.4819800359185384</v>
      </c>
      <c r="V37" s="188">
        <v>0</v>
      </c>
      <c r="W37" s="175"/>
      <c r="X37" s="175"/>
      <c r="Y37" s="175"/>
      <c r="Z37" s="190"/>
      <c r="AA37" s="352">
        <v>8.467094653105276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31.615798693248227</v>
      </c>
      <c r="AP37" s="322"/>
      <c r="AQ37" s="32">
        <f t="shared" si="24"/>
        <v>45.996329407585186</v>
      </c>
    </row>
    <row r="38" spans="1:43" ht="12.75" customHeight="1" x14ac:dyDescent="0.2">
      <c r="A38" s="237" t="s">
        <v>26</v>
      </c>
      <c r="B38" s="138" t="s">
        <v>27</v>
      </c>
      <c r="C38" s="251">
        <f t="shared" si="36"/>
        <v>155.01307720700004</v>
      </c>
      <c r="D38" s="188">
        <v>155.01307720700004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261.74184204229903</v>
      </c>
      <c r="M38" s="175"/>
      <c r="N38" s="175"/>
      <c r="O38" s="175"/>
      <c r="P38" s="188"/>
      <c r="Q38" s="188">
        <v>2.8199236627127409</v>
      </c>
      <c r="R38" s="175"/>
      <c r="S38" s="188">
        <v>11.151711782898619</v>
      </c>
      <c r="T38" s="188">
        <v>3.5379321238966392</v>
      </c>
      <c r="U38" s="188">
        <v>21.766639015761061</v>
      </c>
      <c r="V38" s="188">
        <v>222.46563545702998</v>
      </c>
      <c r="W38" s="175"/>
      <c r="X38" s="175"/>
      <c r="Y38" s="175"/>
      <c r="Z38" s="190"/>
      <c r="AA38" s="352">
        <v>61.333516893431351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60.541758565799597</v>
      </c>
      <c r="AP38" s="322"/>
      <c r="AQ38" s="32">
        <f t="shared" si="24"/>
        <v>538.63019470852998</v>
      </c>
    </row>
    <row r="39" spans="1:43" ht="12.75" customHeight="1" x14ac:dyDescent="0.2">
      <c r="A39" s="237" t="s">
        <v>28</v>
      </c>
      <c r="B39" s="1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350.70447506408618</v>
      </c>
      <c r="M39" s="175"/>
      <c r="N39" s="175"/>
      <c r="O39" s="175"/>
      <c r="P39" s="188"/>
      <c r="Q39" s="188">
        <v>0</v>
      </c>
      <c r="R39" s="175"/>
      <c r="S39" s="188">
        <v>345.37</v>
      </c>
      <c r="T39" s="188">
        <v>2.7307116262670283</v>
      </c>
      <c r="U39" s="188">
        <v>2.6037634378191719</v>
      </c>
      <c r="V39" s="188">
        <v>0</v>
      </c>
      <c r="W39" s="175"/>
      <c r="X39" s="175"/>
      <c r="Y39" s="175"/>
      <c r="Z39" s="190"/>
      <c r="AA39" s="352">
        <v>6.9479982594599186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39.766855555818395</v>
      </c>
      <c r="AP39" s="322"/>
      <c r="AQ39" s="32">
        <f t="shared" si="24"/>
        <v>397.41932887936446</v>
      </c>
    </row>
    <row r="40" spans="1:43" ht="12.75" customHeight="1" x14ac:dyDescent="0.2">
      <c r="A40" s="237" t="s">
        <v>30</v>
      </c>
      <c r="B40" s="138" t="s">
        <v>31</v>
      </c>
      <c r="C40" s="251">
        <f t="shared" si="36"/>
        <v>0.84903494678082359</v>
      </c>
      <c r="D40" s="188">
        <v>0.84903494678082359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4.7590470356227597</v>
      </c>
      <c r="M40" s="175"/>
      <c r="N40" s="175"/>
      <c r="O40" s="175"/>
      <c r="P40" s="188"/>
      <c r="Q40" s="188">
        <v>0.44687659295112497</v>
      </c>
      <c r="R40" s="175"/>
      <c r="S40" s="188">
        <v>1.7672247773972107</v>
      </c>
      <c r="T40" s="188">
        <v>1.5775394867961547</v>
      </c>
      <c r="U40" s="188">
        <v>0.96740617847826937</v>
      </c>
      <c r="V40" s="188">
        <v>0</v>
      </c>
      <c r="W40" s="175"/>
      <c r="X40" s="175"/>
      <c r="Y40" s="175"/>
      <c r="Z40" s="190"/>
      <c r="AA40" s="352">
        <v>12.429819466856385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14.955702722100188</v>
      </c>
      <c r="AP40" s="322"/>
      <c r="AQ40" s="32">
        <f t="shared" si="24"/>
        <v>32.993604171360161</v>
      </c>
    </row>
    <row r="41" spans="1:43" ht="12.75" customHeight="1" x14ac:dyDescent="0.2">
      <c r="A41" s="237" t="s">
        <v>32</v>
      </c>
      <c r="B41" s="138" t="s">
        <v>33</v>
      </c>
      <c r="C41" s="531">
        <f t="shared" si="36"/>
        <v>0</v>
      </c>
      <c r="D41" s="530">
        <v>0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59.784425054820922</v>
      </c>
      <c r="M41" s="175"/>
      <c r="N41" s="175"/>
      <c r="O41" s="175"/>
      <c r="P41" s="188"/>
      <c r="Q41" s="188">
        <v>6.3943061149353495</v>
      </c>
      <c r="R41" s="175"/>
      <c r="S41" s="188">
        <v>25.28701744244669</v>
      </c>
      <c r="T41" s="188">
        <v>22.408441014198008</v>
      </c>
      <c r="U41" s="188">
        <v>5.6946604832408765</v>
      </c>
      <c r="V41" s="188">
        <v>0</v>
      </c>
      <c r="W41" s="175"/>
      <c r="X41" s="175"/>
      <c r="Y41" s="175"/>
      <c r="Z41" s="190"/>
      <c r="AA41" s="349">
        <v>34.055152759180778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110.44249486901978</v>
      </c>
      <c r="AP41" s="322"/>
      <c r="AQ41" s="32">
        <f t="shared" si="24"/>
        <v>204.28207268302148</v>
      </c>
    </row>
    <row r="42" spans="1:43" ht="12.75" customHeight="1" x14ac:dyDescent="0.2">
      <c r="A42" s="237" t="s">
        <v>34</v>
      </c>
      <c r="B42" s="1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2.3262881818245695</v>
      </c>
      <c r="M42" s="175"/>
      <c r="N42" s="175"/>
      <c r="O42" s="175"/>
      <c r="P42" s="188"/>
      <c r="Q42" s="188">
        <v>0.18467537621252414</v>
      </c>
      <c r="R42" s="175"/>
      <c r="S42" s="188">
        <v>0.73031997147726757</v>
      </c>
      <c r="T42" s="188">
        <v>0.77493167772442684</v>
      </c>
      <c r="U42" s="188">
        <v>0.63636115641035096</v>
      </c>
      <c r="V42" s="188">
        <v>0</v>
      </c>
      <c r="W42" s="175"/>
      <c r="X42" s="175"/>
      <c r="Y42" s="175"/>
      <c r="Z42" s="190"/>
      <c r="AA42" s="384">
        <v>6.4125790387488495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8.7059293438821239</v>
      </c>
      <c r="AP42" s="322"/>
      <c r="AQ42" s="32">
        <f t="shared" si="24"/>
        <v>17.444796564455544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0.41508375175951373</v>
      </c>
      <c r="D43" s="552">
        <v>0.41508375175951373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7.4301722670727424</v>
      </c>
      <c r="M43" s="175"/>
      <c r="N43" s="175"/>
      <c r="O43" s="175"/>
      <c r="P43" s="175"/>
      <c r="Q43" s="175">
        <v>0.82126967646730009</v>
      </c>
      <c r="R43" s="175"/>
      <c r="S43" s="175">
        <v>3.2478051973886677</v>
      </c>
      <c r="T43" s="175">
        <v>0.36670874035173773</v>
      </c>
      <c r="U43" s="175">
        <v>1.9433886528650344</v>
      </c>
      <c r="V43" s="175">
        <v>0</v>
      </c>
      <c r="W43" s="175">
        <v>1.0510000000000019</v>
      </c>
      <c r="X43" s="175"/>
      <c r="Y43" s="175"/>
      <c r="Z43" s="190"/>
      <c r="AA43" s="352">
        <v>2.4156122980917996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17.206018896309814</v>
      </c>
      <c r="AP43" s="322"/>
      <c r="AQ43" s="32">
        <f t="shared" si="24"/>
        <v>27.466887213233868</v>
      </c>
    </row>
    <row r="44" spans="1:43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91.962483776099432</v>
      </c>
      <c r="M44" s="182"/>
      <c r="N44" s="182"/>
      <c r="O44" s="182"/>
      <c r="P44" s="182"/>
      <c r="Q44" s="182">
        <v>1.8763453270332542</v>
      </c>
      <c r="R44" s="182"/>
      <c r="S44" s="182">
        <v>0</v>
      </c>
      <c r="T44" s="182">
        <v>0.97707413198581172</v>
      </c>
      <c r="U44" s="182">
        <v>89.109064317080367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31.555975976416381</v>
      </c>
      <c r="AP44" s="330"/>
      <c r="AQ44" s="217">
        <f>C44+H44+L44+AA44+AB44+AN44+AO44+AP44</f>
        <v>123.51845975251581</v>
      </c>
    </row>
    <row r="45" spans="1:43" s="52" customFormat="1" ht="12.75" customHeight="1" x14ac:dyDescent="0.2">
      <c r="A45" s="218" t="s">
        <v>37</v>
      </c>
      <c r="B45" s="1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5076.0676587546468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1821.9412918450889</v>
      </c>
      <c r="Q45" s="534">
        <f t="shared" si="40"/>
        <v>0</v>
      </c>
      <c r="R45" s="534">
        <f t="shared" si="40"/>
        <v>857.04134079574783</v>
      </c>
      <c r="S45" s="534">
        <f t="shared" si="40"/>
        <v>17.728200000000001</v>
      </c>
      <c r="T45" s="534">
        <f t="shared" si="40"/>
        <v>1.0187138624429903</v>
      </c>
      <c r="U45" s="534">
        <f>SUM(U46:U55)</f>
        <v>2378.3381122513674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2.2034149433935228</v>
      </c>
      <c r="AB45" s="538">
        <f t="shared" si="40"/>
        <v>1.0981753103040002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1.0898808120000001</v>
      </c>
      <c r="AJ45" s="534">
        <f t="shared" ref="AJ45" si="43">SUM(AJ46:AJ55)</f>
        <v>8.2944983039999996E-3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5.0653999999999995</v>
      </c>
      <c r="AP45" s="538">
        <f t="shared" si="40"/>
        <v>0</v>
      </c>
      <c r="AQ45" s="550">
        <f t="shared" si="24"/>
        <v>5084.4346490083453</v>
      </c>
    </row>
    <row r="46" spans="1:43" ht="12.75" customHeight="1" x14ac:dyDescent="0.2">
      <c r="A46" s="241" t="s">
        <v>71</v>
      </c>
      <c r="B46" s="64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1111.5337189006655</v>
      </c>
      <c r="M46" s="181"/>
      <c r="N46" s="181"/>
      <c r="O46" s="181"/>
      <c r="P46" s="181"/>
      <c r="Q46" s="181"/>
      <c r="R46" s="181"/>
      <c r="S46" s="181"/>
      <c r="T46" s="181"/>
      <c r="U46" s="181">
        <v>1111.5337189006655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0.37176218928007476</v>
      </c>
      <c r="AC46" s="329"/>
      <c r="AD46" s="181"/>
      <c r="AE46" s="181"/>
      <c r="AF46" s="181"/>
      <c r="AG46" s="181"/>
      <c r="AH46" s="181"/>
      <c r="AI46" s="181">
        <v>0.37176218928007476</v>
      </c>
      <c r="AJ46" s="181">
        <v>0</v>
      </c>
      <c r="AK46" s="181"/>
      <c r="AL46" s="181"/>
      <c r="AM46" s="423"/>
      <c r="AN46" s="313"/>
      <c r="AO46" s="354"/>
      <c r="AP46" s="328"/>
      <c r="AQ46" s="95">
        <f t="shared" si="24"/>
        <v>1111.9054810899456</v>
      </c>
    </row>
    <row r="47" spans="1:43" ht="12.75" customHeight="1" x14ac:dyDescent="0.2">
      <c r="A47" s="235" t="s">
        <v>151</v>
      </c>
      <c r="B47" s="511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32">
        <f t="shared" si="24"/>
        <v>0</v>
      </c>
    </row>
    <row r="48" spans="1:43" ht="12.75" customHeight="1" x14ac:dyDescent="0.2">
      <c r="A48" s="237" t="s">
        <v>72</v>
      </c>
      <c r="B48" s="2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1891.0233101996334</v>
      </c>
      <c r="M48" s="175"/>
      <c r="N48" s="175"/>
      <c r="O48" s="175"/>
      <c r="P48" s="175">
        <v>1499.8111620335926</v>
      </c>
      <c r="Q48" s="175"/>
      <c r="R48" s="175"/>
      <c r="S48" s="175"/>
      <c r="T48" s="175">
        <v>1.0187138624429903</v>
      </c>
      <c r="U48" s="175">
        <v>390.19343430359777</v>
      </c>
      <c r="V48" s="175"/>
      <c r="W48" s="175"/>
      <c r="X48" s="175"/>
      <c r="Y48" s="175"/>
      <c r="Z48" s="190"/>
      <c r="AA48" s="304"/>
      <c r="AB48" s="322">
        <f t="shared" si="48"/>
        <v>0.46171086728498967</v>
      </c>
      <c r="AC48" s="323"/>
      <c r="AD48" s="175"/>
      <c r="AE48" s="175"/>
      <c r="AF48" s="175"/>
      <c r="AG48" s="175"/>
      <c r="AH48" s="175"/>
      <c r="AI48" s="659">
        <v>0.45487701906270883</v>
      </c>
      <c r="AJ48" s="175">
        <v>6.8338482222808283E-3</v>
      </c>
      <c r="AK48" s="175"/>
      <c r="AL48" s="175"/>
      <c r="AM48" s="419"/>
      <c r="AN48" s="416"/>
      <c r="AO48" s="31">
        <v>0</v>
      </c>
      <c r="AP48" s="322"/>
      <c r="AQ48" s="32">
        <f t="shared" si="24"/>
        <v>1891.4850210669185</v>
      </c>
    </row>
    <row r="49" spans="1:43" ht="12.75" customHeight="1" x14ac:dyDescent="0.2">
      <c r="A49" s="237" t="s">
        <v>73</v>
      </c>
      <c r="B49" s="2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157.36226017629122</v>
      </c>
      <c r="M49" s="175"/>
      <c r="N49" s="175"/>
      <c r="O49" s="175"/>
      <c r="P49" s="175">
        <v>37.168403495961911</v>
      </c>
      <c r="Q49" s="175"/>
      <c r="R49" s="175"/>
      <c r="S49" s="175"/>
      <c r="T49" s="175"/>
      <c r="U49" s="175">
        <v>120.19385668032932</v>
      </c>
      <c r="V49" s="175"/>
      <c r="W49" s="175"/>
      <c r="X49" s="175"/>
      <c r="Y49" s="175"/>
      <c r="Z49" s="190"/>
      <c r="AA49" s="304"/>
      <c r="AB49" s="322">
        <f t="shared" si="48"/>
        <v>4.0369245066519531E-2</v>
      </c>
      <c r="AC49" s="323"/>
      <c r="AD49" s="175"/>
      <c r="AE49" s="175"/>
      <c r="AF49" s="175"/>
      <c r="AG49" s="175"/>
      <c r="AH49" s="175"/>
      <c r="AI49" s="175">
        <v>4.019988826041903E-2</v>
      </c>
      <c r="AJ49" s="175">
        <v>1.6935680610050472E-4</v>
      </c>
      <c r="AK49" s="175"/>
      <c r="AL49" s="175"/>
      <c r="AM49" s="419"/>
      <c r="AN49" s="416"/>
      <c r="AO49" s="352"/>
      <c r="AP49" s="322"/>
      <c r="AQ49" s="32">
        <f t="shared" si="24"/>
        <v>157.40262942135774</v>
      </c>
    </row>
    <row r="50" spans="1:43" ht="12.75" customHeight="1" x14ac:dyDescent="0.2">
      <c r="A50" s="237" t="s">
        <v>38</v>
      </c>
      <c r="B50" s="2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39.81827411167513</v>
      </c>
      <c r="M50" s="175"/>
      <c r="N50" s="175"/>
      <c r="O50" s="175"/>
      <c r="P50" s="175"/>
      <c r="Q50" s="175"/>
      <c r="R50" s="287"/>
      <c r="S50" s="175"/>
      <c r="T50" s="175"/>
      <c r="U50" s="175">
        <v>39.81827411167513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5.0653999999999995</v>
      </c>
      <c r="AP50" s="322"/>
      <c r="AQ50" s="32">
        <f t="shared" si="24"/>
        <v>44.883674111675127</v>
      </c>
    </row>
    <row r="51" spans="1:43" ht="12.75" customHeight="1" x14ac:dyDescent="0.2">
      <c r="A51" s="237" t="s">
        <v>39</v>
      </c>
      <c r="B51" s="2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26.629999433659489</v>
      </c>
      <c r="M51" s="175"/>
      <c r="N51" s="175"/>
      <c r="O51" s="175"/>
      <c r="P51" s="175">
        <v>1.5641433962264151</v>
      </c>
      <c r="Q51" s="190"/>
      <c r="R51" s="175">
        <v>25.065856037433072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32">
        <f t="shared" si="24"/>
        <v>26.629999433659489</v>
      </c>
    </row>
    <row r="52" spans="1:43" ht="12.75" customHeight="1" x14ac:dyDescent="0.2">
      <c r="A52" s="237" t="s">
        <v>77</v>
      </c>
      <c r="B52" s="1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831.97548475831479</v>
      </c>
      <c r="M52" s="287"/>
      <c r="N52" s="287"/>
      <c r="O52" s="287"/>
      <c r="P52" s="188"/>
      <c r="Q52" s="188"/>
      <c r="R52" s="287">
        <v>831.97548475831479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146">
        <f t="shared" si="24"/>
        <v>831.97548475831479</v>
      </c>
    </row>
    <row r="53" spans="1:43" ht="12.75" customHeight="1" x14ac:dyDescent="0.2">
      <c r="A53" s="237" t="s">
        <v>74</v>
      </c>
      <c r="B53" s="1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387.16069043301485</v>
      </c>
      <c r="M53" s="287"/>
      <c r="N53" s="287"/>
      <c r="O53" s="287"/>
      <c r="P53" s="185">
        <v>72.101638326503902</v>
      </c>
      <c r="Q53" s="185"/>
      <c r="R53" s="287"/>
      <c r="S53" s="188"/>
      <c r="T53" s="287"/>
      <c r="U53" s="287">
        <v>315.05905210651093</v>
      </c>
      <c r="V53" s="287"/>
      <c r="W53" s="287"/>
      <c r="X53" s="287"/>
      <c r="Y53" s="287"/>
      <c r="Z53" s="288"/>
      <c r="AA53" s="349"/>
      <c r="AB53" s="342">
        <f t="shared" si="48"/>
        <v>0.10570278901030145</v>
      </c>
      <c r="AC53" s="343"/>
      <c r="AD53" s="287"/>
      <c r="AE53" s="188"/>
      <c r="AF53" s="188"/>
      <c r="AG53" s="287"/>
      <c r="AH53" s="287"/>
      <c r="AI53" s="175">
        <v>0.10537425988251911</v>
      </c>
      <c r="AJ53" s="175">
        <v>3.2852912778233998E-4</v>
      </c>
      <c r="AK53" s="287"/>
      <c r="AL53" s="287"/>
      <c r="AM53" s="443"/>
      <c r="AN53" s="438"/>
      <c r="AO53" s="384"/>
      <c r="AP53" s="342"/>
      <c r="AQ53" s="146">
        <f t="shared" si="24"/>
        <v>387.26639322202516</v>
      </c>
    </row>
    <row r="54" spans="1:43" ht="12.75" customHeight="1" x14ac:dyDescent="0.2">
      <c r="A54" s="199" t="s">
        <v>135</v>
      </c>
      <c r="B54" s="46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49.725233968695029</v>
      </c>
      <c r="M54" s="287"/>
      <c r="N54" s="287"/>
      <c r="O54" s="287"/>
      <c r="P54" s="185"/>
      <c r="Q54" s="185"/>
      <c r="R54" s="287"/>
      <c r="S54" s="188"/>
      <c r="T54" s="287"/>
      <c r="U54" s="287">
        <v>49.725233968695029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146">
        <f t="shared" si="24"/>
        <v>49.725233968695029</v>
      </c>
    </row>
    <row r="55" spans="1:43" ht="12.75" customHeight="1" x14ac:dyDescent="0.2">
      <c r="A55" s="215" t="s">
        <v>75</v>
      </c>
      <c r="B55" s="381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580.83868677269766</v>
      </c>
      <c r="M55" s="182"/>
      <c r="N55" s="182"/>
      <c r="O55" s="182"/>
      <c r="P55" s="182">
        <v>211.29594459280403</v>
      </c>
      <c r="Q55" s="182"/>
      <c r="R55" s="182"/>
      <c r="S55" s="175">
        <v>17.728200000000001</v>
      </c>
      <c r="T55" s="182"/>
      <c r="U55" s="182">
        <v>351.81454217989358</v>
      </c>
      <c r="V55" s="182"/>
      <c r="W55" s="182"/>
      <c r="X55" s="182"/>
      <c r="Y55" s="182"/>
      <c r="Z55" s="266"/>
      <c r="AA55" s="520">
        <v>2.2034149433935228</v>
      </c>
      <c r="AB55" s="330">
        <f t="shared" si="48"/>
        <v>0.11863021966211471</v>
      </c>
      <c r="AC55" s="331"/>
      <c r="AD55" s="182"/>
      <c r="AE55" s="182"/>
      <c r="AF55" s="182"/>
      <c r="AG55" s="182"/>
      <c r="AH55" s="182"/>
      <c r="AI55" s="182">
        <v>0.11766745551427837</v>
      </c>
      <c r="AJ55" s="182">
        <v>9.6276414783632636E-4</v>
      </c>
      <c r="AK55" s="182"/>
      <c r="AL55" s="182"/>
      <c r="AM55" s="451"/>
      <c r="AN55" s="417"/>
      <c r="AO55" s="355"/>
      <c r="AP55" s="330"/>
      <c r="AQ55" s="85">
        <f t="shared" si="24"/>
        <v>583.16073193575335</v>
      </c>
    </row>
    <row r="56" spans="1:43" s="52" customFormat="1" ht="12.75" customHeight="1" x14ac:dyDescent="0.2">
      <c r="A56" s="242" t="s">
        <v>40</v>
      </c>
      <c r="B56" s="157"/>
      <c r="C56" s="289">
        <f t="shared" si="45"/>
        <v>245.9206120568</v>
      </c>
      <c r="D56" s="294">
        <v>163.244865</v>
      </c>
      <c r="E56" s="190">
        <v>59.141771599999998</v>
      </c>
      <c r="F56" s="290"/>
      <c r="G56" s="290">
        <v>23.5339754568</v>
      </c>
      <c r="H56" s="176">
        <f t="shared" si="46"/>
        <v>273.08824700000002</v>
      </c>
      <c r="I56" s="294"/>
      <c r="J56" s="189">
        <v>182.792</v>
      </c>
      <c r="K56" s="290">
        <v>90.296247000000008</v>
      </c>
      <c r="L56" s="176">
        <f t="shared" si="47"/>
        <v>1504.3634851856314</v>
      </c>
      <c r="M56" s="189"/>
      <c r="N56" s="189"/>
      <c r="O56" s="189"/>
      <c r="P56" s="189">
        <v>0</v>
      </c>
      <c r="Q56" s="189">
        <v>858.32479656194732</v>
      </c>
      <c r="R56" s="189"/>
      <c r="S56" s="189">
        <v>0</v>
      </c>
      <c r="T56" s="189">
        <v>53.015469229307953</v>
      </c>
      <c r="U56" s="189">
        <v>551.7040394790273</v>
      </c>
      <c r="V56" s="189">
        <v>41.319179915348762</v>
      </c>
      <c r="W56" s="189"/>
      <c r="X56" s="189"/>
      <c r="Y56" s="189"/>
      <c r="Z56" s="290"/>
      <c r="AA56" s="176">
        <v>606.79657896000003</v>
      </c>
      <c r="AB56" s="344">
        <f t="shared" si="48"/>
        <v>19.761274170011152</v>
      </c>
      <c r="AC56" s="345"/>
      <c r="AD56" s="189"/>
      <c r="AE56" s="189">
        <v>15.948922539450159</v>
      </c>
      <c r="AF56" s="189"/>
      <c r="AG56" s="189"/>
      <c r="AH56" s="189"/>
      <c r="AI56" s="189"/>
      <c r="AJ56" s="189"/>
      <c r="AK56" s="189"/>
      <c r="AL56" s="189">
        <v>0.46083361319999994</v>
      </c>
      <c r="AM56" s="445">
        <v>3.3515180173609935</v>
      </c>
      <c r="AN56" s="344"/>
      <c r="AO56" s="176">
        <v>645.9974021999999</v>
      </c>
      <c r="AP56" s="344"/>
      <c r="AQ56" s="94">
        <f t="shared" si="24"/>
        <v>3295.9275995724429</v>
      </c>
    </row>
    <row r="57" spans="1:43" s="52" customFormat="1" ht="12.75" customHeight="1" x14ac:dyDescent="0.2">
      <c r="A57" s="242" t="s">
        <v>194</v>
      </c>
      <c r="B57" s="157"/>
      <c r="C57" s="289">
        <f>C58+C65</f>
        <v>26.731319952000003</v>
      </c>
      <c r="D57" s="189">
        <f t="shared" ref="D57:AP57" si="49">D58+D65</f>
        <v>24.491591500000002</v>
      </c>
      <c r="E57" s="189">
        <f t="shared" si="49"/>
        <v>1.5439750999999999</v>
      </c>
      <c r="F57" s="290">
        <f t="shared" si="49"/>
        <v>0</v>
      </c>
      <c r="G57" s="290">
        <f t="shared" si="49"/>
        <v>0.69575335199999999</v>
      </c>
      <c r="H57" s="176">
        <f t="shared" si="49"/>
        <v>0.45673299999999994</v>
      </c>
      <c r="I57" s="294">
        <f t="shared" si="49"/>
        <v>0</v>
      </c>
      <c r="J57" s="294">
        <f t="shared" si="49"/>
        <v>0</v>
      </c>
      <c r="K57" s="294">
        <f t="shared" si="49"/>
        <v>0.45673299999999994</v>
      </c>
      <c r="L57" s="176">
        <f t="shared" si="49"/>
        <v>319.42535638574913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27.026541111224013</v>
      </c>
      <c r="R57" s="189">
        <f t="shared" si="49"/>
        <v>0</v>
      </c>
      <c r="S57" s="189">
        <f t="shared" si="49"/>
        <v>9.8490000000000002</v>
      </c>
      <c r="T57" s="189">
        <f t="shared" si="49"/>
        <v>63.494880947463514</v>
      </c>
      <c r="U57" s="189">
        <f t="shared" si="49"/>
        <v>219.0549343270616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280.51525132359802</v>
      </c>
      <c r="AB57" s="344">
        <f t="shared" si="49"/>
        <v>4.0294273249638231</v>
      </c>
      <c r="AC57" s="345">
        <f t="shared" si="49"/>
        <v>0</v>
      </c>
      <c r="AD57" s="189">
        <f t="shared" si="49"/>
        <v>0</v>
      </c>
      <c r="AE57" s="189">
        <f t="shared" si="49"/>
        <v>0.17224548480000001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2.970672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0.8865098401638225</v>
      </c>
      <c r="AN57" s="294">
        <f t="shared" si="49"/>
        <v>0</v>
      </c>
      <c r="AO57" s="176">
        <f t="shared" si="49"/>
        <v>732.60856729530781</v>
      </c>
      <c r="AP57" s="344">
        <f t="shared" si="49"/>
        <v>0</v>
      </c>
      <c r="AQ57" s="153">
        <f t="shared" si="24"/>
        <v>1363.7666552816188</v>
      </c>
    </row>
    <row r="58" spans="1:43" s="52" customFormat="1" ht="12.75" customHeight="1" x14ac:dyDescent="0.2">
      <c r="A58" s="242" t="s">
        <v>195</v>
      </c>
      <c r="B58" s="157"/>
      <c r="C58" s="289">
        <f t="shared" si="45"/>
        <v>26.731319952000003</v>
      </c>
      <c r="D58" s="189">
        <v>24.491591500000002</v>
      </c>
      <c r="E58" s="189">
        <v>1.5439750999999999</v>
      </c>
      <c r="F58" s="290">
        <f>SUM(F59:F64)</f>
        <v>0</v>
      </c>
      <c r="G58" s="290">
        <v>0.69575335199999999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188.98809993334066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12.002044236118964</v>
      </c>
      <c r="R58" s="189">
        <f t="shared" si="54"/>
        <v>0</v>
      </c>
      <c r="S58" s="189">
        <v>0.96086171731592895</v>
      </c>
      <c r="T58" s="189">
        <v>49.544517937969708</v>
      </c>
      <c r="U58" s="189">
        <v>126.48067604193606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160.24133396396093</v>
      </c>
      <c r="AB58" s="344">
        <f t="shared" si="48"/>
        <v>1.0587553249638226</v>
      </c>
      <c r="AC58" s="345">
        <f t="shared" si="54"/>
        <v>0</v>
      </c>
      <c r="AD58" s="189">
        <f t="shared" si="54"/>
        <v>0</v>
      </c>
      <c r="AE58" s="189">
        <v>0.17224548480000001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0.8865098401638225</v>
      </c>
      <c r="AN58" s="294">
        <f t="shared" si="54"/>
        <v>0</v>
      </c>
      <c r="AO58" s="176">
        <v>510.94307491130814</v>
      </c>
      <c r="AP58" s="344">
        <f t="shared" ref="AP58" si="57">SUM(AP59:AP64)</f>
        <v>0</v>
      </c>
      <c r="AQ58" s="153">
        <f t="shared" si="24"/>
        <v>887.96258408557355</v>
      </c>
    </row>
    <row r="59" spans="1:43" s="52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52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52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52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52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0.45673299999999994</v>
      </c>
      <c r="I65" s="151"/>
      <c r="J65" s="151">
        <v>0</v>
      </c>
      <c r="K65" s="151">
        <v>0.45673299999999994</v>
      </c>
      <c r="L65" s="310">
        <f>SUM(M65:Z65)</f>
        <v>130.43725645240846</v>
      </c>
      <c r="M65" s="182"/>
      <c r="N65" s="182"/>
      <c r="O65" s="182"/>
      <c r="P65" s="182"/>
      <c r="Q65" s="182">
        <v>15.024496875105049</v>
      </c>
      <c r="R65" s="182"/>
      <c r="S65" s="189">
        <v>8.8881382826840714</v>
      </c>
      <c r="T65" s="189">
        <v>13.950363009493804</v>
      </c>
      <c r="U65" s="189">
        <v>92.574258285125538</v>
      </c>
      <c r="V65" s="182">
        <f>SUM(V66:V69)</f>
        <v>0</v>
      </c>
      <c r="W65" s="182"/>
      <c r="X65" s="182"/>
      <c r="Y65" s="182"/>
      <c r="Z65" s="266"/>
      <c r="AA65" s="176">
        <v>120.27391735963712</v>
      </c>
      <c r="AB65" s="330">
        <f>SUM(AC65:AM65)</f>
        <v>2.970672</v>
      </c>
      <c r="AC65" s="331"/>
      <c r="AD65" s="182"/>
      <c r="AE65" s="182"/>
      <c r="AF65" s="182"/>
      <c r="AG65" s="182"/>
      <c r="AH65" s="182">
        <v>2.970672</v>
      </c>
      <c r="AI65" s="182"/>
      <c r="AJ65" s="182"/>
      <c r="AK65" s="182"/>
      <c r="AL65" s="182"/>
      <c r="AM65" s="424"/>
      <c r="AN65" s="417"/>
      <c r="AO65" s="176">
        <v>221.66549238399969</v>
      </c>
      <c r="AP65" s="330"/>
      <c r="AQ65" s="577">
        <f t="shared" si="24"/>
        <v>475.8040711960453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52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52" customFormat="1" ht="12.75" customHeight="1" x14ac:dyDescent="0.2">
      <c r="A70" s="223" t="s">
        <v>41</v>
      </c>
      <c r="B70" s="98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280.82735756885558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280.82735756885558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55.326429608084815</v>
      </c>
      <c r="AP70" s="333"/>
      <c r="AQ70" s="94">
        <f t="shared" si="24"/>
        <v>336.1537871769404</v>
      </c>
    </row>
    <row r="71" spans="1:43" s="52" customFormat="1" ht="12.75" customHeight="1" thickBot="1" x14ac:dyDescent="0.25">
      <c r="A71" s="462" t="s">
        <v>134</v>
      </c>
      <c r="B71" s="7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46.738012488434123</v>
      </c>
      <c r="M71" s="182"/>
      <c r="N71" s="182"/>
      <c r="O71" s="182"/>
      <c r="P71" s="182"/>
      <c r="Q71" s="182"/>
      <c r="R71" s="182"/>
      <c r="S71" s="182"/>
      <c r="T71" s="182"/>
      <c r="U71" s="182">
        <v>46.738012488434123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4">
        <f t="shared" si="24"/>
        <v>46.738012488434123</v>
      </c>
    </row>
    <row r="72" spans="1:43" ht="12.75" customHeight="1" thickBot="1" x14ac:dyDescent="0.25">
      <c r="A72" s="45" t="s">
        <v>42</v>
      </c>
      <c r="B72" s="46"/>
      <c r="C72" s="256">
        <f t="shared" ref="C72:AP72" si="58">C26-C27-C29</f>
        <v>-8.221240607933737</v>
      </c>
      <c r="D72" s="278">
        <f t="shared" si="58"/>
        <v>-5.9732456039338899</v>
      </c>
      <c r="E72" s="179">
        <f t="shared" si="58"/>
        <v>-2.2479950039999821</v>
      </c>
      <c r="F72" s="297">
        <f t="shared" si="58"/>
        <v>0</v>
      </c>
      <c r="G72" s="297">
        <f t="shared" si="58"/>
        <v>0</v>
      </c>
      <c r="H72" s="307">
        <f t="shared" si="58"/>
        <v>0.3476645424467506</v>
      </c>
      <c r="I72" s="278">
        <f t="shared" si="58"/>
        <v>-0.18380945755319528</v>
      </c>
      <c r="J72" s="179">
        <f t="shared" si="58"/>
        <v>0.53147399999997447</v>
      </c>
      <c r="K72" s="297">
        <f t="shared" si="58"/>
        <v>0</v>
      </c>
      <c r="L72" s="307">
        <f t="shared" si="58"/>
        <v>-74.732114509009079</v>
      </c>
      <c r="M72" s="179">
        <f t="shared" si="58"/>
        <v>-3.1393380281997452</v>
      </c>
      <c r="N72" s="179">
        <f t="shared" ref="N72" si="59">N26-N27-N29</f>
        <v>-0.74849584499999899</v>
      </c>
      <c r="O72" s="179">
        <f t="shared" si="58"/>
        <v>0</v>
      </c>
      <c r="P72" s="179">
        <f t="shared" si="58"/>
        <v>8.8648390748462589</v>
      </c>
      <c r="Q72" s="179">
        <f t="shared" si="58"/>
        <v>61.209068082632484</v>
      </c>
      <c r="R72" s="179">
        <f t="shared" si="58"/>
        <v>-32.894713428374757</v>
      </c>
      <c r="S72" s="179">
        <f t="shared" si="58"/>
        <v>-106.8177323082478</v>
      </c>
      <c r="T72" s="179">
        <f t="shared" si="58"/>
        <v>-2.6051791918975482</v>
      </c>
      <c r="U72" s="179">
        <f t="shared" si="58"/>
        <v>2.450763450796785</v>
      </c>
      <c r="V72" s="179">
        <f t="shared" si="58"/>
        <v>-3.2631556348405866E-4</v>
      </c>
      <c r="W72" s="179">
        <f t="shared" si="58"/>
        <v>-1.0509999999999939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-8.0734591562077185E-2</v>
      </c>
      <c r="AB72" s="257">
        <f t="shared" si="58"/>
        <v>2.4185835044480086</v>
      </c>
      <c r="AC72" s="336">
        <f t="shared" si="58"/>
        <v>0</v>
      </c>
      <c r="AD72" s="179">
        <f t="shared" si="58"/>
        <v>0</v>
      </c>
      <c r="AE72" s="179">
        <f t="shared" si="58"/>
        <v>2.4185835044479802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-20.892693501862141</v>
      </c>
      <c r="AP72" s="257">
        <f t="shared" si="58"/>
        <v>0</v>
      </c>
      <c r="AQ72" s="51">
        <f t="shared" si="24"/>
        <v>-101.16053516347228</v>
      </c>
    </row>
    <row r="73" spans="1:43" s="52" customFormat="1" ht="25.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161"/>
    </row>
    <row r="74" spans="1:43" s="52" customFormat="1" ht="12.75" customHeight="1" x14ac:dyDescent="0.2">
      <c r="A74" s="171" t="s">
        <v>114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P74" s="208"/>
      <c r="Q74" s="219"/>
      <c r="R74" s="219"/>
      <c r="S74" s="219"/>
      <c r="T74" s="92"/>
      <c r="U74" s="92"/>
      <c r="V74" s="92"/>
      <c r="W74" s="218"/>
      <c r="X74" s="218"/>
      <c r="Y74" s="219"/>
      <c r="Z74" s="219"/>
      <c r="AA74" s="219"/>
      <c r="AB74" s="219"/>
      <c r="AC74" s="219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5" t="s">
        <v>218</v>
      </c>
      <c r="B75" s="219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219"/>
      <c r="Q75" s="219"/>
      <c r="R75" s="219"/>
      <c r="S75" s="219"/>
      <c r="T75" s="92"/>
      <c r="U75" s="92"/>
      <c r="V75" s="92"/>
      <c r="W75" s="218"/>
      <c r="X75" s="218"/>
      <c r="Y75" s="219"/>
      <c r="Z75" s="219"/>
      <c r="AA75" s="219"/>
      <c r="AB75" s="219"/>
      <c r="AC75" s="219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</row>
    <row r="76" spans="1:43" ht="12.75" customHeight="1" x14ac:dyDescent="0.2">
      <c r="A76" s="161" t="s">
        <v>152</v>
      </c>
      <c r="B76" s="161"/>
      <c r="C76" s="161"/>
      <c r="D76" s="161"/>
      <c r="E76" s="165"/>
      <c r="F76" s="164"/>
      <c r="G76" s="164"/>
      <c r="H76" s="165"/>
      <c r="I76" s="164"/>
      <c r="J76" s="164"/>
      <c r="S76" s="348"/>
      <c r="T76"/>
      <c r="U76" s="167"/>
      <c r="V76" s="167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8E22-5C58-4552-BAC8-617F3D156E4C}">
  <dimension ref="A1:AS80"/>
  <sheetViews>
    <sheetView zoomScale="80" zoomScaleNormal="80" zoomScaleSheetLayoutView="70" workbookViewId="0">
      <pane xSplit="2" ySplit="1" topLeftCell="C68" activePane="bottomRight" state="frozen"/>
      <selection activeCell="J89" sqref="J89"/>
      <selection pane="topRight" activeCell="J89" sqref="J89"/>
      <selection pane="bottomLeft" activeCell="J89" sqref="J89"/>
      <selection pane="bottomRight" activeCell="AM91" sqref="AM91:AM109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5" width="7" style="213" customWidth="1"/>
    <col min="36" max="36" width="7.42578125" style="213" bestFit="1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238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39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127.70399999999999</v>
      </c>
      <c r="I2" s="12">
        <v>0</v>
      </c>
      <c r="J2" s="525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1164.6782896169382</v>
      </c>
      <c r="AB2" s="320">
        <f>SUM(AC2:AM2)</f>
        <v>1692.3760619510106</v>
      </c>
      <c r="AC2" s="321">
        <v>60.30334748066673</v>
      </c>
      <c r="AD2" s="303">
        <v>963.92511148232609</v>
      </c>
      <c r="AE2" s="303">
        <v>251.49818818326349</v>
      </c>
      <c r="AF2" s="303">
        <v>151.68969874694326</v>
      </c>
      <c r="AG2" s="303">
        <v>25.781253351946191</v>
      </c>
      <c r="AH2" s="303">
        <v>27.534147074031488</v>
      </c>
      <c r="AI2" s="303">
        <v>99.379608152160003</v>
      </c>
      <c r="AJ2" s="303">
        <v>4.9110335291519993</v>
      </c>
      <c r="AK2" s="12">
        <v>12.753442114751008</v>
      </c>
      <c r="AL2" s="12">
        <v>14.055233512887737</v>
      </c>
      <c r="AM2" s="250">
        <v>80.544998322882464</v>
      </c>
      <c r="AN2" s="351">
        <v>148.37784835518525</v>
      </c>
      <c r="AO2" s="351"/>
      <c r="AP2" s="320"/>
      <c r="AQ2" s="197">
        <f t="shared" ref="AQ2:AQ20" si="0">C2+H2+L2+AA2+AB2+AN2+AO2+AP2</f>
        <v>3133.136199923134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956.64283118593153</v>
      </c>
      <c r="D3" s="252">
        <v>892.10074650065667</v>
      </c>
      <c r="E3" s="386">
        <v>58.876630645225525</v>
      </c>
      <c r="F3" s="190"/>
      <c r="G3" s="190">
        <v>5.665454040049319</v>
      </c>
      <c r="H3" s="304">
        <f>SUM(I3:K3)</f>
        <v>0</v>
      </c>
      <c r="I3" s="28"/>
      <c r="J3" s="470"/>
      <c r="K3" s="175"/>
      <c r="L3" s="304">
        <f>SUM(M3:Z3)</f>
        <v>8884.1656394260881</v>
      </c>
      <c r="M3" s="28">
        <v>3198.9821538733995</v>
      </c>
      <c r="N3" s="28">
        <v>0</v>
      </c>
      <c r="O3" s="175">
        <v>0</v>
      </c>
      <c r="P3" s="175">
        <v>422.97065088888883</v>
      </c>
      <c r="Q3" s="175">
        <v>319.52189814272003</v>
      </c>
      <c r="R3" s="175">
        <v>1210.3393670318399</v>
      </c>
      <c r="S3" s="175">
        <v>250.38045927270136</v>
      </c>
      <c r="T3" s="175">
        <v>173.71796591503914</v>
      </c>
      <c r="U3" s="175">
        <v>2874.0005037484366</v>
      </c>
      <c r="V3" s="175">
        <v>175.20088315792802</v>
      </c>
      <c r="W3" s="190">
        <v>0</v>
      </c>
      <c r="X3" s="190">
        <v>206.27249801610407</v>
      </c>
      <c r="Y3" s="190">
        <v>0.9578612389927238</v>
      </c>
      <c r="Z3" s="175">
        <v>51.821398140038774</v>
      </c>
      <c r="AA3" s="304">
        <v>3306.4919103708221</v>
      </c>
      <c r="AB3" s="322">
        <f>SUM(AC3:AM3)</f>
        <v>187.26114679026372</v>
      </c>
      <c r="AC3" s="323"/>
      <c r="AD3" s="175"/>
      <c r="AE3" s="175">
        <v>28.171295492448877</v>
      </c>
      <c r="AF3" s="175"/>
      <c r="AG3" s="175"/>
      <c r="AH3" s="175"/>
      <c r="AI3" s="175">
        <v>140.25467781877484</v>
      </c>
      <c r="AJ3" s="175">
        <v>18.835173479039998</v>
      </c>
      <c r="AK3" s="28"/>
      <c r="AL3" s="28"/>
      <c r="AM3" s="190"/>
      <c r="AN3" s="352"/>
      <c r="AO3" s="352">
        <v>136.02009399999997</v>
      </c>
      <c r="AP3" s="322"/>
      <c r="AQ3" s="201">
        <f t="shared" si="0"/>
        <v>13470.581621773104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37.816298274047988</v>
      </c>
      <c r="D4" s="252">
        <v>0</v>
      </c>
      <c r="E4" s="253">
        <v>37.287369536999989</v>
      </c>
      <c r="F4" s="190"/>
      <c r="G4" s="190">
        <v>0.52892873704799992</v>
      </c>
      <c r="H4" s="304">
        <f>SUM(I4:K4)</f>
        <v>1.2758399999999999</v>
      </c>
      <c r="I4" s="28"/>
      <c r="J4" s="470"/>
      <c r="K4" s="175">
        <v>1.2758399999999999</v>
      </c>
      <c r="L4" s="304">
        <f>SUM(M4:Z4)</f>
        <v>1576.4352510552576</v>
      </c>
      <c r="M4" s="28">
        <v>71.22440598339999</v>
      </c>
      <c r="N4" s="28">
        <v>0</v>
      </c>
      <c r="O4" s="175"/>
      <c r="P4" s="175">
        <v>286.21866322222223</v>
      </c>
      <c r="Q4" s="175">
        <v>71.359107223039999</v>
      </c>
      <c r="R4" s="175">
        <v>0</v>
      </c>
      <c r="S4" s="175">
        <v>851.67115986426529</v>
      </c>
      <c r="T4" s="175">
        <v>19.161215509138383</v>
      </c>
      <c r="U4" s="175">
        <v>126.06862883381233</v>
      </c>
      <c r="V4" s="175">
        <v>4.9581041283479195</v>
      </c>
      <c r="W4" s="190">
        <v>115.54112683770717</v>
      </c>
      <c r="X4" s="190">
        <v>20.554004523093404</v>
      </c>
      <c r="Y4" s="190">
        <v>5.6078820366638645E-2</v>
      </c>
      <c r="Z4" s="175">
        <v>9.6227561098642713</v>
      </c>
      <c r="AA4" s="304">
        <v>0</v>
      </c>
      <c r="AB4" s="322">
        <f>SUM(AC4:AM4)</f>
        <v>14.593062077760001</v>
      </c>
      <c r="AC4" s="323"/>
      <c r="AD4" s="175"/>
      <c r="AE4" s="175">
        <v>1.8328377599999997E-2</v>
      </c>
      <c r="AF4" s="175"/>
      <c r="AG4" s="175"/>
      <c r="AH4" s="175"/>
      <c r="AI4" s="175">
        <v>14.574733700160001</v>
      </c>
      <c r="AJ4" s="175">
        <v>0</v>
      </c>
      <c r="AK4" s="28"/>
      <c r="AL4" s="28"/>
      <c r="AM4" s="190"/>
      <c r="AN4" s="352"/>
      <c r="AO4" s="352">
        <v>114.356866</v>
      </c>
      <c r="AP4" s="322"/>
      <c r="AQ4" s="201">
        <f t="shared" si="0"/>
        <v>1744.4773174070656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470"/>
      <c r="K5" s="175"/>
      <c r="L5" s="304">
        <f>SUM(M5:Z5)</f>
        <v>131.17839436543753</v>
      </c>
      <c r="M5" s="28"/>
      <c r="N5" s="28"/>
      <c r="O5" s="175"/>
      <c r="P5" s="175"/>
      <c r="Q5" s="175"/>
      <c r="R5" s="175"/>
      <c r="S5" s="175">
        <v>1.2652968290047393</v>
      </c>
      <c r="T5" s="175"/>
      <c r="U5" s="175">
        <v>129.91309753643279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131.17839436543753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-191.94581450861568</v>
      </c>
      <c r="D6" s="254">
        <v>-215.09616875977986</v>
      </c>
      <c r="E6" s="190">
        <v>21.734980083400011</v>
      </c>
      <c r="F6" s="255"/>
      <c r="G6" s="255">
        <v>1.4153741677641596</v>
      </c>
      <c r="H6" s="305">
        <f>SUM(I6:K6)</f>
        <v>96.662180394139995</v>
      </c>
      <c r="I6" s="306">
        <v>94.210943263760001</v>
      </c>
      <c r="J6" s="526">
        <v>0</v>
      </c>
      <c r="K6" s="306">
        <v>2.4512371303799996</v>
      </c>
      <c r="L6" s="305">
        <f>SUM(M6:Z6)</f>
        <v>-35.70712014981293</v>
      </c>
      <c r="M6" s="28">
        <v>-77.734862510599982</v>
      </c>
      <c r="N6" s="28">
        <v>-1.8340232664000014</v>
      </c>
      <c r="O6" s="175"/>
      <c r="P6" s="175">
        <v>2.2609886888889013</v>
      </c>
      <c r="Q6" s="175">
        <v>7.9276193360000073</v>
      </c>
      <c r="R6" s="175">
        <v>27.290117385360034</v>
      </c>
      <c r="S6" s="175">
        <v>-6.7150071236018896</v>
      </c>
      <c r="T6" s="175">
        <v>-1.6289544567101817</v>
      </c>
      <c r="U6" s="175">
        <v>33.068129398478376</v>
      </c>
      <c r="V6" s="175">
        <v>-18.197318429266872</v>
      </c>
      <c r="W6" s="255">
        <v>-0.14380917196132501</v>
      </c>
      <c r="X6" s="255">
        <v>0</v>
      </c>
      <c r="Y6" s="255">
        <v>0</v>
      </c>
      <c r="Z6" s="306">
        <v>0</v>
      </c>
      <c r="AA6" s="305">
        <v>0</v>
      </c>
      <c r="AB6" s="324">
        <f>SUM(AC6:AM6)</f>
        <v>-12.106155277706241</v>
      </c>
      <c r="AC6" s="325"/>
      <c r="AD6" s="186"/>
      <c r="AE6" s="186">
        <v>0.14228632926975715</v>
      </c>
      <c r="AF6" s="186"/>
      <c r="AG6" s="186"/>
      <c r="AH6" s="186"/>
      <c r="AI6" s="186">
        <v>-11.941914736607998</v>
      </c>
      <c r="AJ6" s="186">
        <v>-0.30652687036800047</v>
      </c>
      <c r="AK6" s="306"/>
      <c r="AL6" s="306"/>
      <c r="AM6" s="255"/>
      <c r="AN6" s="353"/>
      <c r="AO6" s="353"/>
      <c r="AP6" s="324"/>
      <c r="AQ6" s="204">
        <f t="shared" si="0"/>
        <v>-143.09690954199488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726.88071840326779</v>
      </c>
      <c r="D7" s="326">
        <f t="shared" si="1"/>
        <v>677.00457774087681</v>
      </c>
      <c r="E7" s="180">
        <f t="shared" si="1"/>
        <v>43.324241191625546</v>
      </c>
      <c r="F7" s="180">
        <f t="shared" si="1"/>
        <v>0</v>
      </c>
      <c r="G7" s="180">
        <f t="shared" si="1"/>
        <v>6.5518994707654787</v>
      </c>
      <c r="H7" s="308">
        <f t="shared" si="1"/>
        <v>223.09034039413999</v>
      </c>
      <c r="I7" s="326">
        <f t="shared" si="1"/>
        <v>94.210943263760001</v>
      </c>
      <c r="J7" s="471">
        <f t="shared" si="1"/>
        <v>127.70399999999999</v>
      </c>
      <c r="K7" s="180">
        <f t="shared" si="1"/>
        <v>1.1753971303799997</v>
      </c>
      <c r="L7" s="308">
        <f t="shared" si="1"/>
        <v>7140.8448738555799</v>
      </c>
      <c r="M7" s="326">
        <f t="shared" si="1"/>
        <v>3050.0228853793992</v>
      </c>
      <c r="N7" s="326">
        <f t="shared" si="1"/>
        <v>-1.8340232664000014</v>
      </c>
      <c r="O7" s="180">
        <f t="shared" si="1"/>
        <v>0</v>
      </c>
      <c r="P7" s="180">
        <f t="shared" si="1"/>
        <v>139.01297635555551</v>
      </c>
      <c r="Q7" s="180">
        <f t="shared" si="1"/>
        <v>256.09041025568007</v>
      </c>
      <c r="R7" s="180">
        <f t="shared" si="1"/>
        <v>1237.6294844171998</v>
      </c>
      <c r="S7" s="180">
        <f t="shared" si="1"/>
        <v>-609.27100454417052</v>
      </c>
      <c r="T7" s="180">
        <f t="shared" si="1"/>
        <v>152.9277959491906</v>
      </c>
      <c r="U7" s="180">
        <f t="shared" si="1"/>
        <v>2651.0869067766698</v>
      </c>
      <c r="V7" s="180">
        <f t="shared" si="1"/>
        <v>152.04546060031322</v>
      </c>
      <c r="W7" s="180">
        <f t="shared" si="1"/>
        <v>-115.68493600966849</v>
      </c>
      <c r="X7" s="180">
        <f t="shared" si="1"/>
        <v>185.71849349301067</v>
      </c>
      <c r="Y7" s="180">
        <f t="shared" si="1"/>
        <v>0.9017824186260851</v>
      </c>
      <c r="Z7" s="180">
        <f t="shared" si="1"/>
        <v>42.198642030174504</v>
      </c>
      <c r="AA7" s="308">
        <f t="shared" si="1"/>
        <v>4471.1701999877605</v>
      </c>
      <c r="AB7" s="308">
        <f t="shared" si="1"/>
        <v>1852.9379913858081</v>
      </c>
      <c r="AC7" s="326">
        <f t="shared" si="1"/>
        <v>60.30334748066673</v>
      </c>
      <c r="AD7" s="180">
        <f t="shared" si="1"/>
        <v>963.92511148232609</v>
      </c>
      <c r="AE7" s="180">
        <f t="shared" si="1"/>
        <v>279.79344162738215</v>
      </c>
      <c r="AF7" s="180">
        <f t="shared" si="1"/>
        <v>151.68969874694326</v>
      </c>
      <c r="AG7" s="180">
        <f t="shared" si="1"/>
        <v>25.781253351946191</v>
      </c>
      <c r="AH7" s="180">
        <f t="shared" si="1"/>
        <v>27.534147074031488</v>
      </c>
      <c r="AI7" s="180">
        <f t="shared" si="1"/>
        <v>213.11763753416685</v>
      </c>
      <c r="AJ7" s="180">
        <f t="shared" si="1"/>
        <v>23.439680137823999</v>
      </c>
      <c r="AK7" s="259">
        <f t="shared" si="1"/>
        <v>12.753442114751008</v>
      </c>
      <c r="AL7" s="259">
        <f t="shared" si="1"/>
        <v>14.055233512887737</v>
      </c>
      <c r="AM7" s="326">
        <f t="shared" si="1"/>
        <v>80.544998322882464</v>
      </c>
      <c r="AN7" s="308">
        <f t="shared" si="1"/>
        <v>148.37784835518525</v>
      </c>
      <c r="AO7" s="308">
        <f t="shared" si="1"/>
        <v>21.663227999999975</v>
      </c>
      <c r="AP7" s="362">
        <f t="shared" si="1"/>
        <v>0</v>
      </c>
      <c r="AQ7" s="229">
        <f t="shared" si="0"/>
        <v>14584.965200381741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2">C7-C27</f>
        <v>726.88071840326779</v>
      </c>
      <c r="D8" s="374">
        <f t="shared" si="2"/>
        <v>677.00457774087681</v>
      </c>
      <c r="E8" s="375">
        <f t="shared" si="2"/>
        <v>43.324241191625546</v>
      </c>
      <c r="F8" s="376">
        <f t="shared" si="2"/>
        <v>0</v>
      </c>
      <c r="G8" s="376">
        <f t="shared" si="2"/>
        <v>6.5518994707654787</v>
      </c>
      <c r="H8" s="377">
        <f t="shared" si="2"/>
        <v>223.09034039413999</v>
      </c>
      <c r="I8" s="374">
        <f t="shared" si="2"/>
        <v>94.210943263760001</v>
      </c>
      <c r="J8" s="527">
        <f t="shared" si="2"/>
        <v>127.70399999999999</v>
      </c>
      <c r="K8" s="375">
        <f t="shared" si="2"/>
        <v>1.1753971303799997</v>
      </c>
      <c r="L8" s="377">
        <f t="shared" si="2"/>
        <v>6912.0259559137685</v>
      </c>
      <c r="M8" s="374">
        <f t="shared" si="2"/>
        <v>3050.0228853793992</v>
      </c>
      <c r="N8" s="374">
        <f t="shared" si="2"/>
        <v>-1.8340232664000014</v>
      </c>
      <c r="O8" s="375">
        <f t="shared" si="2"/>
        <v>0</v>
      </c>
      <c r="P8" s="375">
        <f t="shared" si="2"/>
        <v>139.01297635555551</v>
      </c>
      <c r="Q8" s="375">
        <f t="shared" si="2"/>
        <v>256.09041025568007</v>
      </c>
      <c r="R8" s="375">
        <f t="shared" si="2"/>
        <v>1237.6294844171998</v>
      </c>
      <c r="S8" s="375">
        <f t="shared" si="2"/>
        <v>-609.27100454417052</v>
      </c>
      <c r="T8" s="375">
        <f t="shared" si="2"/>
        <v>152.9277959491906</v>
      </c>
      <c r="U8" s="375">
        <f t="shared" si="2"/>
        <v>2651.0869067766698</v>
      </c>
      <c r="V8" s="375">
        <f t="shared" si="2"/>
        <v>152.04546060031322</v>
      </c>
      <c r="W8" s="376">
        <f t="shared" si="2"/>
        <v>-115.68493600966849</v>
      </c>
      <c r="X8" s="376">
        <f t="shared" si="2"/>
        <v>0</v>
      </c>
      <c r="Y8" s="376">
        <f t="shared" si="2"/>
        <v>0</v>
      </c>
      <c r="Z8" s="375">
        <f t="shared" si="2"/>
        <v>0</v>
      </c>
      <c r="AA8" s="377">
        <f t="shared" si="2"/>
        <v>4471.1701999877605</v>
      </c>
      <c r="AB8" s="387">
        <f t="shared" si="2"/>
        <v>1852.9379913858081</v>
      </c>
      <c r="AC8" s="374">
        <f t="shared" si="2"/>
        <v>60.30334748066673</v>
      </c>
      <c r="AD8" s="375">
        <f t="shared" si="2"/>
        <v>963.92511148232609</v>
      </c>
      <c r="AE8" s="375">
        <f t="shared" si="2"/>
        <v>279.79344162738215</v>
      </c>
      <c r="AF8" s="375">
        <f t="shared" si="2"/>
        <v>151.68969874694326</v>
      </c>
      <c r="AG8" s="375">
        <f t="shared" si="2"/>
        <v>25.781253351946191</v>
      </c>
      <c r="AH8" s="375">
        <f t="shared" si="2"/>
        <v>27.534147074031488</v>
      </c>
      <c r="AI8" s="375">
        <f t="shared" si="2"/>
        <v>213.11763753416685</v>
      </c>
      <c r="AJ8" s="375">
        <f t="shared" si="2"/>
        <v>23.439680137823999</v>
      </c>
      <c r="AK8" s="411">
        <f t="shared" si="2"/>
        <v>12.753442114751008</v>
      </c>
      <c r="AL8" s="411">
        <f t="shared" si="2"/>
        <v>14.055233512887737</v>
      </c>
      <c r="AM8" s="374">
        <f t="shared" si="2"/>
        <v>80.544998322882464</v>
      </c>
      <c r="AN8" s="377">
        <f t="shared" si="2"/>
        <v>148.37784835518525</v>
      </c>
      <c r="AO8" s="377">
        <f t="shared" si="2"/>
        <v>21.663227999999975</v>
      </c>
      <c r="AP8" s="374">
        <f t="shared" si="2"/>
        <v>0</v>
      </c>
      <c r="AQ8" s="378">
        <f t="shared" si="0"/>
        <v>14356.14628243993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3">SUM(C10:C14)</f>
        <v>564.16446931607618</v>
      </c>
      <c r="D9" s="259">
        <f t="shared" si="3"/>
        <v>564.16446931607618</v>
      </c>
      <c r="E9" s="180">
        <f t="shared" si="3"/>
        <v>0</v>
      </c>
      <c r="F9" s="260">
        <f t="shared" si="3"/>
        <v>0</v>
      </c>
      <c r="G9" s="260">
        <f t="shared" si="3"/>
        <v>0</v>
      </c>
      <c r="H9" s="308">
        <f t="shared" si="3"/>
        <v>88.017084602022493</v>
      </c>
      <c r="I9" s="259">
        <f t="shared" si="3"/>
        <v>88.017084602022493</v>
      </c>
      <c r="J9" s="471">
        <f t="shared" si="3"/>
        <v>0</v>
      </c>
      <c r="K9" s="180">
        <f t="shared" si="3"/>
        <v>0</v>
      </c>
      <c r="L9" s="308">
        <f t="shared" si="3"/>
        <v>3360.1357340391232</v>
      </c>
      <c r="M9" s="180">
        <f t="shared" si="3"/>
        <v>3050.0228853793992</v>
      </c>
      <c r="N9" s="180">
        <f t="shared" ref="N9" si="4">SUM(N10:N14)</f>
        <v>54.651176343232891</v>
      </c>
      <c r="O9" s="180">
        <f t="shared" si="3"/>
        <v>0</v>
      </c>
      <c r="P9" s="180">
        <f t="shared" si="3"/>
        <v>0</v>
      </c>
      <c r="Q9" s="180">
        <f t="shared" si="3"/>
        <v>0</v>
      </c>
      <c r="R9" s="180">
        <f t="shared" si="3"/>
        <v>0</v>
      </c>
      <c r="S9" s="180">
        <f t="shared" si="3"/>
        <v>226.52365412421747</v>
      </c>
      <c r="T9" s="180">
        <f t="shared" si="3"/>
        <v>0.59343232181009264</v>
      </c>
      <c r="U9" s="180">
        <f t="shared" si="3"/>
        <v>28.344585870463867</v>
      </c>
      <c r="V9" s="180">
        <f t="shared" si="3"/>
        <v>0</v>
      </c>
      <c r="W9" s="260">
        <f t="shared" si="3"/>
        <v>0</v>
      </c>
      <c r="X9" s="260">
        <f t="shared" si="3"/>
        <v>0</v>
      </c>
      <c r="Y9" s="260">
        <f t="shared" si="3"/>
        <v>0</v>
      </c>
      <c r="Z9" s="180">
        <f t="shared" si="3"/>
        <v>0</v>
      </c>
      <c r="AA9" s="308">
        <f t="shared" si="3"/>
        <v>2611.2115794854399</v>
      </c>
      <c r="AB9" s="326">
        <f t="shared" si="3"/>
        <v>242.74553112625969</v>
      </c>
      <c r="AC9" s="327">
        <f t="shared" si="3"/>
        <v>0</v>
      </c>
      <c r="AD9" s="180">
        <f t="shared" si="3"/>
        <v>0</v>
      </c>
      <c r="AE9" s="180">
        <f t="shared" si="3"/>
        <v>108.5968246602994</v>
      </c>
      <c r="AF9" s="180">
        <f t="shared" ref="AF9" si="5">SUM(AF10:AF14)</f>
        <v>97.775234898977814</v>
      </c>
      <c r="AG9" s="180">
        <f t="shared" si="3"/>
        <v>25.781253351946191</v>
      </c>
      <c r="AH9" s="180">
        <f t="shared" si="3"/>
        <v>10.592218215036286</v>
      </c>
      <c r="AI9" s="180">
        <f t="shared" si="3"/>
        <v>0</v>
      </c>
      <c r="AJ9" s="180">
        <f t="shared" ref="AJ9" si="6">SUM(AJ10:AJ14)</f>
        <v>0</v>
      </c>
      <c r="AK9" s="259">
        <f t="shared" si="3"/>
        <v>0</v>
      </c>
      <c r="AL9" s="259">
        <f t="shared" ref="AL9" si="7">SUM(AL10:AL14)</f>
        <v>0</v>
      </c>
      <c r="AM9" s="260">
        <f t="shared" ref="AM9" si="8">SUM(AM10:AM14)</f>
        <v>0</v>
      </c>
      <c r="AN9" s="308">
        <f t="shared" si="3"/>
        <v>90.000579195481436</v>
      </c>
      <c r="AO9" s="308">
        <f t="shared" si="3"/>
        <v>41.886643999999997</v>
      </c>
      <c r="AP9" s="326">
        <f t="shared" si="3"/>
        <v>0</v>
      </c>
      <c r="AQ9" s="211">
        <f t="shared" si="0"/>
        <v>6998.1616217644032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564.16446931607618</v>
      </c>
      <c r="D10" s="262">
        <v>564.16446931607618</v>
      </c>
      <c r="E10" s="181"/>
      <c r="F10" s="263"/>
      <c r="G10" s="263"/>
      <c r="H10" s="309">
        <f>SUM(I10:K10)</f>
        <v>50.01778562299129</v>
      </c>
      <c r="I10" s="262">
        <v>50.01778562299129</v>
      </c>
      <c r="J10" s="473">
        <v>0</v>
      </c>
      <c r="K10" s="181"/>
      <c r="L10" s="309">
        <f>SUM(M10:Z10)</f>
        <v>254.86823999468135</v>
      </c>
      <c r="M10" s="181"/>
      <c r="N10" s="181"/>
      <c r="O10" s="181"/>
      <c r="P10" s="181"/>
      <c r="Q10" s="181"/>
      <c r="R10" s="181"/>
      <c r="S10" s="181">
        <v>226.52365412421747</v>
      </c>
      <c r="T10" s="181"/>
      <c r="U10" s="181">
        <v>28.344585870463867</v>
      </c>
      <c r="V10" s="181"/>
      <c r="W10" s="263"/>
      <c r="X10" s="263"/>
      <c r="Y10" s="263"/>
      <c r="Z10" s="181"/>
      <c r="AA10" s="309">
        <v>2350.7535726930028</v>
      </c>
      <c r="AB10" s="328">
        <f>SUM(AC10:AM10)</f>
        <v>227.08253955579482</v>
      </c>
      <c r="AC10" s="329"/>
      <c r="AD10" s="181"/>
      <c r="AE10" s="181">
        <v>103.52605130487083</v>
      </c>
      <c r="AF10" s="181">
        <v>97.775234898977814</v>
      </c>
      <c r="AG10" s="181">
        <v>25.781253351946191</v>
      </c>
      <c r="AH10" s="181"/>
      <c r="AI10" s="181"/>
      <c r="AJ10" s="181"/>
      <c r="AK10" s="262"/>
      <c r="AL10" s="262"/>
      <c r="AM10" s="263"/>
      <c r="AN10" s="354">
        <v>90.000579195481436</v>
      </c>
      <c r="AO10" s="309"/>
      <c r="AP10" s="328"/>
      <c r="AQ10" s="214">
        <f t="shared" si="0"/>
        <v>3536.8871863780278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3.9985033895575035</v>
      </c>
      <c r="I11" s="28">
        <v>3.9985033895575035</v>
      </c>
      <c r="J11" s="470"/>
      <c r="K11" s="175"/>
      <c r="L11" s="304">
        <f>SUM(M11:Z11)</f>
        <v>0.59343232181009264</v>
      </c>
      <c r="M11" s="175"/>
      <c r="N11" s="188"/>
      <c r="O11" s="188">
        <v>0</v>
      </c>
      <c r="P11" s="175"/>
      <c r="Q11" s="175"/>
      <c r="R11" s="175"/>
      <c r="S11" s="175">
        <v>0</v>
      </c>
      <c r="T11" s="175">
        <v>0.59343232181009264</v>
      </c>
      <c r="U11" s="175">
        <v>0</v>
      </c>
      <c r="V11" s="175"/>
      <c r="W11" s="190"/>
      <c r="X11" s="190"/>
      <c r="Y11" s="190"/>
      <c r="Z11" s="175"/>
      <c r="AA11" s="304">
        <v>243.29771500076018</v>
      </c>
      <c r="AB11" s="322">
        <f>SUM(AC11:AM11)</f>
        <v>15.662991570464857</v>
      </c>
      <c r="AC11" s="323"/>
      <c r="AD11" s="175"/>
      <c r="AE11" s="175">
        <v>5.0707733554285719</v>
      </c>
      <c r="AF11" s="175"/>
      <c r="AG11" s="175"/>
      <c r="AH11" s="175">
        <v>10.592218215036286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263.55264228259261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470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34.644669999999998</v>
      </c>
      <c r="AP12" s="322"/>
      <c r="AQ12" s="201">
        <f t="shared" si="0"/>
        <v>34.644669999999998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34.00079558947369</v>
      </c>
      <c r="I13" s="28">
        <v>34.00079558947369</v>
      </c>
      <c r="J13" s="470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34.00079558947369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476"/>
      <c r="K14" s="182"/>
      <c r="L14" s="310">
        <f>SUM(M14:Z14)</f>
        <v>3104.6740617226319</v>
      </c>
      <c r="M14" s="182">
        <v>3050.0228853793992</v>
      </c>
      <c r="N14" s="182">
        <v>54.651176343232891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17.160291791677146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7.2419739999999999</v>
      </c>
      <c r="AP14" s="330"/>
      <c r="AQ14" s="217">
        <f t="shared" si="0"/>
        <v>3129.076327514309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9">SUM(C16:C20)</f>
        <v>0</v>
      </c>
      <c r="D15" s="268">
        <f t="shared" si="9"/>
        <v>0</v>
      </c>
      <c r="E15" s="183">
        <f t="shared" si="9"/>
        <v>0</v>
      </c>
      <c r="F15" s="269">
        <f t="shared" si="9"/>
        <v>0</v>
      </c>
      <c r="G15" s="269">
        <f t="shared" si="9"/>
        <v>0</v>
      </c>
      <c r="H15" s="311">
        <f t="shared" si="9"/>
        <v>32.300755810000005</v>
      </c>
      <c r="I15" s="268">
        <f t="shared" si="9"/>
        <v>0</v>
      </c>
      <c r="J15" s="528">
        <f t="shared" si="9"/>
        <v>0</v>
      </c>
      <c r="K15" s="183">
        <f t="shared" si="9"/>
        <v>32.300755810000005</v>
      </c>
      <c r="L15" s="311">
        <f t="shared" si="9"/>
        <v>3158.8009724912195</v>
      </c>
      <c r="M15" s="183">
        <f t="shared" si="9"/>
        <v>0</v>
      </c>
      <c r="N15" s="183">
        <f t="shared" si="9"/>
        <v>0</v>
      </c>
      <c r="O15" s="183">
        <f t="shared" si="9"/>
        <v>117.64416658350582</v>
      </c>
      <c r="P15" s="183">
        <f t="shared" si="9"/>
        <v>569.2635735888889</v>
      </c>
      <c r="Q15" s="183">
        <f t="shared" si="9"/>
        <v>295.01708236000007</v>
      </c>
      <c r="R15" s="183">
        <f t="shared" si="9"/>
        <v>0</v>
      </c>
      <c r="S15" s="183">
        <f t="shared" si="9"/>
        <v>852.61422915412322</v>
      </c>
      <c r="T15" s="183">
        <f t="shared" si="9"/>
        <v>42.207580812793744</v>
      </c>
      <c r="U15" s="183">
        <f t="shared" si="9"/>
        <v>1155.4500409338968</v>
      </c>
      <c r="V15" s="183">
        <f t="shared" si="9"/>
        <v>0</v>
      </c>
      <c r="W15" s="269">
        <f t="shared" si="9"/>
        <v>126.60429905801104</v>
      </c>
      <c r="X15" s="269">
        <f t="shared" si="9"/>
        <v>0</v>
      </c>
      <c r="Y15" s="269">
        <f t="shared" si="9"/>
        <v>0</v>
      </c>
      <c r="Z15" s="183">
        <f t="shared" si="9"/>
        <v>0</v>
      </c>
      <c r="AA15" s="311">
        <f t="shared" si="9"/>
        <v>0</v>
      </c>
      <c r="AB15" s="219">
        <f t="shared" si="9"/>
        <v>0</v>
      </c>
      <c r="AC15" s="332">
        <f t="shared" si="9"/>
        <v>0</v>
      </c>
      <c r="AD15" s="183">
        <f t="shared" si="9"/>
        <v>0</v>
      </c>
      <c r="AE15" s="183">
        <f t="shared" si="9"/>
        <v>0</v>
      </c>
      <c r="AF15" s="183">
        <f t="shared" si="9"/>
        <v>0</v>
      </c>
      <c r="AG15" s="189">
        <f t="shared" si="9"/>
        <v>0</v>
      </c>
      <c r="AH15" s="189">
        <f t="shared" si="9"/>
        <v>0</v>
      </c>
      <c r="AI15" s="189">
        <f t="shared" si="9"/>
        <v>0</v>
      </c>
      <c r="AJ15" s="189">
        <f t="shared" ref="AJ15" si="10">SUM(AJ16:AJ20)</f>
        <v>0</v>
      </c>
      <c r="AK15" s="268">
        <f t="shared" si="9"/>
        <v>0</v>
      </c>
      <c r="AL15" s="268">
        <f t="shared" si="9"/>
        <v>0</v>
      </c>
      <c r="AM15" s="269">
        <f t="shared" si="9"/>
        <v>0</v>
      </c>
      <c r="AN15" s="311">
        <f t="shared" si="9"/>
        <v>0</v>
      </c>
      <c r="AO15" s="311">
        <f t="shared" si="9"/>
        <v>1874.4249749594287</v>
      </c>
      <c r="AP15" s="219">
        <f t="shared" si="9"/>
        <v>0</v>
      </c>
      <c r="AQ15" s="220">
        <f t="shared" si="0"/>
        <v>5065.526703260648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1675.1829350428945</v>
      </c>
      <c r="AP16" s="328"/>
      <c r="AQ16" s="221">
        <f>C16+H16+L16+AA16+AO16+AP16</f>
        <v>1675.1829350428945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177.99965723045</v>
      </c>
      <c r="AP17" s="322"/>
      <c r="AQ17" s="201">
        <f>C17+H17+L17+AA17+AO17+AP17</f>
        <v>177.99965723045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21.242382686084142</v>
      </c>
      <c r="AP18" s="322"/>
      <c r="AQ18" s="201">
        <f t="shared" si="0"/>
        <v>21.242382686084142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32.300755810000005</v>
      </c>
      <c r="I19" s="28"/>
      <c r="J19" s="175"/>
      <c r="K19" s="175">
        <v>32.300755810000005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32.300755810000005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3158.8009724912195</v>
      </c>
      <c r="M20" s="182"/>
      <c r="N20" s="182"/>
      <c r="O20" s="182">
        <v>117.64416658350582</v>
      </c>
      <c r="P20" s="182">
        <v>569.2635735888889</v>
      </c>
      <c r="Q20" s="182">
        <v>295.01708236000007</v>
      </c>
      <c r="R20" s="182">
        <v>0</v>
      </c>
      <c r="S20" s="182">
        <v>852.61422915412322</v>
      </c>
      <c r="T20" s="182">
        <v>42.207580812793744</v>
      </c>
      <c r="U20" s="182">
        <v>1155.4500409338968</v>
      </c>
      <c r="V20" s="182"/>
      <c r="W20" s="266">
        <v>126.60429905801104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3158.8009724912195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22.678348478054495</v>
      </c>
      <c r="D21" s="271">
        <f>SUM(D22:D24)</f>
        <v>-17.370743940900002</v>
      </c>
      <c r="E21" s="184">
        <f>SUM(E22:E24)</f>
        <v>40.226580518954499</v>
      </c>
      <c r="F21" s="272">
        <f>SUM(F22:F24)</f>
        <v>0</v>
      </c>
      <c r="G21" s="272">
        <f>SUM(G22:G24)</f>
        <v>-0.17748809999999998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-49.079241991989683</v>
      </c>
      <c r="M21" s="184">
        <f t="shared" ref="M21:AQ21" si="11">SUM(M22:M24)</f>
        <v>0</v>
      </c>
      <c r="N21" s="184">
        <f t="shared" si="11"/>
        <v>56.506861031538307</v>
      </c>
      <c r="O21" s="184">
        <f t="shared" si="11"/>
        <v>0</v>
      </c>
      <c r="P21" s="184">
        <f t="shared" si="11"/>
        <v>-16.245509999999999</v>
      </c>
      <c r="Q21" s="184">
        <f t="shared" si="11"/>
        <v>237.77443962272</v>
      </c>
      <c r="R21" s="184">
        <f t="shared" si="11"/>
        <v>-242.67913272024001</v>
      </c>
      <c r="S21" s="184">
        <f t="shared" si="11"/>
        <v>0.64152838492891007</v>
      </c>
      <c r="T21" s="184">
        <f t="shared" si="11"/>
        <v>0</v>
      </c>
      <c r="U21" s="184">
        <f t="shared" si="11"/>
        <v>-51.698979732882421</v>
      </c>
      <c r="V21" s="184">
        <f t="shared" si="11"/>
        <v>-22.855836578054497</v>
      </c>
      <c r="W21" s="272">
        <f t="shared" si="11"/>
        <v>-10.522612000000001</v>
      </c>
      <c r="X21" s="272">
        <f t="shared" si="11"/>
        <v>0</v>
      </c>
      <c r="Y21" s="272">
        <f t="shared" si="11"/>
        <v>0</v>
      </c>
      <c r="Z21" s="184">
        <f t="shared" si="11"/>
        <v>0</v>
      </c>
      <c r="AA21" s="312">
        <f t="shared" si="11"/>
        <v>0</v>
      </c>
      <c r="AB21" s="333">
        <f t="shared" si="11"/>
        <v>-1040.4836324409277</v>
      </c>
      <c r="AC21" s="334">
        <f t="shared" si="11"/>
        <v>-60.30334748066673</v>
      </c>
      <c r="AD21" s="184">
        <f t="shared" si="11"/>
        <v>-963.92511148232609</v>
      </c>
      <c r="AE21" s="184">
        <f t="shared" si="11"/>
        <v>0</v>
      </c>
      <c r="AF21" s="184">
        <f t="shared" si="11"/>
        <v>0</v>
      </c>
      <c r="AG21" s="335">
        <f t="shared" si="11"/>
        <v>0</v>
      </c>
      <c r="AH21" s="335">
        <f t="shared" si="11"/>
        <v>-3.5017313631840001</v>
      </c>
      <c r="AI21" s="335">
        <f t="shared" si="11"/>
        <v>0</v>
      </c>
      <c r="AJ21" s="335">
        <f t="shared" si="11"/>
        <v>0</v>
      </c>
      <c r="AK21" s="271">
        <f t="shared" si="11"/>
        <v>-12.753442114751008</v>
      </c>
      <c r="AL21" s="335">
        <f t="shared" si="11"/>
        <v>0</v>
      </c>
      <c r="AM21" s="272">
        <f t="shared" si="11"/>
        <v>0</v>
      </c>
      <c r="AN21" s="315">
        <f t="shared" si="11"/>
        <v>0</v>
      </c>
      <c r="AO21" s="312">
        <f t="shared" si="11"/>
        <v>1036.9819010777437</v>
      </c>
      <c r="AP21" s="333">
        <f t="shared" si="11"/>
        <v>0</v>
      </c>
      <c r="AQ21" s="225">
        <f t="shared" si="11"/>
        <v>-29.902624877119187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-1036.9819010777437</v>
      </c>
      <c r="AC22" s="329">
        <f>-AC2</f>
        <v>-60.30334748066673</v>
      </c>
      <c r="AD22" s="181">
        <f>-AD2</f>
        <v>-963.92511148232609</v>
      </c>
      <c r="AE22" s="181"/>
      <c r="AF22" s="181"/>
      <c r="AG22" s="188"/>
      <c r="AH22" s="188"/>
      <c r="AI22" s="188"/>
      <c r="AJ22" s="188"/>
      <c r="AK22" s="262">
        <v>-12.753442114751008</v>
      </c>
      <c r="AL22" s="188"/>
      <c r="AM22" s="263"/>
      <c r="AN22" s="354"/>
      <c r="AO22" s="309">
        <f>-(C22+H22+L22+AA22+AB22)</f>
        <v>1036.9819010777437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22.678348478054495</v>
      </c>
      <c r="D24" s="406">
        <v>-17.370743940900002</v>
      </c>
      <c r="E24" s="186">
        <f>-D24-V24</f>
        <v>40.226580518954499</v>
      </c>
      <c r="F24" s="255"/>
      <c r="G24" s="255">
        <v>-0.17748809999999998</v>
      </c>
      <c r="H24" s="305"/>
      <c r="I24" s="314"/>
      <c r="J24" s="186"/>
      <c r="K24" s="186"/>
      <c r="L24" s="305">
        <f>SUM(N24:Z24)</f>
        <v>-49.079241991989683</v>
      </c>
      <c r="M24" s="186"/>
      <c r="N24" s="186">
        <v>56.506861031538307</v>
      </c>
      <c r="O24" s="186"/>
      <c r="P24" s="186">
        <v>-16.245509999999999</v>
      </c>
      <c r="Q24" s="186">
        <v>237.77443962272</v>
      </c>
      <c r="R24" s="186">
        <v>-242.67913272024001</v>
      </c>
      <c r="S24" s="186">
        <v>0.64152838492891007</v>
      </c>
      <c r="T24" s="186"/>
      <c r="U24" s="186">
        <v>-51.698979732882421</v>
      </c>
      <c r="V24" s="255">
        <v>-22.855836578054497</v>
      </c>
      <c r="W24" s="255">
        <v>-10.522612000000001</v>
      </c>
      <c r="X24" s="255"/>
      <c r="Y24" s="255"/>
      <c r="Z24" s="186"/>
      <c r="AA24" s="305"/>
      <c r="AB24" s="305">
        <f>SUM(AC24:AM24)</f>
        <v>-3.5017313631840001</v>
      </c>
      <c r="AC24" s="325"/>
      <c r="AD24" s="186"/>
      <c r="AE24" s="186"/>
      <c r="AF24" s="186"/>
      <c r="AG24" s="186"/>
      <c r="AH24" s="186">
        <v>-3.5017313631840001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-29.902624877119187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9.0931577992979484</v>
      </c>
      <c r="I25" s="174">
        <v>9.0931577992979484</v>
      </c>
      <c r="J25" s="479"/>
      <c r="K25" s="185"/>
      <c r="L25" s="311">
        <f>SUM(O25:Z25)</f>
        <v>118.50642557499698</v>
      </c>
      <c r="M25" s="185"/>
      <c r="N25" s="185"/>
      <c r="O25" s="185">
        <v>118.41162530152531</v>
      </c>
      <c r="P25" s="185"/>
      <c r="Q25" s="185"/>
      <c r="R25" s="185"/>
      <c r="S25" s="185">
        <v>0</v>
      </c>
      <c r="T25" s="185">
        <v>1.8276471195184864E-3</v>
      </c>
      <c r="U25" s="185">
        <v>9.2972626352166646E-2</v>
      </c>
      <c r="V25" s="185"/>
      <c r="W25" s="174"/>
      <c r="X25" s="174"/>
      <c r="Y25" s="174"/>
      <c r="Z25" s="185"/>
      <c r="AA25" s="311">
        <v>54.067608253983295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282.37001669231779</v>
      </c>
      <c r="AP25" s="219"/>
      <c r="AQ25" s="228">
        <f>C25+H25+L25+AA25+AB25+AN25+AO25+AP25</f>
        <v>464.03720832059599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12">C7-C9+C15+C21-C25</f>
        <v>185.3945975652461</v>
      </c>
      <c r="D26" s="278">
        <f t="shared" si="12"/>
        <v>95.469364483900634</v>
      </c>
      <c r="E26" s="179">
        <f t="shared" si="12"/>
        <v>83.550821710580038</v>
      </c>
      <c r="F26" s="179">
        <f t="shared" si="12"/>
        <v>0</v>
      </c>
      <c r="G26" s="179">
        <f t="shared" si="12"/>
        <v>6.374411370765479</v>
      </c>
      <c r="H26" s="307">
        <f t="shared" si="12"/>
        <v>158.28085380281954</v>
      </c>
      <c r="I26" s="278">
        <f t="shared" si="12"/>
        <v>-2.8992991375604404</v>
      </c>
      <c r="J26" s="480">
        <f t="shared" si="12"/>
        <v>127.70399999999999</v>
      </c>
      <c r="K26" s="179">
        <f t="shared" si="12"/>
        <v>33.476152940380004</v>
      </c>
      <c r="L26" s="307">
        <f t="shared" si="12"/>
        <v>6771.92444474069</v>
      </c>
      <c r="M26" s="179">
        <f t="shared" si="12"/>
        <v>0</v>
      </c>
      <c r="N26" s="179">
        <f t="shared" si="12"/>
        <v>2.1661421905413647E-2</v>
      </c>
      <c r="O26" s="179">
        <f t="shared" si="12"/>
        <v>-0.7674587180194834</v>
      </c>
      <c r="P26" s="179">
        <f t="shared" si="12"/>
        <v>692.0310399444445</v>
      </c>
      <c r="Q26" s="179">
        <f t="shared" si="12"/>
        <v>788.88193223840017</v>
      </c>
      <c r="R26" s="179">
        <f t="shared" si="12"/>
        <v>994.95035169695984</v>
      </c>
      <c r="S26" s="179">
        <f t="shared" si="12"/>
        <v>17.461098870664109</v>
      </c>
      <c r="T26" s="179">
        <f t="shared" si="12"/>
        <v>194.54011679305472</v>
      </c>
      <c r="U26" s="179">
        <f t="shared" si="12"/>
        <v>3726.4004094808679</v>
      </c>
      <c r="V26" s="179">
        <f t="shared" si="12"/>
        <v>129.18962402225873</v>
      </c>
      <c r="W26" s="179">
        <f t="shared" si="12"/>
        <v>0.39675104834254604</v>
      </c>
      <c r="X26" s="179">
        <f t="shared" si="12"/>
        <v>185.71849349301067</v>
      </c>
      <c r="Y26" s="179">
        <f t="shared" si="12"/>
        <v>0.9017824186260851</v>
      </c>
      <c r="Z26" s="179">
        <f t="shared" si="12"/>
        <v>42.198642030174504</v>
      </c>
      <c r="AA26" s="307">
        <f t="shared" si="12"/>
        <v>1805.8910122483373</v>
      </c>
      <c r="AB26" s="257">
        <f t="shared" si="12"/>
        <v>569.70882781862065</v>
      </c>
      <c r="AC26" s="327">
        <f t="shared" si="12"/>
        <v>0</v>
      </c>
      <c r="AD26" s="180">
        <f t="shared" si="12"/>
        <v>0</v>
      </c>
      <c r="AE26" s="180">
        <f t="shared" si="12"/>
        <v>171.19661696708275</v>
      </c>
      <c r="AF26" s="180">
        <f t="shared" si="12"/>
        <v>53.91446384796545</v>
      </c>
      <c r="AG26" s="180">
        <f t="shared" si="12"/>
        <v>0</v>
      </c>
      <c r="AH26" s="180">
        <f t="shared" si="12"/>
        <v>13.440197495811201</v>
      </c>
      <c r="AI26" s="180">
        <f t="shared" si="12"/>
        <v>213.11763753416685</v>
      </c>
      <c r="AJ26" s="180">
        <f t="shared" si="12"/>
        <v>23.439680137823999</v>
      </c>
      <c r="AK26" s="259">
        <f t="shared" si="12"/>
        <v>0</v>
      </c>
      <c r="AL26" s="259">
        <f t="shared" si="12"/>
        <v>14.055233512887737</v>
      </c>
      <c r="AM26" s="297">
        <f t="shared" si="12"/>
        <v>80.544998322882464</v>
      </c>
      <c r="AN26" s="307">
        <f t="shared" si="12"/>
        <v>58.377269159703815</v>
      </c>
      <c r="AO26" s="307">
        <f t="shared" si="12"/>
        <v>2608.8134433448545</v>
      </c>
      <c r="AP26" s="257">
        <f t="shared" si="12"/>
        <v>0</v>
      </c>
      <c r="AQ26" s="207">
        <f>C26+H26+L26+AA26+AB26+AN26+AO26+AP26</f>
        <v>12158.390448680271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13">C28</f>
        <v>0</v>
      </c>
      <c r="D27" s="259">
        <f t="shared" si="13"/>
        <v>0</v>
      </c>
      <c r="E27" s="180">
        <f t="shared" si="13"/>
        <v>0</v>
      </c>
      <c r="F27" s="260">
        <f t="shared" si="13"/>
        <v>0</v>
      </c>
      <c r="G27" s="260">
        <f t="shared" si="13"/>
        <v>0</v>
      </c>
      <c r="H27" s="308">
        <f t="shared" si="13"/>
        <v>0</v>
      </c>
      <c r="I27" s="259">
        <f t="shared" si="13"/>
        <v>0</v>
      </c>
      <c r="J27" s="471">
        <f t="shared" si="13"/>
        <v>0</v>
      </c>
      <c r="K27" s="180">
        <f t="shared" si="13"/>
        <v>0</v>
      </c>
      <c r="L27" s="308">
        <f t="shared" si="13"/>
        <v>228.81891794181126</v>
      </c>
      <c r="M27" s="180">
        <f t="shared" si="13"/>
        <v>0</v>
      </c>
      <c r="N27" s="180">
        <f t="shared" si="13"/>
        <v>0</v>
      </c>
      <c r="O27" s="180">
        <f t="shared" si="13"/>
        <v>0</v>
      </c>
      <c r="P27" s="180">
        <f t="shared" si="13"/>
        <v>0</v>
      </c>
      <c r="Q27" s="180">
        <f t="shared" si="13"/>
        <v>0</v>
      </c>
      <c r="R27" s="180">
        <f t="shared" si="13"/>
        <v>0</v>
      </c>
      <c r="S27" s="180">
        <f t="shared" si="13"/>
        <v>0</v>
      </c>
      <c r="T27" s="180">
        <f t="shared" si="13"/>
        <v>0</v>
      </c>
      <c r="U27" s="180">
        <f t="shared" si="13"/>
        <v>0</v>
      </c>
      <c r="V27" s="180">
        <f t="shared" si="13"/>
        <v>0</v>
      </c>
      <c r="W27" s="260"/>
      <c r="X27" s="260">
        <f t="shared" ref="X27:AQ27" si="14">X28</f>
        <v>185.71849349301067</v>
      </c>
      <c r="Y27" s="260">
        <f t="shared" si="14"/>
        <v>0.9017824186260851</v>
      </c>
      <c r="Z27" s="180">
        <f t="shared" si="14"/>
        <v>42.198642030174504</v>
      </c>
      <c r="AA27" s="308">
        <f t="shared" si="14"/>
        <v>0</v>
      </c>
      <c r="AB27" s="326">
        <f t="shared" si="14"/>
        <v>0</v>
      </c>
      <c r="AC27" s="327">
        <f t="shared" si="14"/>
        <v>0</v>
      </c>
      <c r="AD27" s="180">
        <f t="shared" si="14"/>
        <v>0</v>
      </c>
      <c r="AE27" s="180">
        <f t="shared" si="14"/>
        <v>0</v>
      </c>
      <c r="AF27" s="180">
        <f t="shared" si="14"/>
        <v>0</v>
      </c>
      <c r="AG27" s="180">
        <f t="shared" si="14"/>
        <v>0</v>
      </c>
      <c r="AH27" s="180">
        <f t="shared" si="14"/>
        <v>0</v>
      </c>
      <c r="AI27" s="180">
        <f t="shared" si="14"/>
        <v>0</v>
      </c>
      <c r="AJ27" s="180">
        <f t="shared" si="14"/>
        <v>0</v>
      </c>
      <c r="AK27" s="259">
        <f t="shared" si="14"/>
        <v>0</v>
      </c>
      <c r="AL27" s="259">
        <f t="shared" si="14"/>
        <v>0</v>
      </c>
      <c r="AM27" s="260">
        <f t="shared" si="14"/>
        <v>0</v>
      </c>
      <c r="AN27" s="308">
        <f t="shared" si="14"/>
        <v>0</v>
      </c>
      <c r="AO27" s="308">
        <f t="shared" si="14"/>
        <v>0</v>
      </c>
      <c r="AP27" s="326">
        <f t="shared" si="14"/>
        <v>0</v>
      </c>
      <c r="AQ27" s="229">
        <f t="shared" si="14"/>
        <v>228.81891794181126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529"/>
      <c r="K28" s="184"/>
      <c r="L28" s="315">
        <f>SUM(M28:Z28)</f>
        <v>228.81891794181126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185.71849349301067</v>
      </c>
      <c r="Y28" s="272">
        <f>Y26</f>
        <v>0.9017824186260851</v>
      </c>
      <c r="Z28" s="184">
        <f>Z26</f>
        <v>42.198642030174504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>C28+H28+L28+AA28+AB28+AN28+AO28+AP28</f>
        <v>228.81891794181126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15">C30+C45+C56+C58+C65+C70+C71</f>
        <v>195.14409898402315</v>
      </c>
      <c r="D29" s="259">
        <f t="shared" si="15"/>
        <v>98.035649600345891</v>
      </c>
      <c r="E29" s="180">
        <f t="shared" si="15"/>
        <v>89.149444970825527</v>
      </c>
      <c r="F29" s="260">
        <f t="shared" si="15"/>
        <v>0</v>
      </c>
      <c r="G29" s="260">
        <f t="shared" si="15"/>
        <v>7.9636594128517197</v>
      </c>
      <c r="H29" s="308">
        <f t="shared" si="15"/>
        <v>160.56790833792408</v>
      </c>
      <c r="I29" s="259">
        <f t="shared" si="15"/>
        <v>0</v>
      </c>
      <c r="J29" s="472">
        <f t="shared" si="15"/>
        <v>127.70399999999999</v>
      </c>
      <c r="K29" s="259">
        <f t="shared" si="15"/>
        <v>32.86390833792408</v>
      </c>
      <c r="L29" s="308">
        <f t="shared" si="15"/>
        <v>6616.0267184675167</v>
      </c>
      <c r="M29" s="180">
        <f t="shared" si="15"/>
        <v>0</v>
      </c>
      <c r="N29" s="180">
        <f t="shared" si="15"/>
        <v>0</v>
      </c>
      <c r="O29" s="180">
        <f t="shared" si="15"/>
        <v>0</v>
      </c>
      <c r="P29" s="180">
        <f t="shared" si="15"/>
        <v>697.83486315555547</v>
      </c>
      <c r="Q29" s="180">
        <f t="shared" si="15"/>
        <v>788.15215795680035</v>
      </c>
      <c r="R29" s="180">
        <f t="shared" si="15"/>
        <v>1017.7427971888799</v>
      </c>
      <c r="S29" s="180">
        <f t="shared" si="15"/>
        <v>21.624541795301674</v>
      </c>
      <c r="T29" s="180">
        <f t="shared" si="15"/>
        <v>183.03351734417762</v>
      </c>
      <c r="U29" s="180">
        <f t="shared" si="15"/>
        <v>3777.989872438091</v>
      </c>
      <c r="V29" s="180">
        <f t="shared" si="15"/>
        <v>129.64896858871012</v>
      </c>
      <c r="W29" s="260">
        <f t="shared" si="15"/>
        <v>0</v>
      </c>
      <c r="X29" s="260">
        <f t="shared" si="15"/>
        <v>0</v>
      </c>
      <c r="Y29" s="260">
        <f t="shared" si="15"/>
        <v>0</v>
      </c>
      <c r="Z29" s="259">
        <f t="shared" si="15"/>
        <v>0</v>
      </c>
      <c r="AA29" s="307">
        <f t="shared" si="15"/>
        <v>1808.2800024614901</v>
      </c>
      <c r="AB29" s="326">
        <f t="shared" si="15"/>
        <v>569.74357574390513</v>
      </c>
      <c r="AC29" s="327">
        <f t="shared" si="15"/>
        <v>0</v>
      </c>
      <c r="AD29" s="180">
        <f t="shared" si="15"/>
        <v>0</v>
      </c>
      <c r="AE29" s="180">
        <f t="shared" si="15"/>
        <v>181.43398095611138</v>
      </c>
      <c r="AF29" s="180">
        <f t="shared" si="15"/>
        <v>53.91446384796545</v>
      </c>
      <c r="AG29" s="180">
        <f t="shared" si="15"/>
        <v>0</v>
      </c>
      <c r="AH29" s="180">
        <f t="shared" si="15"/>
        <v>13.440197495811201</v>
      </c>
      <c r="AI29" s="180">
        <f t="shared" si="15"/>
        <v>203.0736881758948</v>
      </c>
      <c r="AJ29" s="180">
        <f t="shared" si="15"/>
        <v>23.281013432351994</v>
      </c>
      <c r="AK29" s="326">
        <f t="shared" si="15"/>
        <v>0</v>
      </c>
      <c r="AL29" s="326">
        <f t="shared" si="15"/>
        <v>14.055233512887737</v>
      </c>
      <c r="AM29" s="326">
        <f t="shared" si="15"/>
        <v>80.544998322882464</v>
      </c>
      <c r="AN29" s="326">
        <f t="shared" si="15"/>
        <v>58.377269159703822</v>
      </c>
      <c r="AO29" s="308">
        <f t="shared" si="15"/>
        <v>2645.94988757591</v>
      </c>
      <c r="AP29" s="326">
        <f t="shared" si="15"/>
        <v>0</v>
      </c>
      <c r="AQ29" s="207">
        <f t="shared" si="15"/>
        <v>12054.089460730471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70.828371967119992</v>
      </c>
      <c r="D30" s="187">
        <v>70.828371967119992</v>
      </c>
      <c r="E30" s="187">
        <v>4.6549999999999994E-3</v>
      </c>
      <c r="F30" s="282"/>
      <c r="G30" s="282"/>
      <c r="H30" s="316">
        <f>SUM(H31:H44)</f>
        <v>0</v>
      </c>
      <c r="I30" s="281">
        <f t="shared" ref="I30:K30" si="16">SUM(I31:I44)</f>
        <v>0</v>
      </c>
      <c r="J30" s="187">
        <f t="shared" si="16"/>
        <v>0</v>
      </c>
      <c r="K30" s="187">
        <f t="shared" si="16"/>
        <v>0</v>
      </c>
      <c r="L30" s="316">
        <f>SUM(L31:L44)</f>
        <v>325.36384164072183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615">
        <v>4.1939034139211575</v>
      </c>
      <c r="R30" s="187">
        <f>SUM(R31:R44)</f>
        <v>0</v>
      </c>
      <c r="S30" s="615">
        <v>21.415238672343808</v>
      </c>
      <c r="T30" s="615">
        <v>72.224590347078561</v>
      </c>
      <c r="U30" s="615">
        <v>104.56114945072257</v>
      </c>
      <c r="V30" s="187">
        <v>122.96895975665572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616">
        <v>909.88377847550112</v>
      </c>
      <c r="AB30" s="338">
        <f t="shared" ref="AB30:AN30" si="17">SUM(AB31:AB44)</f>
        <v>193.49566384881061</v>
      </c>
      <c r="AC30" s="339">
        <f t="shared" si="17"/>
        <v>0</v>
      </c>
      <c r="AD30" s="187">
        <f t="shared" si="17"/>
        <v>0</v>
      </c>
      <c r="AE30" s="187">
        <f t="shared" si="17"/>
        <v>132.92083628875312</v>
      </c>
      <c r="AF30" s="187">
        <f t="shared" ref="AF30" si="18">SUM(AF31:AF44)</f>
        <v>53.91446384796545</v>
      </c>
      <c r="AG30" s="187">
        <f t="shared" si="17"/>
        <v>0</v>
      </c>
      <c r="AH30" s="187">
        <f t="shared" si="17"/>
        <v>6.6603637120920176</v>
      </c>
      <c r="AI30" s="187">
        <f t="shared" si="17"/>
        <v>0</v>
      </c>
      <c r="AJ30" s="187">
        <f t="shared" ref="AJ30" si="19">SUM(AJ31:AJ44)</f>
        <v>0</v>
      </c>
      <c r="AK30" s="187">
        <f t="shared" si="17"/>
        <v>0</v>
      </c>
      <c r="AL30" s="187">
        <f t="shared" ref="AL30:AM30" si="20">SUM(AL31:AL44)</f>
        <v>0</v>
      </c>
      <c r="AM30" s="442">
        <f t="shared" si="20"/>
        <v>0</v>
      </c>
      <c r="AN30" s="281">
        <f t="shared" si="17"/>
        <v>58.377269159703822</v>
      </c>
      <c r="AO30" s="616">
        <v>589.75477443067166</v>
      </c>
      <c r="AP30" s="338">
        <f>SUM(AP31:AP44)</f>
        <v>0</v>
      </c>
      <c r="AQ30" s="211">
        <f t="shared" ref="AQ30:AQ72" si="21">C30+H30+L30+AA30+AB30+AN30+AO30+AP30</f>
        <v>2147.703699522529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22">SUM(D31:G31)</f>
        <v>0</v>
      </c>
      <c r="D31" s="329">
        <v>0</v>
      </c>
      <c r="E31" s="437"/>
      <c r="F31" s="437"/>
      <c r="G31" s="588"/>
      <c r="H31" s="317">
        <f t="shared" ref="H31:H43" si="23">SUM(I31:K31)</f>
        <v>0</v>
      </c>
      <c r="I31" s="284"/>
      <c r="J31" s="475"/>
      <c r="K31" s="188"/>
      <c r="L31" s="317">
        <f t="shared" ref="L31:L43" si="24">SUM(M31:Z31)</f>
        <v>11.52478573244052</v>
      </c>
      <c r="M31" s="188"/>
      <c r="N31" s="188"/>
      <c r="O31" s="188"/>
      <c r="P31" s="285"/>
      <c r="Q31" s="589">
        <v>0.13788731916247721</v>
      </c>
      <c r="R31" s="437"/>
      <c r="S31" s="589">
        <v>0</v>
      </c>
      <c r="T31" s="589">
        <v>0.9490949643806591</v>
      </c>
      <c r="U31" s="589">
        <v>10.437803448897384</v>
      </c>
      <c r="V31" s="313">
        <v>0</v>
      </c>
      <c r="W31" s="437"/>
      <c r="X31" s="284"/>
      <c r="Y31" s="285"/>
      <c r="Z31" s="188"/>
      <c r="AA31" s="592">
        <v>0</v>
      </c>
      <c r="AB31" s="340">
        <f t="shared" ref="AB31:AB43" si="25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592">
        <v>23.603307641509417</v>
      </c>
      <c r="AP31" s="340"/>
      <c r="AQ31" s="214">
        <f t="shared" si="21"/>
        <v>35.128093373949937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22"/>
        <v>0</v>
      </c>
      <c r="D32" s="323">
        <v>0</v>
      </c>
      <c r="E32" s="416"/>
      <c r="F32" s="416"/>
      <c r="G32" s="587"/>
      <c r="H32" s="304">
        <f t="shared" si="23"/>
        <v>0</v>
      </c>
      <c r="I32" s="28">
        <v>0</v>
      </c>
      <c r="J32" s="470"/>
      <c r="K32" s="175"/>
      <c r="L32" s="304">
        <f t="shared" si="24"/>
        <v>70.379304353998208</v>
      </c>
      <c r="M32" s="175"/>
      <c r="N32" s="175"/>
      <c r="O32" s="175"/>
      <c r="P32" s="285"/>
      <c r="Q32" s="590">
        <v>0.89347794671177427</v>
      </c>
      <c r="R32" s="416"/>
      <c r="S32" s="590">
        <v>16.868934619017807</v>
      </c>
      <c r="T32" s="590">
        <v>41.935733570669129</v>
      </c>
      <c r="U32" s="590">
        <v>10.681158217599503</v>
      </c>
      <c r="V32" s="416">
        <v>0</v>
      </c>
      <c r="W32" s="416"/>
      <c r="X32" s="28"/>
      <c r="Y32" s="190"/>
      <c r="Z32" s="175"/>
      <c r="AA32" s="593">
        <v>302.99103612480928</v>
      </c>
      <c r="AB32" s="322">
        <f t="shared" si="25"/>
        <v>13.681060956245133</v>
      </c>
      <c r="AC32" s="323"/>
      <c r="AD32" s="175"/>
      <c r="AE32" s="175">
        <v>7.0206972441531166</v>
      </c>
      <c r="AF32" s="175"/>
      <c r="AG32" s="188"/>
      <c r="AH32" s="188">
        <v>6.6603637120920176</v>
      </c>
      <c r="AI32" s="188"/>
      <c r="AJ32" s="188"/>
      <c r="AK32" s="28"/>
      <c r="AL32" s="190"/>
      <c r="AM32" s="175"/>
      <c r="AN32" s="352"/>
      <c r="AO32" s="593">
        <v>103.32287354398646</v>
      </c>
      <c r="AP32" s="322"/>
      <c r="AQ32" s="201">
        <f t="shared" si="21"/>
        <v>490.37427497903911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22"/>
        <v>0</v>
      </c>
      <c r="D33" s="323">
        <v>0</v>
      </c>
      <c r="E33" s="416"/>
      <c r="F33" s="416"/>
      <c r="G33" s="587"/>
      <c r="H33" s="304">
        <f t="shared" si="23"/>
        <v>0</v>
      </c>
      <c r="I33" s="28"/>
      <c r="J33" s="470"/>
      <c r="K33" s="175"/>
      <c r="L33" s="304">
        <f t="shared" si="24"/>
        <v>5.9802077709204173</v>
      </c>
      <c r="M33" s="175"/>
      <c r="N33" s="175"/>
      <c r="O33" s="175"/>
      <c r="P33" s="285"/>
      <c r="Q33" s="590">
        <v>3.9054789820586036E-2</v>
      </c>
      <c r="R33" s="416"/>
      <c r="S33" s="590">
        <v>0</v>
      </c>
      <c r="T33" s="590">
        <v>5.6269079102105746</v>
      </c>
      <c r="U33" s="590">
        <v>0.31424507088925724</v>
      </c>
      <c r="V33" s="416">
        <v>0</v>
      </c>
      <c r="W33" s="416"/>
      <c r="X33" s="28"/>
      <c r="Y33" s="190"/>
      <c r="Z33" s="175"/>
      <c r="AA33" s="593">
        <v>1.4362215062503407</v>
      </c>
      <c r="AB33" s="322">
        <f t="shared" si="25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593">
        <v>3.6696308113838647</v>
      </c>
      <c r="AP33" s="322"/>
      <c r="AQ33" s="201">
        <f t="shared" si="21"/>
        <v>11.086060088554623</v>
      </c>
    </row>
    <row r="34" spans="1:45" ht="12.75" customHeight="1" x14ac:dyDescent="0.2">
      <c r="A34" s="237" t="s">
        <v>18</v>
      </c>
      <c r="B34" s="138" t="s">
        <v>125</v>
      </c>
      <c r="C34" s="251">
        <f t="shared" si="22"/>
        <v>0</v>
      </c>
      <c r="D34" s="323">
        <v>0</v>
      </c>
      <c r="E34" s="416"/>
      <c r="F34" s="416"/>
      <c r="G34" s="587"/>
      <c r="H34" s="304">
        <f t="shared" si="23"/>
        <v>0</v>
      </c>
      <c r="I34" s="28"/>
      <c r="J34" s="470"/>
      <c r="K34" s="175"/>
      <c r="L34" s="304">
        <f t="shared" si="24"/>
        <v>2.4349995343642203</v>
      </c>
      <c r="M34" s="175"/>
      <c r="N34" s="175"/>
      <c r="O34" s="175"/>
      <c r="P34" s="285"/>
      <c r="Q34" s="590">
        <v>7.4921433533369122E-2</v>
      </c>
      <c r="R34" s="416"/>
      <c r="S34" s="590">
        <v>0</v>
      </c>
      <c r="T34" s="590">
        <v>0.64918827043378413</v>
      </c>
      <c r="U34" s="590">
        <v>1.7108898303970672</v>
      </c>
      <c r="V34" s="416">
        <v>0</v>
      </c>
      <c r="W34" s="416"/>
      <c r="X34" s="28"/>
      <c r="Y34" s="190"/>
      <c r="Z34" s="175"/>
      <c r="AA34" s="593">
        <v>5.3098184294044577</v>
      </c>
      <c r="AB34" s="322">
        <f t="shared" si="25"/>
        <v>123.9830727991862</v>
      </c>
      <c r="AC34" s="323"/>
      <c r="AD34" s="175"/>
      <c r="AE34" s="175">
        <v>123.9830727991862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593">
        <v>28.622687716850567</v>
      </c>
      <c r="AP34" s="322"/>
      <c r="AQ34" s="201">
        <f t="shared" si="21"/>
        <v>160.35057847980545</v>
      </c>
    </row>
    <row r="35" spans="1:45" ht="12.75" customHeight="1" x14ac:dyDescent="0.2">
      <c r="A35" s="237" t="s">
        <v>20</v>
      </c>
      <c r="B35" s="138" t="s">
        <v>126</v>
      </c>
      <c r="C35" s="251">
        <f t="shared" si="22"/>
        <v>0</v>
      </c>
      <c r="D35" s="323">
        <v>0</v>
      </c>
      <c r="E35" s="416"/>
      <c r="F35" s="416"/>
      <c r="G35" s="587"/>
      <c r="H35" s="304">
        <f t="shared" si="23"/>
        <v>0</v>
      </c>
      <c r="I35" s="28"/>
      <c r="J35" s="470"/>
      <c r="K35" s="175"/>
      <c r="L35" s="304">
        <f t="shared" si="24"/>
        <v>0.98869713385370794</v>
      </c>
      <c r="M35" s="175"/>
      <c r="N35" s="175"/>
      <c r="O35" s="175"/>
      <c r="P35" s="285"/>
      <c r="Q35" s="590">
        <v>2.0722949700719119E-2</v>
      </c>
      <c r="R35" s="416"/>
      <c r="S35" s="590">
        <v>0</v>
      </c>
      <c r="T35" s="590">
        <v>0.37122596872692454</v>
      </c>
      <c r="U35" s="590">
        <v>0.59674821542606427</v>
      </c>
      <c r="V35" s="416">
        <v>0</v>
      </c>
      <c r="W35" s="416"/>
      <c r="X35" s="28"/>
      <c r="Y35" s="190"/>
      <c r="Z35" s="175"/>
      <c r="AA35" s="593">
        <v>6.7496002269444624</v>
      </c>
      <c r="AB35" s="322">
        <f t="shared" si="25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593">
        <v>7.7253677824093545</v>
      </c>
      <c r="AP35" s="322"/>
      <c r="AQ35" s="201">
        <f t="shared" si="21"/>
        <v>15.463665143207525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22"/>
        <v>0</v>
      </c>
      <c r="D36" s="341">
        <v>0</v>
      </c>
      <c r="E36" s="416"/>
      <c r="F36" s="416"/>
      <c r="G36" s="587"/>
      <c r="H36" s="304">
        <f t="shared" si="23"/>
        <v>0</v>
      </c>
      <c r="I36" s="28"/>
      <c r="J36" s="470"/>
      <c r="K36" s="175"/>
      <c r="L36" s="304">
        <f t="shared" si="24"/>
        <v>7.6194977255391523</v>
      </c>
      <c r="M36" s="175"/>
      <c r="N36" s="175"/>
      <c r="O36" s="175"/>
      <c r="P36" s="285"/>
      <c r="Q36" s="591">
        <v>0.11716436946175808</v>
      </c>
      <c r="R36" s="416"/>
      <c r="S36" s="591">
        <v>0</v>
      </c>
      <c r="T36" s="591">
        <v>2.0774024653881096</v>
      </c>
      <c r="U36" s="591">
        <v>4.5560244957883569</v>
      </c>
      <c r="V36" s="437">
        <v>0.8689063949009278</v>
      </c>
      <c r="W36" s="416"/>
      <c r="X36" s="28"/>
      <c r="Y36" s="190"/>
      <c r="Z36" s="175"/>
      <c r="AA36" s="594">
        <v>126.32554348158982</v>
      </c>
      <c r="AB36" s="322">
        <f t="shared" si="25"/>
        <v>8.1536675181012888E-2</v>
      </c>
      <c r="AC36" s="323"/>
      <c r="AD36" s="175"/>
      <c r="AE36" s="175">
        <v>8.1536675181012888E-2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594">
        <v>85.434369677116692</v>
      </c>
      <c r="AP36" s="322"/>
      <c r="AQ36" s="201">
        <f t="shared" si="21"/>
        <v>219.4609475594267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22"/>
        <v>0</v>
      </c>
      <c r="D37" s="323">
        <v>0</v>
      </c>
      <c r="E37" s="416"/>
      <c r="F37" s="416"/>
      <c r="G37" s="587"/>
      <c r="H37" s="304">
        <f t="shared" si="23"/>
        <v>0</v>
      </c>
      <c r="I37" s="28"/>
      <c r="J37" s="470"/>
      <c r="K37" s="175"/>
      <c r="L37" s="304">
        <f t="shared" si="24"/>
        <v>2.9853441457755512</v>
      </c>
      <c r="M37" s="175"/>
      <c r="N37" s="175"/>
      <c r="O37" s="175"/>
      <c r="P37" s="285"/>
      <c r="Q37" s="590">
        <v>0.22317022754620594</v>
      </c>
      <c r="R37" s="416"/>
      <c r="S37" s="590">
        <v>0</v>
      </c>
      <c r="T37" s="590">
        <v>2.2511289039548967</v>
      </c>
      <c r="U37" s="590">
        <v>0.51104501427444859</v>
      </c>
      <c r="V37" s="416">
        <v>0</v>
      </c>
      <c r="W37" s="416"/>
      <c r="X37" s="28"/>
      <c r="Y37" s="190"/>
      <c r="Z37" s="175"/>
      <c r="AA37" s="593">
        <v>6.6257020900641654</v>
      </c>
      <c r="AB37" s="322">
        <f t="shared" si="25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593">
        <v>21.367785423080164</v>
      </c>
      <c r="AP37" s="322"/>
      <c r="AQ37" s="201">
        <f t="shared" si="21"/>
        <v>30.97883165891988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22"/>
        <v>70.828371967119992</v>
      </c>
      <c r="D38" s="323">
        <v>70.828371967119992</v>
      </c>
      <c r="E38" s="416"/>
      <c r="F38" s="416"/>
      <c r="G38" s="587"/>
      <c r="H38" s="304">
        <f t="shared" si="23"/>
        <v>0</v>
      </c>
      <c r="I38" s="28"/>
      <c r="J38" s="470"/>
      <c r="K38" s="175"/>
      <c r="L38" s="304">
        <f t="shared" si="24"/>
        <v>153.49979243638421</v>
      </c>
      <c r="M38" s="175"/>
      <c r="N38" s="175"/>
      <c r="O38" s="175"/>
      <c r="P38" s="285"/>
      <c r="Q38" s="590">
        <v>1.1477325988090588</v>
      </c>
      <c r="R38" s="416"/>
      <c r="S38" s="590">
        <v>0</v>
      </c>
      <c r="T38" s="590">
        <v>2.5254338069550872</v>
      </c>
      <c r="U38" s="590">
        <v>27.72657266886527</v>
      </c>
      <c r="V38" s="416">
        <v>122.10005336175479</v>
      </c>
      <c r="W38" s="416"/>
      <c r="X38" s="28"/>
      <c r="Y38" s="190"/>
      <c r="Z38" s="175"/>
      <c r="AA38" s="593">
        <v>23.452350783272792</v>
      </c>
      <c r="AB38" s="322">
        <f t="shared" si="25"/>
        <v>55.749993418198244</v>
      </c>
      <c r="AC38" s="323"/>
      <c r="AD38" s="175"/>
      <c r="AE38" s="175">
        <v>1.8355295702327903</v>
      </c>
      <c r="AF38" s="175">
        <v>53.91446384796545</v>
      </c>
      <c r="AG38" s="188"/>
      <c r="AH38" s="188"/>
      <c r="AI38" s="188"/>
      <c r="AJ38" s="188"/>
      <c r="AK38" s="28"/>
      <c r="AL38" s="190"/>
      <c r="AM38" s="175"/>
      <c r="AN38" s="352">
        <v>58.377269159703822</v>
      </c>
      <c r="AO38" s="593">
        <v>66.960758156560317</v>
      </c>
      <c r="AP38" s="322"/>
      <c r="AQ38" s="201">
        <f t="shared" si="21"/>
        <v>428.86853592123936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22"/>
        <v>0</v>
      </c>
      <c r="D39" s="323">
        <v>0</v>
      </c>
      <c r="E39" s="416"/>
      <c r="F39" s="416"/>
      <c r="G39" s="587"/>
      <c r="H39" s="304">
        <f t="shared" si="23"/>
        <v>0</v>
      </c>
      <c r="I39" s="28"/>
      <c r="J39" s="470"/>
      <c r="K39" s="175"/>
      <c r="L39" s="304">
        <f t="shared" si="24"/>
        <v>5.1841638465214341</v>
      </c>
      <c r="M39" s="175"/>
      <c r="N39" s="175"/>
      <c r="O39" s="175"/>
      <c r="P39" s="285"/>
      <c r="Q39" s="590">
        <v>0.20882357006109267</v>
      </c>
      <c r="R39" s="416"/>
      <c r="S39" s="590">
        <v>1.8817161973259999</v>
      </c>
      <c r="T39" s="590">
        <v>1.300205240220903</v>
      </c>
      <c r="U39" s="590">
        <v>1.793418838913438</v>
      </c>
      <c r="V39" s="416">
        <v>0</v>
      </c>
      <c r="W39" s="416"/>
      <c r="X39" s="28"/>
      <c r="Y39" s="190"/>
      <c r="Z39" s="175"/>
      <c r="AA39" s="593">
        <v>360.86577756446815</v>
      </c>
      <c r="AB39" s="322">
        <f t="shared" si="25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593">
        <v>60.911761655508165</v>
      </c>
      <c r="AP39" s="322"/>
      <c r="AQ39" s="201">
        <f t="shared" si="21"/>
        <v>426.96170306649771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22"/>
        <v>0</v>
      </c>
      <c r="D40" s="323">
        <v>0</v>
      </c>
      <c r="E40" s="416"/>
      <c r="F40" s="416"/>
      <c r="G40" s="587"/>
      <c r="H40" s="304">
        <f t="shared" si="23"/>
        <v>0</v>
      </c>
      <c r="I40" s="28"/>
      <c r="J40" s="470"/>
      <c r="K40" s="175"/>
      <c r="L40" s="304">
        <f t="shared" si="24"/>
        <v>2.8642199428407595</v>
      </c>
      <c r="M40" s="175"/>
      <c r="N40" s="175"/>
      <c r="O40" s="175"/>
      <c r="P40" s="285"/>
      <c r="Q40" s="590">
        <v>5.4995520359600751E-2</v>
      </c>
      <c r="R40" s="416"/>
      <c r="S40" s="590">
        <v>0</v>
      </c>
      <c r="T40" s="590">
        <v>2.2749019955482468</v>
      </c>
      <c r="U40" s="590">
        <v>0.5343224269329121</v>
      </c>
      <c r="V40" s="416">
        <v>0</v>
      </c>
      <c r="W40" s="416"/>
      <c r="X40" s="28"/>
      <c r="Y40" s="190"/>
      <c r="Z40" s="175"/>
      <c r="AA40" s="593">
        <v>12.713088137131177</v>
      </c>
      <c r="AB40" s="322">
        <f t="shared" si="25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593">
        <v>17.346657407540757</v>
      </c>
      <c r="AP40" s="322"/>
      <c r="AQ40" s="201">
        <f t="shared" si="21"/>
        <v>32.923965487512689</v>
      </c>
    </row>
    <row r="41" spans="1:45" ht="12.75" customHeight="1" x14ac:dyDescent="0.2">
      <c r="A41" s="237" t="s">
        <v>32</v>
      </c>
      <c r="B41" s="138" t="s">
        <v>132</v>
      </c>
      <c r="C41" s="251">
        <f t="shared" si="22"/>
        <v>0</v>
      </c>
      <c r="D41" s="341">
        <v>0</v>
      </c>
      <c r="E41" s="416"/>
      <c r="F41" s="416"/>
      <c r="G41" s="587"/>
      <c r="H41" s="304">
        <f t="shared" si="23"/>
        <v>0</v>
      </c>
      <c r="I41" s="28"/>
      <c r="J41" s="470"/>
      <c r="K41" s="175"/>
      <c r="L41" s="304">
        <f t="shared" si="24"/>
        <v>3.0542021900784753</v>
      </c>
      <c r="M41" s="175"/>
      <c r="N41" s="175"/>
      <c r="O41" s="175"/>
      <c r="P41" s="285"/>
      <c r="Q41" s="591">
        <v>0.25664576167813674</v>
      </c>
      <c r="R41" s="416"/>
      <c r="S41" s="591">
        <v>0</v>
      </c>
      <c r="T41" s="591">
        <v>2.3827952573949887</v>
      </c>
      <c r="U41" s="591">
        <v>0.4147611710053497</v>
      </c>
      <c r="V41" s="437">
        <v>0</v>
      </c>
      <c r="W41" s="416"/>
      <c r="X41" s="28"/>
      <c r="Y41" s="190"/>
      <c r="Z41" s="175"/>
      <c r="AA41" s="594">
        <v>18.049964780337081</v>
      </c>
      <c r="AB41" s="322">
        <f t="shared" si="25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594">
        <v>104.95273904140923</v>
      </c>
      <c r="AP41" s="322"/>
      <c r="AQ41" s="201">
        <f t="shared" si="21"/>
        <v>126.05690601182479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22"/>
        <v>0</v>
      </c>
      <c r="D42" s="323">
        <v>0</v>
      </c>
      <c r="E42" s="416"/>
      <c r="F42" s="416"/>
      <c r="G42" s="587"/>
      <c r="H42" s="304">
        <f t="shared" si="23"/>
        <v>0</v>
      </c>
      <c r="I42" s="28"/>
      <c r="J42" s="470"/>
      <c r="K42" s="175"/>
      <c r="L42" s="304">
        <f t="shared" si="24"/>
        <v>1.287570056302604</v>
      </c>
      <c r="M42" s="175"/>
      <c r="N42" s="175"/>
      <c r="O42" s="175"/>
      <c r="P42" s="285"/>
      <c r="Q42" s="590">
        <v>1.1158511377310294E-2</v>
      </c>
      <c r="R42" s="416"/>
      <c r="S42" s="590">
        <v>0</v>
      </c>
      <c r="T42" s="590">
        <v>1.088076115234089</v>
      </c>
      <c r="U42" s="590">
        <v>0.18833542969120468</v>
      </c>
      <c r="V42" s="416">
        <v>0</v>
      </c>
      <c r="W42" s="416"/>
      <c r="X42" s="28"/>
      <c r="Y42" s="190"/>
      <c r="Z42" s="175"/>
      <c r="AA42" s="593">
        <v>1.157094669140706</v>
      </c>
      <c r="AB42" s="322">
        <f t="shared" si="25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593">
        <v>2.5989162510331343</v>
      </c>
      <c r="AP42" s="322"/>
      <c r="AQ42" s="201">
        <f t="shared" si="21"/>
        <v>5.043580976476445</v>
      </c>
    </row>
    <row r="43" spans="1:45" ht="12.75" customHeight="1" x14ac:dyDescent="0.2">
      <c r="A43" s="237" t="s">
        <v>36</v>
      </c>
      <c r="B43" s="138" t="s">
        <v>143</v>
      </c>
      <c r="C43" s="251">
        <f t="shared" si="22"/>
        <v>0</v>
      </c>
      <c r="D43" s="323">
        <v>0</v>
      </c>
      <c r="E43" s="416"/>
      <c r="F43" s="416"/>
      <c r="G43" s="587"/>
      <c r="H43" s="304">
        <f t="shared" si="23"/>
        <v>0</v>
      </c>
      <c r="I43" s="28"/>
      <c r="J43" s="470"/>
      <c r="K43" s="175">
        <v>0</v>
      </c>
      <c r="L43" s="304">
        <f t="shared" si="24"/>
        <v>12.389410419936141</v>
      </c>
      <c r="M43" s="175"/>
      <c r="N43" s="175"/>
      <c r="O43" s="175"/>
      <c r="P43" s="190"/>
      <c r="Q43" s="590">
        <v>0.13788731916247721</v>
      </c>
      <c r="R43" s="416"/>
      <c r="S43" s="590">
        <v>2.6645878559999998</v>
      </c>
      <c r="T43" s="590">
        <v>8.0791937430322776</v>
      </c>
      <c r="U43" s="590">
        <v>1.5077415017413858</v>
      </c>
      <c r="V43" s="416">
        <v>0</v>
      </c>
      <c r="W43" s="416"/>
      <c r="X43" s="28"/>
      <c r="Y43" s="190"/>
      <c r="Z43" s="175"/>
      <c r="AA43" s="593">
        <v>40.502585769472304</v>
      </c>
      <c r="AB43" s="322">
        <f t="shared" si="25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593">
        <v>53.054447230308121</v>
      </c>
      <c r="AP43" s="322"/>
      <c r="AQ43" s="201">
        <f t="shared" si="21"/>
        <v>105.94644341971656</v>
      </c>
    </row>
    <row r="44" spans="1:45" s="198" customFormat="1" ht="12.75" customHeight="1" x14ac:dyDescent="0.2">
      <c r="A44" s="631" t="s">
        <v>173</v>
      </c>
      <c r="B44" s="632" t="s">
        <v>174</v>
      </c>
      <c r="C44" s="264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45.17164635176642</v>
      </c>
      <c r="M44" s="182"/>
      <c r="N44" s="182"/>
      <c r="O44" s="182"/>
      <c r="P44" s="266"/>
      <c r="Q44" s="417">
        <v>0.87026109653659156</v>
      </c>
      <c r="R44" s="417"/>
      <c r="S44" s="417">
        <v>0</v>
      </c>
      <c r="T44" s="417">
        <v>0.71330213492888261</v>
      </c>
      <c r="U44" s="417">
        <v>43.588083120300944</v>
      </c>
      <c r="V44" s="417">
        <v>0</v>
      </c>
      <c r="W44" s="417"/>
      <c r="X44" s="265"/>
      <c r="Y44" s="266"/>
      <c r="Z44" s="182"/>
      <c r="AA44" s="355">
        <v>3.7049949126164958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10.183472091975387</v>
      </c>
      <c r="AP44" s="330"/>
      <c r="AQ44" s="217">
        <f>C44+H44+L44+AA44+AB44+AN44+AO44+AP44</f>
        <v>59.060113356358308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26">SUM(C46:C55)</f>
        <v>0</v>
      </c>
      <c r="D45" s="534">
        <f t="shared" si="26"/>
        <v>0</v>
      </c>
      <c r="E45" s="534">
        <f t="shared" si="26"/>
        <v>0</v>
      </c>
      <c r="F45" s="535">
        <f t="shared" si="26"/>
        <v>0</v>
      </c>
      <c r="G45" s="535">
        <f t="shared" si="26"/>
        <v>0</v>
      </c>
      <c r="H45" s="536">
        <f t="shared" si="26"/>
        <v>0</v>
      </c>
      <c r="I45" s="537">
        <f t="shared" si="26"/>
        <v>0</v>
      </c>
      <c r="J45" s="551">
        <f t="shared" si="26"/>
        <v>0</v>
      </c>
      <c r="K45" s="534">
        <f t="shared" si="26"/>
        <v>0</v>
      </c>
      <c r="L45" s="536">
        <f t="shared" si="26"/>
        <v>4766.3794800416599</v>
      </c>
      <c r="M45" s="534">
        <f t="shared" si="26"/>
        <v>0</v>
      </c>
      <c r="N45" s="534">
        <f t="shared" ref="N45" si="27">SUM(N46:N55)</f>
        <v>0</v>
      </c>
      <c r="O45" s="534">
        <f t="shared" si="26"/>
        <v>0</v>
      </c>
      <c r="P45" s="534">
        <f t="shared" si="26"/>
        <v>697.83486315555547</v>
      </c>
      <c r="Q45" s="534">
        <f t="shared" si="26"/>
        <v>0</v>
      </c>
      <c r="R45" s="534">
        <f t="shared" si="26"/>
        <v>1017.7427971888799</v>
      </c>
      <c r="S45" s="534">
        <f t="shared" si="26"/>
        <v>0</v>
      </c>
      <c r="T45" s="534">
        <f t="shared" si="26"/>
        <v>1.6215191122715407</v>
      </c>
      <c r="U45" s="534">
        <f>SUM(U46:U55)</f>
        <v>3049.1803005849533</v>
      </c>
      <c r="V45" s="534">
        <f t="shared" si="26"/>
        <v>0</v>
      </c>
      <c r="W45" s="535">
        <f t="shared" si="26"/>
        <v>0</v>
      </c>
      <c r="X45" s="535">
        <f t="shared" si="26"/>
        <v>0</v>
      </c>
      <c r="Y45" s="535">
        <f t="shared" si="26"/>
        <v>0</v>
      </c>
      <c r="Z45" s="534">
        <f t="shared" si="26"/>
        <v>0</v>
      </c>
      <c r="AA45" s="536">
        <f t="shared" si="26"/>
        <v>16.580164546171702</v>
      </c>
      <c r="AB45" s="538">
        <f t="shared" si="26"/>
        <v>226.35470160824678</v>
      </c>
      <c r="AC45" s="539">
        <f t="shared" si="26"/>
        <v>0</v>
      </c>
      <c r="AD45" s="534">
        <f t="shared" si="26"/>
        <v>0</v>
      </c>
      <c r="AE45" s="534">
        <f t="shared" si="26"/>
        <v>0</v>
      </c>
      <c r="AF45" s="534">
        <f t="shared" ref="AF45" si="28">SUM(AF46:AF55)</f>
        <v>0</v>
      </c>
      <c r="AG45" s="534">
        <f t="shared" si="26"/>
        <v>0</v>
      </c>
      <c r="AH45" s="534">
        <f t="shared" si="26"/>
        <v>0</v>
      </c>
      <c r="AI45" s="534">
        <f t="shared" si="26"/>
        <v>203.0736881758948</v>
      </c>
      <c r="AJ45" s="534">
        <f t="shared" ref="AJ45" si="29">SUM(AJ46:AJ55)</f>
        <v>23.281013432351994</v>
      </c>
      <c r="AK45" s="537">
        <f t="shared" si="26"/>
        <v>0</v>
      </c>
      <c r="AL45" s="535">
        <f t="shared" ref="AL45" si="30">SUM(AL46:AL55)</f>
        <v>0</v>
      </c>
      <c r="AM45" s="534">
        <f t="shared" ref="AM45" si="31">SUM(AM46:AM55)</f>
        <v>0</v>
      </c>
      <c r="AN45" s="536">
        <f t="shared" si="26"/>
        <v>0</v>
      </c>
      <c r="AO45" s="536">
        <f t="shared" si="26"/>
        <v>17.842036985723006</v>
      </c>
      <c r="AP45" s="538">
        <f t="shared" si="26"/>
        <v>0</v>
      </c>
      <c r="AQ45" s="541">
        <f t="shared" si="21"/>
        <v>5027.1563831818012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32">SUM(D46:G46)</f>
        <v>0</v>
      </c>
      <c r="D46" s="291"/>
      <c r="E46" s="274"/>
      <c r="F46" s="263"/>
      <c r="G46" s="263"/>
      <c r="H46" s="309">
        <f t="shared" ref="H46:H64" si="33">SUM(I46:K46)</f>
        <v>0</v>
      </c>
      <c r="I46" s="262"/>
      <c r="J46" s="473"/>
      <c r="K46" s="181"/>
      <c r="L46" s="309">
        <f t="shared" ref="L46:L64" si="34">SUM(M46:Z46)</f>
        <v>742.90883442167433</v>
      </c>
      <c r="M46" s="181"/>
      <c r="N46" s="181"/>
      <c r="O46" s="181"/>
      <c r="P46" s="181"/>
      <c r="Q46" s="181"/>
      <c r="R46" s="181"/>
      <c r="S46" s="181"/>
      <c r="T46" s="181"/>
      <c r="U46" s="181">
        <v>742.90883442167433</v>
      </c>
      <c r="V46" s="181"/>
      <c r="W46" s="263"/>
      <c r="X46" s="263"/>
      <c r="Y46" s="263"/>
      <c r="Z46" s="181"/>
      <c r="AA46" s="354">
        <v>0.64998954927279995</v>
      </c>
      <c r="AB46" s="328">
        <f t="shared" ref="AB46:AB56" si="35">SUM(AC46:AM46)</f>
        <v>51.137165578325828</v>
      </c>
      <c r="AC46" s="329"/>
      <c r="AD46" s="181"/>
      <c r="AE46" s="181"/>
      <c r="AF46" s="181"/>
      <c r="AG46" s="181"/>
      <c r="AH46" s="181"/>
      <c r="AI46" s="181">
        <v>51.137165578325828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1"/>
        <v>794.69598954927301</v>
      </c>
    </row>
    <row r="47" spans="1:45" s="198" customFormat="1" ht="12.75" customHeight="1" x14ac:dyDescent="0.2">
      <c r="A47" s="235" t="s">
        <v>151</v>
      </c>
      <c r="B47" s="510"/>
      <c r="C47" s="251">
        <f t="shared" si="32"/>
        <v>0</v>
      </c>
      <c r="D47" s="514"/>
      <c r="E47" s="515"/>
      <c r="F47" s="285"/>
      <c r="G47" s="285"/>
      <c r="H47" s="304">
        <f t="shared" si="33"/>
        <v>0</v>
      </c>
      <c r="I47" s="284"/>
      <c r="J47" s="475"/>
      <c r="K47" s="188"/>
      <c r="L47" s="317">
        <f t="shared" si="34"/>
        <v>285.73736463825168</v>
      </c>
      <c r="M47" s="188"/>
      <c r="N47" s="188"/>
      <c r="O47" s="188"/>
      <c r="P47" s="188"/>
      <c r="Q47" s="188"/>
      <c r="R47" s="188"/>
      <c r="S47" s="188"/>
      <c r="T47" s="188"/>
      <c r="U47" s="188">
        <v>285.73736463825168</v>
      </c>
      <c r="V47" s="188"/>
      <c r="W47" s="285"/>
      <c r="X47" s="285"/>
      <c r="Y47" s="285"/>
      <c r="Z47" s="188"/>
      <c r="AA47" s="522"/>
      <c r="AB47" s="340">
        <f t="shared" si="35"/>
        <v>19.668360706459303</v>
      </c>
      <c r="AC47" s="341"/>
      <c r="AD47" s="188"/>
      <c r="AE47" s="188"/>
      <c r="AF47" s="188"/>
      <c r="AG47" s="188"/>
      <c r="AH47" s="188"/>
      <c r="AI47" s="188">
        <v>19.668360706459303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1"/>
        <v>305.40572534471096</v>
      </c>
    </row>
    <row r="48" spans="1:45" s="198" customFormat="1" ht="12.75" customHeight="1" x14ac:dyDescent="0.2">
      <c r="A48" s="237" t="s">
        <v>72</v>
      </c>
      <c r="B48" s="200"/>
      <c r="C48" s="251">
        <f t="shared" si="32"/>
        <v>0</v>
      </c>
      <c r="D48" s="252"/>
      <c r="E48" s="253"/>
      <c r="F48" s="190"/>
      <c r="G48" s="190"/>
      <c r="H48" s="304">
        <f t="shared" si="33"/>
        <v>0</v>
      </c>
      <c r="I48" s="28"/>
      <c r="J48" s="470"/>
      <c r="K48" s="175"/>
      <c r="L48" s="304">
        <f t="shared" si="34"/>
        <v>1883.0987860961757</v>
      </c>
      <c r="M48" s="175"/>
      <c r="N48" s="175"/>
      <c r="O48" s="175"/>
      <c r="P48" s="175">
        <v>609.17476231890521</v>
      </c>
      <c r="Q48" s="175"/>
      <c r="R48" s="175"/>
      <c r="S48" s="175"/>
      <c r="T48" s="175">
        <v>1.6215191122715407</v>
      </c>
      <c r="U48" s="175">
        <v>1272.3025046649989</v>
      </c>
      <c r="V48" s="175"/>
      <c r="W48" s="190"/>
      <c r="X48" s="190"/>
      <c r="Y48" s="190"/>
      <c r="Z48" s="175"/>
      <c r="AA48" s="352"/>
      <c r="AB48" s="322">
        <f t="shared" si="35"/>
        <v>110.53309484624918</v>
      </c>
      <c r="AC48" s="323"/>
      <c r="AD48" s="175"/>
      <c r="AE48" s="175"/>
      <c r="AF48" s="175"/>
      <c r="AG48" s="175"/>
      <c r="AH48" s="175"/>
      <c r="AI48" s="175">
        <v>90.191359504807536</v>
      </c>
      <c r="AJ48" s="175">
        <v>20.341735341441652</v>
      </c>
      <c r="AK48" s="28"/>
      <c r="AL48" s="190"/>
      <c r="AM48" s="175"/>
      <c r="AN48" s="304"/>
      <c r="AO48" s="352">
        <v>13.643553019723008</v>
      </c>
      <c r="AP48" s="322"/>
      <c r="AQ48" s="201">
        <f t="shared" si="21"/>
        <v>2007.2754339621479</v>
      </c>
    </row>
    <row r="49" spans="1:45" s="198" customFormat="1" ht="12.75" customHeight="1" x14ac:dyDescent="0.2">
      <c r="A49" s="237" t="s">
        <v>73</v>
      </c>
      <c r="B49" s="200"/>
      <c r="C49" s="251">
        <f t="shared" si="32"/>
        <v>0</v>
      </c>
      <c r="D49" s="252"/>
      <c r="E49" s="253"/>
      <c r="F49" s="190"/>
      <c r="G49" s="190"/>
      <c r="H49" s="304">
        <f t="shared" si="33"/>
        <v>0</v>
      </c>
      <c r="I49" s="28"/>
      <c r="J49" s="470"/>
      <c r="K49" s="175"/>
      <c r="L49" s="304">
        <f t="shared" si="34"/>
        <v>102.56928610694686</v>
      </c>
      <c r="M49" s="175"/>
      <c r="N49" s="175"/>
      <c r="O49" s="175"/>
      <c r="P49" s="175">
        <v>1.5152388279966702</v>
      </c>
      <c r="Q49" s="175"/>
      <c r="R49" s="175"/>
      <c r="S49" s="175"/>
      <c r="T49" s="175"/>
      <c r="U49" s="175">
        <v>101.05404727895019</v>
      </c>
      <c r="V49" s="175"/>
      <c r="W49" s="190"/>
      <c r="X49" s="190"/>
      <c r="Y49" s="190"/>
      <c r="Z49" s="175"/>
      <c r="AA49" s="352"/>
      <c r="AB49" s="322">
        <f t="shared" si="35"/>
        <v>7.0065214931642128</v>
      </c>
      <c r="AC49" s="323"/>
      <c r="AD49" s="175"/>
      <c r="AE49" s="175"/>
      <c r="AF49" s="175"/>
      <c r="AG49" s="175"/>
      <c r="AH49" s="175"/>
      <c r="AI49" s="175">
        <v>6.9559242111940041</v>
      </c>
      <c r="AJ49" s="175">
        <v>5.0597281970208685E-2</v>
      </c>
      <c r="AK49" s="28"/>
      <c r="AL49" s="190"/>
      <c r="AM49" s="175"/>
      <c r="AN49" s="304"/>
      <c r="AO49" s="352"/>
      <c r="AP49" s="322"/>
      <c r="AQ49" s="201">
        <f t="shared" si="21"/>
        <v>109.57580760011108</v>
      </c>
    </row>
    <row r="50" spans="1:45" s="198" customFormat="1" ht="12.75" customHeight="1" x14ac:dyDescent="0.2">
      <c r="A50" s="237" t="s">
        <v>38</v>
      </c>
      <c r="B50" s="200"/>
      <c r="C50" s="251">
        <f t="shared" si="32"/>
        <v>0</v>
      </c>
      <c r="D50" s="252"/>
      <c r="E50" s="253"/>
      <c r="F50" s="190"/>
      <c r="G50" s="190"/>
      <c r="H50" s="304">
        <f t="shared" si="33"/>
        <v>0</v>
      </c>
      <c r="I50" s="28"/>
      <c r="J50" s="470"/>
      <c r="K50" s="175"/>
      <c r="L50" s="304">
        <f t="shared" si="34"/>
        <v>38.349980405071847</v>
      </c>
      <c r="M50" s="175"/>
      <c r="N50" s="175"/>
      <c r="O50" s="175"/>
      <c r="P50" s="175"/>
      <c r="Q50" s="175"/>
      <c r="R50" s="287"/>
      <c r="S50" s="175"/>
      <c r="T50" s="175"/>
      <c r="U50" s="175">
        <v>38.349980405071847</v>
      </c>
      <c r="V50" s="175"/>
      <c r="W50" s="190"/>
      <c r="X50" s="190"/>
      <c r="Y50" s="190"/>
      <c r="Z50" s="175"/>
      <c r="AA50" s="352"/>
      <c r="AB50" s="322">
        <f t="shared" si="35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4.1984839659999995</v>
      </c>
      <c r="AP50" s="322"/>
      <c r="AQ50" s="201">
        <f t="shared" si="21"/>
        <v>42.548464371071844</v>
      </c>
    </row>
    <row r="51" spans="1:45" s="198" customFormat="1" ht="12.75" customHeight="1" x14ac:dyDescent="0.2">
      <c r="A51" s="237" t="s">
        <v>39</v>
      </c>
      <c r="B51" s="200"/>
      <c r="C51" s="251">
        <f t="shared" si="32"/>
        <v>0</v>
      </c>
      <c r="D51" s="252"/>
      <c r="E51" s="253"/>
      <c r="F51" s="190"/>
      <c r="G51" s="190"/>
      <c r="H51" s="304">
        <f t="shared" si="33"/>
        <v>0</v>
      </c>
      <c r="I51" s="28"/>
      <c r="J51" s="470"/>
      <c r="K51" s="175"/>
      <c r="L51" s="304">
        <f t="shared" si="34"/>
        <v>13.625651636053366</v>
      </c>
      <c r="M51" s="175"/>
      <c r="N51" s="175"/>
      <c r="O51" s="175"/>
      <c r="P51" s="175">
        <v>0.63742222222222222</v>
      </c>
      <c r="Q51" s="175"/>
      <c r="R51" s="175">
        <v>12.988229413831144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35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1"/>
        <v>13.625651636053366</v>
      </c>
    </row>
    <row r="52" spans="1:45" s="198" customFormat="1" ht="12.75" customHeight="1" x14ac:dyDescent="0.2">
      <c r="A52" s="237" t="s">
        <v>77</v>
      </c>
      <c r="B52" s="238"/>
      <c r="C52" s="286">
        <f t="shared" si="32"/>
        <v>0</v>
      </c>
      <c r="D52" s="287"/>
      <c r="E52" s="287"/>
      <c r="F52" s="288"/>
      <c r="G52" s="288"/>
      <c r="H52" s="318">
        <f t="shared" si="33"/>
        <v>0</v>
      </c>
      <c r="I52" s="319"/>
      <c r="J52" s="481"/>
      <c r="K52" s="287"/>
      <c r="L52" s="318">
        <f t="shared" si="34"/>
        <v>1004.7545677750487</v>
      </c>
      <c r="M52" s="287"/>
      <c r="N52" s="287"/>
      <c r="O52" s="287"/>
      <c r="P52" s="188"/>
      <c r="Q52" s="287"/>
      <c r="R52" s="287">
        <v>1004.7545677750487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35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1"/>
        <v>1004.7545677750487</v>
      </c>
    </row>
    <row r="53" spans="1:45" s="198" customFormat="1" ht="12.75" customHeight="1" x14ac:dyDescent="0.2">
      <c r="A53" s="237" t="s">
        <v>74</v>
      </c>
      <c r="B53" s="238"/>
      <c r="C53" s="286">
        <f t="shared" si="32"/>
        <v>0</v>
      </c>
      <c r="D53" s="319"/>
      <c r="E53" s="287"/>
      <c r="F53" s="288"/>
      <c r="G53" s="288"/>
      <c r="H53" s="318">
        <f t="shared" si="33"/>
        <v>0</v>
      </c>
      <c r="I53" s="319"/>
      <c r="J53" s="481"/>
      <c r="K53" s="287"/>
      <c r="L53" s="318">
        <f t="shared" si="34"/>
        <v>181.80697038055041</v>
      </c>
      <c r="M53" s="287"/>
      <c r="N53" s="287"/>
      <c r="O53" s="287"/>
      <c r="P53" s="287">
        <v>7.6320847289734957</v>
      </c>
      <c r="Q53" s="287"/>
      <c r="R53" s="287"/>
      <c r="S53" s="287"/>
      <c r="T53" s="287"/>
      <c r="U53" s="287">
        <v>174.17488565157691</v>
      </c>
      <c r="V53" s="287"/>
      <c r="W53" s="288"/>
      <c r="X53" s="288"/>
      <c r="Y53" s="288"/>
      <c r="Z53" s="287"/>
      <c r="AA53" s="349"/>
      <c r="AB53" s="342">
        <f t="shared" si="35"/>
        <v>12.243954959128887</v>
      </c>
      <c r="AC53" s="343"/>
      <c r="AD53" s="287"/>
      <c r="AE53" s="287"/>
      <c r="AF53" s="287"/>
      <c r="AG53" s="287"/>
      <c r="AH53" s="287"/>
      <c r="AI53" s="175">
        <v>11.989102234979157</v>
      </c>
      <c r="AJ53" s="175">
        <v>0.25485272414973004</v>
      </c>
      <c r="AK53" s="287"/>
      <c r="AL53" s="287"/>
      <c r="AM53" s="287"/>
      <c r="AN53" s="349"/>
      <c r="AO53" s="352"/>
      <c r="AP53" s="342"/>
      <c r="AQ53" s="239">
        <f t="shared" si="21"/>
        <v>194.05092533967931</v>
      </c>
    </row>
    <row r="54" spans="1:45" s="198" customFormat="1" ht="12.75" customHeight="1" x14ac:dyDescent="0.2">
      <c r="A54" s="199" t="s">
        <v>135</v>
      </c>
      <c r="B54" s="200"/>
      <c r="C54" s="286">
        <f t="shared" si="32"/>
        <v>0</v>
      </c>
      <c r="D54" s="319"/>
      <c r="E54" s="287"/>
      <c r="F54" s="288"/>
      <c r="G54" s="288"/>
      <c r="H54" s="318">
        <f t="shared" si="33"/>
        <v>0</v>
      </c>
      <c r="I54" s="319"/>
      <c r="J54" s="481"/>
      <c r="K54" s="287"/>
      <c r="L54" s="318">
        <f t="shared" si="34"/>
        <v>98.599628814877434</v>
      </c>
      <c r="M54" s="287"/>
      <c r="N54" s="287"/>
      <c r="O54" s="287"/>
      <c r="P54" s="287"/>
      <c r="Q54" s="287"/>
      <c r="R54" s="287"/>
      <c r="S54" s="287"/>
      <c r="T54" s="287"/>
      <c r="U54" s="287">
        <v>98.599628814877434</v>
      </c>
      <c r="V54" s="287"/>
      <c r="W54" s="288"/>
      <c r="X54" s="288"/>
      <c r="Y54" s="288"/>
      <c r="Z54" s="287"/>
      <c r="AA54" s="384"/>
      <c r="AB54" s="342">
        <f t="shared" si="35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1"/>
        <v>98.599628814877434</v>
      </c>
    </row>
    <row r="55" spans="1:45" s="198" customFormat="1" ht="12.75" customHeight="1" x14ac:dyDescent="0.2">
      <c r="A55" s="215" t="s">
        <v>75</v>
      </c>
      <c r="B55" s="216"/>
      <c r="C55" s="264">
        <f t="shared" si="32"/>
        <v>0</v>
      </c>
      <c r="D55" s="292"/>
      <c r="E55" s="293"/>
      <c r="F55" s="266"/>
      <c r="G55" s="266"/>
      <c r="H55" s="310">
        <f t="shared" si="33"/>
        <v>0</v>
      </c>
      <c r="I55" s="265"/>
      <c r="J55" s="476"/>
      <c r="K55" s="182"/>
      <c r="L55" s="310">
        <f t="shared" si="34"/>
        <v>414.9284097670099</v>
      </c>
      <c r="M55" s="182"/>
      <c r="N55" s="182"/>
      <c r="O55" s="182"/>
      <c r="P55" s="182">
        <v>78.875355057457966</v>
      </c>
      <c r="Q55" s="182"/>
      <c r="R55" s="182"/>
      <c r="S55" s="182">
        <v>0</v>
      </c>
      <c r="T55" s="182"/>
      <c r="U55" s="182">
        <v>336.05305470955193</v>
      </c>
      <c r="V55" s="182"/>
      <c r="W55" s="266"/>
      <c r="X55" s="266"/>
      <c r="Y55" s="266"/>
      <c r="Z55" s="182"/>
      <c r="AA55" s="520">
        <v>15.9301749968989</v>
      </c>
      <c r="AB55" s="330">
        <f t="shared" si="35"/>
        <v>25.765604024919377</v>
      </c>
      <c r="AC55" s="331"/>
      <c r="AD55" s="182"/>
      <c r="AE55" s="182"/>
      <c r="AF55" s="182"/>
      <c r="AG55" s="182"/>
      <c r="AH55" s="182"/>
      <c r="AI55" s="182">
        <v>23.131775940128971</v>
      </c>
      <c r="AJ55" s="182">
        <v>2.6338280847904039</v>
      </c>
      <c r="AK55" s="265"/>
      <c r="AL55" s="266"/>
      <c r="AM55" s="182"/>
      <c r="AN55" s="310"/>
      <c r="AO55" s="355"/>
      <c r="AP55" s="330"/>
      <c r="AQ55" s="217">
        <f t="shared" si="21"/>
        <v>456.62418878882818</v>
      </c>
    </row>
    <row r="56" spans="1:45" s="208" customFormat="1" ht="12.75" customHeight="1" x14ac:dyDescent="0.2">
      <c r="A56" s="242" t="s">
        <v>40</v>
      </c>
      <c r="B56" s="243"/>
      <c r="C56" s="289">
        <f t="shared" si="32"/>
        <v>124.1187566409633</v>
      </c>
      <c r="D56" s="294">
        <v>27.010307257286037</v>
      </c>
      <c r="E56" s="386">
        <v>89.144789970825528</v>
      </c>
      <c r="F56" s="290"/>
      <c r="G56" s="290">
        <v>7.9636594128517197</v>
      </c>
      <c r="H56" s="176">
        <f t="shared" si="33"/>
        <v>160.56790833792408</v>
      </c>
      <c r="I56" s="294"/>
      <c r="J56" s="478">
        <v>127.70399999999999</v>
      </c>
      <c r="K56" s="189">
        <v>32.86390833792408</v>
      </c>
      <c r="L56" s="176">
        <f t="shared" si="34"/>
        <v>1056.6737976209406</v>
      </c>
      <c r="M56" s="189"/>
      <c r="N56" s="189"/>
      <c r="O56" s="189"/>
      <c r="P56" s="189">
        <v>0</v>
      </c>
      <c r="Q56" s="595">
        <v>745.1216263117758</v>
      </c>
      <c r="R56" s="189"/>
      <c r="S56" s="189">
        <v>0</v>
      </c>
      <c r="T56" s="595">
        <v>45.352999557976517</v>
      </c>
      <c r="U56" s="595">
        <v>259.51916291913381</v>
      </c>
      <c r="V56" s="189">
        <v>6.6800088320543898</v>
      </c>
      <c r="W56" s="290"/>
      <c r="X56" s="290"/>
      <c r="Y56" s="290"/>
      <c r="Z56" s="189"/>
      <c r="AA56" s="176">
        <v>539.7924043487252</v>
      </c>
      <c r="AB56" s="344">
        <f t="shared" si="35"/>
        <v>96.420175753312208</v>
      </c>
      <c r="AC56" s="345"/>
      <c r="AD56" s="189"/>
      <c r="AE56" s="189">
        <v>25.112928999374567</v>
      </c>
      <c r="AF56" s="189"/>
      <c r="AG56" s="189"/>
      <c r="AH56" s="189"/>
      <c r="AI56" s="189"/>
      <c r="AJ56" s="189"/>
      <c r="AK56" s="294"/>
      <c r="AL56" s="290">
        <v>13.888738851230531</v>
      </c>
      <c r="AM56" s="189">
        <v>57.418507902707098</v>
      </c>
      <c r="AN56" s="176"/>
      <c r="AO56" s="176">
        <v>712.81602900591554</v>
      </c>
      <c r="AP56" s="344"/>
      <c r="AQ56" s="220">
        <f t="shared" si="21"/>
        <v>2690.3890717077811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0.19697037593984965</v>
      </c>
      <c r="D57" s="595">
        <f t="shared" ref="D57:AP57" si="36">D58+D65</f>
        <v>0.19697037593984965</v>
      </c>
      <c r="E57" s="189">
        <f t="shared" si="36"/>
        <v>0</v>
      </c>
      <c r="F57" s="290">
        <f t="shared" si="36"/>
        <v>0</v>
      </c>
      <c r="G57" s="290">
        <f t="shared" si="36"/>
        <v>0</v>
      </c>
      <c r="H57" s="176">
        <f t="shared" si="36"/>
        <v>0</v>
      </c>
      <c r="I57" s="294">
        <f t="shared" si="36"/>
        <v>0</v>
      </c>
      <c r="J57" s="294">
        <f t="shared" si="36"/>
        <v>0</v>
      </c>
      <c r="K57" s="294">
        <f t="shared" si="36"/>
        <v>0</v>
      </c>
      <c r="L57" s="176">
        <f t="shared" si="36"/>
        <v>192.4989558323376</v>
      </c>
      <c r="M57" s="189">
        <f t="shared" si="36"/>
        <v>0</v>
      </c>
      <c r="N57" s="189">
        <f t="shared" si="36"/>
        <v>0</v>
      </c>
      <c r="O57" s="189">
        <f t="shared" si="36"/>
        <v>0</v>
      </c>
      <c r="P57" s="189">
        <f t="shared" si="36"/>
        <v>0</v>
      </c>
      <c r="Q57" s="595">
        <f t="shared" si="36"/>
        <v>38.836628231103333</v>
      </c>
      <c r="R57" s="189">
        <f t="shared" si="36"/>
        <v>0</v>
      </c>
      <c r="S57" s="595">
        <f t="shared" si="36"/>
        <v>0.2093031229578676</v>
      </c>
      <c r="T57" s="595">
        <f t="shared" si="36"/>
        <v>63.834408326851005</v>
      </c>
      <c r="U57" s="595">
        <f t="shared" si="36"/>
        <v>89.618616151425385</v>
      </c>
      <c r="V57" s="189">
        <f t="shared" si="36"/>
        <v>0</v>
      </c>
      <c r="W57" s="290">
        <f t="shared" si="36"/>
        <v>0</v>
      </c>
      <c r="X57" s="290">
        <f t="shared" si="36"/>
        <v>0</v>
      </c>
      <c r="Y57" s="290">
        <f t="shared" si="36"/>
        <v>0</v>
      </c>
      <c r="Z57" s="294">
        <f t="shared" si="36"/>
        <v>0</v>
      </c>
      <c r="AA57" s="609">
        <f t="shared" si="36"/>
        <v>342.023655091092</v>
      </c>
      <c r="AB57" s="344">
        <f t="shared" si="36"/>
        <v>53.473034533535454</v>
      </c>
      <c r="AC57" s="345">
        <f t="shared" si="36"/>
        <v>0</v>
      </c>
      <c r="AD57" s="189">
        <f t="shared" si="36"/>
        <v>0</v>
      </c>
      <c r="AE57" s="189">
        <f t="shared" si="36"/>
        <v>23.400215667983705</v>
      </c>
      <c r="AF57" s="189">
        <f t="shared" si="36"/>
        <v>0</v>
      </c>
      <c r="AG57" s="189">
        <f t="shared" si="36"/>
        <v>0</v>
      </c>
      <c r="AH57" s="189">
        <f t="shared" si="36"/>
        <v>6.7798337837191829</v>
      </c>
      <c r="AI57" s="189">
        <f t="shared" si="36"/>
        <v>0</v>
      </c>
      <c r="AJ57" s="189">
        <f t="shared" si="36"/>
        <v>0</v>
      </c>
      <c r="AK57" s="189">
        <f t="shared" si="36"/>
        <v>0</v>
      </c>
      <c r="AL57" s="189">
        <f t="shared" si="36"/>
        <v>0.16649466165720572</v>
      </c>
      <c r="AM57" s="294">
        <f t="shared" si="36"/>
        <v>23.126490420175365</v>
      </c>
      <c r="AN57" s="176">
        <f t="shared" si="36"/>
        <v>0</v>
      </c>
      <c r="AO57" s="609">
        <f t="shared" si="36"/>
        <v>1280.6426801595153</v>
      </c>
      <c r="AP57" s="344">
        <f t="shared" si="36"/>
        <v>0</v>
      </c>
      <c r="AQ57" s="240">
        <f t="shared" si="21"/>
        <v>1868.8352959924202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32"/>
        <v>0.19697037593984965</v>
      </c>
      <c r="D58" s="596">
        <v>0.19697037593984965</v>
      </c>
      <c r="E58" s="344">
        <v>0</v>
      </c>
      <c r="F58" s="344">
        <f>SUM(F59:F64)</f>
        <v>0</v>
      </c>
      <c r="G58" s="582">
        <v>0</v>
      </c>
      <c r="H58" s="176">
        <f t="shared" si="33"/>
        <v>0</v>
      </c>
      <c r="I58" s="294">
        <f>SUM(I59:I64)</f>
        <v>0</v>
      </c>
      <c r="J58" s="482">
        <f>SUM(J59:J64)</f>
        <v>0</v>
      </c>
      <c r="K58" s="294">
        <f>SUM(K59:K64)</f>
        <v>0</v>
      </c>
      <c r="L58" s="176">
        <f t="shared" si="34"/>
        <v>90.368399629642909</v>
      </c>
      <c r="M58" s="189">
        <f t="shared" ref="M58:AJ58" si="37">SUM(M59:M64)</f>
        <v>0</v>
      </c>
      <c r="N58" s="290">
        <f t="shared" si="37"/>
        <v>0</v>
      </c>
      <c r="O58" s="290">
        <f t="shared" si="37"/>
        <v>0</v>
      </c>
      <c r="P58" s="344">
        <f t="shared" si="37"/>
        <v>0</v>
      </c>
      <c r="Q58" s="602">
        <v>9.9832689810746853</v>
      </c>
      <c r="R58" s="344">
        <f t="shared" si="37"/>
        <v>0</v>
      </c>
      <c r="S58" s="602">
        <v>0</v>
      </c>
      <c r="T58" s="602">
        <v>34.129016031283705</v>
      </c>
      <c r="U58" s="602">
        <v>46.25611461728451</v>
      </c>
      <c r="V58" s="344">
        <f t="shared" si="37"/>
        <v>0</v>
      </c>
      <c r="W58" s="344">
        <f t="shared" si="37"/>
        <v>0</v>
      </c>
      <c r="X58" s="344">
        <f t="shared" si="37"/>
        <v>0</v>
      </c>
      <c r="Y58" s="290">
        <f t="shared" si="37"/>
        <v>0</v>
      </c>
      <c r="Z58" s="294">
        <f t="shared" si="37"/>
        <v>0</v>
      </c>
      <c r="AA58" s="609">
        <v>194.12203433588209</v>
      </c>
      <c r="AB58" s="344">
        <f t="shared" ref="AB58:AB71" si="38">SUM(AC58:AM58)</f>
        <v>35.882225778494409</v>
      </c>
      <c r="AC58" s="345">
        <f t="shared" si="37"/>
        <v>0</v>
      </c>
      <c r="AD58" s="189">
        <f t="shared" si="37"/>
        <v>0</v>
      </c>
      <c r="AE58" s="189">
        <f t="shared" si="37"/>
        <v>10.551407942261838</v>
      </c>
      <c r="AF58" s="189"/>
      <c r="AG58" s="189">
        <f t="shared" si="37"/>
        <v>0</v>
      </c>
      <c r="AH58" s="189">
        <f t="shared" si="37"/>
        <v>2.0378327544000001</v>
      </c>
      <c r="AI58" s="189">
        <f t="shared" si="37"/>
        <v>0</v>
      </c>
      <c r="AJ58" s="189">
        <f t="shared" si="37"/>
        <v>0</v>
      </c>
      <c r="AK58" s="189"/>
      <c r="AL58" s="189">
        <v>0.16649466165720572</v>
      </c>
      <c r="AM58" s="290">
        <v>23.126490420175365</v>
      </c>
      <c r="AN58" s="176">
        <f t="shared" ref="AN58" si="39">SUM(AN59:AN64)</f>
        <v>0</v>
      </c>
      <c r="AO58" s="609">
        <v>1025.1280063953325</v>
      </c>
      <c r="AP58" s="344">
        <f t="shared" ref="AP58" si="40">SUM(AP59:AP64)</f>
        <v>0</v>
      </c>
      <c r="AQ58" s="240">
        <f t="shared" si="21"/>
        <v>1345.6976365152918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32"/>
        <v>9.9984962406015031E-3</v>
      </c>
      <c r="D59" s="597">
        <v>9.9984962406015031E-3</v>
      </c>
      <c r="E59" s="328"/>
      <c r="F59" s="328"/>
      <c r="G59" s="273"/>
      <c r="H59" s="309">
        <f t="shared" si="33"/>
        <v>0</v>
      </c>
      <c r="I59" s="291"/>
      <c r="J59" s="495"/>
      <c r="K59" s="291"/>
      <c r="L59" s="309">
        <f t="shared" si="34"/>
        <v>32.717494637194065</v>
      </c>
      <c r="M59" s="274"/>
      <c r="N59" s="563"/>
      <c r="O59" s="563"/>
      <c r="P59" s="328"/>
      <c r="Q59" s="603">
        <v>3.2701364558668726</v>
      </c>
      <c r="R59" s="328"/>
      <c r="S59" s="603">
        <v>0</v>
      </c>
      <c r="T59" s="603">
        <v>15.459824333090737</v>
      </c>
      <c r="U59" s="603">
        <v>13.987533848236454</v>
      </c>
      <c r="V59" s="617">
        <v>0</v>
      </c>
      <c r="W59" s="328"/>
      <c r="X59" s="328"/>
      <c r="Y59" s="563"/>
      <c r="Z59" s="291"/>
      <c r="AA59" s="610">
        <v>38.058801828247141</v>
      </c>
      <c r="AB59" s="328">
        <f t="shared" si="38"/>
        <v>3.0313445500062519</v>
      </c>
      <c r="AC59" s="564"/>
      <c r="AD59" s="274"/>
      <c r="AE59" s="579">
        <v>3.0313445500062519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10">
        <v>201.67936197571984</v>
      </c>
      <c r="AP59" s="328"/>
      <c r="AQ59" s="570">
        <f t="shared" si="21"/>
        <v>275.49700148740789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32"/>
        <v>0</v>
      </c>
      <c r="D60" s="597">
        <v>0</v>
      </c>
      <c r="E60" s="322"/>
      <c r="F60" s="322"/>
      <c r="G60" s="583"/>
      <c r="H60" s="304">
        <f t="shared" si="33"/>
        <v>0</v>
      </c>
      <c r="I60" s="252"/>
      <c r="J60" s="501"/>
      <c r="K60" s="252"/>
      <c r="L60" s="304">
        <f t="shared" si="34"/>
        <v>22.288611258050796</v>
      </c>
      <c r="M60" s="253"/>
      <c r="N60" s="386"/>
      <c r="O60" s="386"/>
      <c r="P60" s="322"/>
      <c r="Q60" s="603">
        <v>1.2417499769851992</v>
      </c>
      <c r="R60" s="322"/>
      <c r="S60" s="603">
        <v>0</v>
      </c>
      <c r="T60" s="603">
        <v>2.9899234427020764</v>
      </c>
      <c r="U60" s="603">
        <v>18.05693783836352</v>
      </c>
      <c r="V60" s="617">
        <v>0</v>
      </c>
      <c r="W60" s="322"/>
      <c r="X60" s="322"/>
      <c r="Y60" s="386"/>
      <c r="Z60" s="252"/>
      <c r="AA60" s="610">
        <v>14.887001998599839</v>
      </c>
      <c r="AB60" s="322">
        <f t="shared" si="38"/>
        <v>0.13116381271920413</v>
      </c>
      <c r="AC60" s="565"/>
      <c r="AD60" s="253"/>
      <c r="AE60" s="580">
        <v>0.13116381271920413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10">
        <v>48.101040476362321</v>
      </c>
      <c r="AP60" s="322"/>
      <c r="AQ60" s="571">
        <f t="shared" si="21"/>
        <v>85.407817545732158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32"/>
        <v>0.17997293233082706</v>
      </c>
      <c r="D61" s="597">
        <v>0.17997293233082706</v>
      </c>
      <c r="E61" s="322"/>
      <c r="F61" s="322"/>
      <c r="G61" s="583"/>
      <c r="H61" s="304">
        <f t="shared" si="33"/>
        <v>0</v>
      </c>
      <c r="I61" s="252"/>
      <c r="J61" s="501"/>
      <c r="K61" s="252"/>
      <c r="L61" s="304">
        <f t="shared" si="34"/>
        <v>13.655881732908931</v>
      </c>
      <c r="M61" s="253"/>
      <c r="N61" s="386"/>
      <c r="O61" s="386"/>
      <c r="P61" s="322"/>
      <c r="Q61" s="603">
        <v>2.9611603351644362</v>
      </c>
      <c r="R61" s="322"/>
      <c r="S61" s="603">
        <v>0</v>
      </c>
      <c r="T61" s="603">
        <v>9.320880603946474</v>
      </c>
      <c r="U61" s="603">
        <v>1.3738407937980213</v>
      </c>
      <c r="V61" s="617">
        <v>0</v>
      </c>
      <c r="W61" s="322"/>
      <c r="X61" s="322"/>
      <c r="Y61" s="386"/>
      <c r="Z61" s="252"/>
      <c r="AA61" s="610">
        <v>30.759492626178595</v>
      </c>
      <c r="AB61" s="322">
        <f t="shared" si="38"/>
        <v>3.4381989734178915</v>
      </c>
      <c r="AC61" s="565"/>
      <c r="AD61" s="253"/>
      <c r="AE61" s="580">
        <v>3.4381989734178915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10">
        <v>91.790520658107837</v>
      </c>
      <c r="AP61" s="322"/>
      <c r="AQ61" s="571">
        <f t="shared" si="21"/>
        <v>139.82406692294407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32"/>
        <v>2.9995488721804514E-3</v>
      </c>
      <c r="D62" s="597">
        <v>2.9995488721804514E-3</v>
      </c>
      <c r="E62" s="322"/>
      <c r="F62" s="322"/>
      <c r="G62" s="583"/>
      <c r="H62" s="304">
        <f t="shared" si="33"/>
        <v>0</v>
      </c>
      <c r="I62" s="252"/>
      <c r="J62" s="501"/>
      <c r="K62" s="252"/>
      <c r="L62" s="304">
        <f t="shared" si="34"/>
        <v>2.292012862579325</v>
      </c>
      <c r="M62" s="253"/>
      <c r="N62" s="386"/>
      <c r="O62" s="386"/>
      <c r="P62" s="322"/>
      <c r="Q62" s="603">
        <v>0.18204539003548986</v>
      </c>
      <c r="R62" s="322"/>
      <c r="S62" s="603">
        <v>0</v>
      </c>
      <c r="T62" s="603">
        <v>0.50472102152035059</v>
      </c>
      <c r="U62" s="603">
        <v>1.6052464510234845</v>
      </c>
      <c r="V62" s="617">
        <v>0</v>
      </c>
      <c r="W62" s="322"/>
      <c r="X62" s="322"/>
      <c r="Y62" s="386"/>
      <c r="Z62" s="252"/>
      <c r="AA62" s="610">
        <v>32.674217281759731</v>
      </c>
      <c r="AB62" s="322">
        <f t="shared" si="38"/>
        <v>0.17974243340076945</v>
      </c>
      <c r="AC62" s="565"/>
      <c r="AD62" s="253"/>
      <c r="AE62" s="580">
        <v>0.17974243340076945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10">
        <v>547.771009495209</v>
      </c>
      <c r="AP62" s="322"/>
      <c r="AQ62" s="571">
        <f t="shared" si="21"/>
        <v>582.91998162182097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32"/>
        <v>9.9984962406015026E-4</v>
      </c>
      <c r="D63" s="598">
        <v>9.9984962406015026E-4</v>
      </c>
      <c r="E63" s="322"/>
      <c r="F63" s="322"/>
      <c r="G63" s="583"/>
      <c r="H63" s="304">
        <f t="shared" si="33"/>
        <v>0</v>
      </c>
      <c r="I63" s="252"/>
      <c r="J63" s="501"/>
      <c r="K63" s="252"/>
      <c r="L63" s="304">
        <f t="shared" si="34"/>
        <v>1.4779487073554356</v>
      </c>
      <c r="M63" s="253"/>
      <c r="N63" s="386"/>
      <c r="O63" s="386"/>
      <c r="P63" s="322"/>
      <c r="Q63" s="604">
        <v>0.8308952435106074</v>
      </c>
      <c r="R63" s="322"/>
      <c r="S63" s="604">
        <v>0</v>
      </c>
      <c r="T63" s="604">
        <v>0.106064562493407</v>
      </c>
      <c r="U63" s="604">
        <v>0.54098890135142108</v>
      </c>
      <c r="V63" s="618">
        <v>0</v>
      </c>
      <c r="W63" s="322"/>
      <c r="X63" s="322"/>
      <c r="Y63" s="386"/>
      <c r="Z63" s="252"/>
      <c r="AA63" s="611">
        <v>15.295011380395302</v>
      </c>
      <c r="AB63" s="322">
        <f t="shared" si="38"/>
        <v>1.4919397611341392</v>
      </c>
      <c r="AC63" s="565"/>
      <c r="AD63" s="253"/>
      <c r="AE63" s="580">
        <v>1.4919397611341392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11">
        <v>39.946305339953732</v>
      </c>
      <c r="AP63" s="322"/>
      <c r="AQ63" s="571">
        <f t="shared" si="21"/>
        <v>58.21220503846267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32"/>
        <v>2.9995488721804514E-3</v>
      </c>
      <c r="D64" s="598">
        <v>2.9995488721804514E-3</v>
      </c>
      <c r="E64" s="330"/>
      <c r="F64" s="330"/>
      <c r="G64" s="584"/>
      <c r="H64" s="310">
        <f t="shared" si="33"/>
        <v>0</v>
      </c>
      <c r="I64" s="292"/>
      <c r="J64" s="504"/>
      <c r="K64" s="292"/>
      <c r="L64" s="310">
        <f t="shared" si="34"/>
        <v>17.936450431554348</v>
      </c>
      <c r="M64" s="293"/>
      <c r="N64" s="567"/>
      <c r="O64" s="567"/>
      <c r="P64" s="330"/>
      <c r="Q64" s="604">
        <v>1.4972815795120793</v>
      </c>
      <c r="R64" s="330"/>
      <c r="S64" s="604">
        <v>0</v>
      </c>
      <c r="T64" s="604">
        <v>5.7476020675306589</v>
      </c>
      <c r="U64" s="604">
        <v>10.691566784511609</v>
      </c>
      <c r="V64" s="618">
        <v>0</v>
      </c>
      <c r="W64" s="330"/>
      <c r="X64" s="330"/>
      <c r="Y64" s="567"/>
      <c r="Z64" s="292"/>
      <c r="AA64" s="611">
        <v>62.447509220701484</v>
      </c>
      <c r="AB64" s="330">
        <f t="shared" si="38"/>
        <v>27.609836247816151</v>
      </c>
      <c r="AC64" s="568"/>
      <c r="AD64" s="293"/>
      <c r="AE64" s="581">
        <v>2.2790184115835808</v>
      </c>
      <c r="AF64" s="581"/>
      <c r="AG64" s="581"/>
      <c r="AH64" s="581">
        <v>2.0378327544000001</v>
      </c>
      <c r="AI64" s="581"/>
      <c r="AJ64" s="581"/>
      <c r="AK64" s="581"/>
      <c r="AL64" s="581">
        <v>0.16649466165720572</v>
      </c>
      <c r="AM64" s="624">
        <v>23.126490420175365</v>
      </c>
      <c r="AN64" s="310"/>
      <c r="AO64" s="611">
        <v>95.839768449979687</v>
      </c>
      <c r="AP64" s="330"/>
      <c r="AQ64" s="572">
        <f t="shared" si="21"/>
        <v>203.83656389892383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0</v>
      </c>
      <c r="D65" s="596">
        <f>SUM(D66:D69)</f>
        <v>0</v>
      </c>
      <c r="E65" s="417"/>
      <c r="F65" s="417"/>
      <c r="G65" s="585"/>
      <c r="H65" s="310">
        <f>SUM(I65:K65)</f>
        <v>0</v>
      </c>
      <c r="I65" s="265"/>
      <c r="J65" s="476">
        <v>0</v>
      </c>
      <c r="K65" s="182">
        <v>0</v>
      </c>
      <c r="L65" s="310">
        <f>SUM(M65:Z65)</f>
        <v>102.13055620269469</v>
      </c>
      <c r="M65" s="182"/>
      <c r="N65" s="266"/>
      <c r="O65" s="266"/>
      <c r="P65" s="417"/>
      <c r="Q65" s="602">
        <v>28.853359250028646</v>
      </c>
      <c r="R65" s="417"/>
      <c r="S65" s="602">
        <v>0.2093031229578676</v>
      </c>
      <c r="T65" s="602">
        <v>29.705392295567297</v>
      </c>
      <c r="U65" s="602">
        <v>43.362501534140875</v>
      </c>
      <c r="V65" s="344">
        <f>SUM(V66:V69)</f>
        <v>0</v>
      </c>
      <c r="W65" s="417"/>
      <c r="X65" s="417"/>
      <c r="Y65" s="266"/>
      <c r="Z65" s="182"/>
      <c r="AA65" s="609">
        <v>147.90162075520988</v>
      </c>
      <c r="AB65" s="330">
        <f t="shared" si="38"/>
        <v>17.590808755041049</v>
      </c>
      <c r="AC65" s="331"/>
      <c r="AD65" s="182"/>
      <c r="AE65" s="182">
        <f>SUM(AE66:AE69)</f>
        <v>12.848807725721867</v>
      </c>
      <c r="AF65" s="182"/>
      <c r="AG65" s="182"/>
      <c r="AH65" s="182">
        <v>4.7420010293191828</v>
      </c>
      <c r="AI65" s="182"/>
      <c r="AJ65" s="182"/>
      <c r="AK65" s="182"/>
      <c r="AL65" s="182"/>
      <c r="AM65" s="266"/>
      <c r="AN65" s="310"/>
      <c r="AO65" s="609">
        <v>255.51467376418276</v>
      </c>
      <c r="AP65" s="330"/>
      <c r="AQ65" s="576">
        <f t="shared" si="21"/>
        <v>523.13765947712841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41">SUM(D66:G66)</f>
        <v>0</v>
      </c>
      <c r="D66" s="599">
        <v>0</v>
      </c>
      <c r="E66" s="313"/>
      <c r="F66" s="313"/>
      <c r="G66" s="586"/>
      <c r="H66" s="309">
        <f t="shared" ref="H66:H69" si="42">SUM(I66:K66)</f>
        <v>0</v>
      </c>
      <c r="I66" s="554"/>
      <c r="J66" s="473"/>
      <c r="K66" s="423"/>
      <c r="L66" s="309">
        <f t="shared" ref="L66:L69" si="43">SUM(M66:Z66)</f>
        <v>5.7231974508972598</v>
      </c>
      <c r="M66" s="554"/>
      <c r="N66" s="313"/>
      <c r="O66" s="263"/>
      <c r="P66" s="313"/>
      <c r="Q66" s="605">
        <v>0.10855917754409945</v>
      </c>
      <c r="R66" s="313"/>
      <c r="S66" s="605">
        <v>3.6784380133192906E-4</v>
      </c>
      <c r="T66" s="605">
        <v>1.6001119341677781</v>
      </c>
      <c r="U66" s="605">
        <v>4.0141584953840503</v>
      </c>
      <c r="V66" s="619">
        <v>0</v>
      </c>
      <c r="W66" s="313"/>
      <c r="X66" s="313"/>
      <c r="Y66" s="263"/>
      <c r="Z66" s="181"/>
      <c r="AA66" s="612">
        <v>9.8328124837932354</v>
      </c>
      <c r="AB66" s="328">
        <f t="shared" si="38"/>
        <v>4.8048043662763886</v>
      </c>
      <c r="AC66" s="329"/>
      <c r="AD66" s="181"/>
      <c r="AE66" s="181">
        <v>6.2803336957206218E-2</v>
      </c>
      <c r="AF66" s="181"/>
      <c r="AG66" s="181"/>
      <c r="AH66" s="181">
        <v>4.7420010293191828</v>
      </c>
      <c r="AI66" s="181"/>
      <c r="AJ66" s="181"/>
      <c r="AK66" s="181"/>
      <c r="AL66" s="181"/>
      <c r="AM66" s="263"/>
      <c r="AN66" s="309"/>
      <c r="AO66" s="612">
        <v>78.263826712343629</v>
      </c>
      <c r="AP66" s="328"/>
      <c r="AQ66" s="221">
        <f t="shared" si="21"/>
        <v>98.624641013310509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41"/>
        <v>0</v>
      </c>
      <c r="D67" s="600">
        <v>0</v>
      </c>
      <c r="E67" s="416"/>
      <c r="F67" s="416"/>
      <c r="G67" s="587"/>
      <c r="H67" s="304">
        <f t="shared" si="42"/>
        <v>0</v>
      </c>
      <c r="I67" s="555"/>
      <c r="J67" s="470"/>
      <c r="K67" s="419"/>
      <c r="L67" s="304">
        <f t="shared" si="43"/>
        <v>34.968241544975157</v>
      </c>
      <c r="M67" s="555"/>
      <c r="N67" s="416"/>
      <c r="O67" s="190"/>
      <c r="P67" s="416"/>
      <c r="Q67" s="606">
        <v>5.5081256544683068</v>
      </c>
      <c r="R67" s="416"/>
      <c r="S67" s="606">
        <v>4.7819694173150762E-3</v>
      </c>
      <c r="T67" s="606">
        <v>11.025228401254322</v>
      </c>
      <c r="U67" s="606">
        <v>18.430105519835212</v>
      </c>
      <c r="V67" s="620">
        <v>0</v>
      </c>
      <c r="W67" s="416"/>
      <c r="X67" s="416"/>
      <c r="Y67" s="190"/>
      <c r="Z67" s="175"/>
      <c r="AA67" s="613">
        <v>47.334784754336972</v>
      </c>
      <c r="AB67" s="322">
        <f t="shared" si="38"/>
        <v>7.9449717501567401</v>
      </c>
      <c r="AC67" s="323"/>
      <c r="AD67" s="175"/>
      <c r="AE67" s="175">
        <v>7.9449717501567401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13">
        <v>82.028632151314227</v>
      </c>
      <c r="AP67" s="322"/>
      <c r="AQ67" s="201">
        <f t="shared" si="21"/>
        <v>172.2766302007831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41"/>
        <v>0</v>
      </c>
      <c r="D68" s="600">
        <v>0</v>
      </c>
      <c r="E68" s="416"/>
      <c r="F68" s="416"/>
      <c r="G68" s="587"/>
      <c r="H68" s="304">
        <f t="shared" si="42"/>
        <v>0</v>
      </c>
      <c r="I68" s="555"/>
      <c r="J68" s="470"/>
      <c r="K68" s="419"/>
      <c r="L68" s="304">
        <f t="shared" si="43"/>
        <v>46.398091305832637</v>
      </c>
      <c r="M68" s="555"/>
      <c r="N68" s="416"/>
      <c r="O68" s="190"/>
      <c r="P68" s="416"/>
      <c r="Q68" s="606">
        <v>18.020823472320508</v>
      </c>
      <c r="R68" s="416"/>
      <c r="S68" s="606">
        <v>6.2901290027759862E-2</v>
      </c>
      <c r="T68" s="606">
        <v>12.555849759995386</v>
      </c>
      <c r="U68" s="606">
        <v>15.758516783488982</v>
      </c>
      <c r="V68" s="620">
        <v>0</v>
      </c>
      <c r="W68" s="416"/>
      <c r="X68" s="416"/>
      <c r="Y68" s="190"/>
      <c r="Z68" s="175"/>
      <c r="AA68" s="613">
        <v>33.178354528376119</v>
      </c>
      <c r="AB68" s="322">
        <f t="shared" si="38"/>
        <v>2.6651424752884165</v>
      </c>
      <c r="AC68" s="323"/>
      <c r="AD68" s="175"/>
      <c r="AE68" s="175">
        <v>2.6651424752884165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13">
        <v>50.990888259450351</v>
      </c>
      <c r="AP68" s="322"/>
      <c r="AQ68" s="201">
        <f t="shared" si="21"/>
        <v>133.23247656894753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41"/>
        <v>0</v>
      </c>
      <c r="D69" s="601">
        <v>0</v>
      </c>
      <c r="E69" s="417"/>
      <c r="F69" s="417"/>
      <c r="G69" s="585"/>
      <c r="H69" s="318">
        <f t="shared" si="42"/>
        <v>0</v>
      </c>
      <c r="I69" s="556"/>
      <c r="J69" s="476"/>
      <c r="K69" s="424"/>
      <c r="L69" s="318">
        <f t="shared" si="43"/>
        <v>15.041025900989631</v>
      </c>
      <c r="M69" s="556"/>
      <c r="N69" s="417"/>
      <c r="O69" s="266"/>
      <c r="P69" s="417"/>
      <c r="Q69" s="607">
        <v>5.215850945695732</v>
      </c>
      <c r="R69" s="417"/>
      <c r="S69" s="607">
        <v>0.14125201971146076</v>
      </c>
      <c r="T69" s="607">
        <v>4.5242022001498086</v>
      </c>
      <c r="U69" s="607">
        <v>5.1597207354326287</v>
      </c>
      <c r="V69" s="621">
        <v>0</v>
      </c>
      <c r="W69" s="417"/>
      <c r="X69" s="417"/>
      <c r="Y69" s="266"/>
      <c r="Z69" s="182"/>
      <c r="AA69" s="614">
        <v>57.555668988703545</v>
      </c>
      <c r="AB69" s="342">
        <f t="shared" si="38"/>
        <v>2.175890163319504</v>
      </c>
      <c r="AC69" s="343"/>
      <c r="AD69" s="287"/>
      <c r="AE69" s="287">
        <v>2.175890163319504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14">
        <v>44.231326641074524</v>
      </c>
      <c r="AP69" s="342"/>
      <c r="AQ69" s="239">
        <f t="shared" si="21"/>
        <v>119.00391169408721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483"/>
      <c r="K70" s="191"/>
      <c r="L70" s="312">
        <f>SUM(M70:Z70)</f>
        <v>257.82373829043649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608">
        <v>257.82373829043649</v>
      </c>
      <c r="V70" s="181"/>
      <c r="W70" s="296"/>
      <c r="X70" s="296"/>
      <c r="Y70" s="296"/>
      <c r="Z70" s="191"/>
      <c r="AA70" s="312">
        <v>0</v>
      </c>
      <c r="AB70" s="333">
        <f t="shared" si="38"/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44.894366994084301</v>
      </c>
      <c r="AP70" s="333"/>
      <c r="AQ70" s="220">
        <f t="shared" si="21"/>
        <v>302.71810528452079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476"/>
      <c r="K71" s="182"/>
      <c r="L71" s="310">
        <f>SUM(M71:Z71)</f>
        <v>17.28690504142012</v>
      </c>
      <c r="M71" s="182"/>
      <c r="N71" s="182"/>
      <c r="O71" s="182"/>
      <c r="P71" s="182"/>
      <c r="Q71" s="182"/>
      <c r="R71" s="182"/>
      <c r="S71" s="182"/>
      <c r="T71" s="182"/>
      <c r="U71" s="293">
        <v>17.28690504142012</v>
      </c>
      <c r="V71" s="182"/>
      <c r="W71" s="266"/>
      <c r="X71" s="266"/>
      <c r="Y71" s="266"/>
      <c r="Z71" s="182"/>
      <c r="AA71" s="310"/>
      <c r="AB71" s="330">
        <f t="shared" si="38"/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1"/>
        <v>17.28690504142012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44">C26-C27-C29</f>
        <v>-9.7495014187770437</v>
      </c>
      <c r="D72" s="278">
        <f t="shared" si="44"/>
        <v>-2.5662851164452576</v>
      </c>
      <c r="E72" s="179">
        <f t="shared" si="44"/>
        <v>-5.5986232602454891</v>
      </c>
      <c r="F72" s="297">
        <f t="shared" si="44"/>
        <v>0</v>
      </c>
      <c r="G72" s="297">
        <f t="shared" si="44"/>
        <v>-1.5892480420862407</v>
      </c>
      <c r="H72" s="307">
        <f t="shared" si="44"/>
        <v>-2.287054535104545</v>
      </c>
      <c r="I72" s="278">
        <f t="shared" si="44"/>
        <v>-2.8992991375604404</v>
      </c>
      <c r="J72" s="480">
        <f t="shared" si="44"/>
        <v>0</v>
      </c>
      <c r="K72" s="179">
        <f t="shared" si="44"/>
        <v>0.61224460245592383</v>
      </c>
      <c r="L72" s="307">
        <f t="shared" si="44"/>
        <v>-72.92119166863813</v>
      </c>
      <c r="M72" s="179">
        <f t="shared" si="44"/>
        <v>0</v>
      </c>
      <c r="N72" s="179">
        <f t="shared" si="44"/>
        <v>2.1661421905413647E-2</v>
      </c>
      <c r="O72" s="179">
        <f t="shared" si="44"/>
        <v>-0.7674587180194834</v>
      </c>
      <c r="P72" s="179">
        <f t="shared" si="44"/>
        <v>-5.8038232111109664</v>
      </c>
      <c r="Q72" s="179">
        <f t="shared" si="44"/>
        <v>0.72977428159981628</v>
      </c>
      <c r="R72" s="179">
        <f t="shared" si="44"/>
        <v>-22.792445491920034</v>
      </c>
      <c r="S72" s="179">
        <f t="shared" si="44"/>
        <v>-4.1634429246375646</v>
      </c>
      <c r="T72" s="179">
        <f t="shared" si="44"/>
        <v>11.506599448877097</v>
      </c>
      <c r="U72" s="179">
        <f t="shared" si="44"/>
        <v>-51.589462957223077</v>
      </c>
      <c r="V72" s="179">
        <f t="shared" si="44"/>
        <v>-0.45934456645139221</v>
      </c>
      <c r="W72" s="297">
        <f t="shared" si="44"/>
        <v>0.39675104834254604</v>
      </c>
      <c r="X72" s="297">
        <f t="shared" si="44"/>
        <v>0</v>
      </c>
      <c r="Y72" s="297">
        <f t="shared" si="44"/>
        <v>0</v>
      </c>
      <c r="Z72" s="179">
        <f t="shared" si="44"/>
        <v>0</v>
      </c>
      <c r="AA72" s="307">
        <f t="shared" si="44"/>
        <v>-2.3889902131527379</v>
      </c>
      <c r="AB72" s="257">
        <f t="shared" si="44"/>
        <v>-3.4747925284477787E-2</v>
      </c>
      <c r="AC72" s="336">
        <f t="shared" si="44"/>
        <v>0</v>
      </c>
      <c r="AD72" s="179">
        <f t="shared" si="44"/>
        <v>0</v>
      </c>
      <c r="AE72" s="179">
        <f t="shared" si="44"/>
        <v>-10.237363989028637</v>
      </c>
      <c r="AF72" s="179">
        <f t="shared" si="44"/>
        <v>0</v>
      </c>
      <c r="AG72" s="179">
        <f t="shared" si="44"/>
        <v>0</v>
      </c>
      <c r="AH72" s="179">
        <f t="shared" si="44"/>
        <v>0</v>
      </c>
      <c r="AI72" s="179">
        <f t="shared" si="44"/>
        <v>10.043949358272044</v>
      </c>
      <c r="AJ72" s="179">
        <f t="shared" si="44"/>
        <v>0.15866670547200457</v>
      </c>
      <c r="AK72" s="278">
        <f t="shared" si="44"/>
        <v>0</v>
      </c>
      <c r="AL72" s="297">
        <f t="shared" si="44"/>
        <v>0</v>
      </c>
      <c r="AM72" s="179">
        <f t="shared" si="44"/>
        <v>0</v>
      </c>
      <c r="AN72" s="307">
        <f t="shared" si="44"/>
        <v>0</v>
      </c>
      <c r="AO72" s="307">
        <f t="shared" si="44"/>
        <v>-37.136444231055521</v>
      </c>
      <c r="AP72" s="257">
        <f t="shared" si="44"/>
        <v>0</v>
      </c>
      <c r="AQ72" s="207">
        <f t="shared" si="21"/>
        <v>-124.51792999201245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244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816" t="s">
        <v>239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819" t="s">
        <v>240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524" t="s">
        <v>241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818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818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pageSetUpPr fitToPage="1"/>
  </sheetPr>
  <dimension ref="A1:AS76"/>
  <sheetViews>
    <sheetView zoomScale="80" zoomScaleNormal="80" workbookViewId="0">
      <pane xSplit="2" ySplit="1" topLeftCell="O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6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45</v>
      </c>
      <c r="B1" s="1" t="s">
        <v>0</v>
      </c>
      <c r="C1" s="397" t="s">
        <v>79</v>
      </c>
      <c r="D1" s="398" t="s">
        <v>80</v>
      </c>
      <c r="E1" s="399" t="s">
        <v>81</v>
      </c>
      <c r="F1" s="400" t="s">
        <v>82</v>
      </c>
      <c r="G1" s="400" t="s">
        <v>150</v>
      </c>
      <c r="H1" s="401" t="s">
        <v>83</v>
      </c>
      <c r="I1" s="398" t="s">
        <v>84</v>
      </c>
      <c r="J1" s="399" t="s">
        <v>85</v>
      </c>
      <c r="K1" s="400" t="s">
        <v>86</v>
      </c>
      <c r="L1" s="401" t="s">
        <v>87</v>
      </c>
      <c r="M1" s="389" t="s">
        <v>88</v>
      </c>
      <c r="N1" s="389" t="s">
        <v>214</v>
      </c>
      <c r="O1" s="399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9" t="s">
        <v>94</v>
      </c>
      <c r="U1" s="399" t="s">
        <v>95</v>
      </c>
      <c r="V1" s="399" t="s">
        <v>96</v>
      </c>
      <c r="W1" s="399" t="s">
        <v>97</v>
      </c>
      <c r="X1" s="399" t="s">
        <v>98</v>
      </c>
      <c r="Y1" s="399" t="s">
        <v>99</v>
      </c>
      <c r="Z1" s="400" t="s">
        <v>100</v>
      </c>
      <c r="AA1" s="401" t="s">
        <v>101</v>
      </c>
      <c r="AB1" s="395" t="s">
        <v>102</v>
      </c>
      <c r="AC1" s="402" t="s">
        <v>103</v>
      </c>
      <c r="AD1" s="399" t="s">
        <v>104</v>
      </c>
      <c r="AE1" s="399" t="s">
        <v>105</v>
      </c>
      <c r="AF1" s="399" t="s">
        <v>209</v>
      </c>
      <c r="AG1" s="399" t="s">
        <v>106</v>
      </c>
      <c r="AH1" s="399" t="s">
        <v>107</v>
      </c>
      <c r="AI1" s="390" t="s">
        <v>212</v>
      </c>
      <c r="AJ1" s="390" t="s">
        <v>213</v>
      </c>
      <c r="AK1" s="399" t="s">
        <v>210</v>
      </c>
      <c r="AL1" s="399" t="s">
        <v>211</v>
      </c>
      <c r="AM1" s="410" t="s">
        <v>208</v>
      </c>
      <c r="AN1" s="395" t="s">
        <v>118</v>
      </c>
      <c r="AO1" s="401" t="s">
        <v>108</v>
      </c>
      <c r="AP1" s="395" t="s">
        <v>109</v>
      </c>
      <c r="AQ1" s="396" t="s">
        <v>110</v>
      </c>
      <c r="AS1" s="519">
        <v>21</v>
      </c>
    </row>
    <row r="2" spans="1:45" ht="12.75" customHeight="1" x14ac:dyDescent="0.2">
      <c r="A2" s="3" t="s">
        <v>66</v>
      </c>
      <c r="B2" s="4"/>
      <c r="C2" s="5">
        <f>SUM(D2:G2)</f>
        <v>0</v>
      </c>
      <c r="D2" s="6">
        <v>0</v>
      </c>
      <c r="E2" s="7"/>
      <c r="F2" s="8"/>
      <c r="G2" s="8"/>
      <c r="H2" s="9">
        <f>SUM(I2:K2)</f>
        <v>905.87985988023684</v>
      </c>
      <c r="I2" s="10">
        <v>728.72185988023682</v>
      </c>
      <c r="J2" s="11">
        <v>177.15799999999999</v>
      </c>
      <c r="K2" s="8"/>
      <c r="L2" s="9">
        <f>SUM(M2:Z2)</f>
        <v>0</v>
      </c>
      <c r="M2" s="12"/>
      <c r="N2" s="629"/>
      <c r="O2" s="13"/>
      <c r="P2" s="178"/>
      <c r="Q2" s="178"/>
      <c r="R2" s="178"/>
      <c r="S2" s="178"/>
      <c r="T2" s="13"/>
      <c r="U2" s="13"/>
      <c r="V2" s="13"/>
      <c r="W2" s="13"/>
      <c r="X2" s="11"/>
      <c r="Y2" s="11"/>
      <c r="Z2" s="8"/>
      <c r="AA2" s="9">
        <v>690.06606015600005</v>
      </c>
      <c r="AB2" s="14">
        <f>SUM(AC2:AM2)</f>
        <v>284.14429887559049</v>
      </c>
      <c r="AC2" s="15">
        <v>54.179999999999993</v>
      </c>
      <c r="AD2" s="11">
        <v>56.33</v>
      </c>
      <c r="AE2" s="11">
        <v>141.20168248301442</v>
      </c>
      <c r="AF2" s="11">
        <v>0</v>
      </c>
      <c r="AG2" s="11">
        <v>19.939799999999998</v>
      </c>
      <c r="AH2" s="11">
        <v>9.9101999999999997</v>
      </c>
      <c r="AI2" s="11">
        <v>0</v>
      </c>
      <c r="AJ2" s="11">
        <v>0</v>
      </c>
      <c r="AK2" s="11">
        <v>0</v>
      </c>
      <c r="AL2" s="11">
        <v>0.28655999999999998</v>
      </c>
      <c r="AM2" s="427">
        <v>2.2960563925760793</v>
      </c>
      <c r="AN2" s="412">
        <v>0</v>
      </c>
      <c r="AO2" s="16"/>
      <c r="AP2" s="14"/>
      <c r="AQ2" s="17">
        <f>C2+H2+L2+AA2+AB2+AN2+AO2+AP2</f>
        <v>1880.0902189118274</v>
      </c>
    </row>
    <row r="3" spans="1:45" ht="12.75" customHeight="1" x14ac:dyDescent="0.2">
      <c r="A3" s="19" t="s">
        <v>1</v>
      </c>
      <c r="B3" s="20"/>
      <c r="C3" s="21">
        <f>SUM(D3:G3)</f>
        <v>1856.9962568303336</v>
      </c>
      <c r="D3" s="22">
        <v>1795.6958912303335</v>
      </c>
      <c r="E3" s="246">
        <v>41.895000000000003</v>
      </c>
      <c r="F3" s="24"/>
      <c r="G3" s="24">
        <v>19.4053656</v>
      </c>
      <c r="H3" s="25">
        <f>SUM(I3:K3)</f>
        <v>0</v>
      </c>
      <c r="I3" s="26"/>
      <c r="J3" s="27"/>
      <c r="K3" s="24"/>
      <c r="L3" s="25">
        <f>SUM(M3:Z3)</f>
        <v>10201.541266156059</v>
      </c>
      <c r="M3" s="28">
        <v>2959.4043999999999</v>
      </c>
      <c r="N3" s="28">
        <v>18.105</v>
      </c>
      <c r="O3" s="27">
        <v>0</v>
      </c>
      <c r="P3" s="175">
        <v>1267.3499999999999</v>
      </c>
      <c r="Q3" s="175">
        <v>404.29480000000001</v>
      </c>
      <c r="R3" s="175">
        <v>1016.4345</v>
      </c>
      <c r="S3" s="175">
        <v>1298.0981999999999</v>
      </c>
      <c r="T3" s="27">
        <v>126.1456</v>
      </c>
      <c r="U3" s="27">
        <v>2596.3440000000001</v>
      </c>
      <c r="V3" s="27">
        <v>270.93036615606002</v>
      </c>
      <c r="W3" s="27">
        <v>0</v>
      </c>
      <c r="X3" s="27">
        <v>207.9924</v>
      </c>
      <c r="Y3" s="27">
        <v>2.1019999999999999</v>
      </c>
      <c r="Z3" s="24">
        <v>34.340000000000003</v>
      </c>
      <c r="AA3" s="25">
        <v>2965.3529114879998</v>
      </c>
      <c r="AB3" s="29">
        <f>SUM(AC3:AM3)</f>
        <v>0</v>
      </c>
      <c r="AC3" s="30"/>
      <c r="AD3" s="27"/>
      <c r="AE3" s="27">
        <v>0</v>
      </c>
      <c r="AF3" s="27"/>
      <c r="AG3" s="27"/>
      <c r="AH3" s="27"/>
      <c r="AI3" s="27">
        <v>0</v>
      </c>
      <c r="AJ3" s="27">
        <v>0</v>
      </c>
      <c r="AK3" s="27"/>
      <c r="AL3" s="27"/>
      <c r="AM3" s="428"/>
      <c r="AN3" s="413"/>
      <c r="AO3" s="31">
        <v>135.36399999999998</v>
      </c>
      <c r="AP3" s="29"/>
      <c r="AQ3" s="32">
        <f t="shared" ref="AQ3:AQ20" si="0">C3+H3+L3+AA3+AB3+AN3+AO3+AP3</f>
        <v>15159.254434474393</v>
      </c>
    </row>
    <row r="4" spans="1:45" ht="12.75" customHeight="1" x14ac:dyDescent="0.2">
      <c r="A4" s="19" t="s">
        <v>2</v>
      </c>
      <c r="B4" s="20"/>
      <c r="C4" s="21">
        <f>SUM(D4:G4)</f>
        <v>8.6745999999999999</v>
      </c>
      <c r="D4" s="22">
        <v>3.3245000000000005</v>
      </c>
      <c r="E4" s="23">
        <v>5.3500999999999994</v>
      </c>
      <c r="F4" s="24"/>
      <c r="G4" s="24">
        <v>0</v>
      </c>
      <c r="H4" s="25">
        <f>SUM(I4:K4)</f>
        <v>10.189</v>
      </c>
      <c r="I4" s="26"/>
      <c r="J4" s="27"/>
      <c r="K4" s="24">
        <v>10.189</v>
      </c>
      <c r="L4" s="25">
        <f>SUM(M4:Z4)</f>
        <v>1255.6061999999999</v>
      </c>
      <c r="M4" s="28">
        <v>0</v>
      </c>
      <c r="N4" s="28">
        <v>0</v>
      </c>
      <c r="O4" s="27"/>
      <c r="P4" s="175">
        <v>129.93</v>
      </c>
      <c r="Q4" s="175">
        <v>13.722800000000001</v>
      </c>
      <c r="R4" s="175">
        <v>0</v>
      </c>
      <c r="S4" s="175">
        <v>927.7758</v>
      </c>
      <c r="T4" s="27">
        <v>22.526000000000003</v>
      </c>
      <c r="U4" s="27">
        <v>128.26560000000001</v>
      </c>
      <c r="V4" s="27">
        <v>0</v>
      </c>
      <c r="W4" s="27">
        <v>27.325999999999997</v>
      </c>
      <c r="X4" s="27">
        <v>0</v>
      </c>
      <c r="Y4" s="27">
        <v>0</v>
      </c>
      <c r="Z4" s="24">
        <v>6.0600000000000005</v>
      </c>
      <c r="AA4" s="25">
        <v>0</v>
      </c>
      <c r="AB4" s="29">
        <f>SUM(AC4:AM4)</f>
        <v>0</v>
      </c>
      <c r="AC4" s="30"/>
      <c r="AD4" s="27"/>
      <c r="AE4" s="27">
        <v>0</v>
      </c>
      <c r="AF4" s="27"/>
      <c r="AG4" s="27"/>
      <c r="AH4" s="27"/>
      <c r="AI4" s="27">
        <v>0</v>
      </c>
      <c r="AJ4" s="27">
        <v>0</v>
      </c>
      <c r="AK4" s="27"/>
      <c r="AL4" s="27"/>
      <c r="AM4" s="428"/>
      <c r="AN4" s="413"/>
      <c r="AO4" s="31">
        <v>0</v>
      </c>
      <c r="AP4" s="29"/>
      <c r="AQ4" s="32">
        <f t="shared" si="0"/>
        <v>1274.4697999999999</v>
      </c>
    </row>
    <row r="5" spans="1:45" ht="12.75" customHeight="1" x14ac:dyDescent="0.2">
      <c r="A5" s="19" t="s">
        <v>3</v>
      </c>
      <c r="B5" s="20"/>
      <c r="C5" s="21">
        <f>SUM(D5:G5)</f>
        <v>0</v>
      </c>
      <c r="D5" s="22"/>
      <c r="E5" s="23"/>
      <c r="F5" s="24"/>
      <c r="G5" s="24"/>
      <c r="H5" s="25">
        <f>SUM(I5:K5)</f>
        <v>0</v>
      </c>
      <c r="I5" s="26"/>
      <c r="J5" s="27"/>
      <c r="K5" s="24"/>
      <c r="L5" s="25">
        <f>SUM(M5:Z5)</f>
        <v>152.7345</v>
      </c>
      <c r="M5" s="28"/>
      <c r="N5" s="28"/>
      <c r="O5" s="27"/>
      <c r="P5" s="175"/>
      <c r="Q5" s="175"/>
      <c r="R5" s="175"/>
      <c r="S5" s="175">
        <v>48.260100000000001</v>
      </c>
      <c r="T5" s="27"/>
      <c r="U5" s="27">
        <v>104.4744</v>
      </c>
      <c r="V5" s="27"/>
      <c r="W5" s="27"/>
      <c r="X5" s="27"/>
      <c r="Y5" s="27"/>
      <c r="Z5" s="24"/>
      <c r="AA5" s="25"/>
      <c r="AB5" s="29">
        <f>SUM(AC5:AM5)</f>
        <v>0</v>
      </c>
      <c r="AC5" s="30"/>
      <c r="AD5" s="27"/>
      <c r="AE5" s="27"/>
      <c r="AF5" s="27"/>
      <c r="AG5" s="27"/>
      <c r="AH5" s="27"/>
      <c r="AI5" s="27"/>
      <c r="AJ5" s="27"/>
      <c r="AK5" s="27"/>
      <c r="AL5" s="27"/>
      <c r="AM5" s="428"/>
      <c r="AN5" s="413"/>
      <c r="AO5" s="31"/>
      <c r="AP5" s="29"/>
      <c r="AQ5" s="32">
        <f t="shared" si="0"/>
        <v>152.7345</v>
      </c>
    </row>
    <row r="6" spans="1:45" ht="12.75" customHeight="1" thickBot="1" x14ac:dyDescent="0.25">
      <c r="A6" s="33" t="s">
        <v>4</v>
      </c>
      <c r="B6" s="34"/>
      <c r="C6" s="21">
        <f>SUM(D6:G6)</f>
        <v>-49.600752499999928</v>
      </c>
      <c r="D6" s="35">
        <v>-43.918639699999929</v>
      </c>
      <c r="E6" s="24">
        <v>-1.8957000000000002</v>
      </c>
      <c r="F6" s="36"/>
      <c r="G6" s="36">
        <v>-3.7864127999999999</v>
      </c>
      <c r="H6" s="37">
        <f>SUM(I6:K6)</f>
        <v>-312.70724379154859</v>
      </c>
      <c r="I6" s="38">
        <v>-321.25424379154862</v>
      </c>
      <c r="J6" s="38">
        <v>-0.313</v>
      </c>
      <c r="K6" s="36">
        <v>8.86</v>
      </c>
      <c r="L6" s="37">
        <f>SUM(M6:Z6)</f>
        <v>141.26738762805005</v>
      </c>
      <c r="M6" s="28">
        <v>32.723199999999999</v>
      </c>
      <c r="N6" s="28">
        <v>-1.0649999999999999</v>
      </c>
      <c r="O6" s="27"/>
      <c r="P6" s="175">
        <v>85.199999999999989</v>
      </c>
      <c r="Q6" s="175">
        <v>-2.1112000000000002</v>
      </c>
      <c r="R6" s="175">
        <v>71.624399999999994</v>
      </c>
      <c r="S6" s="175">
        <v>-53.184600000000003</v>
      </c>
      <c r="T6" s="27">
        <v>0</v>
      </c>
      <c r="U6" s="27">
        <v>14.4816</v>
      </c>
      <c r="V6" s="27">
        <v>-12.707012371949999</v>
      </c>
      <c r="W6" s="27">
        <v>6.3059999999999992</v>
      </c>
      <c r="X6" s="39">
        <v>0</v>
      </c>
      <c r="Y6" s="39">
        <v>0</v>
      </c>
      <c r="Z6" s="36">
        <v>0</v>
      </c>
      <c r="AA6" s="37">
        <v>-2.4212844215999998</v>
      </c>
      <c r="AB6" s="40">
        <f>SUM(AC6:AM6)</f>
        <v>0</v>
      </c>
      <c r="AC6" s="41"/>
      <c r="AD6" s="39"/>
      <c r="AE6" s="39">
        <v>0</v>
      </c>
      <c r="AF6" s="39"/>
      <c r="AG6" s="39"/>
      <c r="AH6" s="39"/>
      <c r="AI6" s="39">
        <v>0</v>
      </c>
      <c r="AJ6" s="39">
        <v>0</v>
      </c>
      <c r="AK6" s="39"/>
      <c r="AL6" s="39"/>
      <c r="AM6" s="429"/>
      <c r="AN6" s="42"/>
      <c r="AO6" s="43"/>
      <c r="AP6" s="40"/>
      <c r="AQ6" s="44">
        <f t="shared" si="0"/>
        <v>-223.4618930850985</v>
      </c>
    </row>
    <row r="7" spans="1:45" s="52" customFormat="1" ht="12.75" customHeight="1" thickBot="1" x14ac:dyDescent="0.25">
      <c r="A7" s="53" t="s">
        <v>67</v>
      </c>
      <c r="B7" s="54"/>
      <c r="C7" s="55">
        <f t="shared" ref="C7:AP7" si="1">C2+C3-C4-C5+C6</f>
        <v>1798.7209043303335</v>
      </c>
      <c r="D7" s="60">
        <f t="shared" si="1"/>
        <v>1748.4527515303337</v>
      </c>
      <c r="E7" s="57">
        <f t="shared" si="1"/>
        <v>34.649200000000008</v>
      </c>
      <c r="F7" s="57">
        <f t="shared" si="1"/>
        <v>0</v>
      </c>
      <c r="G7" s="57">
        <f t="shared" si="1"/>
        <v>15.618952799999999</v>
      </c>
      <c r="H7" s="59">
        <f t="shared" si="1"/>
        <v>582.98361608868822</v>
      </c>
      <c r="I7" s="60">
        <f t="shared" si="1"/>
        <v>407.4676160886882</v>
      </c>
      <c r="J7" s="57">
        <f t="shared" si="1"/>
        <v>176.845</v>
      </c>
      <c r="K7" s="60">
        <f t="shared" si="1"/>
        <v>-1.3290000000000006</v>
      </c>
      <c r="L7" s="59">
        <f t="shared" si="1"/>
        <v>8934.4679537841075</v>
      </c>
      <c r="M7" s="60">
        <f t="shared" si="1"/>
        <v>2992.1275999999998</v>
      </c>
      <c r="N7" s="60">
        <f t="shared" ref="N7" si="2">N2+N3-N4-N5+N6</f>
        <v>17.04</v>
      </c>
      <c r="O7" s="57">
        <f t="shared" si="1"/>
        <v>0</v>
      </c>
      <c r="P7" s="180">
        <f t="shared" si="1"/>
        <v>1222.6199999999999</v>
      </c>
      <c r="Q7" s="180">
        <f t="shared" si="1"/>
        <v>388.46080000000001</v>
      </c>
      <c r="R7" s="180">
        <f t="shared" si="1"/>
        <v>1088.0589</v>
      </c>
      <c r="S7" s="180">
        <f t="shared" si="1"/>
        <v>268.87769999999989</v>
      </c>
      <c r="T7" s="57">
        <f t="shared" si="1"/>
        <v>103.61959999999999</v>
      </c>
      <c r="U7" s="57">
        <f t="shared" si="1"/>
        <v>2378.0855999999999</v>
      </c>
      <c r="V7" s="57">
        <f t="shared" si="1"/>
        <v>258.22335378411003</v>
      </c>
      <c r="W7" s="57">
        <f t="shared" si="1"/>
        <v>-21.019999999999996</v>
      </c>
      <c r="X7" s="57">
        <f t="shared" si="1"/>
        <v>207.9924</v>
      </c>
      <c r="Y7" s="57">
        <f t="shared" si="1"/>
        <v>2.1019999999999999</v>
      </c>
      <c r="Z7" s="60">
        <f t="shared" si="1"/>
        <v>28.28</v>
      </c>
      <c r="AA7" s="59">
        <f t="shared" si="1"/>
        <v>3652.9976872223997</v>
      </c>
      <c r="AB7" s="59">
        <f t="shared" si="1"/>
        <v>284.14429887559049</v>
      </c>
      <c r="AC7" s="60">
        <f t="shared" si="1"/>
        <v>54.179999999999993</v>
      </c>
      <c r="AD7" s="57">
        <f t="shared" si="1"/>
        <v>56.33</v>
      </c>
      <c r="AE7" s="57">
        <f t="shared" si="1"/>
        <v>141.20168248301442</v>
      </c>
      <c r="AF7" s="57">
        <f t="shared" ref="AF7" si="3">AF2+AF3-AF4-AF5+AF6</f>
        <v>0</v>
      </c>
      <c r="AG7" s="57">
        <f t="shared" si="1"/>
        <v>19.939799999999998</v>
      </c>
      <c r="AH7" s="57">
        <f t="shared" si="1"/>
        <v>9.9101999999999997</v>
      </c>
      <c r="AI7" s="57">
        <f t="shared" si="1"/>
        <v>0</v>
      </c>
      <c r="AJ7" s="57">
        <f t="shared" ref="AJ7" si="4">AJ2+AJ3-AJ4-AJ5+AJ6</f>
        <v>0</v>
      </c>
      <c r="AK7" s="57">
        <f t="shared" si="1"/>
        <v>0</v>
      </c>
      <c r="AL7" s="57">
        <f t="shared" ref="AL7" si="5">AL2+AL3-AL4-AL5+AL6</f>
        <v>0.28655999999999998</v>
      </c>
      <c r="AM7" s="430">
        <f t="shared" si="1"/>
        <v>2.2960563925760793</v>
      </c>
      <c r="AN7" s="60">
        <f t="shared" si="1"/>
        <v>0</v>
      </c>
      <c r="AO7" s="59">
        <f t="shared" si="1"/>
        <v>135.36399999999998</v>
      </c>
      <c r="AP7" s="361">
        <f t="shared" si="1"/>
        <v>0</v>
      </c>
      <c r="AQ7" s="115">
        <f t="shared" si="0"/>
        <v>15388.678460301118</v>
      </c>
    </row>
    <row r="8" spans="1:45" s="52" customFormat="1" ht="12.75" customHeight="1" thickBot="1" x14ac:dyDescent="0.25">
      <c r="A8" s="363" t="s">
        <v>68</v>
      </c>
      <c r="B8" s="364"/>
      <c r="C8" s="367">
        <f t="shared" ref="C8:AP8" si="6">C7-C27</f>
        <v>1798.7209043303335</v>
      </c>
      <c r="D8" s="365">
        <f t="shared" si="6"/>
        <v>1748.4527515303337</v>
      </c>
      <c r="E8" s="368">
        <f t="shared" si="6"/>
        <v>34.649200000000008</v>
      </c>
      <c r="F8" s="369">
        <f t="shared" si="6"/>
        <v>0</v>
      </c>
      <c r="G8" s="369">
        <f t="shared" si="6"/>
        <v>15.618952799999999</v>
      </c>
      <c r="H8" s="370">
        <f t="shared" si="6"/>
        <v>582.98361608868822</v>
      </c>
      <c r="I8" s="365">
        <f t="shared" si="6"/>
        <v>407.4676160886882</v>
      </c>
      <c r="J8" s="368">
        <f t="shared" si="6"/>
        <v>176.845</v>
      </c>
      <c r="K8" s="365">
        <f t="shared" si="6"/>
        <v>-1.3290000000000006</v>
      </c>
      <c r="L8" s="370">
        <f t="shared" si="6"/>
        <v>8696.0935537841069</v>
      </c>
      <c r="M8" s="365">
        <f t="shared" si="6"/>
        <v>2992.1275999999998</v>
      </c>
      <c r="N8" s="365">
        <f t="shared" si="6"/>
        <v>17.04</v>
      </c>
      <c r="O8" s="368">
        <f t="shared" si="6"/>
        <v>0</v>
      </c>
      <c r="P8" s="375">
        <f t="shared" si="6"/>
        <v>1222.6199999999999</v>
      </c>
      <c r="Q8" s="375">
        <f t="shared" si="6"/>
        <v>388.46080000000001</v>
      </c>
      <c r="R8" s="375">
        <f t="shared" si="6"/>
        <v>1088.0589</v>
      </c>
      <c r="S8" s="375">
        <f t="shared" si="6"/>
        <v>268.87769999999989</v>
      </c>
      <c r="T8" s="368">
        <f t="shared" si="6"/>
        <v>103.61959999999999</v>
      </c>
      <c r="U8" s="368">
        <f t="shared" si="6"/>
        <v>2378.0855999999999</v>
      </c>
      <c r="V8" s="368">
        <f t="shared" si="6"/>
        <v>258.22335378411003</v>
      </c>
      <c r="W8" s="368">
        <f t="shared" si="6"/>
        <v>-21.019999999999996</v>
      </c>
      <c r="X8" s="368">
        <f t="shared" si="6"/>
        <v>0</v>
      </c>
      <c r="Y8" s="368">
        <f t="shared" si="6"/>
        <v>0</v>
      </c>
      <c r="Z8" s="365">
        <f t="shared" si="6"/>
        <v>0</v>
      </c>
      <c r="AA8" s="370">
        <f t="shared" si="6"/>
        <v>3652.9976872223997</v>
      </c>
      <c r="AB8" s="59">
        <f t="shared" si="6"/>
        <v>284.14429887559049</v>
      </c>
      <c r="AC8" s="365">
        <f t="shared" si="6"/>
        <v>54.179999999999993</v>
      </c>
      <c r="AD8" s="368">
        <f t="shared" si="6"/>
        <v>56.33</v>
      </c>
      <c r="AE8" s="368">
        <f t="shared" si="6"/>
        <v>141.20168248301442</v>
      </c>
      <c r="AF8" s="368">
        <f t="shared" si="6"/>
        <v>0</v>
      </c>
      <c r="AG8" s="368">
        <f t="shared" si="6"/>
        <v>19.939799999999998</v>
      </c>
      <c r="AH8" s="368">
        <f t="shared" si="6"/>
        <v>9.9101999999999997</v>
      </c>
      <c r="AI8" s="368">
        <f t="shared" si="6"/>
        <v>0</v>
      </c>
      <c r="AJ8" s="368">
        <f t="shared" ref="AJ8" si="7">AJ7-AJ27</f>
        <v>0</v>
      </c>
      <c r="AK8" s="368">
        <f t="shared" si="6"/>
        <v>0</v>
      </c>
      <c r="AL8" s="368">
        <f t="shared" si="6"/>
        <v>0.28655999999999998</v>
      </c>
      <c r="AM8" s="431">
        <f t="shared" si="6"/>
        <v>2.2960563925760793</v>
      </c>
      <c r="AN8" s="365">
        <f t="shared" si="6"/>
        <v>0</v>
      </c>
      <c r="AO8" s="370">
        <f t="shared" si="6"/>
        <v>135.36399999999998</v>
      </c>
      <c r="AP8" s="365">
        <f t="shared" si="6"/>
        <v>0</v>
      </c>
      <c r="AQ8" s="366">
        <f t="shared" si="0"/>
        <v>15150.304060301118</v>
      </c>
    </row>
    <row r="9" spans="1:45" s="52" customFormat="1" ht="12.75" customHeight="1" x14ac:dyDescent="0.2">
      <c r="A9" s="53" t="s">
        <v>5</v>
      </c>
      <c r="B9" s="54"/>
      <c r="C9" s="55">
        <f t="shared" ref="C9:AP9" si="8">SUM(C10:C14)</f>
        <v>1364.5480561880427</v>
      </c>
      <c r="D9" s="56">
        <f t="shared" si="8"/>
        <v>1364.5480561880427</v>
      </c>
      <c r="E9" s="57">
        <f t="shared" si="8"/>
        <v>0</v>
      </c>
      <c r="F9" s="58">
        <f t="shared" si="8"/>
        <v>0</v>
      </c>
      <c r="G9" s="58">
        <f t="shared" si="8"/>
        <v>0</v>
      </c>
      <c r="H9" s="59">
        <f t="shared" si="8"/>
        <v>429.92537939862575</v>
      </c>
      <c r="I9" s="56">
        <f t="shared" si="8"/>
        <v>429.92537939862575</v>
      </c>
      <c r="J9" s="57">
        <f t="shared" si="8"/>
        <v>0</v>
      </c>
      <c r="K9" s="58">
        <f t="shared" si="8"/>
        <v>0</v>
      </c>
      <c r="L9" s="59">
        <f t="shared" si="8"/>
        <v>3777.9870599999995</v>
      </c>
      <c r="M9" s="57">
        <f t="shared" si="8"/>
        <v>2992.1275999999998</v>
      </c>
      <c r="N9" s="57">
        <f t="shared" ref="N9" si="9">SUM(N10:N14)</f>
        <v>17.04</v>
      </c>
      <c r="O9" s="57">
        <f t="shared" si="8"/>
        <v>8.0475599999999989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721.34529999999995</v>
      </c>
      <c r="T9" s="57">
        <f t="shared" si="8"/>
        <v>0.11939999999999999</v>
      </c>
      <c r="U9" s="57">
        <f t="shared" si="8"/>
        <v>39.307200000000002</v>
      </c>
      <c r="V9" s="57">
        <f t="shared" si="8"/>
        <v>0</v>
      </c>
      <c r="W9" s="57">
        <f t="shared" si="8"/>
        <v>0</v>
      </c>
      <c r="X9" s="57">
        <f t="shared" si="8"/>
        <v>0</v>
      </c>
      <c r="Y9" s="57">
        <f t="shared" si="8"/>
        <v>0</v>
      </c>
      <c r="Z9" s="58">
        <f t="shared" si="8"/>
        <v>0</v>
      </c>
      <c r="AA9" s="59">
        <f t="shared" si="8"/>
        <v>2251.3141754399999</v>
      </c>
      <c r="AB9" s="60">
        <f t="shared" si="8"/>
        <v>24.787439999999997</v>
      </c>
      <c r="AC9" s="61">
        <f t="shared" si="8"/>
        <v>0</v>
      </c>
      <c r="AD9" s="57">
        <f t="shared" si="8"/>
        <v>0</v>
      </c>
      <c r="AE9" s="57">
        <f t="shared" si="8"/>
        <v>2.4357599999999997</v>
      </c>
      <c r="AF9" s="57">
        <f t="shared" ref="AF9" si="10">SUM(AF10:AF14)</f>
        <v>0</v>
      </c>
      <c r="AG9" s="57">
        <f t="shared" si="8"/>
        <v>19.939799999999998</v>
      </c>
      <c r="AH9" s="124">
        <f t="shared" si="8"/>
        <v>2.41188</v>
      </c>
      <c r="AI9" s="124">
        <f t="shared" si="8"/>
        <v>0</v>
      </c>
      <c r="AJ9" s="124">
        <f t="shared" ref="AJ9" si="11">SUM(AJ10:AJ14)</f>
        <v>0</v>
      </c>
      <c r="AK9" s="57">
        <f t="shared" si="8"/>
        <v>0</v>
      </c>
      <c r="AL9" s="57">
        <f t="shared" ref="AL9" si="12">SUM(AL10:AL14)</f>
        <v>0</v>
      </c>
      <c r="AM9" s="430">
        <f t="shared" si="8"/>
        <v>0</v>
      </c>
      <c r="AN9" s="60">
        <f t="shared" si="8"/>
        <v>0</v>
      </c>
      <c r="AO9" s="59">
        <f t="shared" si="8"/>
        <v>63.811999999999998</v>
      </c>
      <c r="AP9" s="60">
        <f t="shared" si="8"/>
        <v>0</v>
      </c>
      <c r="AQ9" s="62">
        <f t="shared" si="0"/>
        <v>7912.3741110266674</v>
      </c>
    </row>
    <row r="10" spans="1:45" ht="12.75" customHeight="1" x14ac:dyDescent="0.2">
      <c r="A10" s="63" t="s">
        <v>225</v>
      </c>
      <c r="B10" s="64"/>
      <c r="C10" s="65">
        <f>SUM(D10:G10)</f>
        <v>1361.5075475303336</v>
      </c>
      <c r="D10" s="66">
        <v>1361.5075475303336</v>
      </c>
      <c r="E10" s="67"/>
      <c r="F10" s="68"/>
      <c r="G10" s="68"/>
      <c r="H10" s="69">
        <f>SUM(I10:K10)</f>
        <v>330.00921945160979</v>
      </c>
      <c r="I10" s="66">
        <v>330.00921945160979</v>
      </c>
      <c r="J10" s="67">
        <v>0</v>
      </c>
      <c r="K10" s="68"/>
      <c r="L10" s="69">
        <f>SUM(M10:Z10)</f>
        <v>760.65249999999992</v>
      </c>
      <c r="M10" s="67"/>
      <c r="N10" s="67"/>
      <c r="O10" s="67"/>
      <c r="P10" s="181"/>
      <c r="Q10" s="181"/>
      <c r="R10" s="181"/>
      <c r="S10" s="181">
        <v>721.34529999999995</v>
      </c>
      <c r="T10" s="67"/>
      <c r="U10" s="67">
        <v>39.307200000000002</v>
      </c>
      <c r="V10" s="67"/>
      <c r="W10" s="67"/>
      <c r="X10" s="67"/>
      <c r="Y10" s="67"/>
      <c r="Z10" s="68"/>
      <c r="AA10" s="69">
        <v>2157.14234472</v>
      </c>
      <c r="AB10" s="70">
        <f>SUM(AC10:AM10)</f>
        <v>19.939799999999998</v>
      </c>
      <c r="AC10" s="71"/>
      <c r="AD10" s="67"/>
      <c r="AE10" s="67">
        <v>0</v>
      </c>
      <c r="AF10" s="67">
        <v>0</v>
      </c>
      <c r="AG10" s="67">
        <v>19.939799999999998</v>
      </c>
      <c r="AI10" s="67"/>
      <c r="AJ10" s="67"/>
      <c r="AK10" s="67"/>
      <c r="AL10" s="67"/>
      <c r="AM10" s="432"/>
      <c r="AN10" s="72">
        <v>0</v>
      </c>
      <c r="AO10" s="73"/>
      <c r="AP10" s="70"/>
      <c r="AQ10" s="74">
        <f t="shared" si="0"/>
        <v>4629.2514117019437</v>
      </c>
    </row>
    <row r="11" spans="1:45" ht="12.75" customHeight="1" x14ac:dyDescent="0.2">
      <c r="A11" s="19" t="s">
        <v>226</v>
      </c>
      <c r="B11" s="20"/>
      <c r="C11" s="21">
        <f>SUM(D11:G11)</f>
        <v>3.0405086577090334</v>
      </c>
      <c r="D11" s="26">
        <v>3.0405086577090334</v>
      </c>
      <c r="E11" s="27"/>
      <c r="F11" s="24"/>
      <c r="G11" s="24"/>
      <c r="H11" s="25">
        <f>SUM(I11:K11)</f>
        <v>6.8513938249382411</v>
      </c>
      <c r="I11" s="26">
        <v>6.8513938249382411</v>
      </c>
      <c r="J11" s="27"/>
      <c r="K11" s="24"/>
      <c r="L11" s="25">
        <f>SUM(M11:Z11)</f>
        <v>8.1669599999999996</v>
      </c>
      <c r="M11" s="27"/>
      <c r="N11" s="27"/>
      <c r="O11" s="175">
        <v>8.0475599999999989</v>
      </c>
      <c r="P11" s="175"/>
      <c r="Q11" s="175"/>
      <c r="R11" s="175"/>
      <c r="S11" s="175">
        <v>0</v>
      </c>
      <c r="T11" s="175">
        <v>0.11939999999999999</v>
      </c>
      <c r="U11" s="27">
        <v>0</v>
      </c>
      <c r="V11" s="27"/>
      <c r="W11" s="27"/>
      <c r="X11" s="27"/>
      <c r="Y11" s="27"/>
      <c r="Z11" s="24"/>
      <c r="AA11" s="25">
        <v>94.171830719999988</v>
      </c>
      <c r="AB11" s="29">
        <f>SUM(AC11:AM11)</f>
        <v>4.8476400000000002</v>
      </c>
      <c r="AC11" s="30"/>
      <c r="AD11" s="27"/>
      <c r="AE11" s="27">
        <v>2.4357599999999997</v>
      </c>
      <c r="AF11" s="27"/>
      <c r="AG11" s="27"/>
      <c r="AH11" s="27">
        <v>2.41188</v>
      </c>
      <c r="AI11" s="27"/>
      <c r="AJ11" s="27"/>
      <c r="AK11" s="27"/>
      <c r="AL11" s="27"/>
      <c r="AM11" s="428"/>
      <c r="AN11" s="413"/>
      <c r="AO11" s="31"/>
      <c r="AP11" s="29"/>
      <c r="AQ11" s="32">
        <f t="shared" si="0"/>
        <v>117.07833320264726</v>
      </c>
    </row>
    <row r="12" spans="1:45" ht="12.75" customHeight="1" x14ac:dyDescent="0.2">
      <c r="A12" s="19" t="s">
        <v>227</v>
      </c>
      <c r="B12" s="20"/>
      <c r="C12" s="21"/>
      <c r="D12" s="26"/>
      <c r="E12" s="27"/>
      <c r="F12" s="24"/>
      <c r="G12" s="24"/>
      <c r="H12" s="25"/>
      <c r="I12" s="26"/>
      <c r="J12" s="27"/>
      <c r="K12" s="24"/>
      <c r="L12" s="25"/>
      <c r="M12" s="27"/>
      <c r="N12" s="132"/>
      <c r="O12" s="132"/>
      <c r="P12" s="175"/>
      <c r="Q12" s="175"/>
      <c r="R12" s="175"/>
      <c r="S12" s="175"/>
      <c r="T12" s="27"/>
      <c r="U12" s="27"/>
      <c r="V12" s="27"/>
      <c r="W12" s="27"/>
      <c r="X12" s="27"/>
      <c r="Y12" s="27"/>
      <c r="Z12" s="24"/>
      <c r="AA12" s="25"/>
      <c r="AB12" s="29"/>
      <c r="AC12" s="30"/>
      <c r="AD12" s="27"/>
      <c r="AE12" s="27"/>
      <c r="AF12" s="27"/>
      <c r="AG12" s="27"/>
      <c r="AH12" s="27"/>
      <c r="AI12" s="27"/>
      <c r="AJ12" s="27"/>
      <c r="AK12" s="27"/>
      <c r="AL12" s="27"/>
      <c r="AM12" s="428"/>
      <c r="AN12" s="413"/>
      <c r="AO12" s="31">
        <v>47.471999999999994</v>
      </c>
      <c r="AP12" s="29"/>
      <c r="AQ12" s="32">
        <f t="shared" si="0"/>
        <v>47.471999999999994</v>
      </c>
    </row>
    <row r="13" spans="1:45" ht="12.75" customHeight="1" x14ac:dyDescent="0.2">
      <c r="A13" s="19" t="s">
        <v>228</v>
      </c>
      <c r="B13" s="20"/>
      <c r="C13" s="21">
        <f>SUM(D13:G13)</f>
        <v>0</v>
      </c>
      <c r="D13" s="26"/>
      <c r="E13" s="24"/>
      <c r="F13" s="24"/>
      <c r="G13" s="24"/>
      <c r="H13" s="25">
        <f>SUM(I13:K13)</f>
        <v>93.064766122077771</v>
      </c>
      <c r="I13" s="26">
        <v>93.064766122077771</v>
      </c>
      <c r="J13" s="27"/>
      <c r="K13" s="24"/>
      <c r="L13" s="25">
        <f>SUM(M13:Z13)</f>
        <v>0</v>
      </c>
      <c r="M13" s="27"/>
      <c r="N13" s="27"/>
      <c r="O13" s="27"/>
      <c r="P13" s="175"/>
      <c r="Q13" s="175"/>
      <c r="R13" s="175"/>
      <c r="S13" s="175"/>
      <c r="T13" s="27"/>
      <c r="U13" s="27"/>
      <c r="V13" s="27"/>
      <c r="W13" s="27"/>
      <c r="X13" s="27"/>
      <c r="Y13" s="27"/>
      <c r="Z13" s="24"/>
      <c r="AA13" s="25"/>
      <c r="AB13" s="29">
        <f>SUM(AC13:AM13)</f>
        <v>0</v>
      </c>
      <c r="AC13" s="30"/>
      <c r="AD13" s="27"/>
      <c r="AE13" s="27"/>
      <c r="AF13" s="27"/>
      <c r="AG13" s="27"/>
      <c r="AH13" s="27"/>
      <c r="AI13" s="27"/>
      <c r="AJ13" s="27"/>
      <c r="AK13" s="27"/>
      <c r="AL13" s="27"/>
      <c r="AM13" s="428"/>
      <c r="AN13" s="413"/>
      <c r="AO13" s="31"/>
      <c r="AP13" s="29"/>
      <c r="AQ13" s="32">
        <f t="shared" si="0"/>
        <v>93.064766122077771</v>
      </c>
    </row>
    <row r="14" spans="1:45" ht="12.75" customHeight="1" x14ac:dyDescent="0.2">
      <c r="A14" s="75" t="s">
        <v>229</v>
      </c>
      <c r="B14" s="76"/>
      <c r="C14" s="77">
        <f>SUM(D14:G14)</f>
        <v>0</v>
      </c>
      <c r="D14" s="78"/>
      <c r="E14" s="79"/>
      <c r="F14" s="80"/>
      <c r="G14" s="80"/>
      <c r="H14" s="81">
        <f>SUM(I14:K14)</f>
        <v>0</v>
      </c>
      <c r="I14" s="78"/>
      <c r="J14" s="79"/>
      <c r="K14" s="80"/>
      <c r="L14" s="81">
        <f>SUM(M14:Z14)</f>
        <v>3009.1675999999998</v>
      </c>
      <c r="M14" s="79">
        <v>2992.1275999999998</v>
      </c>
      <c r="N14" s="79">
        <v>17.04</v>
      </c>
      <c r="O14" s="79"/>
      <c r="P14" s="182"/>
      <c r="Q14" s="182"/>
      <c r="R14" s="182"/>
      <c r="S14" s="182"/>
      <c r="T14" s="79"/>
      <c r="U14" s="79"/>
      <c r="V14" s="79"/>
      <c r="W14" s="79"/>
      <c r="X14" s="79"/>
      <c r="Y14" s="79"/>
      <c r="Z14" s="80"/>
      <c r="AA14" s="81">
        <v>0</v>
      </c>
      <c r="AB14" s="82">
        <f>SUM(AC14:AM14)</f>
        <v>0</v>
      </c>
      <c r="AC14" s="83"/>
      <c r="AD14" s="79"/>
      <c r="AE14" s="79"/>
      <c r="AF14" s="79"/>
      <c r="AG14" s="79"/>
      <c r="AH14" s="79"/>
      <c r="AI14" s="79"/>
      <c r="AJ14" s="79"/>
      <c r="AK14" s="79"/>
      <c r="AL14" s="79"/>
      <c r="AM14" s="433"/>
      <c r="AN14" s="414"/>
      <c r="AO14" s="84">
        <v>16.34</v>
      </c>
      <c r="AP14" s="82"/>
      <c r="AQ14" s="85">
        <f t="shared" si="0"/>
        <v>3025.5075999999999</v>
      </c>
    </row>
    <row r="15" spans="1:45" s="52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91.257999999999996</v>
      </c>
      <c r="I15" s="268">
        <f t="shared" si="13"/>
        <v>0</v>
      </c>
      <c r="J15" s="183">
        <f t="shared" si="13"/>
        <v>0</v>
      </c>
      <c r="K15" s="269">
        <f t="shared" si="13"/>
        <v>91.257999999999996</v>
      </c>
      <c r="L15" s="311">
        <f t="shared" si="13"/>
        <v>2982.2191999999995</v>
      </c>
      <c r="M15" s="183">
        <f t="shared" si="13"/>
        <v>0</v>
      </c>
      <c r="N15" s="183">
        <f t="shared" si="13"/>
        <v>0</v>
      </c>
      <c r="O15" s="183">
        <f t="shared" si="13"/>
        <v>97.988100000000003</v>
      </c>
      <c r="P15" s="183">
        <f t="shared" si="13"/>
        <v>587.88</v>
      </c>
      <c r="Q15" s="183">
        <f t="shared" si="13"/>
        <v>266.01120000000003</v>
      </c>
      <c r="R15" s="183">
        <f t="shared" si="13"/>
        <v>0</v>
      </c>
      <c r="S15" s="183">
        <f t="shared" si="13"/>
        <v>951.41340000000002</v>
      </c>
      <c r="T15" s="183">
        <f t="shared" si="13"/>
        <v>59.693900000000006</v>
      </c>
      <c r="U15" s="183">
        <f t="shared" si="13"/>
        <v>997.16159999999991</v>
      </c>
      <c r="V15" s="183">
        <f t="shared" si="13"/>
        <v>0</v>
      </c>
      <c r="W15" s="183">
        <f t="shared" si="13"/>
        <v>22.070999999999998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2088.424</v>
      </c>
      <c r="AP15" s="219">
        <f t="shared" si="13"/>
        <v>0</v>
      </c>
      <c r="AQ15" s="220">
        <f t="shared" si="0"/>
        <v>5161.9011999999993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2000.5319999999999</v>
      </c>
      <c r="AP16" s="328"/>
      <c r="AQ16" s="221">
        <f>C16+H16+L16+AA16+AO16+AP16</f>
        <v>2000.5319999999999</v>
      </c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57.447999999999993</v>
      </c>
      <c r="AP17" s="322"/>
      <c r="AQ17" s="201">
        <f>C17+H17+L17+AA17+AO17+AP17</f>
        <v>57.447999999999993</v>
      </c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30.443999999999999</v>
      </c>
      <c r="AP18" s="322"/>
      <c r="AQ18" s="201">
        <f t="shared" si="0"/>
        <v>30.443999999999999</v>
      </c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91.257999999999996</v>
      </c>
      <c r="I19" s="28"/>
      <c r="J19" s="175"/>
      <c r="K19" s="190">
        <v>91.257999999999996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91.257999999999996</v>
      </c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2982.2191999999995</v>
      </c>
      <c r="M20" s="182"/>
      <c r="N20" s="182"/>
      <c r="O20" s="182">
        <v>97.988100000000003</v>
      </c>
      <c r="P20" s="182">
        <v>587.88</v>
      </c>
      <c r="Q20" s="182">
        <v>266.01120000000003</v>
      </c>
      <c r="R20" s="182">
        <v>0</v>
      </c>
      <c r="S20" s="182">
        <v>951.41340000000002</v>
      </c>
      <c r="T20" s="182">
        <v>59.693900000000006</v>
      </c>
      <c r="U20" s="182">
        <v>997.16159999999991</v>
      </c>
      <c r="V20" s="182"/>
      <c r="W20" s="182">
        <v>22.070999999999998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2982.2191999999995</v>
      </c>
    </row>
    <row r="21" spans="1:44" s="222" customFormat="1" ht="12.75" customHeight="1" x14ac:dyDescent="0.2">
      <c r="A21" s="97" t="s">
        <v>7</v>
      </c>
      <c r="B21" s="224"/>
      <c r="C21" s="270">
        <f>SUM(C22:C24)</f>
        <v>11.581309124999997</v>
      </c>
      <c r="D21" s="271">
        <f>SUM(D22:D24)</f>
        <v>-10.64</v>
      </c>
      <c r="E21" s="184">
        <f>SUM(E22:E24)</f>
        <v>22.221309124999998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-15.285209124999989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8.52</v>
      </c>
      <c r="Q21" s="184">
        <f t="shared" si="15"/>
        <v>254.39960000000002</v>
      </c>
      <c r="R21" s="184">
        <f t="shared" si="15"/>
        <v>-254.89859999999999</v>
      </c>
      <c r="S21" s="184">
        <f t="shared" si="15"/>
        <v>6.8943000000000003</v>
      </c>
      <c r="T21" s="184">
        <f t="shared" si="15"/>
        <v>0</v>
      </c>
      <c r="U21" s="184">
        <f t="shared" si="15"/>
        <v>-18.619200000000006</v>
      </c>
      <c r="V21" s="184">
        <f t="shared" si="15"/>
        <v>-11.581309124999999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-110.50999999999999</v>
      </c>
      <c r="AC21" s="334">
        <f t="shared" si="17"/>
        <v>-54.179999999999993</v>
      </c>
      <c r="AD21" s="184">
        <f t="shared" si="17"/>
        <v>-56.33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110.50999999999999</v>
      </c>
      <c r="AP21" s="333">
        <f t="shared" si="17"/>
        <v>0</v>
      </c>
      <c r="AQ21" s="225">
        <f t="shared" si="17"/>
        <v>-3.703899999999992</v>
      </c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-110.50999999999999</v>
      </c>
      <c r="AC22" s="329">
        <f>-AC2</f>
        <v>-54.179999999999993</v>
      </c>
      <c r="AD22" s="181">
        <f>-AD2</f>
        <v>-56.33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110.50999999999999</v>
      </c>
      <c r="AP22" s="328"/>
      <c r="AQ22" s="221">
        <f>C22+H22+L22+AA22+AB22+AN22+AO22+AP22</f>
        <v>0</v>
      </c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11.581309124999997</v>
      </c>
      <c r="D24" s="406">
        <v>-10.64</v>
      </c>
      <c r="E24" s="186">
        <f>-D24-V24</f>
        <v>22.221309124999998</v>
      </c>
      <c r="F24" s="255"/>
      <c r="G24" s="255">
        <v>0</v>
      </c>
      <c r="H24" s="305"/>
      <c r="I24" s="314"/>
      <c r="J24" s="186"/>
      <c r="K24" s="255"/>
      <c r="L24" s="305">
        <f>SUM(N24:Z24)</f>
        <v>-15.285209124999989</v>
      </c>
      <c r="M24" s="186"/>
      <c r="N24" s="186">
        <v>0</v>
      </c>
      <c r="O24" s="186"/>
      <c r="P24" s="186">
        <v>8.52</v>
      </c>
      <c r="Q24" s="186">
        <v>254.39960000000002</v>
      </c>
      <c r="R24" s="186">
        <v>-254.89859999999999</v>
      </c>
      <c r="S24" s="186">
        <v>6.8943000000000003</v>
      </c>
      <c r="T24" s="186"/>
      <c r="U24" s="186">
        <v>-18.619200000000006</v>
      </c>
      <c r="V24" s="255">
        <v>-11.581309124999999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-3.703899999999992</v>
      </c>
    </row>
    <row r="25" spans="1:44" s="96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24.550827872695365</v>
      </c>
      <c r="I25" s="174">
        <v>24.550827872695365</v>
      </c>
      <c r="J25" s="185"/>
      <c r="K25" s="174"/>
      <c r="L25" s="311">
        <f>SUM(O25:Z25)</f>
        <v>122.70174</v>
      </c>
      <c r="M25" s="185"/>
      <c r="N25" s="185"/>
      <c r="O25" s="185">
        <v>89.940539999999999</v>
      </c>
      <c r="P25" s="185"/>
      <c r="Q25" s="185"/>
      <c r="R25" s="185"/>
      <c r="S25" s="185">
        <v>17.728200000000001</v>
      </c>
      <c r="T25" s="185">
        <v>6.7578000000000005</v>
      </c>
      <c r="U25" s="185">
        <v>8.2751999999999999</v>
      </c>
      <c r="V25" s="185"/>
      <c r="W25" s="185"/>
      <c r="X25" s="185"/>
      <c r="Y25" s="185"/>
      <c r="Z25" s="174"/>
      <c r="AA25" s="311">
        <v>53.160127680000002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274.12285600878494</v>
      </c>
      <c r="AP25" s="219"/>
      <c r="AQ25" s="228">
        <f>C25+H25+L25+AA25+AB25+AN25+AO25+AP25</f>
        <v>474.5355515614803</v>
      </c>
    </row>
    <row r="26" spans="1:44" s="52" customFormat="1" ht="12.75" customHeight="1" thickBot="1" x14ac:dyDescent="0.25">
      <c r="A26" s="205" t="s">
        <v>9</v>
      </c>
      <c r="B26" s="206"/>
      <c r="C26" s="256">
        <f t="shared" ref="C26:AP26" si="20">C7-C9+C15+C21-C25</f>
        <v>445.75415726729085</v>
      </c>
      <c r="D26" s="278">
        <f t="shared" si="20"/>
        <v>373.26469534229102</v>
      </c>
      <c r="E26" s="179">
        <f t="shared" si="20"/>
        <v>56.870509125000005</v>
      </c>
      <c r="F26" s="179">
        <f t="shared" si="20"/>
        <v>0</v>
      </c>
      <c r="G26" s="179">
        <f t="shared" si="20"/>
        <v>15.618952799999999</v>
      </c>
      <c r="H26" s="307">
        <f t="shared" si="20"/>
        <v>219.76540881736707</v>
      </c>
      <c r="I26" s="278">
        <f t="shared" si="20"/>
        <v>-47.008591182632912</v>
      </c>
      <c r="J26" s="179">
        <f t="shared" si="20"/>
        <v>176.845</v>
      </c>
      <c r="K26" s="297">
        <f t="shared" si="20"/>
        <v>89.929000000000002</v>
      </c>
      <c r="L26" s="307">
        <f t="shared" si="20"/>
        <v>8000.7131446591075</v>
      </c>
      <c r="M26" s="179">
        <f t="shared" si="20"/>
        <v>0</v>
      </c>
      <c r="N26" s="179">
        <f t="shared" si="20"/>
        <v>0</v>
      </c>
      <c r="O26" s="179">
        <f t="shared" si="20"/>
        <v>0</v>
      </c>
      <c r="P26" s="179">
        <f t="shared" si="20"/>
        <v>1819.02</v>
      </c>
      <c r="Q26" s="179">
        <f t="shared" si="20"/>
        <v>908.87159999999994</v>
      </c>
      <c r="R26" s="179">
        <f t="shared" si="20"/>
        <v>833.16030000000001</v>
      </c>
      <c r="S26" s="179">
        <f t="shared" si="20"/>
        <v>488.11189999999993</v>
      </c>
      <c r="T26" s="179">
        <f t="shared" si="20"/>
        <v>156.43629999999999</v>
      </c>
      <c r="U26" s="179">
        <f t="shared" si="20"/>
        <v>3309.0455999999995</v>
      </c>
      <c r="V26" s="179">
        <f t="shared" si="20"/>
        <v>246.64204465911004</v>
      </c>
      <c r="W26" s="179">
        <f t="shared" si="20"/>
        <v>1.0510000000000019</v>
      </c>
      <c r="X26" s="179">
        <f t="shared" si="20"/>
        <v>207.9924</v>
      </c>
      <c r="Y26" s="179">
        <f t="shared" si="20"/>
        <v>2.1019999999999999</v>
      </c>
      <c r="Z26" s="297">
        <f t="shared" si="20"/>
        <v>28.28</v>
      </c>
      <c r="AA26" s="307">
        <f t="shared" si="20"/>
        <v>1348.5233841023999</v>
      </c>
      <c r="AB26" s="257">
        <f t="shared" si="20"/>
        <v>148.8468588755905</v>
      </c>
      <c r="AC26" s="336">
        <f t="shared" si="20"/>
        <v>0</v>
      </c>
      <c r="AD26" s="336">
        <f t="shared" si="20"/>
        <v>0</v>
      </c>
      <c r="AE26" s="336">
        <f t="shared" si="20"/>
        <v>138.76592248301444</v>
      </c>
      <c r="AF26" s="336">
        <f t="shared" si="20"/>
        <v>0</v>
      </c>
      <c r="AG26" s="336">
        <f t="shared" si="20"/>
        <v>0</v>
      </c>
      <c r="AH26" s="336">
        <f t="shared" si="20"/>
        <v>7.4983199999999997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0.28655999999999998</v>
      </c>
      <c r="AM26" s="440">
        <f t="shared" si="20"/>
        <v>2.2960563925760793</v>
      </c>
      <c r="AN26" s="257">
        <f t="shared" si="20"/>
        <v>0</v>
      </c>
      <c r="AO26" s="307">
        <f t="shared" si="20"/>
        <v>1996.3631439912149</v>
      </c>
      <c r="AP26" s="257">
        <f t="shared" si="20"/>
        <v>0</v>
      </c>
      <c r="AQ26" s="207">
        <f>C26+H26+L26+AA26+AB26+AN26+AO26+AP26</f>
        <v>12159.966097712972</v>
      </c>
    </row>
    <row r="27" spans="1:44" s="52" customFormat="1" ht="12.75" customHeight="1" x14ac:dyDescent="0.2">
      <c r="A27" s="53" t="s">
        <v>10</v>
      </c>
      <c r="B27" s="54"/>
      <c r="C27" s="55">
        <f t="shared" ref="C27:V27" si="22">C28</f>
        <v>0</v>
      </c>
      <c r="D27" s="56">
        <f t="shared" si="22"/>
        <v>0</v>
      </c>
      <c r="E27" s="57">
        <f t="shared" si="22"/>
        <v>0</v>
      </c>
      <c r="F27" s="58">
        <f t="shared" si="22"/>
        <v>0</v>
      </c>
      <c r="G27" s="58">
        <f t="shared" si="22"/>
        <v>0</v>
      </c>
      <c r="H27" s="59">
        <f t="shared" si="22"/>
        <v>0</v>
      </c>
      <c r="I27" s="56">
        <f t="shared" si="22"/>
        <v>0</v>
      </c>
      <c r="J27" s="57">
        <f t="shared" si="22"/>
        <v>0</v>
      </c>
      <c r="K27" s="58">
        <f t="shared" si="22"/>
        <v>0</v>
      </c>
      <c r="L27" s="59">
        <f t="shared" si="22"/>
        <v>238.37440000000001</v>
      </c>
      <c r="M27" s="57">
        <f t="shared" si="22"/>
        <v>0</v>
      </c>
      <c r="N27" s="57">
        <f t="shared" si="22"/>
        <v>0</v>
      </c>
      <c r="O27" s="57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57">
        <f t="shared" si="22"/>
        <v>0</v>
      </c>
      <c r="U27" s="57">
        <f t="shared" si="22"/>
        <v>0</v>
      </c>
      <c r="V27" s="57">
        <f t="shared" si="22"/>
        <v>0</v>
      </c>
      <c r="W27" s="57"/>
      <c r="X27" s="57">
        <f t="shared" ref="X27:AQ27" si="23">X28</f>
        <v>207.9924</v>
      </c>
      <c r="Y27" s="57">
        <f t="shared" si="23"/>
        <v>2.1019999999999999</v>
      </c>
      <c r="Z27" s="58">
        <f t="shared" si="23"/>
        <v>28.28</v>
      </c>
      <c r="AA27" s="59">
        <f t="shared" si="23"/>
        <v>0</v>
      </c>
      <c r="AB27" s="60">
        <f t="shared" si="23"/>
        <v>0</v>
      </c>
      <c r="AC27" s="61">
        <f t="shared" si="23"/>
        <v>0</v>
      </c>
      <c r="AD27" s="57">
        <f t="shared" si="23"/>
        <v>0</v>
      </c>
      <c r="AE27" s="57">
        <f t="shared" si="23"/>
        <v>0</v>
      </c>
      <c r="AF27" s="57">
        <f t="shared" si="23"/>
        <v>0</v>
      </c>
      <c r="AG27" s="57">
        <f t="shared" si="23"/>
        <v>0</v>
      </c>
      <c r="AH27" s="57">
        <f t="shared" si="23"/>
        <v>0</v>
      </c>
      <c r="AI27" s="57">
        <f t="shared" si="23"/>
        <v>0</v>
      </c>
      <c r="AJ27" s="57">
        <f t="shared" si="23"/>
        <v>0</v>
      </c>
      <c r="AK27" s="57">
        <f t="shared" si="23"/>
        <v>0</v>
      </c>
      <c r="AL27" s="57">
        <f t="shared" si="23"/>
        <v>0</v>
      </c>
      <c r="AM27" s="430">
        <f t="shared" si="23"/>
        <v>0</v>
      </c>
      <c r="AN27" s="60">
        <f t="shared" si="23"/>
        <v>0</v>
      </c>
      <c r="AO27" s="59">
        <f t="shared" si="23"/>
        <v>0</v>
      </c>
      <c r="AP27" s="60">
        <f t="shared" si="23"/>
        <v>0</v>
      </c>
      <c r="AQ27" s="115">
        <f t="shared" si="23"/>
        <v>238.37440000000001</v>
      </c>
      <c r="AR27" s="208"/>
    </row>
    <row r="28" spans="1:44" ht="12.75" customHeight="1" thickBot="1" x14ac:dyDescent="0.25">
      <c r="A28" s="116" t="s">
        <v>11</v>
      </c>
      <c r="B28" s="117"/>
      <c r="C28" s="118">
        <f>SUM(D28:G28)</f>
        <v>0</v>
      </c>
      <c r="D28" s="100"/>
      <c r="E28" s="101"/>
      <c r="F28" s="102"/>
      <c r="G28" s="102"/>
      <c r="H28" s="119">
        <f>SUM(I28:K28)</f>
        <v>0</v>
      </c>
      <c r="I28" s="100"/>
      <c r="J28" s="101"/>
      <c r="K28" s="102"/>
      <c r="L28" s="119">
        <f>SUM(M28:Z28)</f>
        <v>238.37440000000001</v>
      </c>
      <c r="M28" s="101"/>
      <c r="N28" s="101"/>
      <c r="O28" s="101"/>
      <c r="P28" s="184"/>
      <c r="Q28" s="184"/>
      <c r="R28" s="184"/>
      <c r="S28" s="184"/>
      <c r="T28" s="101"/>
      <c r="U28" s="101"/>
      <c r="V28" s="101"/>
      <c r="W28" s="101"/>
      <c r="X28" s="101">
        <f>X26</f>
        <v>207.9924</v>
      </c>
      <c r="Y28" s="101">
        <f>Y26</f>
        <v>2.1019999999999999</v>
      </c>
      <c r="Z28" s="102">
        <f>Z26</f>
        <v>28.28</v>
      </c>
      <c r="AA28" s="119">
        <v>0</v>
      </c>
      <c r="AB28" s="120">
        <f>SUM(AC28:AI28)</f>
        <v>0</v>
      </c>
      <c r="AC28" s="105"/>
      <c r="AD28" s="101"/>
      <c r="AE28" s="101"/>
      <c r="AF28" s="101"/>
      <c r="AG28" s="101"/>
      <c r="AH28" s="101"/>
      <c r="AI28" s="101"/>
      <c r="AJ28" s="101"/>
      <c r="AK28" s="101"/>
      <c r="AL28" s="101"/>
      <c r="AM28" s="448"/>
      <c r="AN28" s="120"/>
      <c r="AO28" s="119"/>
      <c r="AP28" s="120"/>
      <c r="AQ28" s="106">
        <f t="shared" ref="AQ28:AQ72" si="24">C28+H28+L28+AA28+AB28+AN28+AO28+AP28</f>
        <v>238.37440000000001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451.63615520000002</v>
      </c>
      <c r="D29" s="56">
        <f t="shared" si="25"/>
        <v>376.33050399999996</v>
      </c>
      <c r="E29" s="57">
        <f t="shared" si="25"/>
        <v>60.16</v>
      </c>
      <c r="F29" s="58">
        <f t="shared" si="25"/>
        <v>0</v>
      </c>
      <c r="G29" s="58">
        <f t="shared" si="25"/>
        <v>15.1456512</v>
      </c>
      <c r="H29" s="59">
        <f t="shared" si="25"/>
        <v>266.774</v>
      </c>
      <c r="I29" s="56">
        <f t="shared" si="25"/>
        <v>0</v>
      </c>
      <c r="J29" s="56">
        <f t="shared" si="25"/>
        <v>176.845</v>
      </c>
      <c r="K29" s="56">
        <f t="shared" si="25"/>
        <v>89.929000000000002</v>
      </c>
      <c r="L29" s="59">
        <f t="shared" si="25"/>
        <v>7706.8582206928486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1730.5188898301899</v>
      </c>
      <c r="Q29" s="57">
        <f t="shared" si="25"/>
        <v>895.14880000000016</v>
      </c>
      <c r="R29" s="57">
        <f t="shared" si="25"/>
        <v>742.57650000000001</v>
      </c>
      <c r="S29" s="57">
        <f t="shared" si="25"/>
        <v>512.14800000000002</v>
      </c>
      <c r="T29" s="57">
        <f t="shared" si="25"/>
        <v>148.61112552000006</v>
      </c>
      <c r="U29" s="57">
        <f t="shared" si="25"/>
        <v>3430.1911999999998</v>
      </c>
      <c r="V29" s="57">
        <f t="shared" si="25"/>
        <v>246.61270534265998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1353.1664947680001</v>
      </c>
      <c r="AB29" s="60">
        <f t="shared" si="25"/>
        <v>148.82297887559048</v>
      </c>
      <c r="AC29" s="61">
        <f t="shared" si="25"/>
        <v>0</v>
      </c>
      <c r="AD29" s="57">
        <f t="shared" si="25"/>
        <v>0</v>
      </c>
      <c r="AE29" s="57">
        <f t="shared" si="25"/>
        <v>138.76592248301441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7.4744399999999995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0.28655999999999998</v>
      </c>
      <c r="AM29" s="430">
        <f t="shared" si="25"/>
        <v>2.2960563925760793</v>
      </c>
      <c r="AN29" s="56">
        <f t="shared" si="25"/>
        <v>0</v>
      </c>
      <c r="AO29" s="59">
        <f t="shared" si="25"/>
        <v>1982.8788143999998</v>
      </c>
      <c r="AP29" s="60">
        <f t="shared" si="25"/>
        <v>0</v>
      </c>
      <c r="AQ29" s="51">
        <f t="shared" si="25"/>
        <v>11910.136663936439</v>
      </c>
    </row>
    <row r="30" spans="1:44" s="128" customFormat="1" ht="12.75" customHeight="1" x14ac:dyDescent="0.2">
      <c r="A30" s="232" t="s">
        <v>44</v>
      </c>
      <c r="B30" s="121"/>
      <c r="C30" s="122">
        <f>SUM(C31:C44)</f>
        <v>194.12420400000002</v>
      </c>
      <c r="D30" s="187">
        <v>194.12420399999999</v>
      </c>
      <c r="E30" s="124">
        <v>0</v>
      </c>
      <c r="F30" s="125"/>
      <c r="G30" s="125"/>
      <c r="H30" s="126">
        <f>SUM(H31:H44)</f>
        <v>0</v>
      </c>
      <c r="I30" s="123">
        <f t="shared" ref="I30:K30" si="30">SUM(I31:I44)</f>
        <v>0</v>
      </c>
      <c r="J30" s="124">
        <f t="shared" si="30"/>
        <v>0</v>
      </c>
      <c r="K30" s="124">
        <f t="shared" si="30"/>
        <v>0</v>
      </c>
      <c r="L30" s="126">
        <f>SUM(L31:L44)</f>
        <v>950.10473264138568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39.490581705351822</v>
      </c>
      <c r="R30" s="187">
        <f>SUM(R31:R44)</f>
        <v>0</v>
      </c>
      <c r="S30" s="187">
        <v>483.16379999999998</v>
      </c>
      <c r="T30" s="187">
        <v>45.721696375694677</v>
      </c>
      <c r="U30" s="187">
        <v>165.26530483533944</v>
      </c>
      <c r="V30" s="187">
        <v>215.41234972499998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472.2844822819311</v>
      </c>
      <c r="AB30" s="338">
        <f t="shared" ref="AB30:AN30" si="31">SUM(AB31:AB44)</f>
        <v>128.80871999999999</v>
      </c>
      <c r="AC30" s="339">
        <f t="shared" si="31"/>
        <v>0</v>
      </c>
      <c r="AD30" s="187">
        <f t="shared" si="31"/>
        <v>0</v>
      </c>
      <c r="AE30" s="187">
        <f t="shared" si="31"/>
        <v>123.74615999999999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5.0625599999999995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639.16669619523407</v>
      </c>
      <c r="AP30" s="127">
        <f>SUM(AP31:AP44)</f>
        <v>0</v>
      </c>
      <c r="AQ30" s="62">
        <f t="shared" ref="AQ30" si="35">C30+H30+L30+AA30+AB30+AN30+AO30+AP30</f>
        <v>2384.4888351185509</v>
      </c>
    </row>
    <row r="31" spans="1:44" ht="12.75" customHeight="1" x14ac:dyDescent="0.2">
      <c r="A31" s="235" t="s">
        <v>13</v>
      </c>
      <c r="B31" s="129" t="s">
        <v>14</v>
      </c>
      <c r="C31" s="130">
        <f t="shared" ref="C31:C43" si="36">SUM(D31:G31)</f>
        <v>0</v>
      </c>
      <c r="D31" s="188">
        <v>0</v>
      </c>
      <c r="E31" s="132"/>
      <c r="F31" s="133"/>
      <c r="G31" s="133"/>
      <c r="H31" s="134">
        <f t="shared" ref="H31:H43" si="37">SUM(I31:K31)</f>
        <v>0</v>
      </c>
      <c r="I31" s="131"/>
      <c r="J31" s="132"/>
      <c r="K31" s="133"/>
      <c r="L31" s="134">
        <f t="shared" ref="L31:L43" si="38">SUM(M31:Z31)</f>
        <v>22.540139428223469</v>
      </c>
      <c r="M31" s="188"/>
      <c r="N31" s="188"/>
      <c r="O31" s="188"/>
      <c r="P31" s="188"/>
      <c r="Q31" s="188">
        <v>0.40680284116261001</v>
      </c>
      <c r="R31" s="188"/>
      <c r="S31" s="188">
        <v>5.2021408324151182</v>
      </c>
      <c r="T31" s="188">
        <v>4.4946366015254438E-2</v>
      </c>
      <c r="U31" s="188">
        <v>16.886249388630489</v>
      </c>
      <c r="V31" s="188">
        <v>0</v>
      </c>
      <c r="W31" s="188"/>
      <c r="X31" s="188"/>
      <c r="Y31" s="188"/>
      <c r="Z31" s="285"/>
      <c r="AA31" s="354">
        <v>34.769674444962313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50.287289305526784</v>
      </c>
      <c r="AP31" s="136"/>
      <c r="AQ31" s="74">
        <f t="shared" si="24"/>
        <v>107.59710317871256</v>
      </c>
    </row>
    <row r="32" spans="1:44" ht="12.75" customHeight="1" x14ac:dyDescent="0.2">
      <c r="A32" s="237" t="s">
        <v>112</v>
      </c>
      <c r="B32" s="138" t="s">
        <v>15</v>
      </c>
      <c r="C32" s="21">
        <f t="shared" si="36"/>
        <v>23.973818702782935</v>
      </c>
      <c r="D32" s="188">
        <v>23.973818702782935</v>
      </c>
      <c r="E32" s="27"/>
      <c r="F32" s="24"/>
      <c r="G32" s="24"/>
      <c r="H32" s="25">
        <f t="shared" si="37"/>
        <v>0</v>
      </c>
      <c r="I32" s="26">
        <v>0</v>
      </c>
      <c r="J32" s="27"/>
      <c r="K32" s="24"/>
      <c r="L32" s="25">
        <f t="shared" si="38"/>
        <v>90.596571975134353</v>
      </c>
      <c r="M32" s="175"/>
      <c r="N32" s="175"/>
      <c r="O32" s="175"/>
      <c r="P32" s="188"/>
      <c r="Q32" s="188">
        <v>4.9332006512817923</v>
      </c>
      <c r="R32" s="175"/>
      <c r="S32" s="188">
        <v>63.085116291681921</v>
      </c>
      <c r="T32" s="188">
        <v>2.7899814248984933</v>
      </c>
      <c r="U32" s="188">
        <v>19.788273607272146</v>
      </c>
      <c r="V32" s="188">
        <v>0</v>
      </c>
      <c r="W32" s="175"/>
      <c r="X32" s="175"/>
      <c r="Y32" s="175"/>
      <c r="Z32" s="190"/>
      <c r="AA32" s="352">
        <v>167.73617187069277</v>
      </c>
      <c r="AB32" s="322">
        <f t="shared" si="39"/>
        <v>45.013799999999996</v>
      </c>
      <c r="AC32" s="323"/>
      <c r="AD32" s="175"/>
      <c r="AE32" s="175">
        <v>39.951239999999999</v>
      </c>
      <c r="AF32" s="175"/>
      <c r="AG32" s="188"/>
      <c r="AH32" s="188">
        <v>5.0625599999999995</v>
      </c>
      <c r="AI32" s="175"/>
      <c r="AJ32" s="175"/>
      <c r="AK32" s="175"/>
      <c r="AL32" s="175"/>
      <c r="AM32" s="443"/>
      <c r="AN32" s="416"/>
      <c r="AO32" s="349">
        <v>149.48897000262292</v>
      </c>
      <c r="AP32" s="29"/>
      <c r="AQ32" s="32">
        <f t="shared" si="24"/>
        <v>476.80933255123296</v>
      </c>
    </row>
    <row r="33" spans="1:43" ht="12.75" customHeight="1" x14ac:dyDescent="0.2">
      <c r="A33" s="237" t="s">
        <v>16</v>
      </c>
      <c r="B33" s="138" t="s">
        <v>17</v>
      </c>
      <c r="C33" s="21">
        <f t="shared" si="36"/>
        <v>11.261438435621525</v>
      </c>
      <c r="D33" s="188">
        <v>11.261438435621525</v>
      </c>
      <c r="E33" s="27"/>
      <c r="F33" s="24"/>
      <c r="G33" s="24"/>
      <c r="H33" s="25">
        <f t="shared" si="37"/>
        <v>0</v>
      </c>
      <c r="I33" s="26"/>
      <c r="J33" s="27"/>
      <c r="K33" s="24"/>
      <c r="L33" s="25">
        <f t="shared" si="38"/>
        <v>6.5818068175832636</v>
      </c>
      <c r="M33" s="175"/>
      <c r="N33" s="175"/>
      <c r="O33" s="175"/>
      <c r="P33" s="188"/>
      <c r="Q33" s="188">
        <v>0.24064393420886793</v>
      </c>
      <c r="R33" s="175"/>
      <c r="S33" s="188">
        <v>3.077322745935704</v>
      </c>
      <c r="T33" s="188">
        <v>0.98175892317617075</v>
      </c>
      <c r="U33" s="188">
        <v>2.2820812142625204</v>
      </c>
      <c r="V33" s="188">
        <v>0</v>
      </c>
      <c r="W33" s="175"/>
      <c r="X33" s="175"/>
      <c r="Y33" s="175"/>
      <c r="Z33" s="190"/>
      <c r="AA33" s="352">
        <v>1.4321629267918843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7.2522631846682373</v>
      </c>
      <c r="AP33" s="29"/>
      <c r="AQ33" s="32">
        <f t="shared" si="24"/>
        <v>26.527671364664911</v>
      </c>
    </row>
    <row r="34" spans="1:43" ht="12.75" customHeight="1" x14ac:dyDescent="0.2">
      <c r="A34" s="237" t="s">
        <v>18</v>
      </c>
      <c r="B34" s="138" t="s">
        <v>19</v>
      </c>
      <c r="C34" s="532">
        <f t="shared" si="36"/>
        <v>0</v>
      </c>
      <c r="D34" s="530">
        <v>0</v>
      </c>
      <c r="E34" s="27"/>
      <c r="F34" s="24"/>
      <c r="G34" s="24"/>
      <c r="H34" s="25">
        <f t="shared" si="37"/>
        <v>0</v>
      </c>
      <c r="I34" s="26"/>
      <c r="J34" s="27"/>
      <c r="K34" s="24"/>
      <c r="L34" s="25">
        <f t="shared" si="38"/>
        <v>8.8742151282080002</v>
      </c>
      <c r="M34" s="175"/>
      <c r="N34" s="175"/>
      <c r="O34" s="175"/>
      <c r="P34" s="188"/>
      <c r="Q34" s="188">
        <v>0.47126103782569967</v>
      </c>
      <c r="R34" s="175"/>
      <c r="S34" s="188">
        <v>6.0264237107907537</v>
      </c>
      <c r="T34" s="188">
        <v>2.1514694225599644E-2</v>
      </c>
      <c r="U34" s="188">
        <v>2.3550156853659479</v>
      </c>
      <c r="V34" s="188">
        <v>0</v>
      </c>
      <c r="W34" s="175"/>
      <c r="X34" s="175"/>
      <c r="Y34" s="175"/>
      <c r="Z34" s="190"/>
      <c r="AA34" s="352">
        <v>3.7959716334069569</v>
      </c>
      <c r="AB34" s="322">
        <f t="shared" si="39"/>
        <v>83.794919999999991</v>
      </c>
      <c r="AC34" s="323"/>
      <c r="AD34" s="175"/>
      <c r="AE34" s="175">
        <v>83.794919999999991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26.212823926163718</v>
      </c>
      <c r="AP34" s="29"/>
      <c r="AQ34" s="32">
        <f t="shared" si="24"/>
        <v>122.67793068777867</v>
      </c>
    </row>
    <row r="35" spans="1:43" ht="12.75" customHeight="1" x14ac:dyDescent="0.2">
      <c r="A35" s="237" t="s">
        <v>20</v>
      </c>
      <c r="B35" s="138" t="s">
        <v>21</v>
      </c>
      <c r="C35" s="532">
        <f t="shared" si="36"/>
        <v>0.63894686159554737</v>
      </c>
      <c r="D35" s="530">
        <v>0.63894686159554737</v>
      </c>
      <c r="E35" s="27"/>
      <c r="F35" s="24"/>
      <c r="G35" s="24"/>
      <c r="H35" s="25">
        <f t="shared" si="37"/>
        <v>0</v>
      </c>
      <c r="I35" s="26"/>
      <c r="J35" s="27"/>
      <c r="K35" s="24"/>
      <c r="L35" s="25">
        <f t="shared" si="38"/>
        <v>5.1191995365609362</v>
      </c>
      <c r="M35" s="175"/>
      <c r="N35" s="175"/>
      <c r="O35" s="175"/>
      <c r="P35" s="188"/>
      <c r="Q35" s="188">
        <v>0.22546044788378458</v>
      </c>
      <c r="R35" s="175"/>
      <c r="S35" s="188">
        <v>2.8831583345849987</v>
      </c>
      <c r="T35" s="188">
        <v>0.50774678372415161</v>
      </c>
      <c r="U35" s="188">
        <v>1.5028339703680011</v>
      </c>
      <c r="V35" s="188">
        <v>0</v>
      </c>
      <c r="W35" s="175"/>
      <c r="X35" s="175"/>
      <c r="Y35" s="175"/>
      <c r="Z35" s="190"/>
      <c r="AA35" s="352">
        <v>21.657532992947441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27.743745191850135</v>
      </c>
      <c r="AP35" s="29"/>
      <c r="AQ35" s="32">
        <f t="shared" si="24"/>
        <v>55.15942458295406</v>
      </c>
    </row>
    <row r="36" spans="1:43" ht="12.75" customHeight="1" x14ac:dyDescent="0.2">
      <c r="A36" s="237" t="s">
        <v>22</v>
      </c>
      <c r="B36" s="138" t="s">
        <v>23</v>
      </c>
      <c r="C36" s="21">
        <f t="shared" si="36"/>
        <v>0</v>
      </c>
      <c r="D36" s="188">
        <v>0</v>
      </c>
      <c r="E36" s="27"/>
      <c r="F36" s="24"/>
      <c r="G36" s="24"/>
      <c r="H36" s="25">
        <f t="shared" si="37"/>
        <v>0</v>
      </c>
      <c r="I36" s="26"/>
      <c r="J36" s="27"/>
      <c r="K36" s="24"/>
      <c r="L36" s="25">
        <f t="shared" si="38"/>
        <v>35.436231736354713</v>
      </c>
      <c r="M36" s="175"/>
      <c r="N36" s="175"/>
      <c r="O36" s="175"/>
      <c r="P36" s="188"/>
      <c r="Q36" s="188">
        <v>1.986171899845335</v>
      </c>
      <c r="R36" s="175"/>
      <c r="S36" s="188">
        <v>25.398903092347901</v>
      </c>
      <c r="T36" s="188">
        <v>0.80377351030505939</v>
      </c>
      <c r="U36" s="188">
        <v>7.2473832338564144</v>
      </c>
      <c r="V36" s="188">
        <v>0</v>
      </c>
      <c r="W36" s="175"/>
      <c r="X36" s="175"/>
      <c r="Y36" s="175"/>
      <c r="Z36" s="190"/>
      <c r="AA36" s="349">
        <v>118.19966179964673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89.499495194133218</v>
      </c>
      <c r="AP36" s="29"/>
      <c r="AQ36" s="32">
        <f t="shared" si="24"/>
        <v>243.13538873013465</v>
      </c>
    </row>
    <row r="37" spans="1:43" ht="12.75" customHeight="1" x14ac:dyDescent="0.2">
      <c r="A37" s="237" t="s">
        <v>24</v>
      </c>
      <c r="B37" s="138" t="s">
        <v>25</v>
      </c>
      <c r="C37" s="21">
        <f t="shared" si="36"/>
        <v>0</v>
      </c>
      <c r="D37" s="188">
        <v>0</v>
      </c>
      <c r="E37" s="27"/>
      <c r="F37" s="24"/>
      <c r="G37" s="24"/>
      <c r="H37" s="25">
        <f t="shared" si="37"/>
        <v>0</v>
      </c>
      <c r="I37" s="26"/>
      <c r="J37" s="27"/>
      <c r="K37" s="24"/>
      <c r="L37" s="25">
        <f t="shared" si="38"/>
        <v>3.2444072996166922</v>
      </c>
      <c r="M37" s="175"/>
      <c r="N37" s="175"/>
      <c r="O37" s="175"/>
      <c r="P37" s="188"/>
      <c r="Q37" s="188">
        <v>5.2998961700762584E-2</v>
      </c>
      <c r="R37" s="175"/>
      <c r="S37" s="188">
        <v>0.67774369999774442</v>
      </c>
      <c r="T37" s="188">
        <v>0.3141145356937548</v>
      </c>
      <c r="U37" s="188">
        <v>2.1995501022244306</v>
      </c>
      <c r="V37" s="188">
        <v>0</v>
      </c>
      <c r="W37" s="175"/>
      <c r="X37" s="175"/>
      <c r="Y37" s="175"/>
      <c r="Z37" s="190"/>
      <c r="AA37" s="352">
        <v>9.338446647442467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28.060912628299079</v>
      </c>
      <c r="AP37" s="29"/>
      <c r="AQ37" s="32">
        <f t="shared" si="24"/>
        <v>40.643766575358242</v>
      </c>
    </row>
    <row r="38" spans="1:43" ht="12.75" customHeight="1" x14ac:dyDescent="0.2">
      <c r="A38" s="237" t="s">
        <v>26</v>
      </c>
      <c r="B38" s="138" t="s">
        <v>27</v>
      </c>
      <c r="C38" s="21">
        <f t="shared" si="36"/>
        <v>158.25</v>
      </c>
      <c r="D38" s="188">
        <v>158.25</v>
      </c>
      <c r="E38" s="27"/>
      <c r="F38" s="24"/>
      <c r="G38" s="24"/>
      <c r="H38" s="25">
        <f t="shared" si="37"/>
        <v>0</v>
      </c>
      <c r="I38" s="26"/>
      <c r="J38" s="27"/>
      <c r="K38" s="24"/>
      <c r="L38" s="25">
        <f t="shared" si="38"/>
        <v>246.92501642777572</v>
      </c>
      <c r="M38" s="175"/>
      <c r="N38" s="175"/>
      <c r="O38" s="175"/>
      <c r="P38" s="188"/>
      <c r="Q38" s="188">
        <v>0.84855634896031762</v>
      </c>
      <c r="R38" s="175"/>
      <c r="S38" s="188">
        <v>10.851226158882803</v>
      </c>
      <c r="T38" s="188">
        <v>2.0283892148178126</v>
      </c>
      <c r="U38" s="188">
        <v>17.784494980114811</v>
      </c>
      <c r="V38" s="188">
        <v>215.41234972499998</v>
      </c>
      <c r="W38" s="175"/>
      <c r="X38" s="175"/>
      <c r="Y38" s="175"/>
      <c r="Z38" s="190"/>
      <c r="AA38" s="352">
        <v>52.533217757630787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47.802624264511557</v>
      </c>
      <c r="AP38" s="29"/>
      <c r="AQ38" s="32">
        <f t="shared" si="24"/>
        <v>505.51085844991809</v>
      </c>
    </row>
    <row r="39" spans="1:43" ht="12.75" customHeight="1" x14ac:dyDescent="0.2">
      <c r="A39" s="237" t="s">
        <v>28</v>
      </c>
      <c r="B39" s="138" t="s">
        <v>29</v>
      </c>
      <c r="C39" s="21">
        <f t="shared" si="36"/>
        <v>0</v>
      </c>
      <c r="D39" s="188">
        <v>0</v>
      </c>
      <c r="E39" s="27"/>
      <c r="F39" s="24"/>
      <c r="G39" s="24"/>
      <c r="H39" s="25">
        <f t="shared" si="37"/>
        <v>0</v>
      </c>
      <c r="I39" s="26"/>
      <c r="J39" s="27"/>
      <c r="K39" s="24"/>
      <c r="L39" s="25">
        <f t="shared" si="38"/>
        <v>380.42768230105651</v>
      </c>
      <c r="M39" s="175"/>
      <c r="N39" s="175"/>
      <c r="O39" s="175"/>
      <c r="P39" s="188"/>
      <c r="Q39" s="188">
        <v>27.2422072485389</v>
      </c>
      <c r="R39" s="175"/>
      <c r="S39" s="188">
        <v>348.36973676909719</v>
      </c>
      <c r="T39" s="188">
        <v>1.6430887904213034</v>
      </c>
      <c r="U39" s="188">
        <v>3.1726494929991134</v>
      </c>
      <c r="V39" s="188">
        <v>0</v>
      </c>
      <c r="W39" s="175"/>
      <c r="X39" s="175"/>
      <c r="Y39" s="175"/>
      <c r="Z39" s="190"/>
      <c r="AA39" s="352">
        <v>12.626506583421735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37.832583576703087</v>
      </c>
      <c r="AP39" s="29"/>
      <c r="AQ39" s="32">
        <f t="shared" si="24"/>
        <v>430.88677246118135</v>
      </c>
    </row>
    <row r="40" spans="1:43" ht="12.75" customHeight="1" x14ac:dyDescent="0.2">
      <c r="A40" s="237" t="s">
        <v>30</v>
      </c>
      <c r="B40" s="138" t="s">
        <v>31</v>
      </c>
      <c r="C40" s="21">
        <f t="shared" si="36"/>
        <v>0</v>
      </c>
      <c r="D40" s="188">
        <v>0</v>
      </c>
      <c r="E40" s="27"/>
      <c r="F40" s="24"/>
      <c r="G40" s="24"/>
      <c r="H40" s="25">
        <f t="shared" si="37"/>
        <v>0</v>
      </c>
      <c r="I40" s="26"/>
      <c r="J40" s="27"/>
      <c r="K40" s="24"/>
      <c r="L40" s="25">
        <f t="shared" si="38"/>
        <v>5.4745472639751629</v>
      </c>
      <c r="M40" s="175"/>
      <c r="N40" s="175"/>
      <c r="O40" s="175"/>
      <c r="P40" s="188"/>
      <c r="Q40" s="188">
        <v>0.19910420747043239</v>
      </c>
      <c r="R40" s="175"/>
      <c r="S40" s="188">
        <v>2.5461182243158502</v>
      </c>
      <c r="T40" s="188">
        <v>1.3166992866066982</v>
      </c>
      <c r="U40" s="188">
        <v>1.4126255455821821</v>
      </c>
      <c r="V40" s="188">
        <v>0</v>
      </c>
      <c r="W40" s="175"/>
      <c r="X40" s="175"/>
      <c r="Y40" s="175"/>
      <c r="Z40" s="190"/>
      <c r="AA40" s="352">
        <v>12.755712190662111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15.037995273045651</v>
      </c>
      <c r="AP40" s="29"/>
      <c r="AQ40" s="32">
        <f t="shared" si="24"/>
        <v>33.268254727682923</v>
      </c>
    </row>
    <row r="41" spans="1:43" ht="12.75" customHeight="1" x14ac:dyDescent="0.2">
      <c r="A41" s="237" t="s">
        <v>32</v>
      </c>
      <c r="B41" s="138" t="s">
        <v>33</v>
      </c>
      <c r="C41" s="532">
        <f t="shared" si="36"/>
        <v>0</v>
      </c>
      <c r="D41" s="530">
        <v>0</v>
      </c>
      <c r="E41" s="27"/>
      <c r="F41" s="24"/>
      <c r="G41" s="24"/>
      <c r="H41" s="25">
        <f t="shared" si="37"/>
        <v>0</v>
      </c>
      <c r="I41" s="26"/>
      <c r="J41" s="27"/>
      <c r="K41" s="24"/>
      <c r="L41" s="25">
        <f t="shared" si="38"/>
        <v>46.635558003303785</v>
      </c>
      <c r="M41" s="175"/>
      <c r="N41" s="175"/>
      <c r="O41" s="175"/>
      <c r="P41" s="188"/>
      <c r="Q41" s="188">
        <v>0.52683832739298586</v>
      </c>
      <c r="R41" s="175"/>
      <c r="S41" s="188">
        <v>6.7371387259235229</v>
      </c>
      <c r="T41" s="188">
        <v>33.747949362275598</v>
      </c>
      <c r="U41" s="188">
        <v>5.6236315877116771</v>
      </c>
      <c r="V41" s="188">
        <v>0</v>
      </c>
      <c r="W41" s="175"/>
      <c r="X41" s="175"/>
      <c r="Y41" s="175"/>
      <c r="Z41" s="190"/>
      <c r="AA41" s="349">
        <v>26.969313882088333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100.06576583314607</v>
      </c>
      <c r="AP41" s="29"/>
      <c r="AQ41" s="32">
        <f t="shared" si="24"/>
        <v>173.67063771853819</v>
      </c>
    </row>
    <row r="42" spans="1:43" ht="12.75" customHeight="1" x14ac:dyDescent="0.2">
      <c r="A42" s="237" t="s">
        <v>34</v>
      </c>
      <c r="B42" s="138" t="s">
        <v>35</v>
      </c>
      <c r="C42" s="21">
        <f t="shared" si="36"/>
        <v>0</v>
      </c>
      <c r="D42" s="188">
        <v>0</v>
      </c>
      <c r="E42" s="27"/>
      <c r="F42" s="24"/>
      <c r="G42" s="24"/>
      <c r="H42" s="25">
        <f t="shared" si="37"/>
        <v>0</v>
      </c>
      <c r="I42" s="26"/>
      <c r="J42" s="27"/>
      <c r="K42" s="24"/>
      <c r="L42" s="25">
        <f t="shared" si="38"/>
        <v>1.5115243136759826</v>
      </c>
      <c r="M42" s="175"/>
      <c r="N42" s="175"/>
      <c r="O42" s="175"/>
      <c r="P42" s="188"/>
      <c r="Q42" s="188">
        <v>4.1253245864377362E-2</v>
      </c>
      <c r="R42" s="175"/>
      <c r="S42" s="188">
        <v>0.52754104216040631</v>
      </c>
      <c r="T42" s="188">
        <v>3.8726449606079363E-2</v>
      </c>
      <c r="U42" s="188">
        <v>0.90400357604511949</v>
      </c>
      <c r="V42" s="188">
        <v>0</v>
      </c>
      <c r="W42" s="175"/>
      <c r="X42" s="175"/>
      <c r="Y42" s="175"/>
      <c r="Z42" s="190"/>
      <c r="AA42" s="384">
        <v>8.0998549642416044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8.0804848650066443</v>
      </c>
      <c r="AP42" s="29"/>
      <c r="AQ42" s="32">
        <f t="shared" si="24"/>
        <v>17.691864142924231</v>
      </c>
    </row>
    <row r="43" spans="1:43" ht="12.75" customHeight="1" x14ac:dyDescent="0.2">
      <c r="A43" s="237" t="s">
        <v>36</v>
      </c>
      <c r="B43" s="138" t="s">
        <v>143</v>
      </c>
      <c r="C43" s="532">
        <f t="shared" si="36"/>
        <v>0</v>
      </c>
      <c r="D43" s="552">
        <v>0</v>
      </c>
      <c r="E43" s="27"/>
      <c r="F43" s="24"/>
      <c r="G43" s="24"/>
      <c r="H43" s="25">
        <f t="shared" si="37"/>
        <v>0</v>
      </c>
      <c r="I43" s="26"/>
      <c r="J43" s="27"/>
      <c r="K43" s="24">
        <v>0</v>
      </c>
      <c r="L43" s="25">
        <f t="shared" si="38"/>
        <v>13.04594723428891</v>
      </c>
      <c r="M43" s="175"/>
      <c r="N43" s="175"/>
      <c r="O43" s="175"/>
      <c r="P43" s="175"/>
      <c r="Q43" s="175">
        <v>0.60848537649956591</v>
      </c>
      <c r="R43" s="175"/>
      <c r="S43" s="175">
        <v>7.781230371865993</v>
      </c>
      <c r="T43" s="175">
        <v>0.59380556062655021</v>
      </c>
      <c r="U43" s="175">
        <v>3.0114259252967988</v>
      </c>
      <c r="V43" s="175">
        <v>0</v>
      </c>
      <c r="W43" s="175">
        <v>1.0510000000000019</v>
      </c>
      <c r="X43" s="175"/>
      <c r="Y43" s="175"/>
      <c r="Z43" s="190"/>
      <c r="AA43" s="352">
        <v>2.3702545879958934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23.08373741533174</v>
      </c>
      <c r="AP43" s="29"/>
      <c r="AQ43" s="32">
        <f t="shared" si="24"/>
        <v>38.499939237616545</v>
      </c>
    </row>
    <row r="44" spans="1:43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83.691885175628315</v>
      </c>
      <c r="M44" s="182"/>
      <c r="N44" s="182"/>
      <c r="O44" s="182"/>
      <c r="P44" s="182"/>
      <c r="Q44" s="182">
        <v>1.7075971767163864</v>
      </c>
      <c r="R44" s="182"/>
      <c r="S44" s="182">
        <v>0</v>
      </c>
      <c r="T44" s="182">
        <v>0.88920147330215638</v>
      </c>
      <c r="U44" s="182">
        <v>81.095086525609773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28.718005534225266</v>
      </c>
      <c r="AP44" s="330"/>
      <c r="AQ44" s="217">
        <f>C44+H44+L44+AA44+AB44+AN44+AO44+AP44</f>
        <v>112.40989070985358</v>
      </c>
    </row>
    <row r="45" spans="1:43" s="52" customFormat="1" ht="12.75" customHeight="1" x14ac:dyDescent="0.2">
      <c r="A45" s="218" t="s">
        <v>37</v>
      </c>
      <c r="B45" s="1"/>
      <c r="C45" s="542">
        <f t="shared" ref="C45:AP45" si="40">SUM(C46:C55)</f>
        <v>0</v>
      </c>
      <c r="D45" s="543">
        <f t="shared" si="40"/>
        <v>0</v>
      </c>
      <c r="E45" s="543">
        <f t="shared" si="40"/>
        <v>0</v>
      </c>
      <c r="F45" s="544">
        <f t="shared" si="40"/>
        <v>0</v>
      </c>
      <c r="G45" s="544">
        <f t="shared" si="40"/>
        <v>0</v>
      </c>
      <c r="H45" s="545">
        <f t="shared" si="40"/>
        <v>0</v>
      </c>
      <c r="I45" s="546">
        <f t="shared" si="40"/>
        <v>0</v>
      </c>
      <c r="J45" s="543">
        <f t="shared" si="40"/>
        <v>0</v>
      </c>
      <c r="K45" s="544">
        <f t="shared" si="40"/>
        <v>0</v>
      </c>
      <c r="L45" s="545">
        <f t="shared" si="40"/>
        <v>4739.7982474319333</v>
      </c>
      <c r="M45" s="543">
        <f t="shared" si="40"/>
        <v>0</v>
      </c>
      <c r="N45" s="543">
        <f t="shared" ref="N45" si="41">SUM(N46:N55)</f>
        <v>0</v>
      </c>
      <c r="O45" s="543">
        <f t="shared" si="40"/>
        <v>0</v>
      </c>
      <c r="P45" s="534">
        <f t="shared" si="40"/>
        <v>1730.5188898301899</v>
      </c>
      <c r="Q45" s="534">
        <f t="shared" si="40"/>
        <v>0</v>
      </c>
      <c r="R45" s="534">
        <f t="shared" si="40"/>
        <v>742.57650000000001</v>
      </c>
      <c r="S45" s="534">
        <f t="shared" si="40"/>
        <v>17.728200000000001</v>
      </c>
      <c r="T45" s="543">
        <f t="shared" si="40"/>
        <v>1.06582552</v>
      </c>
      <c r="U45" s="543">
        <f>SUM(U46:U55)</f>
        <v>2247.9088320817436</v>
      </c>
      <c r="V45" s="543">
        <f t="shared" si="40"/>
        <v>0</v>
      </c>
      <c r="W45" s="543">
        <f t="shared" si="40"/>
        <v>0</v>
      </c>
      <c r="X45" s="543">
        <f t="shared" si="40"/>
        <v>0</v>
      </c>
      <c r="Y45" s="543">
        <f t="shared" si="40"/>
        <v>0</v>
      </c>
      <c r="Z45" s="544">
        <f t="shared" si="40"/>
        <v>0</v>
      </c>
      <c r="AA45" s="545">
        <f t="shared" si="40"/>
        <v>0</v>
      </c>
      <c r="AB45" s="547">
        <f t="shared" si="40"/>
        <v>0</v>
      </c>
      <c r="AC45" s="548">
        <f t="shared" si="40"/>
        <v>0</v>
      </c>
      <c r="AD45" s="543">
        <f t="shared" si="40"/>
        <v>0</v>
      </c>
      <c r="AE45" s="543">
        <f t="shared" si="40"/>
        <v>0</v>
      </c>
      <c r="AF45" s="543">
        <f t="shared" ref="AF45" si="42">SUM(AF46:AF55)</f>
        <v>0</v>
      </c>
      <c r="AG45" s="543">
        <f t="shared" si="40"/>
        <v>0</v>
      </c>
      <c r="AH45" s="543">
        <f t="shared" si="40"/>
        <v>0</v>
      </c>
      <c r="AI45" s="543">
        <f t="shared" si="40"/>
        <v>0</v>
      </c>
      <c r="AJ45" s="543">
        <f t="shared" ref="AJ45" si="43">SUM(AJ46:AJ55)</f>
        <v>0</v>
      </c>
      <c r="AK45" s="543">
        <f t="shared" si="40"/>
        <v>0</v>
      </c>
      <c r="AL45" s="543">
        <f t="shared" ref="AL45" si="44">SUM(AL46:AL55)</f>
        <v>0</v>
      </c>
      <c r="AM45" s="549">
        <f t="shared" si="40"/>
        <v>0</v>
      </c>
      <c r="AN45" s="547">
        <f t="shared" si="40"/>
        <v>0</v>
      </c>
      <c r="AO45" s="545">
        <f t="shared" si="40"/>
        <v>4.343</v>
      </c>
      <c r="AP45" s="547">
        <f t="shared" si="40"/>
        <v>0</v>
      </c>
      <c r="AQ45" s="550">
        <f t="shared" si="24"/>
        <v>4744.1412474319332</v>
      </c>
    </row>
    <row r="46" spans="1:43" ht="12.75" customHeight="1" x14ac:dyDescent="0.2">
      <c r="A46" s="241" t="s">
        <v>71</v>
      </c>
      <c r="B46" s="64"/>
      <c r="C46" s="65">
        <f t="shared" ref="C46:C58" si="45">SUM(D46:G46)</f>
        <v>0</v>
      </c>
      <c r="D46" s="154"/>
      <c r="E46" s="107"/>
      <c r="F46" s="68"/>
      <c r="G46" s="68"/>
      <c r="H46" s="69">
        <f t="shared" ref="H46:H58" si="46">SUM(I46:K46)</f>
        <v>0</v>
      </c>
      <c r="I46" s="66"/>
      <c r="J46" s="67"/>
      <c r="K46" s="68"/>
      <c r="L46" s="69">
        <f t="shared" ref="L46:L58" si="47">SUM(M46:Z46)</f>
        <v>1075.0952</v>
      </c>
      <c r="M46" s="67"/>
      <c r="N46" s="67"/>
      <c r="O46" s="67"/>
      <c r="P46" s="181"/>
      <c r="Q46" s="181"/>
      <c r="R46" s="181"/>
      <c r="S46" s="181"/>
      <c r="T46" s="67"/>
      <c r="U46" s="67">
        <v>1075.0952</v>
      </c>
      <c r="V46" s="67"/>
      <c r="W46" s="67"/>
      <c r="X46" s="67"/>
      <c r="Y46" s="67"/>
      <c r="Z46" s="68"/>
      <c r="AA46" s="69">
        <v>0</v>
      </c>
      <c r="AB46" s="70">
        <f t="shared" ref="AB46:AB58" si="48">SUM(AC46:AM46)</f>
        <v>0</v>
      </c>
      <c r="AC46" s="71"/>
      <c r="AD46" s="67"/>
      <c r="AE46" s="67"/>
      <c r="AF46" s="67"/>
      <c r="AG46" s="67"/>
      <c r="AH46" s="67"/>
      <c r="AI46" s="181">
        <v>0</v>
      </c>
      <c r="AJ46" s="181">
        <v>0</v>
      </c>
      <c r="AK46" s="67"/>
      <c r="AL46" s="67"/>
      <c r="AM46" s="432"/>
      <c r="AN46" s="72"/>
      <c r="AO46" s="73"/>
      <c r="AP46" s="70"/>
      <c r="AQ46" s="95">
        <f t="shared" si="24"/>
        <v>1075.0952</v>
      </c>
    </row>
    <row r="47" spans="1:43" ht="12.75" customHeight="1" x14ac:dyDescent="0.2">
      <c r="A47" s="235" t="s">
        <v>151</v>
      </c>
      <c r="B47" s="511"/>
      <c r="C47" s="21">
        <f t="shared" si="45"/>
        <v>0</v>
      </c>
      <c r="D47" s="512"/>
      <c r="E47" s="513"/>
      <c r="F47" s="133"/>
      <c r="G47" s="133"/>
      <c r="H47" s="25">
        <f t="shared" si="46"/>
        <v>0</v>
      </c>
      <c r="I47" s="131"/>
      <c r="J47" s="132"/>
      <c r="K47" s="133"/>
      <c r="L47" s="25">
        <f t="shared" si="47"/>
        <v>0</v>
      </c>
      <c r="M47" s="132"/>
      <c r="N47" s="132"/>
      <c r="O47" s="132"/>
      <c r="P47" s="188"/>
      <c r="Q47" s="188"/>
      <c r="R47" s="188"/>
      <c r="S47" s="188"/>
      <c r="T47" s="132"/>
      <c r="U47" s="132">
        <v>0</v>
      </c>
      <c r="V47" s="132"/>
      <c r="W47" s="132"/>
      <c r="X47" s="132"/>
      <c r="Y47" s="132"/>
      <c r="Z47" s="133"/>
      <c r="AA47" s="523"/>
      <c r="AB47" s="29">
        <f t="shared" si="48"/>
        <v>0</v>
      </c>
      <c r="AC47" s="137"/>
      <c r="AD47" s="132"/>
      <c r="AE47" s="132"/>
      <c r="AF47" s="132"/>
      <c r="AG47" s="132"/>
      <c r="AH47" s="132"/>
      <c r="AI47" s="188">
        <v>0</v>
      </c>
      <c r="AJ47" s="188">
        <v>0</v>
      </c>
      <c r="AK47" s="132"/>
      <c r="AL47" s="132"/>
      <c r="AM47" s="449"/>
      <c r="AN47" s="435"/>
      <c r="AO47" s="135"/>
      <c r="AP47" s="136"/>
      <c r="AQ47" s="32">
        <f t="shared" si="24"/>
        <v>0</v>
      </c>
    </row>
    <row r="48" spans="1:43" ht="12.75" customHeight="1" x14ac:dyDescent="0.2">
      <c r="A48" s="237" t="s">
        <v>72</v>
      </c>
      <c r="B48" s="20"/>
      <c r="C48" s="21">
        <f t="shared" si="45"/>
        <v>0</v>
      </c>
      <c r="D48" s="22"/>
      <c r="E48" s="23"/>
      <c r="F48" s="24"/>
      <c r="G48" s="24"/>
      <c r="H48" s="25">
        <f t="shared" si="46"/>
        <v>0</v>
      </c>
      <c r="I48" s="26"/>
      <c r="J48" s="27"/>
      <c r="K48" s="24"/>
      <c r="L48" s="25">
        <f t="shared" si="47"/>
        <v>1817.37647973198</v>
      </c>
      <c r="M48" s="27"/>
      <c r="N48" s="27"/>
      <c r="O48" s="27"/>
      <c r="P48" s="175">
        <v>1444.6843265990815</v>
      </c>
      <c r="Q48" s="175"/>
      <c r="R48" s="175"/>
      <c r="S48" s="175"/>
      <c r="T48" s="27">
        <v>1.06582552</v>
      </c>
      <c r="U48" s="27">
        <v>371.62632761289854</v>
      </c>
      <c r="V48" s="27"/>
      <c r="W48" s="27"/>
      <c r="X48" s="27"/>
      <c r="Y48" s="27"/>
      <c r="Z48" s="24"/>
      <c r="AA48" s="25"/>
      <c r="AB48" s="29">
        <f t="shared" si="48"/>
        <v>0</v>
      </c>
      <c r="AC48" s="30"/>
      <c r="AD48" s="27"/>
      <c r="AE48" s="27"/>
      <c r="AF48" s="27"/>
      <c r="AG48" s="27"/>
      <c r="AH48" s="27"/>
      <c r="AI48" s="175">
        <v>0</v>
      </c>
      <c r="AJ48" s="175">
        <v>0</v>
      </c>
      <c r="AK48" s="27"/>
      <c r="AL48" s="27"/>
      <c r="AM48" s="428"/>
      <c r="AN48" s="413"/>
      <c r="AO48" s="31">
        <v>0</v>
      </c>
      <c r="AP48" s="29"/>
      <c r="AQ48" s="32">
        <f t="shared" si="24"/>
        <v>1817.37647973198</v>
      </c>
    </row>
    <row r="49" spans="1:43" ht="12.75" customHeight="1" x14ac:dyDescent="0.2">
      <c r="A49" s="237" t="s">
        <v>73</v>
      </c>
      <c r="B49" s="20"/>
      <c r="C49" s="21">
        <f t="shared" si="45"/>
        <v>0</v>
      </c>
      <c r="D49" s="22"/>
      <c r="E49" s="23"/>
      <c r="F49" s="24"/>
      <c r="G49" s="24"/>
      <c r="H49" s="25">
        <f t="shared" si="46"/>
        <v>0</v>
      </c>
      <c r="I49" s="26"/>
      <c r="J49" s="27"/>
      <c r="K49" s="24"/>
      <c r="L49" s="25">
        <f t="shared" si="47"/>
        <v>129.65612064745147</v>
      </c>
      <c r="M49" s="27"/>
      <c r="N49" s="27"/>
      <c r="O49" s="27"/>
      <c r="P49" s="175">
        <v>34.209704161012631</v>
      </c>
      <c r="Q49" s="175"/>
      <c r="R49" s="175"/>
      <c r="S49" s="175"/>
      <c r="T49" s="27"/>
      <c r="U49" s="27">
        <v>95.446416486438849</v>
      </c>
      <c r="V49" s="27"/>
      <c r="W49" s="27"/>
      <c r="X49" s="27"/>
      <c r="Y49" s="27"/>
      <c r="Z49" s="24"/>
      <c r="AA49" s="25"/>
      <c r="AB49" s="29">
        <f t="shared" si="48"/>
        <v>0</v>
      </c>
      <c r="AC49" s="30"/>
      <c r="AD49" s="27"/>
      <c r="AE49" s="27"/>
      <c r="AF49" s="27"/>
      <c r="AG49" s="27"/>
      <c r="AH49" s="27"/>
      <c r="AI49" s="175">
        <v>0</v>
      </c>
      <c r="AJ49" s="175">
        <v>0</v>
      </c>
      <c r="AK49" s="27"/>
      <c r="AL49" s="27"/>
      <c r="AM49" s="428"/>
      <c r="AN49" s="413"/>
      <c r="AO49" s="31"/>
      <c r="AP49" s="29"/>
      <c r="AQ49" s="32">
        <f t="shared" si="24"/>
        <v>129.65612064745147</v>
      </c>
    </row>
    <row r="50" spans="1:43" ht="12.75" customHeight="1" x14ac:dyDescent="0.2">
      <c r="A50" s="237" t="s">
        <v>38</v>
      </c>
      <c r="B50" s="20"/>
      <c r="C50" s="21">
        <f t="shared" si="45"/>
        <v>0</v>
      </c>
      <c r="D50" s="22"/>
      <c r="E50" s="23"/>
      <c r="F50" s="24"/>
      <c r="G50" s="24"/>
      <c r="H50" s="25">
        <f t="shared" si="46"/>
        <v>0</v>
      </c>
      <c r="I50" s="26"/>
      <c r="J50" s="27"/>
      <c r="K50" s="24"/>
      <c r="L50" s="25">
        <f t="shared" si="47"/>
        <v>44.6</v>
      </c>
      <c r="M50" s="27"/>
      <c r="N50" s="27"/>
      <c r="O50" s="27"/>
      <c r="P50" s="175"/>
      <c r="Q50" s="175"/>
      <c r="R50" s="287"/>
      <c r="S50" s="175"/>
      <c r="T50" s="27"/>
      <c r="U50" s="27">
        <v>44.6</v>
      </c>
      <c r="V50" s="27"/>
      <c r="W50" s="27"/>
      <c r="X50" s="27"/>
      <c r="Y50" s="27"/>
      <c r="Z50" s="24"/>
      <c r="AA50" s="25"/>
      <c r="AB50" s="29">
        <f t="shared" si="48"/>
        <v>0</v>
      </c>
      <c r="AC50" s="30"/>
      <c r="AD50" s="27"/>
      <c r="AE50" s="27"/>
      <c r="AF50" s="27"/>
      <c r="AG50" s="27"/>
      <c r="AH50" s="27"/>
      <c r="AI50" s="175">
        <v>0</v>
      </c>
      <c r="AJ50" s="175"/>
      <c r="AK50" s="27"/>
      <c r="AL50" s="27"/>
      <c r="AM50" s="428"/>
      <c r="AN50" s="413"/>
      <c r="AO50" s="31">
        <v>4.343</v>
      </c>
      <c r="AP50" s="29"/>
      <c r="AQ50" s="32">
        <f t="shared" si="24"/>
        <v>48.942999999999998</v>
      </c>
    </row>
    <row r="51" spans="1:43" ht="12.75" customHeight="1" x14ac:dyDescent="0.2">
      <c r="A51" s="237" t="s">
        <v>39</v>
      </c>
      <c r="B51" s="20"/>
      <c r="C51" s="21">
        <f t="shared" si="45"/>
        <v>0</v>
      </c>
      <c r="D51" s="22"/>
      <c r="E51" s="23"/>
      <c r="F51" s="24"/>
      <c r="G51" s="24"/>
      <c r="H51" s="25">
        <f t="shared" si="46"/>
        <v>0</v>
      </c>
      <c r="I51" s="26"/>
      <c r="J51" s="27"/>
      <c r="K51" s="24"/>
      <c r="L51" s="25">
        <f t="shared" si="47"/>
        <v>22.559330965979612</v>
      </c>
      <c r="M51" s="27"/>
      <c r="N51" s="27"/>
      <c r="O51" s="27"/>
      <c r="P51" s="175">
        <v>1.6324641509433961</v>
      </c>
      <c r="Q51" s="190"/>
      <c r="R51" s="27">
        <v>20.926866815036217</v>
      </c>
      <c r="S51" s="28"/>
      <c r="T51" s="27"/>
      <c r="U51" s="27"/>
      <c r="V51" s="27"/>
      <c r="W51" s="27"/>
      <c r="X51" s="27"/>
      <c r="Y51" s="27"/>
      <c r="Z51" s="24"/>
      <c r="AA51" s="25"/>
      <c r="AB51" s="29">
        <f t="shared" si="48"/>
        <v>0</v>
      </c>
      <c r="AC51" s="30"/>
      <c r="AD51" s="27"/>
      <c r="AE51" s="27"/>
      <c r="AF51" s="27"/>
      <c r="AG51" s="27"/>
      <c r="AH51" s="27"/>
      <c r="AI51" s="175"/>
      <c r="AJ51" s="175"/>
      <c r="AK51" s="27"/>
      <c r="AL51" s="27"/>
      <c r="AM51" s="449"/>
      <c r="AN51" s="413"/>
      <c r="AO51" s="31"/>
      <c r="AP51" s="29"/>
      <c r="AQ51" s="32">
        <f t="shared" si="24"/>
        <v>22.559330965979612</v>
      </c>
    </row>
    <row r="52" spans="1:43" ht="12.75" customHeight="1" x14ac:dyDescent="0.2">
      <c r="A52" s="237" t="s">
        <v>77</v>
      </c>
      <c r="B52" s="138"/>
      <c r="C52" s="139">
        <f t="shared" si="45"/>
        <v>0</v>
      </c>
      <c r="D52" s="140"/>
      <c r="E52" s="140"/>
      <c r="F52" s="141"/>
      <c r="G52" s="141"/>
      <c r="H52" s="142">
        <f t="shared" si="46"/>
        <v>0</v>
      </c>
      <c r="I52" s="143"/>
      <c r="J52" s="140"/>
      <c r="K52" s="141"/>
      <c r="L52" s="142">
        <f t="shared" si="47"/>
        <v>721.64963318496382</v>
      </c>
      <c r="M52" s="140"/>
      <c r="N52" s="140"/>
      <c r="O52" s="140"/>
      <c r="P52" s="188"/>
      <c r="Q52" s="188"/>
      <c r="R52" s="140">
        <v>721.64963318496382</v>
      </c>
      <c r="S52" s="188"/>
      <c r="T52" s="140"/>
      <c r="U52" s="140"/>
      <c r="V52" s="140"/>
      <c r="W52" s="140"/>
      <c r="X52" s="140"/>
      <c r="Y52" s="140"/>
      <c r="Z52" s="141"/>
      <c r="AA52" s="135"/>
      <c r="AB52" s="144">
        <f t="shared" si="48"/>
        <v>0</v>
      </c>
      <c r="AC52" s="145"/>
      <c r="AD52" s="140"/>
      <c r="AE52" s="132"/>
      <c r="AF52" s="132"/>
      <c r="AG52" s="140"/>
      <c r="AH52" s="140"/>
      <c r="AI52" s="287"/>
      <c r="AJ52" s="287"/>
      <c r="AK52" s="140"/>
      <c r="AL52" s="140"/>
      <c r="AM52" s="449"/>
      <c r="AN52" s="436"/>
      <c r="AO52" s="135"/>
      <c r="AP52" s="144"/>
      <c r="AQ52" s="146">
        <f t="shared" si="24"/>
        <v>721.64963318496382</v>
      </c>
    </row>
    <row r="53" spans="1:43" ht="12.75" customHeight="1" x14ac:dyDescent="0.2">
      <c r="A53" s="237" t="s">
        <v>74</v>
      </c>
      <c r="B53" s="138"/>
      <c r="C53" s="139">
        <f t="shared" si="45"/>
        <v>0</v>
      </c>
      <c r="D53" s="143"/>
      <c r="E53" s="140"/>
      <c r="F53" s="141"/>
      <c r="G53" s="141"/>
      <c r="H53" s="142">
        <f t="shared" si="46"/>
        <v>0</v>
      </c>
      <c r="I53" s="143"/>
      <c r="J53" s="140"/>
      <c r="K53" s="141"/>
      <c r="L53" s="142">
        <f t="shared" si="47"/>
        <v>573.6171873144549</v>
      </c>
      <c r="M53" s="140"/>
      <c r="N53" s="140"/>
      <c r="O53" s="140"/>
      <c r="P53" s="185">
        <v>167.52449999999996</v>
      </c>
      <c r="Q53" s="185"/>
      <c r="R53" s="140"/>
      <c r="S53" s="188"/>
      <c r="T53" s="140"/>
      <c r="U53" s="140">
        <v>406.09268731445491</v>
      </c>
      <c r="V53" s="140"/>
      <c r="W53" s="140"/>
      <c r="X53" s="140"/>
      <c r="Y53" s="140"/>
      <c r="Z53" s="141"/>
      <c r="AA53" s="135"/>
      <c r="AB53" s="144">
        <f t="shared" si="48"/>
        <v>0</v>
      </c>
      <c r="AC53" s="145"/>
      <c r="AD53" s="140"/>
      <c r="AE53" s="132"/>
      <c r="AF53" s="132"/>
      <c r="AG53" s="140"/>
      <c r="AH53" s="140"/>
      <c r="AI53" s="175">
        <v>0</v>
      </c>
      <c r="AJ53" s="175">
        <v>0</v>
      </c>
      <c r="AK53" s="140"/>
      <c r="AL53" s="140"/>
      <c r="AM53" s="449"/>
      <c r="AN53" s="436"/>
      <c r="AO53" s="383"/>
      <c r="AP53" s="144"/>
      <c r="AQ53" s="146">
        <f t="shared" si="24"/>
        <v>573.6171873144549</v>
      </c>
    </row>
    <row r="54" spans="1:43" ht="12.75" customHeight="1" x14ac:dyDescent="0.2">
      <c r="A54" s="199" t="s">
        <v>135</v>
      </c>
      <c r="B54" s="460"/>
      <c r="C54" s="139">
        <f t="shared" si="45"/>
        <v>0</v>
      </c>
      <c r="D54" s="143"/>
      <c r="E54" s="140"/>
      <c r="F54" s="141"/>
      <c r="G54" s="141"/>
      <c r="H54" s="142">
        <f t="shared" si="46"/>
        <v>0</v>
      </c>
      <c r="I54" s="143"/>
      <c r="J54" s="140"/>
      <c r="K54" s="141"/>
      <c r="L54" s="142">
        <f t="shared" si="47"/>
        <v>54.860032081743618</v>
      </c>
      <c r="M54" s="140"/>
      <c r="N54" s="140"/>
      <c r="O54" s="140"/>
      <c r="P54" s="185"/>
      <c r="Q54" s="185"/>
      <c r="R54" s="140"/>
      <c r="S54" s="188"/>
      <c r="T54" s="140"/>
      <c r="U54" s="140">
        <v>54.860032081743618</v>
      </c>
      <c r="V54" s="140"/>
      <c r="W54" s="140"/>
      <c r="X54" s="140"/>
      <c r="Y54" s="140"/>
      <c r="Z54" s="141"/>
      <c r="AA54" s="383"/>
      <c r="AB54" s="144">
        <f t="shared" si="48"/>
        <v>0</v>
      </c>
      <c r="AC54" s="145"/>
      <c r="AD54" s="140"/>
      <c r="AE54" s="109"/>
      <c r="AF54" s="109"/>
      <c r="AG54" s="140"/>
      <c r="AH54" s="140"/>
      <c r="AI54" s="287"/>
      <c r="AJ54" s="287"/>
      <c r="AK54" s="140"/>
      <c r="AL54" s="140"/>
      <c r="AM54" s="446"/>
      <c r="AN54" s="436"/>
      <c r="AO54" s="383"/>
      <c r="AP54" s="144"/>
      <c r="AQ54" s="146">
        <f t="shared" si="24"/>
        <v>54.860032081743618</v>
      </c>
    </row>
    <row r="55" spans="1:43" ht="12.75" customHeight="1" x14ac:dyDescent="0.2">
      <c r="A55" s="215" t="s">
        <v>75</v>
      </c>
      <c r="B55" s="381"/>
      <c r="C55" s="77">
        <f t="shared" si="45"/>
        <v>0</v>
      </c>
      <c r="D55" s="155"/>
      <c r="E55" s="156"/>
      <c r="F55" s="80"/>
      <c r="G55" s="80"/>
      <c r="H55" s="81">
        <f t="shared" si="46"/>
        <v>0</v>
      </c>
      <c r="I55" s="78"/>
      <c r="J55" s="79"/>
      <c r="K55" s="80"/>
      <c r="L55" s="81">
        <f t="shared" si="47"/>
        <v>300.38426350536008</v>
      </c>
      <c r="M55" s="79"/>
      <c r="N55" s="79"/>
      <c r="O55" s="79"/>
      <c r="P55" s="182">
        <v>82.467894919152357</v>
      </c>
      <c r="Q55" s="182"/>
      <c r="R55" s="79"/>
      <c r="S55" s="175">
        <v>17.728200000000001</v>
      </c>
      <c r="T55" s="79"/>
      <c r="U55" s="79">
        <v>200.18816858620775</v>
      </c>
      <c r="V55" s="79"/>
      <c r="W55" s="79"/>
      <c r="X55" s="79"/>
      <c r="Y55" s="79"/>
      <c r="Z55" s="80"/>
      <c r="AA55" s="521">
        <v>0</v>
      </c>
      <c r="AB55" s="82">
        <f t="shared" si="48"/>
        <v>0</v>
      </c>
      <c r="AC55" s="83"/>
      <c r="AD55" s="79"/>
      <c r="AE55" s="79"/>
      <c r="AF55" s="79"/>
      <c r="AG55" s="79"/>
      <c r="AH55" s="79"/>
      <c r="AI55" s="182">
        <v>0</v>
      </c>
      <c r="AJ55" s="182">
        <v>0</v>
      </c>
      <c r="AK55" s="79"/>
      <c r="AL55" s="79"/>
      <c r="AM55" s="450"/>
      <c r="AN55" s="414"/>
      <c r="AO55" s="84"/>
      <c r="AP55" s="82"/>
      <c r="AQ55" s="85">
        <f t="shared" si="24"/>
        <v>300.38426350536008</v>
      </c>
    </row>
    <row r="56" spans="1:43" s="52" customFormat="1" ht="12.75" customHeight="1" x14ac:dyDescent="0.2">
      <c r="A56" s="242" t="s">
        <v>40</v>
      </c>
      <c r="B56" s="157"/>
      <c r="C56" s="147">
        <f t="shared" si="45"/>
        <v>231.00804960000002</v>
      </c>
      <c r="D56" s="151">
        <v>157.60500000000002</v>
      </c>
      <c r="E56" s="24">
        <v>58.730699999999999</v>
      </c>
      <c r="F56" s="149"/>
      <c r="G56" s="149">
        <v>14.6723496</v>
      </c>
      <c r="H56" s="150">
        <f t="shared" si="46"/>
        <v>266.33100000000002</v>
      </c>
      <c r="I56" s="151"/>
      <c r="J56" s="148">
        <v>176.845</v>
      </c>
      <c r="K56" s="149">
        <v>89.486000000000004</v>
      </c>
      <c r="L56" s="150">
        <f t="shared" si="47"/>
        <v>1395.1427684608811</v>
      </c>
      <c r="M56" s="148"/>
      <c r="N56" s="148"/>
      <c r="O56" s="148"/>
      <c r="P56" s="189">
        <v>0</v>
      </c>
      <c r="Q56" s="189">
        <v>831.09507459356496</v>
      </c>
      <c r="R56" s="189"/>
      <c r="S56" s="189">
        <v>0</v>
      </c>
      <c r="T56" s="189">
        <v>48.642402121086995</v>
      </c>
      <c r="U56" s="189">
        <v>484.20493612856916</v>
      </c>
      <c r="V56" s="189">
        <v>31.200355617660001</v>
      </c>
      <c r="W56" s="189"/>
      <c r="X56" s="189"/>
      <c r="Y56" s="189"/>
      <c r="Z56" s="290"/>
      <c r="AA56" s="176">
        <v>601.13162208000006</v>
      </c>
      <c r="AB56" s="344">
        <f t="shared" si="48"/>
        <v>17.313270349829406</v>
      </c>
      <c r="AC56" s="345"/>
      <c r="AD56" s="189"/>
      <c r="AE56" s="189">
        <v>15.01976248301442</v>
      </c>
      <c r="AF56" s="189"/>
      <c r="AG56" s="189"/>
      <c r="AH56" s="189"/>
      <c r="AI56" s="189"/>
      <c r="AJ56" s="189"/>
      <c r="AK56" s="189"/>
      <c r="AL56" s="189">
        <v>0.28655999999999998</v>
      </c>
      <c r="AM56" s="445">
        <v>2.0069478668149872</v>
      </c>
      <c r="AN56" s="344"/>
      <c r="AO56" s="176">
        <v>631.75599999999997</v>
      </c>
      <c r="AP56" s="152"/>
      <c r="AQ56" s="94">
        <f t="shared" si="24"/>
        <v>3142.6827104907106</v>
      </c>
    </row>
    <row r="57" spans="1:43" s="52" customFormat="1" ht="12.75" customHeight="1" x14ac:dyDescent="0.2">
      <c r="A57" s="242" t="s">
        <v>194</v>
      </c>
      <c r="B57" s="157"/>
      <c r="C57" s="147">
        <f>C58+C65</f>
        <v>26.503901600000003</v>
      </c>
      <c r="D57" s="189">
        <f t="shared" ref="D57:AP57" si="49">D58+D65</f>
        <v>24.601300000000002</v>
      </c>
      <c r="E57" s="148">
        <f t="shared" si="49"/>
        <v>1.4293</v>
      </c>
      <c r="F57" s="149">
        <f t="shared" si="49"/>
        <v>0</v>
      </c>
      <c r="G57" s="149">
        <f t="shared" si="49"/>
        <v>0.47330159999999999</v>
      </c>
      <c r="H57" s="150">
        <f t="shared" si="49"/>
        <v>0.443</v>
      </c>
      <c r="I57" s="151">
        <f t="shared" si="49"/>
        <v>0</v>
      </c>
      <c r="J57" s="151">
        <f t="shared" si="49"/>
        <v>0</v>
      </c>
      <c r="K57" s="151">
        <f t="shared" si="49"/>
        <v>0.443</v>
      </c>
      <c r="L57" s="150">
        <f t="shared" si="49"/>
        <v>307.96682851202831</v>
      </c>
      <c r="M57" s="148">
        <f t="shared" si="49"/>
        <v>0</v>
      </c>
      <c r="N57" s="148">
        <f t="shared" ref="N57" si="50">N58+N65</f>
        <v>0</v>
      </c>
      <c r="O57" s="148">
        <f t="shared" si="49"/>
        <v>0</v>
      </c>
      <c r="P57" s="189">
        <f t="shared" si="49"/>
        <v>0</v>
      </c>
      <c r="Q57" s="189">
        <f t="shared" si="49"/>
        <v>24.563143701083334</v>
      </c>
      <c r="R57" s="189">
        <f t="shared" si="49"/>
        <v>0</v>
      </c>
      <c r="S57" s="189">
        <f t="shared" si="49"/>
        <v>11.256</v>
      </c>
      <c r="T57" s="189">
        <f t="shared" si="49"/>
        <v>53.181201503218396</v>
      </c>
      <c r="U57" s="189">
        <f t="shared" si="49"/>
        <v>218.96648330772658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279.75039040606907</v>
      </c>
      <c r="AB57" s="344">
        <f t="shared" si="49"/>
        <v>2.7009885257610922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2.41188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0.28910852576109208</v>
      </c>
      <c r="AN57" s="294">
        <f t="shared" si="49"/>
        <v>0</v>
      </c>
      <c r="AO57" s="176">
        <f t="shared" si="49"/>
        <v>655.32511820476577</v>
      </c>
      <c r="AP57" s="152">
        <f t="shared" si="49"/>
        <v>0</v>
      </c>
      <c r="AQ57" s="153">
        <f t="shared" si="24"/>
        <v>1272.6902272486243</v>
      </c>
    </row>
    <row r="58" spans="1:43" s="52" customFormat="1" ht="12.75" customHeight="1" x14ac:dyDescent="0.2">
      <c r="A58" s="242" t="s">
        <v>195</v>
      </c>
      <c r="B58" s="157"/>
      <c r="C58" s="147">
        <f t="shared" si="45"/>
        <v>26.503901600000003</v>
      </c>
      <c r="D58" s="189">
        <v>24.601300000000002</v>
      </c>
      <c r="E58" s="148">
        <v>1.4293</v>
      </c>
      <c r="F58" s="149">
        <f>SUM(F59:F64)</f>
        <v>0</v>
      </c>
      <c r="G58" s="149">
        <v>0.47330159999999999</v>
      </c>
      <c r="H58" s="150">
        <f t="shared" si="46"/>
        <v>0</v>
      </c>
      <c r="I58" s="151">
        <f>SUM(I59:I64)</f>
        <v>0</v>
      </c>
      <c r="J58" s="151">
        <f>SUM(J59:J64)</f>
        <v>0</v>
      </c>
      <c r="K58" s="151">
        <f>SUM(K59:K64)</f>
        <v>0</v>
      </c>
      <c r="L58" s="150">
        <f t="shared" si="47"/>
        <v>182.44100905115931</v>
      </c>
      <c r="M58" s="148">
        <f t="shared" ref="M58:AN58" si="54">SUM(M59:M64)</f>
        <v>0</v>
      </c>
      <c r="N58" s="148">
        <f t="shared" ref="N58" si="55">SUM(N59:N64)</f>
        <v>0</v>
      </c>
      <c r="O58" s="148">
        <f t="shared" si="54"/>
        <v>0</v>
      </c>
      <c r="P58" s="189">
        <f t="shared" si="54"/>
        <v>0</v>
      </c>
      <c r="Q58" s="189">
        <v>10.908089794595156</v>
      </c>
      <c r="R58" s="189">
        <f t="shared" si="54"/>
        <v>0</v>
      </c>
      <c r="S58" s="189">
        <v>1.0981276769324904</v>
      </c>
      <c r="T58" s="189">
        <v>41.440928390068038</v>
      </c>
      <c r="U58" s="189">
        <v>128.99386318956363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152.1271554416723</v>
      </c>
      <c r="AB58" s="344">
        <f t="shared" si="48"/>
        <v>0.28910852576109208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0.28910852576109208</v>
      </c>
      <c r="AN58" s="294">
        <f t="shared" si="54"/>
        <v>0</v>
      </c>
      <c r="AO58" s="176">
        <v>459.16003231254251</v>
      </c>
      <c r="AP58" s="152">
        <f t="shared" ref="AP58" si="57">SUM(AP59:AP64)</f>
        <v>0</v>
      </c>
      <c r="AQ58" s="153">
        <f t="shared" si="24"/>
        <v>820.52120693113523</v>
      </c>
    </row>
    <row r="59" spans="1:43" s="52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52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52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52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52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77">
        <f>SUM(D65:G65)</f>
        <v>0</v>
      </c>
      <c r="D65" s="265">
        <f>SUM(D66:D69)</f>
        <v>0</v>
      </c>
      <c r="E65" s="79"/>
      <c r="F65" s="80"/>
      <c r="G65" s="80"/>
      <c r="H65" s="150">
        <f>SUM(I65:K65)</f>
        <v>0.443</v>
      </c>
      <c r="I65" s="151"/>
      <c r="J65" s="151">
        <v>0</v>
      </c>
      <c r="K65" s="151">
        <v>0.443</v>
      </c>
      <c r="L65" s="81">
        <f>SUM(M65:Z65)</f>
        <v>125.525819460869</v>
      </c>
      <c r="M65" s="79"/>
      <c r="N65" s="79"/>
      <c r="O65" s="79"/>
      <c r="P65" s="182"/>
      <c r="Q65" s="182">
        <v>13.655053906488179</v>
      </c>
      <c r="R65" s="182"/>
      <c r="S65" s="189">
        <v>10.15787232306751</v>
      </c>
      <c r="T65" s="189">
        <v>11.74027311315036</v>
      </c>
      <c r="U65" s="189">
        <v>89.972620118162951</v>
      </c>
      <c r="V65" s="182">
        <f>SUM(V66:V69)</f>
        <v>0</v>
      </c>
      <c r="W65" s="182"/>
      <c r="X65" s="182"/>
      <c r="Y65" s="182"/>
      <c r="Z65" s="266"/>
      <c r="AA65" s="176">
        <v>127.6232349643968</v>
      </c>
      <c r="AB65" s="330">
        <f>SUM(AC65:AM65)</f>
        <v>2.41188</v>
      </c>
      <c r="AC65" s="331"/>
      <c r="AD65" s="182"/>
      <c r="AE65" s="182"/>
      <c r="AF65" s="182"/>
      <c r="AG65" s="182"/>
      <c r="AH65" s="182">
        <v>2.41188</v>
      </c>
      <c r="AI65" s="182"/>
      <c r="AJ65" s="182"/>
      <c r="AK65" s="182"/>
      <c r="AL65" s="182"/>
      <c r="AM65" s="424"/>
      <c r="AN65" s="417"/>
      <c r="AO65" s="176">
        <v>196.16508589222329</v>
      </c>
      <c r="AP65" s="82"/>
      <c r="AQ65" s="577">
        <f t="shared" si="24"/>
        <v>452.16902031748907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52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52" customFormat="1" ht="12.75" customHeight="1" x14ac:dyDescent="0.2">
      <c r="A70" s="223" t="s">
        <v>41</v>
      </c>
      <c r="B70" s="98"/>
      <c r="C70" s="99">
        <f>SUM(D70:G70)</f>
        <v>0</v>
      </c>
      <c r="D70" s="158">
        <v>0</v>
      </c>
      <c r="E70" s="159"/>
      <c r="F70" s="160"/>
      <c r="G70" s="160"/>
      <c r="H70" s="103">
        <f>SUM(I70:K70)</f>
        <v>0</v>
      </c>
      <c r="I70" s="158"/>
      <c r="J70" s="159"/>
      <c r="K70" s="160"/>
      <c r="L70" s="103">
        <f>SUM(M70:Z70)</f>
        <v>261.70319999999998</v>
      </c>
      <c r="M70" s="159"/>
      <c r="N70" s="159"/>
      <c r="O70" s="159"/>
      <c r="P70" s="191">
        <v>0</v>
      </c>
      <c r="Q70" s="191">
        <v>0</v>
      </c>
      <c r="R70" s="191"/>
      <c r="S70" s="191"/>
      <c r="T70" s="191">
        <v>0</v>
      </c>
      <c r="U70" s="191">
        <v>261.70319999999998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52.287999999999997</v>
      </c>
      <c r="AP70" s="104"/>
      <c r="AQ70" s="94">
        <f t="shared" si="24"/>
        <v>313.99119999999999</v>
      </c>
    </row>
    <row r="71" spans="1:43" s="52" customFormat="1" ht="12.75" customHeight="1" thickBot="1" x14ac:dyDescent="0.25">
      <c r="A71" s="462" t="s">
        <v>134</v>
      </c>
      <c r="B71" s="76"/>
      <c r="C71" s="77">
        <f>SUM(D71:G71)</f>
        <v>0</v>
      </c>
      <c r="D71" s="78"/>
      <c r="E71" s="79"/>
      <c r="F71" s="80"/>
      <c r="G71" s="80"/>
      <c r="H71" s="81">
        <f>SUM(I71:K71)</f>
        <v>0</v>
      </c>
      <c r="I71" s="78"/>
      <c r="J71" s="79"/>
      <c r="K71" s="80"/>
      <c r="L71" s="81">
        <f>SUM(M71:Z71)</f>
        <v>52.142443646621039</v>
      </c>
      <c r="M71" s="79"/>
      <c r="N71" s="79"/>
      <c r="O71" s="79"/>
      <c r="P71" s="182"/>
      <c r="Q71" s="182"/>
      <c r="R71" s="182"/>
      <c r="S71" s="182"/>
      <c r="T71" s="182"/>
      <c r="U71" s="182">
        <v>52.142443646621039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82"/>
      <c r="AQ71" s="464">
        <f t="shared" si="24"/>
        <v>52.142443646621039</v>
      </c>
    </row>
    <row r="72" spans="1:43" ht="12.75" customHeight="1" thickBot="1" x14ac:dyDescent="0.25">
      <c r="A72" s="45" t="s">
        <v>42</v>
      </c>
      <c r="B72" s="46"/>
      <c r="C72" s="47">
        <f t="shared" ref="C72:AP72" si="58">C26-C27-C29</f>
        <v>-5.8819979327091687</v>
      </c>
      <c r="D72" s="112">
        <f t="shared" si="58"/>
        <v>-3.0658086577089421</v>
      </c>
      <c r="E72" s="49">
        <f t="shared" si="58"/>
        <v>-3.2894908749999914</v>
      </c>
      <c r="F72" s="113">
        <f t="shared" si="58"/>
        <v>0</v>
      </c>
      <c r="G72" s="113">
        <f t="shared" si="58"/>
        <v>0.47330159999999921</v>
      </c>
      <c r="H72" s="50">
        <f t="shared" si="58"/>
        <v>-47.008591182632927</v>
      </c>
      <c r="I72" s="112">
        <f t="shared" si="58"/>
        <v>-47.008591182632912</v>
      </c>
      <c r="J72" s="49">
        <f t="shared" si="58"/>
        <v>0</v>
      </c>
      <c r="K72" s="113">
        <f t="shared" si="58"/>
        <v>0</v>
      </c>
      <c r="L72" s="50">
        <f t="shared" si="58"/>
        <v>55.48052396625917</v>
      </c>
      <c r="M72" s="49">
        <f t="shared" si="58"/>
        <v>0</v>
      </c>
      <c r="N72" s="49">
        <f t="shared" ref="N72" si="59">N26-N27-N29</f>
        <v>0</v>
      </c>
      <c r="O72" s="49">
        <f t="shared" si="58"/>
        <v>0</v>
      </c>
      <c r="P72" s="179">
        <f t="shared" si="58"/>
        <v>88.50111016981009</v>
      </c>
      <c r="Q72" s="179">
        <f t="shared" si="58"/>
        <v>13.722799999999779</v>
      </c>
      <c r="R72" s="179">
        <f t="shared" si="58"/>
        <v>90.583799999999997</v>
      </c>
      <c r="S72" s="179">
        <f t="shared" si="58"/>
        <v>-24.03610000000009</v>
      </c>
      <c r="T72" s="49">
        <f t="shared" si="58"/>
        <v>7.8251744799999301</v>
      </c>
      <c r="U72" s="49">
        <f t="shared" si="58"/>
        <v>-121.14560000000029</v>
      </c>
      <c r="V72" s="49">
        <f t="shared" si="58"/>
        <v>2.9339316450062825E-2</v>
      </c>
      <c r="W72" s="49">
        <f t="shared" si="58"/>
        <v>0</v>
      </c>
      <c r="X72" s="49">
        <f t="shared" si="58"/>
        <v>0</v>
      </c>
      <c r="Y72" s="49">
        <f t="shared" si="58"/>
        <v>0</v>
      </c>
      <c r="Z72" s="113">
        <f t="shared" si="58"/>
        <v>0</v>
      </c>
      <c r="AA72" s="50">
        <f t="shared" si="58"/>
        <v>-4.6431106656002612</v>
      </c>
      <c r="AB72" s="48">
        <f t="shared" si="58"/>
        <v>2.3880000000019663E-2</v>
      </c>
      <c r="AC72" s="114">
        <f t="shared" si="58"/>
        <v>0</v>
      </c>
      <c r="AD72" s="49">
        <f t="shared" si="58"/>
        <v>0</v>
      </c>
      <c r="AE72" s="49">
        <f t="shared" si="58"/>
        <v>0</v>
      </c>
      <c r="AF72" s="49">
        <f t="shared" ref="AF72" si="60">AF26-AF27-AF29</f>
        <v>0</v>
      </c>
      <c r="AG72" s="49">
        <f t="shared" si="58"/>
        <v>0</v>
      </c>
      <c r="AH72" s="49">
        <f t="shared" si="58"/>
        <v>2.3880000000000123E-2</v>
      </c>
      <c r="AI72" s="49">
        <f t="shared" si="58"/>
        <v>0</v>
      </c>
      <c r="AJ72" s="49">
        <f t="shared" ref="AJ72" si="61">AJ26-AJ27-AJ29</f>
        <v>0</v>
      </c>
      <c r="AK72" s="49">
        <f t="shared" si="58"/>
        <v>0</v>
      </c>
      <c r="AL72" s="49">
        <f t="shared" ref="AL72" si="62">AL26-AL27-AL29</f>
        <v>0</v>
      </c>
      <c r="AM72" s="447">
        <f t="shared" si="58"/>
        <v>0</v>
      </c>
      <c r="AN72" s="48">
        <f t="shared" si="58"/>
        <v>0</v>
      </c>
      <c r="AO72" s="50">
        <f t="shared" si="58"/>
        <v>13.484329591215101</v>
      </c>
      <c r="AP72" s="48">
        <f t="shared" si="58"/>
        <v>0</v>
      </c>
      <c r="AQ72" s="51">
        <f t="shared" si="24"/>
        <v>11.455033776531934</v>
      </c>
    </row>
    <row r="73" spans="1:43" s="52" customFormat="1" ht="26.25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244"/>
      <c r="Q73" s="244"/>
      <c r="R73" s="244"/>
      <c r="S73" s="244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>
        <f>AQ72/AQ7*100</f>
        <v>7.4438060461676503E-2</v>
      </c>
    </row>
    <row r="74" spans="1:43" s="52" customFormat="1" ht="12.75" customHeight="1" x14ac:dyDescent="0.2">
      <c r="A74" s="171" t="s">
        <v>69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P74" s="208"/>
      <c r="Q74" s="219"/>
      <c r="R74" s="219"/>
      <c r="S74" s="219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5" t="s">
        <v>218</v>
      </c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219"/>
      <c r="Q75" s="219"/>
      <c r="R75" s="219"/>
      <c r="S75" s="219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</row>
    <row r="76" spans="1:43" ht="12.75" customHeight="1" x14ac:dyDescent="0.2">
      <c r="A76" s="161" t="s">
        <v>152</v>
      </c>
      <c r="B76" s="161"/>
      <c r="C76" s="161"/>
      <c r="D76" s="161"/>
      <c r="E76" s="165"/>
      <c r="F76" s="164"/>
      <c r="G76" s="164"/>
      <c r="H76" s="165"/>
      <c r="I76" s="164"/>
      <c r="J76" s="164"/>
      <c r="S76" s="348"/>
      <c r="T76"/>
      <c r="U76" s="167"/>
      <c r="V76" s="167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/>
  <dimension ref="A1:AS76"/>
  <sheetViews>
    <sheetView zoomScale="70" zoomScaleNormal="70" workbookViewId="0">
      <pane xSplit="2" ySplit="1" topLeftCell="I41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7.28515625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285156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47</v>
      </c>
      <c r="B1" s="193" t="s">
        <v>0</v>
      </c>
      <c r="C1" s="388" t="s">
        <v>79</v>
      </c>
      <c r="D1" s="389" t="s">
        <v>80</v>
      </c>
      <c r="E1" s="399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20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1055.8219999999999</v>
      </c>
      <c r="I2" s="12">
        <v>878.66399999999999</v>
      </c>
      <c r="J2" s="303">
        <v>177.15799999999999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544.79838619535997</v>
      </c>
      <c r="AB2" s="320">
        <f>SUM(AC2:AM2)</f>
        <v>236.27944704998259</v>
      </c>
      <c r="AC2" s="321">
        <v>51.427999999999997</v>
      </c>
      <c r="AD2" s="303">
        <v>39.043999999999997</v>
      </c>
      <c r="AE2" s="303">
        <v>118.97535997066063</v>
      </c>
      <c r="AF2" s="303">
        <v>0</v>
      </c>
      <c r="AG2" s="303">
        <v>16.405559999999998</v>
      </c>
      <c r="AH2" s="303">
        <v>8.9550000000000001</v>
      </c>
      <c r="AI2" s="303">
        <v>0</v>
      </c>
      <c r="AJ2" s="303">
        <v>0</v>
      </c>
      <c r="AK2" s="303">
        <v>0</v>
      </c>
      <c r="AL2" s="303">
        <v>0.21492</v>
      </c>
      <c r="AM2" s="418">
        <v>1.2566070793219497</v>
      </c>
      <c r="AN2" s="415">
        <v>0</v>
      </c>
      <c r="AO2" s="351"/>
      <c r="AP2" s="320"/>
      <c r="AQ2" s="197">
        <f>C2+H2+L2+AA2+AB2+AN2+AO2+AP2</f>
        <v>1836.8998332453425</v>
      </c>
    </row>
    <row r="3" spans="1:45" ht="12.75" customHeight="1" x14ac:dyDescent="0.2">
      <c r="A3" s="199" t="s">
        <v>1</v>
      </c>
      <c r="B3" s="200"/>
      <c r="C3" s="251">
        <f>SUM(D3:G3)</f>
        <v>1677.8606571250402</v>
      </c>
      <c r="D3" s="252">
        <v>1616.0046271250403</v>
      </c>
      <c r="E3" s="190">
        <v>38.190950000000001</v>
      </c>
      <c r="F3" s="190"/>
      <c r="G3" s="190">
        <v>23.66508</v>
      </c>
      <c r="H3" s="304">
        <f>SUM(I3:K3)</f>
        <v>0</v>
      </c>
      <c r="I3" s="28"/>
      <c r="J3" s="175"/>
      <c r="K3" s="190"/>
      <c r="L3" s="304">
        <f>SUM(M3:Z3)</f>
        <v>10178.038333524999</v>
      </c>
      <c r="M3" s="28">
        <v>3323.45</v>
      </c>
      <c r="N3" s="28">
        <v>8.52</v>
      </c>
      <c r="O3" s="175">
        <v>0</v>
      </c>
      <c r="P3" s="175">
        <v>1185.345</v>
      </c>
      <c r="Q3" s="175">
        <v>383.18280000000004</v>
      </c>
      <c r="R3" s="175">
        <v>1042.7669999999998</v>
      </c>
      <c r="S3" s="175">
        <v>1159.2273</v>
      </c>
      <c r="T3" s="175">
        <v>114.88260000000001</v>
      </c>
      <c r="U3" s="175">
        <v>2432.9088000000002</v>
      </c>
      <c r="V3" s="175">
        <v>271.00263352499996</v>
      </c>
      <c r="W3" s="175">
        <v>0</v>
      </c>
      <c r="X3" s="175">
        <v>223.29919999999998</v>
      </c>
      <c r="Y3" s="175">
        <v>3.1529999999999996</v>
      </c>
      <c r="Z3" s="190">
        <v>30.3</v>
      </c>
      <c r="AA3" s="304">
        <v>3139.7891037875997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101.136</v>
      </c>
      <c r="AP3" s="322"/>
      <c r="AQ3" s="201">
        <f t="shared" ref="AQ3:AQ20" si="0">C3+H3+L3+AA3+AB3+AN3+AO3+AP3</f>
        <v>15096.824094437639</v>
      </c>
    </row>
    <row r="4" spans="1:45" ht="12.75" customHeight="1" x14ac:dyDescent="0.2">
      <c r="A4" s="199" t="s">
        <v>2</v>
      </c>
      <c r="B4" s="200"/>
      <c r="C4" s="251">
        <f>SUM(D4:G4)</f>
        <v>6.6841800799999991</v>
      </c>
      <c r="D4" s="252">
        <v>1.3340800799999999</v>
      </c>
      <c r="E4" s="253">
        <v>5.3500999999999994</v>
      </c>
      <c r="F4" s="190"/>
      <c r="G4" s="190">
        <v>0</v>
      </c>
      <c r="H4" s="304">
        <f>SUM(I4:K4)</f>
        <v>11.961</v>
      </c>
      <c r="I4" s="28"/>
      <c r="J4" s="175"/>
      <c r="K4" s="190">
        <v>11.961</v>
      </c>
      <c r="L4" s="304">
        <f>SUM(M4:Z4)</f>
        <v>1637.686387275</v>
      </c>
      <c r="M4" s="28">
        <v>86.920999999999992</v>
      </c>
      <c r="N4" s="28">
        <v>0</v>
      </c>
      <c r="O4" s="175"/>
      <c r="P4" s="175">
        <v>203.41499999999999</v>
      </c>
      <c r="Q4" s="175">
        <v>57.002400000000009</v>
      </c>
      <c r="R4" s="175">
        <v>11.5863</v>
      </c>
      <c r="S4" s="175">
        <v>1064.6768999999999</v>
      </c>
      <c r="T4" s="175">
        <v>23.6523</v>
      </c>
      <c r="U4" s="175">
        <v>122.0592</v>
      </c>
      <c r="V4" s="175">
        <v>0.77208727499999996</v>
      </c>
      <c r="W4" s="175">
        <v>27.325999999999997</v>
      </c>
      <c r="X4" s="175">
        <v>34.215199999999996</v>
      </c>
      <c r="Y4" s="175">
        <v>0</v>
      </c>
      <c r="Z4" s="190">
        <v>6.0600000000000005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0.85999999999999988</v>
      </c>
      <c r="AP4" s="322"/>
      <c r="AQ4" s="201">
        <f t="shared" si="0"/>
        <v>1657.191567355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173.71440000000001</v>
      </c>
      <c r="M5" s="28"/>
      <c r="N5" s="28"/>
      <c r="O5" s="175"/>
      <c r="P5" s="175"/>
      <c r="Q5" s="175"/>
      <c r="R5" s="175"/>
      <c r="S5" s="175">
        <v>63.0336</v>
      </c>
      <c r="T5" s="175"/>
      <c r="U5" s="175">
        <v>110.6808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173.71440000000001</v>
      </c>
    </row>
    <row r="6" spans="1:45" ht="12.75" customHeight="1" thickBot="1" x14ac:dyDescent="0.25">
      <c r="A6" s="202" t="s">
        <v>4</v>
      </c>
      <c r="B6" s="203"/>
      <c r="C6" s="251">
        <f>SUM(D6:G6)</f>
        <v>73.783970280000005</v>
      </c>
      <c r="D6" s="254">
        <v>78.043684679999998</v>
      </c>
      <c r="E6" s="190">
        <v>0</v>
      </c>
      <c r="F6" s="255"/>
      <c r="G6" s="255">
        <v>-4.2597144</v>
      </c>
      <c r="H6" s="305">
        <f>SUM(I6:K6)</f>
        <v>-239.36099999999999</v>
      </c>
      <c r="I6" s="306">
        <v>-222.084</v>
      </c>
      <c r="J6" s="306">
        <v>0</v>
      </c>
      <c r="K6" s="255">
        <v>-17.277000000000001</v>
      </c>
      <c r="L6" s="305">
        <f>SUM(M6:Z6)</f>
        <v>-43.19107635000001</v>
      </c>
      <c r="M6" s="28">
        <v>50.107399999999998</v>
      </c>
      <c r="N6" s="28">
        <v>3.1949999999999998</v>
      </c>
      <c r="O6" s="175"/>
      <c r="P6" s="175">
        <v>30.884999999999998</v>
      </c>
      <c r="Q6" s="175">
        <v>3.1668000000000003</v>
      </c>
      <c r="R6" s="175">
        <v>-215.92649999999998</v>
      </c>
      <c r="S6" s="175">
        <v>-2.9546999999999999</v>
      </c>
      <c r="T6" s="175">
        <v>0</v>
      </c>
      <c r="U6" s="175">
        <v>88.958399999999983</v>
      </c>
      <c r="V6" s="175">
        <v>4.6325236499999995</v>
      </c>
      <c r="W6" s="175">
        <v>-5.2549999999999999</v>
      </c>
      <c r="X6" s="186">
        <v>0</v>
      </c>
      <c r="Y6" s="186">
        <v>0</v>
      </c>
      <c r="Z6" s="255">
        <v>0</v>
      </c>
      <c r="AA6" s="305">
        <v>-25.094725069919999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-233.86283113991999</v>
      </c>
    </row>
    <row r="7" spans="1:45" s="208" customFormat="1" ht="12.75" customHeight="1" thickBot="1" x14ac:dyDescent="0.25">
      <c r="A7" s="209" t="s">
        <v>67</v>
      </c>
      <c r="B7" s="210"/>
      <c r="C7" s="258">
        <f t="shared" ref="C7:AP7" si="1">C2+C3-C4-C5+C6</f>
        <v>1744.9604473250401</v>
      </c>
      <c r="D7" s="326">
        <f t="shared" si="1"/>
        <v>1692.7142317250405</v>
      </c>
      <c r="E7" s="180">
        <f t="shared" si="1"/>
        <v>32.840850000000003</v>
      </c>
      <c r="F7" s="180">
        <f t="shared" si="1"/>
        <v>0</v>
      </c>
      <c r="G7" s="180">
        <f t="shared" si="1"/>
        <v>19.4053656</v>
      </c>
      <c r="H7" s="308">
        <f t="shared" si="1"/>
        <v>804.49999999999989</v>
      </c>
      <c r="I7" s="326">
        <f t="shared" si="1"/>
        <v>656.57999999999993</v>
      </c>
      <c r="J7" s="180">
        <f t="shared" si="1"/>
        <v>177.15799999999999</v>
      </c>
      <c r="K7" s="326">
        <f t="shared" si="1"/>
        <v>-29.238</v>
      </c>
      <c r="L7" s="308">
        <f t="shared" si="1"/>
        <v>8323.4464698999982</v>
      </c>
      <c r="M7" s="326">
        <f t="shared" si="1"/>
        <v>3286.6363999999999</v>
      </c>
      <c r="N7" s="326">
        <f t="shared" ref="N7" si="2">N2+N3-N4-N5+N6</f>
        <v>11.715</v>
      </c>
      <c r="O7" s="180">
        <f t="shared" si="1"/>
        <v>0</v>
      </c>
      <c r="P7" s="180">
        <f t="shared" si="1"/>
        <v>1012.8150000000001</v>
      </c>
      <c r="Q7" s="180">
        <f t="shared" si="1"/>
        <v>329.34720000000004</v>
      </c>
      <c r="R7" s="180">
        <f t="shared" si="1"/>
        <v>815.25419999999986</v>
      </c>
      <c r="S7" s="180">
        <f t="shared" si="1"/>
        <v>28.562100000000083</v>
      </c>
      <c r="T7" s="180">
        <f t="shared" si="1"/>
        <v>91.230300000000014</v>
      </c>
      <c r="U7" s="180">
        <f t="shared" si="1"/>
        <v>2289.1271999999999</v>
      </c>
      <c r="V7" s="180">
        <f t="shared" si="1"/>
        <v>274.86306989999997</v>
      </c>
      <c r="W7" s="180">
        <f t="shared" si="1"/>
        <v>-32.580999999999996</v>
      </c>
      <c r="X7" s="180">
        <f t="shared" si="1"/>
        <v>189.084</v>
      </c>
      <c r="Y7" s="180">
        <f t="shared" si="1"/>
        <v>3.1529999999999996</v>
      </c>
      <c r="Z7" s="326">
        <f t="shared" si="1"/>
        <v>24.240000000000002</v>
      </c>
      <c r="AA7" s="308">
        <f t="shared" si="1"/>
        <v>3659.4927649130395</v>
      </c>
      <c r="AB7" s="308">
        <f t="shared" si="1"/>
        <v>236.27944704998259</v>
      </c>
      <c r="AC7" s="326">
        <f t="shared" si="1"/>
        <v>51.427999999999997</v>
      </c>
      <c r="AD7" s="180">
        <f t="shared" si="1"/>
        <v>39.043999999999997</v>
      </c>
      <c r="AE7" s="180">
        <f t="shared" si="1"/>
        <v>118.97535997066063</v>
      </c>
      <c r="AF7" s="180">
        <f t="shared" ref="AF7" si="3">AF2+AF3-AF4-AF5+AF6</f>
        <v>0</v>
      </c>
      <c r="AG7" s="180">
        <f t="shared" si="1"/>
        <v>16.405559999999998</v>
      </c>
      <c r="AH7" s="180">
        <f t="shared" si="1"/>
        <v>8.9550000000000001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0.21492</v>
      </c>
      <c r="AM7" s="421">
        <f t="shared" si="1"/>
        <v>1.2566070793219497</v>
      </c>
      <c r="AN7" s="326">
        <f t="shared" si="1"/>
        <v>0</v>
      </c>
      <c r="AO7" s="308">
        <f t="shared" si="1"/>
        <v>100.276</v>
      </c>
      <c r="AP7" s="362">
        <f t="shared" si="1"/>
        <v>0</v>
      </c>
      <c r="AQ7" s="229">
        <f t="shared" si="0"/>
        <v>14868.955129188062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1744.9604473250401</v>
      </c>
      <c r="D8" s="374">
        <f t="shared" si="6"/>
        <v>1692.7142317250405</v>
      </c>
      <c r="E8" s="375">
        <f t="shared" si="6"/>
        <v>32.840850000000003</v>
      </c>
      <c r="F8" s="376">
        <f t="shared" si="6"/>
        <v>0</v>
      </c>
      <c r="G8" s="376">
        <f t="shared" si="6"/>
        <v>19.4053656</v>
      </c>
      <c r="H8" s="377">
        <f t="shared" si="6"/>
        <v>804.49999999999989</v>
      </c>
      <c r="I8" s="374">
        <f t="shared" si="6"/>
        <v>656.57999999999993</v>
      </c>
      <c r="J8" s="375">
        <f t="shared" si="6"/>
        <v>177.15799999999999</v>
      </c>
      <c r="K8" s="374">
        <f t="shared" si="6"/>
        <v>-29.238</v>
      </c>
      <c r="L8" s="377">
        <f t="shared" si="6"/>
        <v>8106.9694698999983</v>
      </c>
      <c r="M8" s="374">
        <f t="shared" si="6"/>
        <v>3286.6363999999999</v>
      </c>
      <c r="N8" s="374">
        <f t="shared" si="6"/>
        <v>11.715</v>
      </c>
      <c r="O8" s="375">
        <f t="shared" si="6"/>
        <v>0</v>
      </c>
      <c r="P8" s="375">
        <f t="shared" si="6"/>
        <v>1012.8150000000001</v>
      </c>
      <c r="Q8" s="375">
        <f t="shared" si="6"/>
        <v>329.34720000000004</v>
      </c>
      <c r="R8" s="375">
        <f t="shared" si="6"/>
        <v>815.25419999999986</v>
      </c>
      <c r="S8" s="375">
        <f t="shared" si="6"/>
        <v>28.562100000000083</v>
      </c>
      <c r="T8" s="375">
        <f t="shared" si="6"/>
        <v>91.230300000000014</v>
      </c>
      <c r="U8" s="375">
        <f t="shared" si="6"/>
        <v>2289.1271999999999</v>
      </c>
      <c r="V8" s="375">
        <f t="shared" si="6"/>
        <v>274.86306989999997</v>
      </c>
      <c r="W8" s="375">
        <f t="shared" si="6"/>
        <v>-32.580999999999996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3659.3635263530396</v>
      </c>
      <c r="AB8" s="308">
        <f t="shared" si="6"/>
        <v>236.27944704998259</v>
      </c>
      <c r="AC8" s="374">
        <f t="shared" si="6"/>
        <v>51.427999999999997</v>
      </c>
      <c r="AD8" s="375">
        <f t="shared" si="6"/>
        <v>39.043999999999997</v>
      </c>
      <c r="AE8" s="375">
        <f t="shared" si="6"/>
        <v>118.97535997066063</v>
      </c>
      <c r="AF8" s="375">
        <f t="shared" si="6"/>
        <v>0</v>
      </c>
      <c r="AG8" s="375">
        <f t="shared" si="6"/>
        <v>16.405559999999998</v>
      </c>
      <c r="AH8" s="375">
        <f t="shared" si="6"/>
        <v>8.9550000000000001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0.21492</v>
      </c>
      <c r="AM8" s="422">
        <f t="shared" si="6"/>
        <v>1.2566070793219497</v>
      </c>
      <c r="AN8" s="374">
        <f t="shared" si="6"/>
        <v>0</v>
      </c>
      <c r="AO8" s="377">
        <f t="shared" si="6"/>
        <v>100.276</v>
      </c>
      <c r="AP8" s="374">
        <f t="shared" si="6"/>
        <v>0</v>
      </c>
      <c r="AQ8" s="378">
        <f t="shared" si="0"/>
        <v>14652.348890628062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1326.7165626000001</v>
      </c>
      <c r="D9" s="259">
        <f t="shared" si="8"/>
        <v>1326.7165626000001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645.41999999999996</v>
      </c>
      <c r="I9" s="259">
        <f t="shared" si="8"/>
        <v>645.41999999999996</v>
      </c>
      <c r="J9" s="180">
        <f t="shared" si="8"/>
        <v>0</v>
      </c>
      <c r="K9" s="260">
        <f t="shared" si="8"/>
        <v>0</v>
      </c>
      <c r="L9" s="308">
        <f t="shared" si="8"/>
        <v>3894.72874</v>
      </c>
      <c r="M9" s="180">
        <f t="shared" si="8"/>
        <v>3286.6363999999999</v>
      </c>
      <c r="N9" s="180">
        <f t="shared" ref="N9" si="9">SUM(N10:N14)</f>
        <v>1.0649999999999999</v>
      </c>
      <c r="O9" s="180">
        <f t="shared" si="8"/>
        <v>7.8326399999999996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571.14650000000006</v>
      </c>
      <c r="T9" s="180">
        <f t="shared" si="8"/>
        <v>0.11939999999999999</v>
      </c>
      <c r="U9" s="180">
        <f t="shared" si="8"/>
        <v>27.928799999999999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2356.0835680800001</v>
      </c>
      <c r="AB9" s="326">
        <f t="shared" si="8"/>
        <v>18.506999999999998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16.405559999999998</v>
      </c>
      <c r="AH9" s="187">
        <f t="shared" si="8"/>
        <v>2.1014399999999998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63.811999999999998</v>
      </c>
      <c r="AP9" s="326">
        <f t="shared" si="8"/>
        <v>0</v>
      </c>
      <c r="AQ9" s="211">
        <f t="shared" si="0"/>
        <v>8305.2678706799998</v>
      </c>
    </row>
    <row r="10" spans="1:45" ht="12.75" customHeight="1" x14ac:dyDescent="0.2">
      <c r="A10" s="63" t="s">
        <v>225</v>
      </c>
      <c r="B10" s="212"/>
      <c r="C10" s="261">
        <f>SUM(D10:G10)</f>
        <v>1323.0900025200001</v>
      </c>
      <c r="D10" s="262">
        <v>1323.0900025200001</v>
      </c>
      <c r="E10" s="181"/>
      <c r="F10" s="263"/>
      <c r="G10" s="263"/>
      <c r="H10" s="309">
        <f>SUM(I10:K10)</f>
        <v>501.82799999999997</v>
      </c>
      <c r="I10" s="262">
        <v>501.82799999999997</v>
      </c>
      <c r="J10" s="181">
        <v>0</v>
      </c>
      <c r="K10" s="263"/>
      <c r="L10" s="309">
        <f>SUM(M10:Z10)</f>
        <v>599.07530000000008</v>
      </c>
      <c r="M10" s="181"/>
      <c r="N10" s="181"/>
      <c r="O10" s="181"/>
      <c r="P10" s="181"/>
      <c r="Q10" s="181"/>
      <c r="R10" s="181"/>
      <c r="S10" s="181">
        <v>571.14650000000006</v>
      </c>
      <c r="T10" s="181"/>
      <c r="U10" s="181">
        <v>27.928799999999999</v>
      </c>
      <c r="V10" s="181"/>
      <c r="W10" s="181"/>
      <c r="X10" s="181"/>
      <c r="Y10" s="181"/>
      <c r="Z10" s="263"/>
      <c r="AA10" s="309">
        <v>2268.2875063199999</v>
      </c>
      <c r="AB10" s="328">
        <f>SUM(AC10:AM10)</f>
        <v>16.405559999999998</v>
      </c>
      <c r="AC10" s="329"/>
      <c r="AD10" s="181"/>
      <c r="AE10" s="181">
        <v>0</v>
      </c>
      <c r="AF10" s="181">
        <v>0</v>
      </c>
      <c r="AG10" s="181">
        <v>16.405559999999998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4708.6863688399999</v>
      </c>
    </row>
    <row r="11" spans="1:45" ht="12.75" customHeight="1" x14ac:dyDescent="0.2">
      <c r="A11" s="19" t="s">
        <v>226</v>
      </c>
      <c r="B11" s="200"/>
      <c r="C11" s="251">
        <f>SUM(D11:G11)</f>
        <v>3.62656008</v>
      </c>
      <c r="D11" s="28">
        <v>3.62656008</v>
      </c>
      <c r="E11" s="175"/>
      <c r="F11" s="190"/>
      <c r="G11" s="190"/>
      <c r="H11" s="304">
        <f>SUM(I11:K11)</f>
        <v>9.3000000000000007</v>
      </c>
      <c r="I11" s="28">
        <v>9.3000000000000007</v>
      </c>
      <c r="J11" s="175"/>
      <c r="K11" s="190"/>
      <c r="L11" s="304">
        <f>SUM(M11:Z11)</f>
        <v>7.9520399999999993</v>
      </c>
      <c r="M11" s="175"/>
      <c r="N11" s="175"/>
      <c r="O11" s="175">
        <v>7.8326399999999996</v>
      </c>
      <c r="P11" s="175"/>
      <c r="Q11" s="175"/>
      <c r="R11" s="175"/>
      <c r="S11" s="175">
        <v>0</v>
      </c>
      <c r="T11" s="175">
        <v>0.11939999999999999</v>
      </c>
      <c r="U11" s="175">
        <v>0</v>
      </c>
      <c r="V11" s="175"/>
      <c r="W11" s="175"/>
      <c r="X11" s="175"/>
      <c r="Y11" s="175"/>
      <c r="Z11" s="190"/>
      <c r="AA11" s="304">
        <v>87.796061760000001</v>
      </c>
      <c r="AB11" s="322">
        <f>SUM(AC11:AM11)</f>
        <v>2.1014399999999998</v>
      </c>
      <c r="AC11" s="323"/>
      <c r="AD11" s="175"/>
      <c r="AE11" s="175">
        <v>0</v>
      </c>
      <c r="AF11" s="175"/>
      <c r="AG11" s="175"/>
      <c r="AH11" s="175">
        <v>2.1014399999999998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110.77610184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47.385999999999996</v>
      </c>
      <c r="AP12" s="322"/>
      <c r="AQ12" s="201">
        <f t="shared" si="0"/>
        <v>47.385999999999996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134.292</v>
      </c>
      <c r="I13" s="28">
        <v>134.292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134.292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3287.7013999999999</v>
      </c>
      <c r="M14" s="182">
        <v>3286.6363999999999</v>
      </c>
      <c r="N14" s="182">
        <v>1.0649999999999999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16.425999999999998</v>
      </c>
      <c r="AP14" s="330"/>
      <c r="AQ14" s="217">
        <f t="shared" si="0"/>
        <v>3304.1273999999999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123.59700000000001</v>
      </c>
      <c r="I15" s="268">
        <f t="shared" si="13"/>
        <v>0</v>
      </c>
      <c r="J15" s="183">
        <f t="shared" si="13"/>
        <v>0</v>
      </c>
      <c r="K15" s="269">
        <f t="shared" si="13"/>
        <v>123.59700000000001</v>
      </c>
      <c r="L15" s="311">
        <f t="shared" si="13"/>
        <v>3228.6392999999998</v>
      </c>
      <c r="M15" s="183">
        <f t="shared" si="13"/>
        <v>0</v>
      </c>
      <c r="N15" s="183">
        <f t="shared" si="13"/>
        <v>0</v>
      </c>
      <c r="O15" s="183">
        <f t="shared" si="13"/>
        <v>104.74590000000001</v>
      </c>
      <c r="P15" s="183">
        <f t="shared" si="13"/>
        <v>680.53499999999997</v>
      </c>
      <c r="Q15" s="183">
        <f t="shared" si="13"/>
        <v>332.51400000000001</v>
      </c>
      <c r="R15" s="183">
        <f t="shared" si="13"/>
        <v>0</v>
      </c>
      <c r="S15" s="183">
        <f t="shared" si="13"/>
        <v>989.82449999999994</v>
      </c>
      <c r="T15" s="183">
        <f t="shared" si="13"/>
        <v>66.451700000000002</v>
      </c>
      <c r="U15" s="183">
        <f t="shared" si="13"/>
        <v>1021.9872</v>
      </c>
      <c r="V15" s="183">
        <f t="shared" si="13"/>
        <v>0</v>
      </c>
      <c r="W15" s="183">
        <f t="shared" si="13"/>
        <v>32.580999999999996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2078.3619999999996</v>
      </c>
      <c r="AP15" s="219">
        <f t="shared" si="13"/>
        <v>0</v>
      </c>
      <c r="AQ15" s="220">
        <f t="shared" si="0"/>
        <v>5430.5982999999997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1993.0499999999997</v>
      </c>
      <c r="AP16" s="328"/>
      <c r="AQ16" s="221">
        <f>C16+H16+L16+AA16+AO16+AP16</f>
        <v>1993.0499999999997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54.523999999999994</v>
      </c>
      <c r="AP17" s="322"/>
      <c r="AQ17" s="201">
        <f>C17+H17+L17+AA17+AO17+AP17</f>
        <v>54.523999999999994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30.787999999999997</v>
      </c>
      <c r="AP18" s="322"/>
      <c r="AQ18" s="201">
        <f t="shared" si="0"/>
        <v>30.787999999999997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123.59700000000001</v>
      </c>
      <c r="I19" s="28"/>
      <c r="J19" s="175"/>
      <c r="K19" s="190">
        <v>123.59700000000001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123.59700000000001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3228.6392999999998</v>
      </c>
      <c r="M20" s="182"/>
      <c r="N20" s="182"/>
      <c r="O20" s="182">
        <v>104.74590000000001</v>
      </c>
      <c r="P20" s="182">
        <v>680.53499999999997</v>
      </c>
      <c r="Q20" s="182">
        <v>332.51400000000001</v>
      </c>
      <c r="R20" s="182">
        <v>0</v>
      </c>
      <c r="S20" s="182">
        <v>989.82449999999994</v>
      </c>
      <c r="T20" s="182">
        <v>66.451700000000002</v>
      </c>
      <c r="U20" s="182">
        <v>1021.9872</v>
      </c>
      <c r="V20" s="182"/>
      <c r="W20" s="182">
        <v>32.580999999999996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3228.6392999999998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13.897570949999999</v>
      </c>
      <c r="D21" s="271">
        <f>SUM(D22:D24)</f>
        <v>-7.3150000000000004</v>
      </c>
      <c r="E21" s="184">
        <f>SUM(E22:E24)</f>
        <v>21.21257095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-14.368370949999974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1.0649999999999999</v>
      </c>
      <c r="Q21" s="184">
        <f t="shared" si="15"/>
        <v>206.89760000000001</v>
      </c>
      <c r="R21" s="184">
        <f t="shared" si="15"/>
        <v>-204.34019999999998</v>
      </c>
      <c r="S21" s="184">
        <f t="shared" si="15"/>
        <v>19.698</v>
      </c>
      <c r="T21" s="184">
        <f t="shared" si="15"/>
        <v>0</v>
      </c>
      <c r="U21" s="184">
        <f t="shared" si="15"/>
        <v>-23.791200000000003</v>
      </c>
      <c r="V21" s="184">
        <f t="shared" si="15"/>
        <v>-13.897570949999999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-90.471999999999994</v>
      </c>
      <c r="AC21" s="334">
        <f t="shared" si="17"/>
        <v>-51.427999999999997</v>
      </c>
      <c r="AD21" s="184">
        <f t="shared" si="17"/>
        <v>-39.043999999999997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90.471999999999994</v>
      </c>
      <c r="AP21" s="333">
        <f t="shared" si="17"/>
        <v>0</v>
      </c>
      <c r="AQ21" s="225">
        <f t="shared" si="17"/>
        <v>-0.47079999999997568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-90.471999999999994</v>
      </c>
      <c r="AC22" s="329">
        <f>-AC2</f>
        <v>-51.427999999999997</v>
      </c>
      <c r="AD22" s="181">
        <f>-AD2</f>
        <v>-39.043999999999997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90.471999999999994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13.897570949999999</v>
      </c>
      <c r="D24" s="406">
        <v>-7.3150000000000004</v>
      </c>
      <c r="E24" s="186">
        <f>-D24-V24</f>
        <v>21.21257095</v>
      </c>
      <c r="F24" s="255"/>
      <c r="G24" s="255">
        <v>0</v>
      </c>
      <c r="H24" s="305"/>
      <c r="I24" s="314"/>
      <c r="J24" s="186"/>
      <c r="K24" s="255"/>
      <c r="L24" s="305">
        <f>SUM(N24:Z24)</f>
        <v>-14.368370949999974</v>
      </c>
      <c r="M24" s="186"/>
      <c r="N24" s="186">
        <v>0</v>
      </c>
      <c r="O24" s="186"/>
      <c r="P24" s="186">
        <v>1.0649999999999999</v>
      </c>
      <c r="Q24" s="186">
        <v>206.89760000000001</v>
      </c>
      <c r="R24" s="186">
        <v>-204.34019999999998</v>
      </c>
      <c r="S24" s="186">
        <v>19.698</v>
      </c>
      <c r="T24" s="186"/>
      <c r="U24" s="186">
        <v>-23.791200000000003</v>
      </c>
      <c r="V24" s="255">
        <v>-13.897570949999999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-0.47079999999997568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24.738</v>
      </c>
      <c r="I25" s="174">
        <v>24.738</v>
      </c>
      <c r="J25" s="185"/>
      <c r="K25" s="174"/>
      <c r="L25" s="311">
        <f>SUM(O25:Z25)</f>
        <v>124.22676000000001</v>
      </c>
      <c r="M25" s="185"/>
      <c r="N25" s="185"/>
      <c r="O25" s="185">
        <v>96.913260000000008</v>
      </c>
      <c r="P25" s="185"/>
      <c r="Q25" s="185"/>
      <c r="R25" s="185"/>
      <c r="S25" s="185">
        <v>17.728200000000001</v>
      </c>
      <c r="T25" s="185">
        <v>3.3789000000000002</v>
      </c>
      <c r="U25" s="185">
        <v>6.2064000000000004</v>
      </c>
      <c r="V25" s="185"/>
      <c r="W25" s="185"/>
      <c r="X25" s="185"/>
      <c r="Y25" s="185"/>
      <c r="Z25" s="174"/>
      <c r="AA25" s="311">
        <v>48.529079279999998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273.90999999999997</v>
      </c>
      <c r="AP25" s="219"/>
      <c r="AQ25" s="228">
        <f>C25+H25+L25+AA25+AB25+AN25+AO25+AP25</f>
        <v>471.40383927999994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432.14145567504005</v>
      </c>
      <c r="D26" s="278">
        <f t="shared" si="20"/>
        <v>358.68266912504038</v>
      </c>
      <c r="E26" s="179">
        <f t="shared" si="20"/>
        <v>54.053420950000003</v>
      </c>
      <c r="F26" s="179">
        <f t="shared" si="20"/>
        <v>0</v>
      </c>
      <c r="G26" s="179">
        <f t="shared" si="20"/>
        <v>19.4053656</v>
      </c>
      <c r="H26" s="307">
        <f t="shared" si="20"/>
        <v>257.93899999999991</v>
      </c>
      <c r="I26" s="278">
        <f t="shared" si="20"/>
        <v>-13.578000000000031</v>
      </c>
      <c r="J26" s="179">
        <f t="shared" si="20"/>
        <v>177.15799999999999</v>
      </c>
      <c r="K26" s="297">
        <f t="shared" si="20"/>
        <v>94.359000000000009</v>
      </c>
      <c r="L26" s="307">
        <f t="shared" si="20"/>
        <v>7518.761898949997</v>
      </c>
      <c r="M26" s="179">
        <f t="shared" si="20"/>
        <v>0</v>
      </c>
      <c r="N26" s="179">
        <f t="shared" si="20"/>
        <v>10.65</v>
      </c>
      <c r="O26" s="179">
        <f t="shared" si="20"/>
        <v>0</v>
      </c>
      <c r="P26" s="179">
        <f t="shared" si="20"/>
        <v>1694.415</v>
      </c>
      <c r="Q26" s="179">
        <f t="shared" si="20"/>
        <v>868.75880000000006</v>
      </c>
      <c r="R26" s="179">
        <f t="shared" si="20"/>
        <v>610.91399999999987</v>
      </c>
      <c r="S26" s="179">
        <f t="shared" si="20"/>
        <v>449.20989999999995</v>
      </c>
      <c r="T26" s="179">
        <f t="shared" si="20"/>
        <v>154.18370000000004</v>
      </c>
      <c r="U26" s="179">
        <f t="shared" si="20"/>
        <v>3253.1879999999996</v>
      </c>
      <c r="V26" s="179">
        <f t="shared" si="20"/>
        <v>260.96549894999998</v>
      </c>
      <c r="W26" s="179">
        <f t="shared" si="20"/>
        <v>0</v>
      </c>
      <c r="X26" s="179">
        <f t="shared" si="20"/>
        <v>189.084</v>
      </c>
      <c r="Y26" s="179">
        <f t="shared" si="20"/>
        <v>3.1529999999999996</v>
      </c>
      <c r="Z26" s="297">
        <f t="shared" si="20"/>
        <v>24.240000000000002</v>
      </c>
      <c r="AA26" s="307">
        <f t="shared" si="20"/>
        <v>1254.8801175530396</v>
      </c>
      <c r="AB26" s="257">
        <f t="shared" si="20"/>
        <v>127.30044704998259</v>
      </c>
      <c r="AC26" s="336">
        <f t="shared" si="20"/>
        <v>0</v>
      </c>
      <c r="AD26" s="336">
        <f t="shared" si="20"/>
        <v>0</v>
      </c>
      <c r="AE26" s="336">
        <f t="shared" si="20"/>
        <v>118.97535997066063</v>
      </c>
      <c r="AF26" s="336">
        <f t="shared" si="20"/>
        <v>0</v>
      </c>
      <c r="AG26" s="336">
        <f t="shared" si="20"/>
        <v>0</v>
      </c>
      <c r="AH26" s="336">
        <f t="shared" si="20"/>
        <v>6.8535599999999999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0.21492</v>
      </c>
      <c r="AM26" s="440">
        <f t="shared" si="20"/>
        <v>1.2566070793219497</v>
      </c>
      <c r="AN26" s="257">
        <f t="shared" si="20"/>
        <v>0</v>
      </c>
      <c r="AO26" s="307">
        <f t="shared" si="20"/>
        <v>1931.3879999999999</v>
      </c>
      <c r="AP26" s="257">
        <f t="shared" si="20"/>
        <v>0</v>
      </c>
      <c r="AQ26" s="207">
        <f>C26+H26+L26+AA26+AB26+AN26+AO26+AP26</f>
        <v>11522.410919228059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216.477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189.084</v>
      </c>
      <c r="Y27" s="180">
        <f t="shared" si="23"/>
        <v>3.1529999999999996</v>
      </c>
      <c r="Z27" s="260">
        <f t="shared" si="23"/>
        <v>24.240000000000002</v>
      </c>
      <c r="AA27" s="308">
        <f t="shared" si="23"/>
        <v>0.12923856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216.60623856000001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216.477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189.084</v>
      </c>
      <c r="Y28" s="184">
        <f>Y26</f>
        <v>3.1529999999999996</v>
      </c>
      <c r="Z28" s="272">
        <f>Z26</f>
        <v>24.240000000000002</v>
      </c>
      <c r="AA28" s="315">
        <v>0.12923856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216.60623856000001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440.98838099840003</v>
      </c>
      <c r="D29" s="56">
        <f t="shared" si="25"/>
        <v>367.00033039840002</v>
      </c>
      <c r="E29" s="57">
        <f t="shared" si="25"/>
        <v>54.582684999999998</v>
      </c>
      <c r="F29" s="58">
        <f t="shared" si="25"/>
        <v>0</v>
      </c>
      <c r="G29" s="58">
        <f t="shared" si="25"/>
        <v>19.4053656</v>
      </c>
      <c r="H29" s="59">
        <f t="shared" si="25"/>
        <v>271.20400000000001</v>
      </c>
      <c r="I29" s="56">
        <f t="shared" si="25"/>
        <v>0</v>
      </c>
      <c r="J29" s="56">
        <f t="shared" si="25"/>
        <v>176.845</v>
      </c>
      <c r="K29" s="56">
        <f t="shared" si="25"/>
        <v>94.358999999999995</v>
      </c>
      <c r="L29" s="59">
        <f t="shared" si="25"/>
        <v>7530.5636188360177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1685.792651490563</v>
      </c>
      <c r="Q29" s="57">
        <f t="shared" si="25"/>
        <v>831.81280000000004</v>
      </c>
      <c r="R29" s="57">
        <f t="shared" si="25"/>
        <v>783.65556940095439</v>
      </c>
      <c r="S29" s="57">
        <f t="shared" si="25"/>
        <v>509.19329999999997</v>
      </c>
      <c r="T29" s="57">
        <f t="shared" si="25"/>
        <v>146.4865709200001</v>
      </c>
      <c r="U29" s="57">
        <f t="shared" si="25"/>
        <v>3311.0039999999999</v>
      </c>
      <c r="V29" s="57">
        <f t="shared" si="25"/>
        <v>261.56772702450002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1279.8709994400001</v>
      </c>
      <c r="AB29" s="60">
        <f t="shared" si="25"/>
        <v>127.30044704998258</v>
      </c>
      <c r="AC29" s="61">
        <f t="shared" si="25"/>
        <v>0</v>
      </c>
      <c r="AD29" s="57">
        <f t="shared" si="25"/>
        <v>0</v>
      </c>
      <c r="AE29" s="57">
        <f t="shared" si="25"/>
        <v>118.97535997066063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6.8535599999999999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0.21492</v>
      </c>
      <c r="AM29" s="430">
        <f t="shared" si="25"/>
        <v>1.2566070793219495</v>
      </c>
      <c r="AN29" s="56">
        <f t="shared" si="25"/>
        <v>0</v>
      </c>
      <c r="AO29" s="59">
        <f t="shared" si="25"/>
        <v>1980.7519999999995</v>
      </c>
      <c r="AP29" s="60">
        <f t="shared" si="25"/>
        <v>0</v>
      </c>
      <c r="AQ29" s="51">
        <f t="shared" si="25"/>
        <v>11630.679446324402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175.40484891839998</v>
      </c>
      <c r="D30" s="187">
        <v>175.40484891839998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960.49230021268909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42.70956172720863</v>
      </c>
      <c r="R30" s="187">
        <f>SUM(R31:R44)</f>
        <v>0</v>
      </c>
      <c r="S30" s="187">
        <v>479.78699999999998</v>
      </c>
      <c r="T30" s="187">
        <v>47.014793251484861</v>
      </c>
      <c r="U30" s="187">
        <v>179.48443294907065</v>
      </c>
      <c r="V30" s="187">
        <v>210.445512284925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463.13222552767479</v>
      </c>
      <c r="AB30" s="338">
        <f t="shared" ref="AB30:AN30" si="31">SUM(AB31:AB44)</f>
        <v>108.05699999999999</v>
      </c>
      <c r="AC30" s="339">
        <f t="shared" si="31"/>
        <v>0</v>
      </c>
      <c r="AD30" s="187">
        <f t="shared" si="31"/>
        <v>0</v>
      </c>
      <c r="AE30" s="187">
        <f t="shared" si="31"/>
        <v>103.63919999999999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4.4177999999999997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684.25091911257948</v>
      </c>
      <c r="AP30" s="338">
        <f>SUM(AP31:AP44)</f>
        <v>0</v>
      </c>
      <c r="AQ30" s="211">
        <f t="shared" ref="AQ30" si="35">C30+H30+L30+AA30+AB30+AN30+AO30+AP30</f>
        <v>2391.3372937713434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50.48532288620433</v>
      </c>
      <c r="M31" s="188"/>
      <c r="N31" s="188"/>
      <c r="O31" s="188"/>
      <c r="P31" s="188"/>
      <c r="Q31" s="188">
        <v>0.59168375178872046</v>
      </c>
      <c r="R31" s="188"/>
      <c r="S31" s="188">
        <v>6.8657070325055409</v>
      </c>
      <c r="T31" s="188">
        <v>0.21269701561322346</v>
      </c>
      <c r="U31" s="188">
        <v>24.695288628716046</v>
      </c>
      <c r="V31" s="188">
        <v>18.119946457580795</v>
      </c>
      <c r="W31" s="188"/>
      <c r="X31" s="188"/>
      <c r="Y31" s="188"/>
      <c r="Z31" s="285"/>
      <c r="AA31" s="354">
        <v>34.361256363632563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49.445506353283648</v>
      </c>
      <c r="AP31" s="340"/>
      <c r="AQ31" s="214">
        <f t="shared" si="24"/>
        <v>134.29208560312054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24.938696213297515</v>
      </c>
      <c r="D32" s="188">
        <v>24.938696213297515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145.05535680727178</v>
      </c>
      <c r="M32" s="175"/>
      <c r="N32" s="175"/>
      <c r="O32" s="175"/>
      <c r="P32" s="188"/>
      <c r="Q32" s="188">
        <v>6.7503967731042129</v>
      </c>
      <c r="R32" s="175"/>
      <c r="S32" s="188">
        <v>78.329422528833788</v>
      </c>
      <c r="T32" s="188">
        <v>5.0787227152394232</v>
      </c>
      <c r="U32" s="188">
        <v>25.64854822145756</v>
      </c>
      <c r="V32" s="188">
        <v>29.24826656863678</v>
      </c>
      <c r="W32" s="175"/>
      <c r="X32" s="175"/>
      <c r="Y32" s="175"/>
      <c r="Z32" s="190"/>
      <c r="AA32" s="352">
        <v>160.68127309750082</v>
      </c>
      <c r="AB32" s="322">
        <f t="shared" si="39"/>
        <v>44.369039999999998</v>
      </c>
      <c r="AC32" s="323"/>
      <c r="AD32" s="175"/>
      <c r="AE32" s="175">
        <v>39.951239999999999</v>
      </c>
      <c r="AF32" s="175"/>
      <c r="AG32" s="188"/>
      <c r="AH32" s="188">
        <v>4.4177999999999997</v>
      </c>
      <c r="AI32" s="175"/>
      <c r="AJ32" s="175"/>
      <c r="AK32" s="175"/>
      <c r="AL32" s="175"/>
      <c r="AM32" s="443"/>
      <c r="AN32" s="416"/>
      <c r="AO32" s="349">
        <v>161.26809775895913</v>
      </c>
      <c r="AP32" s="322"/>
      <c r="AQ32" s="201">
        <f t="shared" si="24"/>
        <v>536.31246387702913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11.295698927512138</v>
      </c>
      <c r="D33" s="188">
        <v>11.295698927512138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13.573396181018186</v>
      </c>
      <c r="M33" s="175"/>
      <c r="N33" s="175"/>
      <c r="O33" s="175"/>
      <c r="P33" s="188"/>
      <c r="Q33" s="188">
        <v>0.43069546385377599</v>
      </c>
      <c r="R33" s="175"/>
      <c r="S33" s="188">
        <v>4.9976509682912624</v>
      </c>
      <c r="T33" s="188">
        <v>4.7692689477294845</v>
      </c>
      <c r="U33" s="188">
        <v>3.3757808011436632</v>
      </c>
      <c r="V33" s="188">
        <v>0</v>
      </c>
      <c r="W33" s="175"/>
      <c r="X33" s="175"/>
      <c r="Y33" s="175"/>
      <c r="Z33" s="190"/>
      <c r="AA33" s="352">
        <v>1.5959002638311575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10.412541113809416</v>
      </c>
      <c r="AP33" s="322"/>
      <c r="AQ33" s="201">
        <f t="shared" si="24"/>
        <v>36.877536486170897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8.3378421299271288</v>
      </c>
      <c r="M34" s="175"/>
      <c r="N34" s="175"/>
      <c r="O34" s="175"/>
      <c r="P34" s="188"/>
      <c r="Q34" s="188">
        <v>0.48583573196730445</v>
      </c>
      <c r="R34" s="175"/>
      <c r="S34" s="188">
        <v>5.6374808189789256</v>
      </c>
      <c r="T34" s="188">
        <v>1.481444822071191E-2</v>
      </c>
      <c r="U34" s="188">
        <v>2.1997111307601882</v>
      </c>
      <c r="V34" s="188">
        <v>0</v>
      </c>
      <c r="W34" s="175"/>
      <c r="X34" s="175"/>
      <c r="Y34" s="175"/>
      <c r="Z34" s="190"/>
      <c r="AA34" s="352">
        <v>2.6336736151904705</v>
      </c>
      <c r="AB34" s="322">
        <f t="shared" si="39"/>
        <v>63.687959999999997</v>
      </c>
      <c r="AC34" s="323"/>
      <c r="AD34" s="175"/>
      <c r="AE34" s="175">
        <v>63.687959999999997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28.577178770403197</v>
      </c>
      <c r="AP34" s="322"/>
      <c r="AQ34" s="201">
        <f t="shared" si="24"/>
        <v>103.23665451552078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0.34693918412351926</v>
      </c>
      <c r="D35" s="530">
        <v>0.34693918412351926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5.6881770310998032</v>
      </c>
      <c r="M35" s="175"/>
      <c r="N35" s="175"/>
      <c r="O35" s="175"/>
      <c r="P35" s="188"/>
      <c r="Q35" s="188">
        <v>0.22001144434626915</v>
      </c>
      <c r="R35" s="175"/>
      <c r="S35" s="188">
        <v>2.5529416958187245</v>
      </c>
      <c r="T35" s="188">
        <v>0.3496209780088011</v>
      </c>
      <c r="U35" s="188">
        <v>2.5656029129260083</v>
      </c>
      <c r="V35" s="188">
        <v>0</v>
      </c>
      <c r="W35" s="175"/>
      <c r="X35" s="175"/>
      <c r="Y35" s="175"/>
      <c r="Z35" s="190"/>
      <c r="AA35" s="352">
        <v>24.466014797013326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29.116483778962937</v>
      </c>
      <c r="AP35" s="322"/>
      <c r="AQ35" s="201">
        <f t="shared" si="24"/>
        <v>59.617614791199586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41.872009862115981</v>
      </c>
      <c r="M36" s="175"/>
      <c r="N36" s="175"/>
      <c r="O36" s="175"/>
      <c r="P36" s="188"/>
      <c r="Q36" s="188">
        <v>2.4881230577332234</v>
      </c>
      <c r="R36" s="175"/>
      <c r="S36" s="188">
        <v>28.871375838148946</v>
      </c>
      <c r="T36" s="188">
        <v>1.3000552625487374</v>
      </c>
      <c r="U36" s="188">
        <v>9.2124557036850714</v>
      </c>
      <c r="V36" s="188">
        <v>0</v>
      </c>
      <c r="W36" s="175"/>
      <c r="X36" s="175"/>
      <c r="Y36" s="175"/>
      <c r="Z36" s="190"/>
      <c r="AA36" s="349">
        <v>114.71857266671581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103.81986438429654</v>
      </c>
      <c r="AP36" s="322"/>
      <c r="AQ36" s="201">
        <f t="shared" si="24"/>
        <v>260.41044691312834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4.8742823003389173</v>
      </c>
      <c r="M37" s="175"/>
      <c r="N37" s="175"/>
      <c r="O37" s="175"/>
      <c r="P37" s="188"/>
      <c r="Q37" s="188">
        <v>5.9866618361784169E-2</v>
      </c>
      <c r="R37" s="175"/>
      <c r="S37" s="188">
        <v>0.69467289148341704</v>
      </c>
      <c r="T37" s="188">
        <v>0.81904424291780142</v>
      </c>
      <c r="U37" s="188">
        <v>3.3006985475759145</v>
      </c>
      <c r="V37" s="188">
        <v>0</v>
      </c>
      <c r="W37" s="175"/>
      <c r="X37" s="175"/>
      <c r="Y37" s="175"/>
      <c r="Z37" s="190"/>
      <c r="AA37" s="352">
        <v>7.7817990688807432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30.306637275931589</v>
      </c>
      <c r="AP37" s="322"/>
      <c r="AQ37" s="201">
        <f t="shared" si="24"/>
        <v>42.962718645151249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134.31</v>
      </c>
      <c r="D38" s="188">
        <v>134.31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177.58363750773276</v>
      </c>
      <c r="M38" s="175"/>
      <c r="N38" s="175"/>
      <c r="O38" s="175"/>
      <c r="P38" s="188"/>
      <c r="Q38" s="188">
        <v>1.1439558176927676</v>
      </c>
      <c r="R38" s="175"/>
      <c r="S38" s="188">
        <v>13.27409359926687</v>
      </c>
      <c r="T38" s="188">
        <v>2.2108247005202313</v>
      </c>
      <c r="U38" s="188">
        <v>20.657755200302908</v>
      </c>
      <c r="V38" s="188">
        <v>140.29700818994999</v>
      </c>
      <c r="W38" s="175"/>
      <c r="X38" s="175"/>
      <c r="Y38" s="175"/>
      <c r="Z38" s="190"/>
      <c r="AA38" s="352">
        <v>50.677018616275468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50.936731052173421</v>
      </c>
      <c r="AP38" s="322"/>
      <c r="AQ38" s="201">
        <f t="shared" si="24"/>
        <v>413.50738717618162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359.15393263354156</v>
      </c>
      <c r="M39" s="175"/>
      <c r="N39" s="175"/>
      <c r="O39" s="175"/>
      <c r="P39" s="188"/>
      <c r="Q39" s="188">
        <v>27.871827862810708</v>
      </c>
      <c r="R39" s="175"/>
      <c r="S39" s="188">
        <v>323.41568276631415</v>
      </c>
      <c r="T39" s="188">
        <v>4.2723427847557396</v>
      </c>
      <c r="U39" s="188">
        <v>3.5940792196609626</v>
      </c>
      <c r="V39" s="188">
        <v>0</v>
      </c>
      <c r="W39" s="175"/>
      <c r="X39" s="175"/>
      <c r="Y39" s="175"/>
      <c r="Z39" s="190"/>
      <c r="AA39" s="352">
        <v>9.9653889140561667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40.279501803578704</v>
      </c>
      <c r="AP39" s="322"/>
      <c r="AQ39" s="201">
        <f t="shared" si="24"/>
        <v>409.39882335117642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30.497983739103226</v>
      </c>
      <c r="M40" s="175"/>
      <c r="N40" s="175"/>
      <c r="O40" s="175"/>
      <c r="P40" s="188"/>
      <c r="Q40" s="188">
        <v>0.23157233045355671</v>
      </c>
      <c r="R40" s="175"/>
      <c r="S40" s="188">
        <v>2.6870904819039354</v>
      </c>
      <c r="T40" s="188">
        <v>2.8638980082520606</v>
      </c>
      <c r="U40" s="188">
        <v>1.9351318497362409</v>
      </c>
      <c r="V40" s="188">
        <v>22.780291068757432</v>
      </c>
      <c r="W40" s="175"/>
      <c r="X40" s="175"/>
      <c r="Y40" s="175"/>
      <c r="Z40" s="190"/>
      <c r="AA40" s="352">
        <v>13.162642696551275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16.44174226981168</v>
      </c>
      <c r="AP40" s="322"/>
      <c r="AQ40" s="201">
        <f t="shared" si="24"/>
        <v>60.102368705466176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4.513514593466792</v>
      </c>
      <c r="D41" s="530">
        <v>4.513514593466792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43.66568811637778</v>
      </c>
      <c r="M41" s="175"/>
      <c r="N41" s="175"/>
      <c r="O41" s="175"/>
      <c r="P41" s="188"/>
      <c r="Q41" s="188">
        <v>0.50888781655446647</v>
      </c>
      <c r="R41" s="175"/>
      <c r="S41" s="188">
        <v>5.9049697584428325</v>
      </c>
      <c r="T41" s="188">
        <v>23.619587983903354</v>
      </c>
      <c r="U41" s="188">
        <v>13.632242557477131</v>
      </c>
      <c r="V41" s="188">
        <v>0</v>
      </c>
      <c r="W41" s="175"/>
      <c r="X41" s="175"/>
      <c r="Y41" s="175"/>
      <c r="Z41" s="190"/>
      <c r="AA41" s="349">
        <v>29.064879245575792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107.28615037908776</v>
      </c>
      <c r="AP41" s="322"/>
      <c r="AQ41" s="201">
        <f t="shared" si="24"/>
        <v>184.53023233450813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2.1280034116742437</v>
      </c>
      <c r="M42" s="175"/>
      <c r="N42" s="175"/>
      <c r="O42" s="175"/>
      <c r="P42" s="188"/>
      <c r="Q42" s="188">
        <v>5.7396334567920294E-2</v>
      </c>
      <c r="R42" s="175"/>
      <c r="S42" s="188">
        <v>0.66600851669782746</v>
      </c>
      <c r="T42" s="188">
        <v>0.29170061460432095</v>
      </c>
      <c r="U42" s="188">
        <v>1.1128979458041748</v>
      </c>
      <c r="V42" s="188">
        <v>0</v>
      </c>
      <c r="W42" s="175"/>
      <c r="X42" s="175"/>
      <c r="Y42" s="175"/>
      <c r="Z42" s="190"/>
      <c r="AA42" s="384">
        <v>9.1901645704766182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9.2021288303395821</v>
      </c>
      <c r="AP42" s="322"/>
      <c r="AQ42" s="201">
        <f t="shared" si="24"/>
        <v>20.520296812490443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10.836770952812778</v>
      </c>
      <c r="M43" s="175"/>
      <c r="N43" s="175"/>
      <c r="O43" s="175"/>
      <c r="P43" s="175"/>
      <c r="Q43" s="175">
        <v>0.50758937853613773</v>
      </c>
      <c r="R43" s="175"/>
      <c r="S43" s="175">
        <v>5.8899031033136993</v>
      </c>
      <c r="T43" s="175">
        <v>0.50312392926346616</v>
      </c>
      <c r="U43" s="175">
        <v>2.8851545416994737</v>
      </c>
      <c r="V43" s="175">
        <v>0</v>
      </c>
      <c r="W43" s="175">
        <v>1.0510000000000019</v>
      </c>
      <c r="X43" s="175"/>
      <c r="Y43" s="175"/>
      <c r="Z43" s="190"/>
      <c r="AA43" s="352">
        <v>4.8336416119745911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24.257249488896392</v>
      </c>
      <c r="AP43" s="322"/>
      <c r="AQ43" s="201">
        <f t="shared" si="24"/>
        <v>39.927662053683761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66.739896653470609</v>
      </c>
      <c r="M44" s="182"/>
      <c r="N44" s="182"/>
      <c r="O44" s="182"/>
      <c r="P44" s="182"/>
      <c r="Q44" s="182">
        <v>1.3617193454377725</v>
      </c>
      <c r="R44" s="182"/>
      <c r="S44" s="182">
        <v>0</v>
      </c>
      <c r="T44" s="182">
        <v>0.70909161990751135</v>
      </c>
      <c r="U44" s="182">
        <v>64.669085688125321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22.901105853045475</v>
      </c>
      <c r="AP44" s="330"/>
      <c r="AQ44" s="217">
        <f>C44+H44+L44+AA44+AB44+AN44+AO44+AP44</f>
        <v>89.641002506516088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4546.4155728858877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1685.792651490563</v>
      </c>
      <c r="Q45" s="534">
        <f t="shared" si="40"/>
        <v>0</v>
      </c>
      <c r="R45" s="534">
        <f t="shared" si="40"/>
        <v>783.65556940095439</v>
      </c>
      <c r="S45" s="534">
        <f t="shared" si="40"/>
        <v>16.743300000000001</v>
      </c>
      <c r="T45" s="534">
        <f t="shared" si="40"/>
        <v>1.1938709199999999</v>
      </c>
      <c r="U45" s="534">
        <f>SUM(U46:U55)</f>
        <v>2059.0301810743699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1.9779999999999998</v>
      </c>
      <c r="AP45" s="538">
        <f t="shared" si="40"/>
        <v>0</v>
      </c>
      <c r="AQ45" s="541">
        <f t="shared" si="24"/>
        <v>4548.3935728858878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1017.5671</v>
      </c>
      <c r="M46" s="181"/>
      <c r="N46" s="181"/>
      <c r="O46" s="181"/>
      <c r="P46" s="181"/>
      <c r="Q46" s="181"/>
      <c r="R46" s="181"/>
      <c r="S46" s="181"/>
      <c r="T46" s="181"/>
      <c r="U46" s="181">
        <v>1017.5671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1017.5671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1745.9962230104722</v>
      </c>
      <c r="M48" s="175"/>
      <c r="N48" s="175"/>
      <c r="O48" s="175"/>
      <c r="P48" s="175">
        <v>1401.7842600551603</v>
      </c>
      <c r="Q48" s="175"/>
      <c r="R48" s="175"/>
      <c r="S48" s="175"/>
      <c r="T48" s="175">
        <v>1.1938709199999999</v>
      </c>
      <c r="U48" s="175">
        <v>343.01809203531184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1745.9962230104722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129.83331052642532</v>
      </c>
      <c r="M49" s="175"/>
      <c r="N49" s="175"/>
      <c r="O49" s="175"/>
      <c r="P49" s="175">
        <v>30.755824898661849</v>
      </c>
      <c r="Q49" s="175"/>
      <c r="R49" s="175"/>
      <c r="S49" s="175"/>
      <c r="T49" s="175"/>
      <c r="U49" s="175">
        <v>99.07748562776348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129.83331052642532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42.3</v>
      </c>
      <c r="M50" s="175"/>
      <c r="N50" s="175"/>
      <c r="O50" s="175"/>
      <c r="P50" s="175"/>
      <c r="Q50" s="175"/>
      <c r="R50" s="287"/>
      <c r="S50" s="175"/>
      <c r="T50" s="175"/>
      <c r="U50" s="175">
        <v>42.3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1.9779999999999998</v>
      </c>
      <c r="AP50" s="322"/>
      <c r="AQ50" s="201">
        <f t="shared" si="24"/>
        <v>44.277999999999999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23.634446772123777</v>
      </c>
      <c r="M51" s="175"/>
      <c r="N51" s="175"/>
      <c r="O51" s="175"/>
      <c r="P51" s="175">
        <v>1.5745924528301887</v>
      </c>
      <c r="Q51" s="190"/>
      <c r="R51" s="175">
        <v>22.059854319293589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23.634446772123777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761.59571508166084</v>
      </c>
      <c r="M52" s="287"/>
      <c r="N52" s="287"/>
      <c r="O52" s="287"/>
      <c r="P52" s="188"/>
      <c r="Q52" s="188"/>
      <c r="R52" s="287">
        <v>761.59571508166084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761.59571508166084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610.1653758016015</v>
      </c>
      <c r="M53" s="287"/>
      <c r="N53" s="287"/>
      <c r="O53" s="287"/>
      <c r="P53" s="185">
        <v>176.00743800000001</v>
      </c>
      <c r="Q53" s="185"/>
      <c r="R53" s="287"/>
      <c r="S53" s="188"/>
      <c r="T53" s="287"/>
      <c r="U53" s="287">
        <v>434.15793780160146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175">
        <v>0</v>
      </c>
      <c r="AJ53" s="175">
        <v>0</v>
      </c>
      <c r="AK53" s="287"/>
      <c r="AL53" s="287"/>
      <c r="AM53" s="443"/>
      <c r="AN53" s="438"/>
      <c r="AO53" s="384"/>
      <c r="AP53" s="342"/>
      <c r="AQ53" s="239">
        <f t="shared" si="24"/>
        <v>610.1653758016015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38.957381074370019</v>
      </c>
      <c r="M54" s="287"/>
      <c r="N54" s="287"/>
      <c r="O54" s="287"/>
      <c r="P54" s="185"/>
      <c r="Q54" s="185"/>
      <c r="R54" s="287"/>
      <c r="S54" s="188"/>
      <c r="T54" s="287"/>
      <c r="U54" s="287">
        <v>38.957381074370019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38.957381074370019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176.36602061923361</v>
      </c>
      <c r="M55" s="182"/>
      <c r="N55" s="182"/>
      <c r="O55" s="182"/>
      <c r="P55" s="182">
        <v>75.670536083910406</v>
      </c>
      <c r="Q55" s="182"/>
      <c r="R55" s="182"/>
      <c r="S55" s="175">
        <v>16.743300000000001</v>
      </c>
      <c r="T55" s="182"/>
      <c r="U55" s="182">
        <v>83.952184535323184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176.36602061923361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238.52714740000005</v>
      </c>
      <c r="D56" s="294">
        <v>166.91500000000002</v>
      </c>
      <c r="E56" s="190">
        <v>53.153385</v>
      </c>
      <c r="F56" s="290"/>
      <c r="G56" s="290">
        <v>18.458762400000001</v>
      </c>
      <c r="H56" s="176">
        <f t="shared" si="46"/>
        <v>270.31799999999998</v>
      </c>
      <c r="I56" s="294"/>
      <c r="J56" s="189">
        <v>176.845</v>
      </c>
      <c r="K56" s="290">
        <v>93.472999999999999</v>
      </c>
      <c r="L56" s="176">
        <f t="shared" si="47"/>
        <v>1369.9277315148177</v>
      </c>
      <c r="M56" s="189"/>
      <c r="N56" s="189"/>
      <c r="O56" s="189"/>
      <c r="P56" s="189">
        <v>0</v>
      </c>
      <c r="Q56" s="189">
        <v>767.90842323961272</v>
      </c>
      <c r="R56" s="189"/>
      <c r="S56" s="189">
        <v>0</v>
      </c>
      <c r="T56" s="189">
        <v>49.566950140868734</v>
      </c>
      <c r="U56" s="189">
        <v>501.33014339476136</v>
      </c>
      <c r="V56" s="189">
        <v>51.122214739574993</v>
      </c>
      <c r="W56" s="189"/>
      <c r="X56" s="189"/>
      <c r="Y56" s="189"/>
      <c r="Z56" s="290"/>
      <c r="AA56" s="176">
        <v>538.94633496000006</v>
      </c>
      <c r="AB56" s="344">
        <f t="shared" si="48"/>
        <v>16.638058787102047</v>
      </c>
      <c r="AC56" s="345"/>
      <c r="AD56" s="189"/>
      <c r="AE56" s="189">
        <v>15.336159970660644</v>
      </c>
      <c r="AF56" s="189"/>
      <c r="AG56" s="189"/>
      <c r="AH56" s="189"/>
      <c r="AI56" s="189"/>
      <c r="AJ56" s="189"/>
      <c r="AK56" s="189"/>
      <c r="AL56" s="189">
        <v>0.21492</v>
      </c>
      <c r="AM56" s="445">
        <v>1.0869788164414034</v>
      </c>
      <c r="AN56" s="344"/>
      <c r="AO56" s="176">
        <v>599.07599999999991</v>
      </c>
      <c r="AP56" s="344"/>
      <c r="AQ56" s="220">
        <f t="shared" si="24"/>
        <v>3033.43327266192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27.056384679999997</v>
      </c>
      <c r="D57" s="189">
        <f t="shared" ref="D57:AP57" si="49">D58+D65</f>
        <v>24.680481479999997</v>
      </c>
      <c r="E57" s="189">
        <f t="shared" si="49"/>
        <v>1.4293</v>
      </c>
      <c r="F57" s="290">
        <f t="shared" si="49"/>
        <v>0</v>
      </c>
      <c r="G57" s="290">
        <f t="shared" si="49"/>
        <v>0.94660319999999998</v>
      </c>
      <c r="H57" s="176">
        <f t="shared" si="49"/>
        <v>0.88600000000000001</v>
      </c>
      <c r="I57" s="294">
        <f t="shared" si="49"/>
        <v>0</v>
      </c>
      <c r="J57" s="294">
        <f t="shared" si="49"/>
        <v>0</v>
      </c>
      <c r="K57" s="294">
        <f t="shared" si="49"/>
        <v>0.88600000000000001</v>
      </c>
      <c r="L57" s="176">
        <f t="shared" si="49"/>
        <v>334.79162802385565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21.194815033178713</v>
      </c>
      <c r="R57" s="189">
        <f t="shared" si="49"/>
        <v>0</v>
      </c>
      <c r="S57" s="189">
        <f t="shared" si="49"/>
        <v>12.663000000000004</v>
      </c>
      <c r="T57" s="189">
        <f t="shared" si="49"/>
        <v>48.710956607646487</v>
      </c>
      <c r="U57" s="189">
        <f t="shared" si="49"/>
        <v>252.22285638303049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277.79243895232526</v>
      </c>
      <c r="AB57" s="344">
        <f t="shared" si="49"/>
        <v>2.6053882628805458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2.4357599999999997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0.16962826288054605</v>
      </c>
      <c r="AN57" s="294">
        <f t="shared" si="49"/>
        <v>0</v>
      </c>
      <c r="AO57" s="176">
        <f t="shared" si="49"/>
        <v>643.41708088742018</v>
      </c>
      <c r="AP57" s="344">
        <f t="shared" si="49"/>
        <v>0</v>
      </c>
      <c r="AQ57" s="240">
        <f t="shared" si="24"/>
        <v>1286.5489208064814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27.056384679999997</v>
      </c>
      <c r="D58" s="189">
        <v>24.680481479999997</v>
      </c>
      <c r="E58" s="189">
        <v>1.4293</v>
      </c>
      <c r="F58" s="290">
        <f>SUM(F59:F64)</f>
        <v>0</v>
      </c>
      <c r="G58" s="290">
        <v>0.94660319999999998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199.65306836276343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9.4122702034899568</v>
      </c>
      <c r="R58" s="189">
        <f t="shared" si="54"/>
        <v>0</v>
      </c>
      <c r="S58" s="189">
        <v>1.2353936365490519</v>
      </c>
      <c r="T58" s="189">
        <v>37.900513615708377</v>
      </c>
      <c r="U58" s="189">
        <v>151.10489090701606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143.55827715219394</v>
      </c>
      <c r="AB58" s="344">
        <f t="shared" si="48"/>
        <v>0.16962826288054605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0.16962826288054605</v>
      </c>
      <c r="AN58" s="294">
        <f t="shared" si="54"/>
        <v>0</v>
      </c>
      <c r="AO58" s="176">
        <v>453.08025137403109</v>
      </c>
      <c r="AP58" s="344">
        <f t="shared" ref="AP58" si="57">SUM(AP59:AP64)</f>
        <v>0</v>
      </c>
      <c r="AQ58" s="240">
        <f t="shared" si="24"/>
        <v>823.51760983186909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0.88600000000000001</v>
      </c>
      <c r="I65" s="151"/>
      <c r="J65" s="151">
        <v>0</v>
      </c>
      <c r="K65" s="151">
        <v>0.88600000000000001</v>
      </c>
      <c r="L65" s="310">
        <f>SUM(M65:Z65)</f>
        <v>135.13855966109224</v>
      </c>
      <c r="M65" s="182"/>
      <c r="N65" s="182"/>
      <c r="O65" s="182"/>
      <c r="P65" s="182"/>
      <c r="Q65" s="182">
        <v>11.782544829688755</v>
      </c>
      <c r="R65" s="182"/>
      <c r="S65" s="189">
        <v>11.427606363450952</v>
      </c>
      <c r="T65" s="189">
        <v>10.81044299193811</v>
      </c>
      <c r="U65" s="189">
        <v>101.11796547601443</v>
      </c>
      <c r="V65" s="182">
        <f>SUM(V66:V69)</f>
        <v>0</v>
      </c>
      <c r="W65" s="182"/>
      <c r="X65" s="182"/>
      <c r="Y65" s="182"/>
      <c r="Z65" s="266"/>
      <c r="AA65" s="176">
        <v>134.23416180013129</v>
      </c>
      <c r="AB65" s="330">
        <f>SUM(AC65:AM65)</f>
        <v>2.4357599999999997</v>
      </c>
      <c r="AC65" s="331"/>
      <c r="AD65" s="182"/>
      <c r="AE65" s="182"/>
      <c r="AF65" s="182"/>
      <c r="AG65" s="182"/>
      <c r="AH65" s="182">
        <v>2.4357599999999997</v>
      </c>
      <c r="AI65" s="182"/>
      <c r="AJ65" s="182"/>
      <c r="AK65" s="182"/>
      <c r="AL65" s="182"/>
      <c r="AM65" s="424"/>
      <c r="AN65" s="417"/>
      <c r="AO65" s="176">
        <v>190.33682951338906</v>
      </c>
      <c r="AP65" s="330"/>
      <c r="AQ65" s="576">
        <f t="shared" si="24"/>
        <v>463.03131097461267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273.08159999999998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273.08159999999998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52.029999999999994</v>
      </c>
      <c r="AP70" s="333"/>
      <c r="AQ70" s="220">
        <f t="shared" si="24"/>
        <v>325.11159999999995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45.854786198767442</v>
      </c>
      <c r="M71" s="182"/>
      <c r="N71" s="182"/>
      <c r="O71" s="182"/>
      <c r="P71" s="182"/>
      <c r="Q71" s="182"/>
      <c r="R71" s="182"/>
      <c r="S71" s="182"/>
      <c r="T71" s="182"/>
      <c r="U71" s="182">
        <v>45.854786198767442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45.854786198767442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-8.8469253233599829</v>
      </c>
      <c r="D72" s="278">
        <f t="shared" si="58"/>
        <v>-8.3176612733596471</v>
      </c>
      <c r="E72" s="179">
        <f t="shared" si="58"/>
        <v>-0.52926404999999477</v>
      </c>
      <c r="F72" s="297">
        <f t="shared" si="58"/>
        <v>0</v>
      </c>
      <c r="G72" s="297">
        <f t="shared" si="58"/>
        <v>0</v>
      </c>
      <c r="H72" s="307">
        <f t="shared" si="58"/>
        <v>-13.2650000000001</v>
      </c>
      <c r="I72" s="278">
        <f t="shared" si="58"/>
        <v>-13.578000000000031</v>
      </c>
      <c r="J72" s="179">
        <f t="shared" si="58"/>
        <v>0.31299999999998818</v>
      </c>
      <c r="K72" s="297">
        <f t="shared" si="58"/>
        <v>0</v>
      </c>
      <c r="L72" s="307">
        <f t="shared" si="58"/>
        <v>-228.27871988602055</v>
      </c>
      <c r="M72" s="179">
        <f t="shared" si="58"/>
        <v>0</v>
      </c>
      <c r="N72" s="179">
        <f t="shared" ref="N72" si="59">N26-N27-N29</f>
        <v>10.65</v>
      </c>
      <c r="O72" s="179">
        <f t="shared" si="58"/>
        <v>0</v>
      </c>
      <c r="P72" s="179">
        <f t="shared" si="58"/>
        <v>8.6223485094369607</v>
      </c>
      <c r="Q72" s="179">
        <f t="shared" si="58"/>
        <v>36.946000000000026</v>
      </c>
      <c r="R72" s="179">
        <f t="shared" si="58"/>
        <v>-172.74156940095452</v>
      </c>
      <c r="S72" s="179">
        <f t="shared" si="58"/>
        <v>-59.983400000000017</v>
      </c>
      <c r="T72" s="179">
        <f t="shared" si="58"/>
        <v>7.6971290799999394</v>
      </c>
      <c r="U72" s="179">
        <f t="shared" si="58"/>
        <v>-57.816000000000258</v>
      </c>
      <c r="V72" s="179">
        <f t="shared" si="58"/>
        <v>-0.60222807450003302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-25.120120446960527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-49.363999999999578</v>
      </c>
      <c r="AP72" s="257">
        <f t="shared" si="58"/>
        <v>0</v>
      </c>
      <c r="AQ72" s="207">
        <f t="shared" si="24"/>
        <v>-324.87476565634074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-2.1849199411369864</v>
      </c>
    </row>
    <row r="74" spans="1:43" s="208" customFormat="1" ht="12.75" customHeight="1" x14ac:dyDescent="0.2">
      <c r="A74" s="171" t="s">
        <v>70</v>
      </c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AU76"/>
  <sheetViews>
    <sheetView zoomScale="80" zoomScaleNormal="80" workbookViewId="0">
      <pane xSplit="2" ySplit="1" topLeftCell="C14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7" s="194" customFormat="1" ht="105.75" customHeight="1" thickBot="1" x14ac:dyDescent="0.4">
      <c r="A1" s="192" t="s">
        <v>49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19</v>
      </c>
    </row>
    <row r="2" spans="1:47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605.9559999999999</v>
      </c>
      <c r="I2" s="12">
        <v>428.17199999999997</v>
      </c>
      <c r="J2" s="303">
        <v>177.78399999999999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678.90859371456008</v>
      </c>
      <c r="AB2" s="320">
        <f>SUM(AC2:AM2)</f>
        <v>261.34315091333417</v>
      </c>
      <c r="AC2" s="321">
        <v>78.431999999999988</v>
      </c>
      <c r="AD2" s="303">
        <v>33.367999999999995</v>
      </c>
      <c r="AE2" s="303">
        <v>125.26780449771886</v>
      </c>
      <c r="AF2" s="303">
        <v>0</v>
      </c>
      <c r="AG2" s="303">
        <v>19.175639999999998</v>
      </c>
      <c r="AH2" s="303">
        <v>4.4894400000000001</v>
      </c>
      <c r="AI2" s="303">
        <v>0</v>
      </c>
      <c r="AJ2" s="303">
        <v>0</v>
      </c>
      <c r="AK2" s="303">
        <v>0</v>
      </c>
      <c r="AL2" s="303">
        <v>0.16715999999999998</v>
      </c>
      <c r="AM2" s="418">
        <v>0.44310641561533509</v>
      </c>
      <c r="AN2" s="415">
        <v>0</v>
      </c>
      <c r="AO2" s="351"/>
      <c r="AP2" s="320"/>
      <c r="AQ2" s="197">
        <f>C2+H2+L2+AA2+AB2+AN2+AO2+AP2</f>
        <v>1546.207744627894</v>
      </c>
      <c r="AS2" s="208"/>
      <c r="AT2" s="208"/>
      <c r="AU2" s="208"/>
    </row>
    <row r="3" spans="1:47" ht="12.75" customHeight="1" x14ac:dyDescent="0.2">
      <c r="A3" s="199" t="s">
        <v>1</v>
      </c>
      <c r="B3" s="200"/>
      <c r="C3" s="251">
        <f>SUM(D3:G3)</f>
        <v>1808.3357391599998</v>
      </c>
      <c r="D3" s="252">
        <v>1748.2803993599998</v>
      </c>
      <c r="E3" s="190">
        <v>34.970355000000005</v>
      </c>
      <c r="F3" s="190"/>
      <c r="G3" s="190">
        <v>25.084984800000001</v>
      </c>
      <c r="H3" s="304">
        <f>SUM(I3:K3)</f>
        <v>0</v>
      </c>
      <c r="I3" s="28"/>
      <c r="J3" s="175"/>
      <c r="K3" s="190"/>
      <c r="L3" s="304">
        <f>SUM(M3:Z3)</f>
        <v>10492.541588025</v>
      </c>
      <c r="M3" s="28">
        <v>3402.1902</v>
      </c>
      <c r="N3" s="28">
        <v>17.04</v>
      </c>
      <c r="O3" s="175">
        <v>0</v>
      </c>
      <c r="P3" s="175">
        <v>1101.21</v>
      </c>
      <c r="Q3" s="175">
        <v>363.12640000000005</v>
      </c>
      <c r="R3" s="175">
        <v>1045.9268999999999</v>
      </c>
      <c r="S3" s="175">
        <v>1474.3952999999999</v>
      </c>
      <c r="T3" s="175">
        <v>116.00890000000001</v>
      </c>
      <c r="U3" s="175">
        <v>2399.808</v>
      </c>
      <c r="V3" s="175">
        <v>255.560888025</v>
      </c>
      <c r="W3" s="175">
        <v>0</v>
      </c>
      <c r="X3" s="175">
        <v>220.59799999999998</v>
      </c>
      <c r="Y3" s="175">
        <v>70.417000000000002</v>
      </c>
      <c r="Z3" s="190">
        <v>26.26</v>
      </c>
      <c r="AA3" s="304">
        <v>3007.2217246579198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48.589999999999996</v>
      </c>
      <c r="AP3" s="322"/>
      <c r="AQ3" s="201">
        <f t="shared" ref="AQ3:AQ20" si="0">C3+H3+L3+AA3+AB3+AN3+AO3+AP3</f>
        <v>15356.689051842921</v>
      </c>
      <c r="AS3" s="208"/>
      <c r="AT3" s="208"/>
      <c r="AU3" s="208"/>
    </row>
    <row r="4" spans="1:47" ht="12.75" customHeight="1" x14ac:dyDescent="0.2">
      <c r="A4" s="199" t="s">
        <v>2</v>
      </c>
      <c r="B4" s="200"/>
      <c r="C4" s="251">
        <f>SUM(D4:G4)</f>
        <v>10.010562</v>
      </c>
      <c r="D4" s="252">
        <v>3.1318619999999999</v>
      </c>
      <c r="E4" s="253">
        <v>6.8787000000000003</v>
      </c>
      <c r="F4" s="190"/>
      <c r="G4" s="190">
        <v>0</v>
      </c>
      <c r="H4" s="304">
        <f>SUM(I4:K4)</f>
        <v>8.4169999999999998</v>
      </c>
      <c r="I4" s="28"/>
      <c r="J4" s="175"/>
      <c r="K4" s="190">
        <v>8.4169999999999998</v>
      </c>
      <c r="L4" s="304">
        <f>SUM(M4:Z4)</f>
        <v>1580.9750000000001</v>
      </c>
      <c r="M4" s="28">
        <v>88.966200000000001</v>
      </c>
      <c r="N4" s="28">
        <v>0</v>
      </c>
      <c r="O4" s="175"/>
      <c r="P4" s="175">
        <v>172.53</v>
      </c>
      <c r="Q4" s="175">
        <v>99.226400000000012</v>
      </c>
      <c r="R4" s="175">
        <v>0</v>
      </c>
      <c r="S4" s="175">
        <v>1021.3413</v>
      </c>
      <c r="T4" s="175">
        <v>25.904900000000001</v>
      </c>
      <c r="U4" s="175">
        <v>51.72</v>
      </c>
      <c r="V4" s="175">
        <v>0</v>
      </c>
      <c r="W4" s="175">
        <v>30.478999999999999</v>
      </c>
      <c r="X4" s="175">
        <v>83.737200000000001</v>
      </c>
      <c r="Y4" s="175">
        <v>0</v>
      </c>
      <c r="Z4" s="190">
        <v>7.07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5.3319999999999999</v>
      </c>
      <c r="AP4" s="322"/>
      <c r="AQ4" s="201">
        <f t="shared" si="0"/>
        <v>1604.7345620000003</v>
      </c>
      <c r="AS4" s="208"/>
      <c r="AT4" s="208"/>
      <c r="AU4" s="208"/>
    </row>
    <row r="5" spans="1:47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146.37959999999998</v>
      </c>
      <c r="M5" s="28"/>
      <c r="N5" s="28"/>
      <c r="O5" s="175"/>
      <c r="P5" s="175"/>
      <c r="Q5" s="175"/>
      <c r="R5" s="175"/>
      <c r="S5" s="175">
        <v>51.214799999999997</v>
      </c>
      <c r="T5" s="175"/>
      <c r="U5" s="175">
        <v>95.1648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146.37959999999998</v>
      </c>
      <c r="AS5" s="208"/>
      <c r="AT5" s="208"/>
      <c r="AU5" s="208"/>
    </row>
    <row r="6" spans="1:47" ht="12.75" customHeight="1" thickBot="1" x14ac:dyDescent="0.25">
      <c r="A6" s="202" t="s">
        <v>4</v>
      </c>
      <c r="B6" s="203"/>
      <c r="C6" s="251">
        <f>SUM(D6:G6)</f>
        <v>-50.889235199999995</v>
      </c>
      <c r="D6" s="254">
        <v>-51.362536799999994</v>
      </c>
      <c r="E6" s="190">
        <v>0</v>
      </c>
      <c r="F6" s="255"/>
      <c r="G6" s="255">
        <v>0.47330159999999999</v>
      </c>
      <c r="H6" s="305">
        <f>SUM(I6:K6)</f>
        <v>289.16899999999998</v>
      </c>
      <c r="I6" s="306">
        <v>286.06799999999998</v>
      </c>
      <c r="J6" s="306">
        <v>0</v>
      </c>
      <c r="K6" s="255">
        <v>3.101</v>
      </c>
      <c r="L6" s="305">
        <f>SUM(M6:Z6)</f>
        <v>-126.81139999999998</v>
      </c>
      <c r="M6" s="28">
        <v>-61.355999999999995</v>
      </c>
      <c r="N6" s="28">
        <v>3.1949999999999998</v>
      </c>
      <c r="O6" s="175"/>
      <c r="P6" s="175">
        <v>-6.39</v>
      </c>
      <c r="Q6" s="175">
        <v>1.0556000000000001</v>
      </c>
      <c r="R6" s="175">
        <v>3.1598999999999995</v>
      </c>
      <c r="S6" s="175">
        <v>46.290300000000002</v>
      </c>
      <c r="T6" s="175">
        <v>0</v>
      </c>
      <c r="U6" s="175">
        <v>-111.71519999999998</v>
      </c>
      <c r="V6" s="175">
        <v>0</v>
      </c>
      <c r="W6" s="175">
        <v>-1.0509999999999999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111.4683648</v>
      </c>
    </row>
    <row r="7" spans="1:47" s="208" customFormat="1" ht="12.75" customHeight="1" x14ac:dyDescent="0.2">
      <c r="A7" s="209" t="s">
        <v>67</v>
      </c>
      <c r="B7" s="210"/>
      <c r="C7" s="258">
        <f t="shared" ref="C7:AP7" si="1">C2+C3-C4-C5+C6</f>
        <v>1747.4359419599998</v>
      </c>
      <c r="D7" s="326">
        <f t="shared" si="1"/>
        <v>1693.7860005599998</v>
      </c>
      <c r="E7" s="180">
        <f t="shared" si="1"/>
        <v>28.091655000000003</v>
      </c>
      <c r="F7" s="180">
        <f t="shared" si="1"/>
        <v>0</v>
      </c>
      <c r="G7" s="180">
        <f t="shared" si="1"/>
        <v>25.5582864</v>
      </c>
      <c r="H7" s="308">
        <f t="shared" si="1"/>
        <v>886.70799999999986</v>
      </c>
      <c r="I7" s="326">
        <f t="shared" si="1"/>
        <v>714.24</v>
      </c>
      <c r="J7" s="180">
        <f t="shared" si="1"/>
        <v>177.78399999999999</v>
      </c>
      <c r="K7" s="326">
        <f t="shared" si="1"/>
        <v>-5.3159999999999998</v>
      </c>
      <c r="L7" s="308">
        <f t="shared" si="1"/>
        <v>8638.3755880249992</v>
      </c>
      <c r="M7" s="326">
        <f t="shared" si="1"/>
        <v>3251.8680000000004</v>
      </c>
      <c r="N7" s="326">
        <f t="shared" ref="N7" si="2">N2+N3-N4-N5+N6</f>
        <v>20.234999999999999</v>
      </c>
      <c r="O7" s="180">
        <f t="shared" si="1"/>
        <v>0</v>
      </c>
      <c r="P7" s="180">
        <f t="shared" si="1"/>
        <v>922.29000000000008</v>
      </c>
      <c r="Q7" s="180">
        <f t="shared" si="1"/>
        <v>264.95560000000006</v>
      </c>
      <c r="R7" s="180">
        <f t="shared" si="1"/>
        <v>1049.0868</v>
      </c>
      <c r="S7" s="180">
        <f t="shared" si="1"/>
        <v>448.12949999999989</v>
      </c>
      <c r="T7" s="180">
        <f t="shared" si="1"/>
        <v>90.104000000000013</v>
      </c>
      <c r="U7" s="180">
        <f t="shared" si="1"/>
        <v>2141.2080000000001</v>
      </c>
      <c r="V7" s="180">
        <f t="shared" si="1"/>
        <v>255.560888025</v>
      </c>
      <c r="W7" s="180">
        <f t="shared" si="1"/>
        <v>-31.529999999999998</v>
      </c>
      <c r="X7" s="180">
        <f t="shared" si="1"/>
        <v>136.86079999999998</v>
      </c>
      <c r="Y7" s="180">
        <f t="shared" si="1"/>
        <v>70.417000000000002</v>
      </c>
      <c r="Z7" s="326">
        <f t="shared" si="1"/>
        <v>19.190000000000001</v>
      </c>
      <c r="AA7" s="308">
        <f t="shared" si="1"/>
        <v>3686.1303183724799</v>
      </c>
      <c r="AB7" s="308">
        <f t="shared" si="1"/>
        <v>261.34315091333417</v>
      </c>
      <c r="AC7" s="326">
        <f t="shared" si="1"/>
        <v>78.431999999999988</v>
      </c>
      <c r="AD7" s="180">
        <f t="shared" si="1"/>
        <v>33.367999999999995</v>
      </c>
      <c r="AE7" s="180">
        <f t="shared" si="1"/>
        <v>125.26780449771886</v>
      </c>
      <c r="AF7" s="180">
        <f t="shared" ref="AF7" si="3">AF2+AF3-AF4-AF5+AF6</f>
        <v>0</v>
      </c>
      <c r="AG7" s="180">
        <f t="shared" si="1"/>
        <v>19.175639999999998</v>
      </c>
      <c r="AH7" s="180">
        <f t="shared" si="1"/>
        <v>4.4894400000000001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0.16715999999999998</v>
      </c>
      <c r="AM7" s="421">
        <f t="shared" si="1"/>
        <v>0.44310641561533509</v>
      </c>
      <c r="AN7" s="326">
        <f t="shared" si="1"/>
        <v>0</v>
      </c>
      <c r="AO7" s="308">
        <f t="shared" si="1"/>
        <v>43.257999999999996</v>
      </c>
      <c r="AP7" s="362">
        <f t="shared" si="1"/>
        <v>0</v>
      </c>
      <c r="AQ7" s="229">
        <f t="shared" si="0"/>
        <v>15263.250999270811</v>
      </c>
    </row>
    <row r="8" spans="1:47" s="208" customFormat="1" ht="12.75" customHeight="1" thickBot="1" x14ac:dyDescent="0.25">
      <c r="A8" s="371" t="s">
        <v>68</v>
      </c>
      <c r="B8" s="372"/>
      <c r="C8" s="373">
        <f t="shared" ref="C8:AP8" si="6">C7-C27</f>
        <v>1747.4359419599998</v>
      </c>
      <c r="D8" s="374">
        <f t="shared" si="6"/>
        <v>1693.7860005599998</v>
      </c>
      <c r="E8" s="375">
        <f t="shared" si="6"/>
        <v>28.091655000000003</v>
      </c>
      <c r="F8" s="376">
        <f t="shared" si="6"/>
        <v>0</v>
      </c>
      <c r="G8" s="376">
        <f t="shared" si="6"/>
        <v>25.5582864</v>
      </c>
      <c r="H8" s="377">
        <f t="shared" si="6"/>
        <v>886.70799999999986</v>
      </c>
      <c r="I8" s="374">
        <f t="shared" si="6"/>
        <v>714.24</v>
      </c>
      <c r="J8" s="375">
        <f t="shared" si="6"/>
        <v>177.78399999999999</v>
      </c>
      <c r="K8" s="374">
        <f t="shared" si="6"/>
        <v>-5.3159999999999998</v>
      </c>
      <c r="L8" s="377">
        <f t="shared" si="6"/>
        <v>8411.9077880249988</v>
      </c>
      <c r="M8" s="374">
        <f t="shared" si="6"/>
        <v>3251.8680000000004</v>
      </c>
      <c r="N8" s="374">
        <f t="shared" si="6"/>
        <v>20.234999999999999</v>
      </c>
      <c r="O8" s="375">
        <f t="shared" si="6"/>
        <v>0</v>
      </c>
      <c r="P8" s="375">
        <f t="shared" si="6"/>
        <v>922.29000000000008</v>
      </c>
      <c r="Q8" s="375">
        <f t="shared" si="6"/>
        <v>264.95560000000006</v>
      </c>
      <c r="R8" s="375">
        <f t="shared" si="6"/>
        <v>1049.0868</v>
      </c>
      <c r="S8" s="375">
        <f t="shared" si="6"/>
        <v>448.12949999999989</v>
      </c>
      <c r="T8" s="375">
        <f t="shared" si="6"/>
        <v>90.104000000000013</v>
      </c>
      <c r="U8" s="375">
        <f t="shared" si="6"/>
        <v>2141.2080000000001</v>
      </c>
      <c r="V8" s="375">
        <f t="shared" si="6"/>
        <v>255.560888025</v>
      </c>
      <c r="W8" s="375">
        <f t="shared" si="6"/>
        <v>-31.529999999999998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3333.8690833324799</v>
      </c>
      <c r="AB8" s="374">
        <f t="shared" si="6"/>
        <v>261.34315091333417</v>
      </c>
      <c r="AC8" s="374">
        <f t="shared" si="6"/>
        <v>78.431999999999988</v>
      </c>
      <c r="AD8" s="375">
        <f t="shared" si="6"/>
        <v>33.367999999999995</v>
      </c>
      <c r="AE8" s="375">
        <f t="shared" si="6"/>
        <v>125.26780449771886</v>
      </c>
      <c r="AF8" s="375">
        <f t="shared" si="6"/>
        <v>0</v>
      </c>
      <c r="AG8" s="375">
        <f t="shared" si="6"/>
        <v>19.175639999999998</v>
      </c>
      <c r="AH8" s="375">
        <f t="shared" si="6"/>
        <v>4.4894400000000001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0.16715999999999998</v>
      </c>
      <c r="AM8" s="422">
        <f t="shared" si="6"/>
        <v>0.44310641561533509</v>
      </c>
      <c r="AN8" s="374">
        <f t="shared" si="6"/>
        <v>0</v>
      </c>
      <c r="AO8" s="377">
        <f t="shared" si="6"/>
        <v>43.257999999999996</v>
      </c>
      <c r="AP8" s="374">
        <f t="shared" si="6"/>
        <v>0</v>
      </c>
      <c r="AQ8" s="378">
        <f t="shared" si="0"/>
        <v>14684.521964230811</v>
      </c>
    </row>
    <row r="9" spans="1:47" s="208" customFormat="1" ht="12.75" customHeight="1" x14ac:dyDescent="0.2">
      <c r="A9" s="53" t="s">
        <v>5</v>
      </c>
      <c r="B9" s="210"/>
      <c r="C9" s="258">
        <f t="shared" ref="C9:AP9" si="8">SUM(C10:C14)</f>
        <v>1468.3882895431518</v>
      </c>
      <c r="D9" s="259">
        <f t="shared" si="8"/>
        <v>1468.3882895431518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679.0859999999999</v>
      </c>
      <c r="I9" s="259">
        <f t="shared" si="8"/>
        <v>679.0859999999999</v>
      </c>
      <c r="J9" s="180">
        <f t="shared" si="8"/>
        <v>0</v>
      </c>
      <c r="K9" s="260">
        <f t="shared" si="8"/>
        <v>0</v>
      </c>
      <c r="L9" s="308">
        <f t="shared" si="8"/>
        <v>4170.0496800000001</v>
      </c>
      <c r="M9" s="180">
        <f t="shared" si="8"/>
        <v>3251.8679999999999</v>
      </c>
      <c r="N9" s="180">
        <f t="shared" ref="N9" si="9">SUM(N10:N14)</f>
        <v>20.234999999999999</v>
      </c>
      <c r="O9" s="180">
        <f t="shared" si="8"/>
        <v>7.8326399999999996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870.26939999999991</v>
      </c>
      <c r="T9" s="180">
        <f t="shared" si="8"/>
        <v>0.19103999999999999</v>
      </c>
      <c r="U9" s="180">
        <f t="shared" si="8"/>
        <v>19.653600000000001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2068.7431696799999</v>
      </c>
      <c r="AB9" s="326">
        <f t="shared" si="8"/>
        <v>19.366679999999999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19.175639999999998</v>
      </c>
      <c r="AH9" s="187">
        <f t="shared" si="8"/>
        <v>0.19103999999999999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60.629999999999995</v>
      </c>
      <c r="AP9" s="326">
        <f t="shared" si="8"/>
        <v>0</v>
      </c>
      <c r="AQ9" s="211">
        <f t="shared" si="0"/>
        <v>8466.2638192231498</v>
      </c>
    </row>
    <row r="10" spans="1:47" ht="12.75" customHeight="1" x14ac:dyDescent="0.2">
      <c r="A10" s="63" t="s">
        <v>225</v>
      </c>
      <c r="B10" s="212"/>
      <c r="C10" s="261">
        <f>SUM(D10:G10)</f>
        <v>1465.1600745599999</v>
      </c>
      <c r="D10" s="262">
        <v>1465.1600745599999</v>
      </c>
      <c r="E10" s="181"/>
      <c r="F10" s="263"/>
      <c r="G10" s="263"/>
      <c r="H10" s="309">
        <f>SUM(I10:K10)</f>
        <v>538.09799999999996</v>
      </c>
      <c r="I10" s="262">
        <v>538.09799999999996</v>
      </c>
      <c r="J10" s="181">
        <v>0</v>
      </c>
      <c r="K10" s="263"/>
      <c r="L10" s="309">
        <f>SUM(M10:Z10)</f>
        <v>889.92299999999989</v>
      </c>
      <c r="M10" s="181"/>
      <c r="N10" s="181"/>
      <c r="O10" s="181"/>
      <c r="P10" s="181"/>
      <c r="Q10" s="181"/>
      <c r="R10" s="181"/>
      <c r="S10" s="181">
        <v>870.26939999999991</v>
      </c>
      <c r="T10" s="181"/>
      <c r="U10" s="181">
        <v>19.653600000000001</v>
      </c>
      <c r="V10" s="181"/>
      <c r="W10" s="181"/>
      <c r="X10" s="181"/>
      <c r="Y10" s="181"/>
      <c r="Z10" s="263"/>
      <c r="AA10" s="309">
        <v>1969.89721104</v>
      </c>
      <c r="AB10" s="328">
        <f>SUM(AC10:AM10)</f>
        <v>19.175639999999998</v>
      </c>
      <c r="AC10" s="329"/>
      <c r="AD10" s="181"/>
      <c r="AE10" s="181">
        <v>0</v>
      </c>
      <c r="AF10" s="181">
        <v>0</v>
      </c>
      <c r="AG10" s="181">
        <v>19.175639999999998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4882.2539256</v>
      </c>
      <c r="AS10" s="208"/>
    </row>
    <row r="11" spans="1:47" ht="12.75" customHeight="1" x14ac:dyDescent="0.2">
      <c r="A11" s="19" t="s">
        <v>226</v>
      </c>
      <c r="B11" s="200"/>
      <c r="C11" s="251">
        <f>SUM(D11:G11)</f>
        <v>3.2282149831518536</v>
      </c>
      <c r="D11" s="28">
        <v>3.2282149831518536</v>
      </c>
      <c r="E11" s="175"/>
      <c r="F11" s="190"/>
      <c r="G11" s="190"/>
      <c r="H11" s="304">
        <f>SUM(I11:K11)</f>
        <v>15.81</v>
      </c>
      <c r="I11" s="28">
        <v>15.81</v>
      </c>
      <c r="J11" s="175"/>
      <c r="K11" s="190"/>
      <c r="L11" s="304">
        <f>SUM(M11:Z11)</f>
        <v>8.0236799999999988</v>
      </c>
      <c r="M11" s="175"/>
      <c r="N11" s="175"/>
      <c r="O11" s="175">
        <v>7.8326399999999996</v>
      </c>
      <c r="P11" s="175"/>
      <c r="Q11" s="175"/>
      <c r="R11" s="175"/>
      <c r="S11" s="175">
        <v>0</v>
      </c>
      <c r="T11" s="175">
        <v>0.19103999999999999</v>
      </c>
      <c r="U11" s="175">
        <v>0</v>
      </c>
      <c r="V11" s="175"/>
      <c r="W11" s="175"/>
      <c r="X11" s="175"/>
      <c r="Y11" s="175"/>
      <c r="Z11" s="190"/>
      <c r="AA11" s="304">
        <v>98.845958639999992</v>
      </c>
      <c r="AB11" s="322">
        <f>SUM(AC11:AM11)</f>
        <v>0.19103999999999999</v>
      </c>
      <c r="AC11" s="323"/>
      <c r="AD11" s="175"/>
      <c r="AE11" s="175">
        <v>0</v>
      </c>
      <c r="AF11" s="175"/>
      <c r="AG11" s="175"/>
      <c r="AH11" s="175">
        <v>0.19103999999999999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126.09889362315185</v>
      </c>
    </row>
    <row r="12" spans="1:47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45.923999999999999</v>
      </c>
      <c r="AP12" s="322"/>
      <c r="AQ12" s="201">
        <f t="shared" si="0"/>
        <v>45.923999999999999</v>
      </c>
    </row>
    <row r="13" spans="1:47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125.178</v>
      </c>
      <c r="I13" s="28">
        <v>125.178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125.178</v>
      </c>
    </row>
    <row r="14" spans="1:47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3272.1030000000001</v>
      </c>
      <c r="M14" s="182">
        <v>3251.8679999999999</v>
      </c>
      <c r="N14" s="182">
        <v>20.234999999999999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14.706</v>
      </c>
      <c r="AP14" s="330"/>
      <c r="AQ14" s="217">
        <f t="shared" si="0"/>
        <v>3286.8090000000002</v>
      </c>
    </row>
    <row r="15" spans="1:47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120.93900000000001</v>
      </c>
      <c r="I15" s="268">
        <f t="shared" si="13"/>
        <v>0</v>
      </c>
      <c r="J15" s="183">
        <f t="shared" si="13"/>
        <v>0</v>
      </c>
      <c r="K15" s="269">
        <f t="shared" si="13"/>
        <v>120.93900000000001</v>
      </c>
      <c r="L15" s="311">
        <f t="shared" si="13"/>
        <v>3251.6230999999998</v>
      </c>
      <c r="M15" s="183">
        <f t="shared" si="13"/>
        <v>0</v>
      </c>
      <c r="N15" s="183">
        <f t="shared" si="13"/>
        <v>0</v>
      </c>
      <c r="O15" s="183">
        <f t="shared" si="13"/>
        <v>99.114400000000003</v>
      </c>
      <c r="P15" s="183">
        <f t="shared" si="13"/>
        <v>702.9</v>
      </c>
      <c r="Q15" s="183">
        <f t="shared" si="13"/>
        <v>331.45840000000004</v>
      </c>
      <c r="R15" s="183">
        <f t="shared" si="13"/>
        <v>0</v>
      </c>
      <c r="S15" s="183">
        <f t="shared" si="13"/>
        <v>1031.1903</v>
      </c>
      <c r="T15" s="183">
        <f t="shared" si="13"/>
        <v>67.578000000000003</v>
      </c>
      <c r="U15" s="183">
        <f t="shared" si="13"/>
        <v>987.85199999999998</v>
      </c>
      <c r="V15" s="183">
        <f t="shared" si="13"/>
        <v>0</v>
      </c>
      <c r="W15" s="183">
        <f t="shared" si="13"/>
        <v>31.529999999999998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2054.9699999999998</v>
      </c>
      <c r="AP15" s="219">
        <f t="shared" si="13"/>
        <v>0</v>
      </c>
      <c r="AQ15" s="220">
        <f t="shared" si="0"/>
        <v>5427.5320999999994</v>
      </c>
    </row>
    <row r="16" spans="1:47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1970.6039999999998</v>
      </c>
      <c r="AP16" s="328"/>
      <c r="AQ16" s="221">
        <f>C16+H16+L16+AA16+AO16+AP16</f>
        <v>1970.6039999999998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54.093999999999994</v>
      </c>
      <c r="AP17" s="322"/>
      <c r="AQ17" s="201">
        <f>C17+H17+L17+AA17+AO17+AP17</f>
        <v>54.093999999999994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30.271999999999998</v>
      </c>
      <c r="AP18" s="322"/>
      <c r="AQ18" s="201">
        <f t="shared" si="0"/>
        <v>30.271999999999998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120.93900000000001</v>
      </c>
      <c r="I19" s="28"/>
      <c r="J19" s="175"/>
      <c r="K19" s="190">
        <v>120.93900000000001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120.93900000000001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3251.6230999999998</v>
      </c>
      <c r="M20" s="182"/>
      <c r="N20" s="182"/>
      <c r="O20" s="182">
        <v>99.114400000000003</v>
      </c>
      <c r="P20" s="182">
        <v>702.9</v>
      </c>
      <c r="Q20" s="182">
        <v>331.45840000000004</v>
      </c>
      <c r="R20" s="182">
        <v>0</v>
      </c>
      <c r="S20" s="182">
        <v>1031.1903</v>
      </c>
      <c r="T20" s="182">
        <v>67.578000000000003</v>
      </c>
      <c r="U20" s="182">
        <v>987.85199999999998</v>
      </c>
      <c r="V20" s="182"/>
      <c r="W20" s="182">
        <v>31.529999999999998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3251.6230999999998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11.581309124999997</v>
      </c>
      <c r="D21" s="271">
        <f>SUM(D22:D24)</f>
        <v>-10.64</v>
      </c>
      <c r="E21" s="184">
        <f>SUM(E22:E24)</f>
        <v>22.221309124999998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-11.806209124999969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192.11920000000001</v>
      </c>
      <c r="R21" s="184">
        <f t="shared" si="15"/>
        <v>-191.70059999999998</v>
      </c>
      <c r="S21" s="184">
        <f t="shared" si="15"/>
        <v>12.803699999999999</v>
      </c>
      <c r="T21" s="184">
        <f t="shared" si="15"/>
        <v>0</v>
      </c>
      <c r="U21" s="184">
        <f t="shared" si="15"/>
        <v>-13.447199999999995</v>
      </c>
      <c r="V21" s="184">
        <f t="shared" si="15"/>
        <v>-11.581309124999999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-111.79999999999998</v>
      </c>
      <c r="AC21" s="334">
        <f t="shared" si="17"/>
        <v>-78.431999999999988</v>
      </c>
      <c r="AD21" s="184">
        <f t="shared" si="17"/>
        <v>-33.367999999999995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111.79999999999998</v>
      </c>
      <c r="AP21" s="333">
        <f t="shared" si="17"/>
        <v>0</v>
      </c>
      <c r="AQ21" s="225">
        <f t="shared" si="17"/>
        <v>-0.22489999999997146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-111.79999999999998</v>
      </c>
      <c r="AC22" s="329">
        <f>-AC2</f>
        <v>-78.431999999999988</v>
      </c>
      <c r="AD22" s="181">
        <f>-AD2</f>
        <v>-33.367999999999995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111.79999999999998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11.581309124999997</v>
      </c>
      <c r="D24" s="406">
        <v>-10.64</v>
      </c>
      <c r="E24" s="186">
        <f>-D24-V24</f>
        <v>22.221309124999998</v>
      </c>
      <c r="F24" s="255"/>
      <c r="G24" s="255">
        <v>0</v>
      </c>
      <c r="H24" s="305"/>
      <c r="I24" s="314"/>
      <c r="J24" s="186"/>
      <c r="K24" s="255"/>
      <c r="L24" s="305">
        <f>SUM(N24:Z24)</f>
        <v>-11.806209124999969</v>
      </c>
      <c r="M24" s="186"/>
      <c r="N24" s="186">
        <v>0</v>
      </c>
      <c r="O24" s="186"/>
      <c r="P24" s="186">
        <v>0</v>
      </c>
      <c r="Q24" s="186">
        <v>192.11920000000001</v>
      </c>
      <c r="R24" s="186">
        <v>-191.70059999999998</v>
      </c>
      <c r="S24" s="186">
        <v>12.803699999999999</v>
      </c>
      <c r="T24" s="186"/>
      <c r="U24" s="186">
        <v>-13.447199999999995</v>
      </c>
      <c r="V24" s="255">
        <v>-11.581309124999999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-0.22489999999997146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14.321999999999999</v>
      </c>
      <c r="I25" s="174">
        <v>14.321999999999999</v>
      </c>
      <c r="J25" s="185"/>
      <c r="K25" s="174"/>
      <c r="L25" s="311">
        <f>SUM(O25:Z25)</f>
        <v>123.56926000000001</v>
      </c>
      <c r="M25" s="185"/>
      <c r="N25" s="185"/>
      <c r="O25" s="185">
        <v>91.281760000000006</v>
      </c>
      <c r="P25" s="185"/>
      <c r="Q25" s="185"/>
      <c r="R25" s="185"/>
      <c r="S25" s="185">
        <v>21.6678</v>
      </c>
      <c r="T25" s="185">
        <v>3.3789000000000002</v>
      </c>
      <c r="U25" s="185">
        <v>7.2408000000000001</v>
      </c>
      <c r="V25" s="185"/>
      <c r="W25" s="185"/>
      <c r="X25" s="185"/>
      <c r="Y25" s="185"/>
      <c r="Z25" s="174"/>
      <c r="AA25" s="311">
        <v>47.279773199999994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278.20999999999998</v>
      </c>
      <c r="AP25" s="219"/>
      <c r="AQ25" s="228">
        <f>C25+H25+L25+AA25+AB25+AN25+AO25+AP25</f>
        <v>463.38103319999999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290.62896154184801</v>
      </c>
      <c r="D26" s="278">
        <f t="shared" si="20"/>
        <v>214.75771101684802</v>
      </c>
      <c r="E26" s="179">
        <f t="shared" si="20"/>
        <v>50.312964125000001</v>
      </c>
      <c r="F26" s="179">
        <f t="shared" si="20"/>
        <v>0</v>
      </c>
      <c r="G26" s="179">
        <f t="shared" si="20"/>
        <v>25.5582864</v>
      </c>
      <c r="H26" s="307">
        <f t="shared" si="20"/>
        <v>314.23899999999998</v>
      </c>
      <c r="I26" s="278">
        <f t="shared" si="20"/>
        <v>20.832000000000111</v>
      </c>
      <c r="J26" s="179">
        <f t="shared" si="20"/>
        <v>177.78399999999999</v>
      </c>
      <c r="K26" s="297">
        <f t="shared" si="20"/>
        <v>115.623</v>
      </c>
      <c r="L26" s="307">
        <f t="shared" si="20"/>
        <v>7584.5735388999983</v>
      </c>
      <c r="M26" s="179">
        <f t="shared" si="20"/>
        <v>4.5474735088646412E-13</v>
      </c>
      <c r="N26" s="179">
        <f t="shared" si="20"/>
        <v>0</v>
      </c>
      <c r="O26" s="179">
        <f t="shared" si="20"/>
        <v>0</v>
      </c>
      <c r="P26" s="179">
        <f t="shared" si="20"/>
        <v>1625.19</v>
      </c>
      <c r="Q26" s="179">
        <f t="shared" si="20"/>
        <v>788.53320000000008</v>
      </c>
      <c r="R26" s="179">
        <f t="shared" si="20"/>
        <v>857.38620000000003</v>
      </c>
      <c r="S26" s="179">
        <f t="shared" si="20"/>
        <v>600.18630000000007</v>
      </c>
      <c r="T26" s="179">
        <f t="shared" si="20"/>
        <v>154.11206000000004</v>
      </c>
      <c r="U26" s="179">
        <f t="shared" si="20"/>
        <v>3088.7183999999997</v>
      </c>
      <c r="V26" s="179">
        <f t="shared" si="20"/>
        <v>243.97957890000001</v>
      </c>
      <c r="W26" s="179">
        <f t="shared" si="20"/>
        <v>0</v>
      </c>
      <c r="X26" s="179">
        <f t="shared" si="20"/>
        <v>136.86079999999998</v>
      </c>
      <c r="Y26" s="179">
        <f t="shared" si="20"/>
        <v>70.417000000000002</v>
      </c>
      <c r="Z26" s="297">
        <f t="shared" si="20"/>
        <v>19.190000000000001</v>
      </c>
      <c r="AA26" s="307">
        <f t="shared" si="20"/>
        <v>1570.1073754924801</v>
      </c>
      <c r="AB26" s="257">
        <f t="shared" si="20"/>
        <v>130.17647091333419</v>
      </c>
      <c r="AC26" s="336">
        <f t="shared" si="20"/>
        <v>0</v>
      </c>
      <c r="AD26" s="336">
        <f t="shared" si="20"/>
        <v>0</v>
      </c>
      <c r="AE26" s="336">
        <f t="shared" si="20"/>
        <v>125.26780449771886</v>
      </c>
      <c r="AF26" s="336">
        <f t="shared" si="20"/>
        <v>0</v>
      </c>
      <c r="AG26" s="336">
        <f t="shared" si="20"/>
        <v>0</v>
      </c>
      <c r="AH26" s="336">
        <f t="shared" si="20"/>
        <v>4.2984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0.16715999999999998</v>
      </c>
      <c r="AM26" s="440">
        <f t="shared" si="20"/>
        <v>0.44310641561533509</v>
      </c>
      <c r="AN26" s="257">
        <f t="shared" si="20"/>
        <v>0</v>
      </c>
      <c r="AO26" s="307">
        <f t="shared" si="20"/>
        <v>1871.1879999999996</v>
      </c>
      <c r="AP26" s="257">
        <f t="shared" si="20"/>
        <v>0</v>
      </c>
      <c r="AQ26" s="207">
        <f>C26+H26+L26+AA26+AB26+AN26+AO26+AP26</f>
        <v>11760.913346847661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226.46779999999998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136.86079999999998</v>
      </c>
      <c r="Y27" s="180">
        <f t="shared" si="23"/>
        <v>70.417000000000002</v>
      </c>
      <c r="Z27" s="260">
        <f t="shared" si="23"/>
        <v>19.190000000000001</v>
      </c>
      <c r="AA27" s="308">
        <f t="shared" si="23"/>
        <v>352.26123503999997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578.72903503999999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226.46779999999998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136.86079999999998</v>
      </c>
      <c r="Y28" s="184">
        <f>Y26</f>
        <v>70.417000000000002</v>
      </c>
      <c r="Z28" s="272">
        <f>Z26</f>
        <v>19.190000000000001</v>
      </c>
      <c r="AA28" s="315">
        <v>352.26123503999997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578.72903503999999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374.11270439999998</v>
      </c>
      <c r="D29" s="56">
        <f t="shared" si="25"/>
        <v>292.18311799999998</v>
      </c>
      <c r="E29" s="57">
        <f t="shared" si="25"/>
        <v>56.371300000000005</v>
      </c>
      <c r="F29" s="58">
        <f t="shared" si="25"/>
        <v>0</v>
      </c>
      <c r="G29" s="58">
        <f t="shared" si="25"/>
        <v>25.5582864</v>
      </c>
      <c r="H29" s="59">
        <f t="shared" si="25"/>
        <v>293.40699999999998</v>
      </c>
      <c r="I29" s="56">
        <f t="shared" si="25"/>
        <v>0</v>
      </c>
      <c r="J29" s="56">
        <f t="shared" si="25"/>
        <v>177.78399999999999</v>
      </c>
      <c r="K29" s="56">
        <f t="shared" si="25"/>
        <v>115.623</v>
      </c>
      <c r="L29" s="59">
        <f t="shared" si="25"/>
        <v>7439.5404921521795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1687.9370711886791</v>
      </c>
      <c r="Q29" s="57">
        <f t="shared" si="25"/>
        <v>767.42120000000011</v>
      </c>
      <c r="R29" s="57">
        <f t="shared" si="25"/>
        <v>801.56165589849957</v>
      </c>
      <c r="S29" s="57">
        <f t="shared" si="25"/>
        <v>547.60440000000006</v>
      </c>
      <c r="T29" s="57">
        <f t="shared" si="25"/>
        <v>148.92087344000004</v>
      </c>
      <c r="U29" s="57">
        <f t="shared" si="25"/>
        <v>3241.8368</v>
      </c>
      <c r="V29" s="57">
        <f t="shared" si="25"/>
        <v>243.20749162499999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1199.41999584</v>
      </c>
      <c r="AB29" s="60">
        <f t="shared" si="25"/>
        <v>130.17647091333419</v>
      </c>
      <c r="AC29" s="61">
        <f t="shared" si="25"/>
        <v>0</v>
      </c>
      <c r="AD29" s="57">
        <f t="shared" si="25"/>
        <v>0</v>
      </c>
      <c r="AE29" s="57">
        <f t="shared" si="25"/>
        <v>125.26780449771884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0.16715999999999998</v>
      </c>
      <c r="AM29" s="430">
        <f t="shared" si="25"/>
        <v>0.44310641561533515</v>
      </c>
      <c r="AN29" s="56">
        <f t="shared" si="25"/>
        <v>0</v>
      </c>
      <c r="AO29" s="59">
        <f t="shared" si="25"/>
        <v>1872.0479999999995</v>
      </c>
      <c r="AP29" s="60">
        <f t="shared" si="25"/>
        <v>0</v>
      </c>
      <c r="AQ29" s="51">
        <f t="shared" si="25"/>
        <v>11308.704663305516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122.142618</v>
      </c>
      <c r="D30" s="187">
        <v>122.14261799999998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993.20983101601519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44.951006620712953</v>
      </c>
      <c r="R30" s="187">
        <f>SUM(R31:R44)</f>
        <v>0</v>
      </c>
      <c r="S30" s="187">
        <v>515.8062000000001</v>
      </c>
      <c r="T30" s="187">
        <v>49.668019496527876</v>
      </c>
      <c r="U30" s="187">
        <v>184.85134977377447</v>
      </c>
      <c r="V30" s="187">
        <v>196.882255125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450.35732311292065</v>
      </c>
      <c r="AB30" s="338">
        <f t="shared" ref="AB30:AN30" si="31">SUM(AB31:AB44)</f>
        <v>113.28671999999999</v>
      </c>
      <c r="AC30" s="339">
        <f t="shared" si="31"/>
        <v>0</v>
      </c>
      <c r="AD30" s="187">
        <f t="shared" si="31"/>
        <v>0</v>
      </c>
      <c r="AE30" s="187">
        <f t="shared" si="31"/>
        <v>108.98831999999999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4.2984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672.45270007092847</v>
      </c>
      <c r="AP30" s="338">
        <f>SUM(AP31:AP44)</f>
        <v>0</v>
      </c>
      <c r="AQ30" s="211">
        <f t="shared" ref="AQ30" si="35">C30+H30+L30+AA30+AB30+AN30+AO30+AP30</f>
        <v>2351.4491921998647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72.679687573513434</v>
      </c>
      <c r="M31" s="188"/>
      <c r="N31" s="188"/>
      <c r="O31" s="188"/>
      <c r="P31" s="188"/>
      <c r="Q31" s="188">
        <v>0.77950575618511164</v>
      </c>
      <c r="R31" s="188"/>
      <c r="S31" s="188">
        <v>9.2086809302329495</v>
      </c>
      <c r="T31" s="188">
        <v>0.40099695149026471</v>
      </c>
      <c r="U31" s="188">
        <v>28.386279677473336</v>
      </c>
      <c r="V31" s="188">
        <v>33.904224258131777</v>
      </c>
      <c r="W31" s="188"/>
      <c r="X31" s="188"/>
      <c r="Y31" s="188"/>
      <c r="Z31" s="285"/>
      <c r="AA31" s="354">
        <v>33.671498480897164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43.701010223565454</v>
      </c>
      <c r="AP31" s="340"/>
      <c r="AQ31" s="214">
        <f t="shared" si="24"/>
        <v>150.05219627797604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15.311822908847128</v>
      </c>
      <c r="D32" s="188">
        <v>15.311822908847128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198.22953150425295</v>
      </c>
      <c r="M32" s="175"/>
      <c r="N32" s="175"/>
      <c r="O32" s="175"/>
      <c r="P32" s="188"/>
      <c r="Q32" s="188">
        <v>8.5556972380801124</v>
      </c>
      <c r="R32" s="175"/>
      <c r="S32" s="188">
        <v>101.07261604678303</v>
      </c>
      <c r="T32" s="188">
        <v>7.698661901696326</v>
      </c>
      <c r="U32" s="188">
        <v>26.176136941889553</v>
      </c>
      <c r="V32" s="188">
        <v>54.72641937580395</v>
      </c>
      <c r="W32" s="175"/>
      <c r="X32" s="175"/>
      <c r="Y32" s="175"/>
      <c r="Z32" s="190"/>
      <c r="AA32" s="352">
        <v>152.54963682190055</v>
      </c>
      <c r="AB32" s="322">
        <f t="shared" si="39"/>
        <v>4.2984</v>
      </c>
      <c r="AC32" s="323"/>
      <c r="AD32" s="175"/>
      <c r="AE32" s="175">
        <v>0</v>
      </c>
      <c r="AF32" s="175"/>
      <c r="AG32" s="188"/>
      <c r="AH32" s="188">
        <v>4.2984</v>
      </c>
      <c r="AI32" s="175"/>
      <c r="AJ32" s="175"/>
      <c r="AK32" s="175"/>
      <c r="AL32" s="175"/>
      <c r="AM32" s="443"/>
      <c r="AN32" s="416"/>
      <c r="AO32" s="349">
        <v>158.01655026953401</v>
      </c>
      <c r="AP32" s="322"/>
      <c r="AQ32" s="201">
        <f t="shared" si="24"/>
        <v>528.40594150453467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6.7698201099959334</v>
      </c>
      <c r="D33" s="188">
        <v>6.7698201099959334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21.030807588643096</v>
      </c>
      <c r="M33" s="175"/>
      <c r="N33" s="175"/>
      <c r="O33" s="175"/>
      <c r="P33" s="188"/>
      <c r="Q33" s="188">
        <v>0.63152029438530211</v>
      </c>
      <c r="R33" s="175"/>
      <c r="S33" s="188">
        <v>7.4604566365511387</v>
      </c>
      <c r="T33" s="188">
        <v>9.0199734032771861</v>
      </c>
      <c r="U33" s="188">
        <v>3.9188572544294691</v>
      </c>
      <c r="V33" s="188">
        <v>0</v>
      </c>
      <c r="W33" s="175"/>
      <c r="X33" s="175"/>
      <c r="Y33" s="175"/>
      <c r="Z33" s="190"/>
      <c r="AA33" s="352">
        <v>1.7380881825009236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12.760895714451358</v>
      </c>
      <c r="AP33" s="322"/>
      <c r="AQ33" s="201">
        <f t="shared" si="24"/>
        <v>42.299611595591315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7.4555538956354681</v>
      </c>
      <c r="M34" s="175"/>
      <c r="N34" s="175"/>
      <c r="O34" s="175"/>
      <c r="P34" s="188"/>
      <c r="Q34" s="188">
        <v>0.48147032411011975</v>
      </c>
      <c r="R34" s="175"/>
      <c r="S34" s="188">
        <v>5.6878432993290842</v>
      </c>
      <c r="T34" s="188">
        <v>7.8377409038850911E-3</v>
      </c>
      <c r="U34" s="188">
        <v>1.2784025312923788</v>
      </c>
      <c r="V34" s="188">
        <v>0</v>
      </c>
      <c r="W34" s="175"/>
      <c r="X34" s="175"/>
      <c r="Y34" s="175"/>
      <c r="Z34" s="190"/>
      <c r="AA34" s="352">
        <v>1.5023214982854183</v>
      </c>
      <c r="AB34" s="322">
        <f t="shared" si="39"/>
        <v>108.98831999999999</v>
      </c>
      <c r="AC34" s="323"/>
      <c r="AD34" s="175"/>
      <c r="AE34" s="175">
        <v>108.98831999999999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28.296359993356827</v>
      </c>
      <c r="AP34" s="322"/>
      <c r="AQ34" s="201">
        <f t="shared" si="24"/>
        <v>146.24255538727769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8.7513304080116969E-2</v>
      </c>
      <c r="D35" s="530">
        <v>8.7513304080116969E-2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6.1188663628820841</v>
      </c>
      <c r="M35" s="175"/>
      <c r="N35" s="175"/>
      <c r="O35" s="175"/>
      <c r="P35" s="188"/>
      <c r="Q35" s="188">
        <v>0.20411038570391887</v>
      </c>
      <c r="R35" s="175"/>
      <c r="S35" s="188">
        <v>2.411255339143151</v>
      </c>
      <c r="T35" s="188">
        <v>0.1849706853316882</v>
      </c>
      <c r="U35" s="188">
        <v>3.3185299527033254</v>
      </c>
      <c r="V35" s="188">
        <v>0</v>
      </c>
      <c r="W35" s="175"/>
      <c r="X35" s="175"/>
      <c r="Y35" s="175"/>
      <c r="Z35" s="190"/>
      <c r="AA35" s="352">
        <v>26.93028293169392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27.725662521958764</v>
      </c>
      <c r="AP35" s="322"/>
      <c r="AQ35" s="201">
        <f t="shared" si="24"/>
        <v>60.862325120614884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48.991745612183379</v>
      </c>
      <c r="M36" s="175"/>
      <c r="N36" s="175"/>
      <c r="O36" s="175"/>
      <c r="P36" s="188"/>
      <c r="Q36" s="188">
        <v>2.9595704306463575</v>
      </c>
      <c r="R36" s="175"/>
      <c r="S36" s="188">
        <v>34.962846098473712</v>
      </c>
      <c r="T36" s="188">
        <v>1.8727949849472336</v>
      </c>
      <c r="U36" s="188">
        <v>9.1965340981160786</v>
      </c>
      <c r="V36" s="188">
        <v>0</v>
      </c>
      <c r="W36" s="175"/>
      <c r="X36" s="175"/>
      <c r="Y36" s="175"/>
      <c r="Z36" s="190"/>
      <c r="AA36" s="349">
        <v>110.39651482153133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108.90905864048422</v>
      </c>
      <c r="AP36" s="322"/>
      <c r="AQ36" s="201">
        <f t="shared" si="24"/>
        <v>268.29731907419892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6.1036868287390718</v>
      </c>
      <c r="M37" s="175"/>
      <c r="N37" s="175"/>
      <c r="O37" s="175"/>
      <c r="P37" s="188"/>
      <c r="Q37" s="188">
        <v>6.5189620253642347E-2</v>
      </c>
      <c r="R37" s="175"/>
      <c r="S37" s="188">
        <v>0.77011671577225205</v>
      </c>
      <c r="T37" s="188">
        <v>1.3900031114983722</v>
      </c>
      <c r="U37" s="188">
        <v>3.878377381214805</v>
      </c>
      <c r="V37" s="188">
        <v>0</v>
      </c>
      <c r="W37" s="175"/>
      <c r="X37" s="175"/>
      <c r="Y37" s="175"/>
      <c r="Z37" s="190"/>
      <c r="AA37" s="352">
        <v>6.2294139197968352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29.729812977601654</v>
      </c>
      <c r="AP37" s="322"/>
      <c r="AQ37" s="201">
        <f t="shared" si="24"/>
        <v>42.062913726137559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95.419434998470493</v>
      </c>
      <c r="D38" s="188">
        <v>95.419434998470493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104.8511606482049</v>
      </c>
      <c r="M38" s="175"/>
      <c r="N38" s="175"/>
      <c r="O38" s="175"/>
      <c r="P38" s="188"/>
      <c r="Q38" s="188">
        <v>1.4353862004290781</v>
      </c>
      <c r="R38" s="175"/>
      <c r="S38" s="188">
        <v>16.95691587461717</v>
      </c>
      <c r="T38" s="188">
        <v>2.4618320141676504</v>
      </c>
      <c r="U38" s="188">
        <v>18.369608183991005</v>
      </c>
      <c r="V38" s="188">
        <v>65.627418374999991</v>
      </c>
      <c r="W38" s="175"/>
      <c r="X38" s="175"/>
      <c r="Y38" s="175"/>
      <c r="Z38" s="190"/>
      <c r="AA38" s="352">
        <v>48.464104699527496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49.284638818992732</v>
      </c>
      <c r="AP38" s="322"/>
      <c r="AQ38" s="201">
        <f t="shared" si="24"/>
        <v>298.01933916519562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361.19468984966795</v>
      </c>
      <c r="M39" s="175"/>
      <c r="N39" s="175"/>
      <c r="O39" s="175"/>
      <c r="P39" s="188"/>
      <c r="Q39" s="188">
        <v>27.382741055776922</v>
      </c>
      <c r="R39" s="175"/>
      <c r="S39" s="188">
        <v>323.48564892182634</v>
      </c>
      <c r="T39" s="188">
        <v>7.2455955063404085</v>
      </c>
      <c r="U39" s="188">
        <v>3.0807043657242899</v>
      </c>
      <c r="V39" s="188">
        <v>0</v>
      </c>
      <c r="W39" s="175"/>
      <c r="X39" s="175"/>
      <c r="Y39" s="175"/>
      <c r="Z39" s="190"/>
      <c r="AA39" s="352">
        <v>7.3407282762019648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38.939534366807976</v>
      </c>
      <c r="AP39" s="322"/>
      <c r="AQ39" s="201">
        <f t="shared" si="24"/>
        <v>407.47495249267786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52.657374261167845</v>
      </c>
      <c r="M40" s="175"/>
      <c r="N40" s="175"/>
      <c r="O40" s="175"/>
      <c r="P40" s="188"/>
      <c r="Q40" s="188">
        <v>0.25898410852547921</v>
      </c>
      <c r="R40" s="175"/>
      <c r="S40" s="188">
        <v>3.0595053371813861</v>
      </c>
      <c r="T40" s="188">
        <v>4.6216931949807654</v>
      </c>
      <c r="U40" s="188">
        <v>2.0929985044159509</v>
      </c>
      <c r="V40" s="188">
        <v>42.624193116064262</v>
      </c>
      <c r="W40" s="175"/>
      <c r="X40" s="175"/>
      <c r="Y40" s="175"/>
      <c r="Z40" s="190"/>
      <c r="AA40" s="352">
        <v>13.435644767601703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16.326470677697682</v>
      </c>
      <c r="AP40" s="322"/>
      <c r="AQ40" s="201">
        <f t="shared" si="24"/>
        <v>82.419489706467232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4.554026678606327</v>
      </c>
      <c r="D41" s="530">
        <v>4.554026678606327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40.174586647682631</v>
      </c>
      <c r="M41" s="175"/>
      <c r="N41" s="175"/>
      <c r="O41" s="175"/>
      <c r="P41" s="188"/>
      <c r="Q41" s="188">
        <v>0.46592958927554246</v>
      </c>
      <c r="R41" s="175"/>
      <c r="S41" s="188">
        <v>5.5042530341162195</v>
      </c>
      <c r="T41" s="188">
        <v>13.101932668896394</v>
      </c>
      <c r="U41" s="188">
        <v>21.102471355394474</v>
      </c>
      <c r="V41" s="188">
        <v>0</v>
      </c>
      <c r="W41" s="175"/>
      <c r="X41" s="175"/>
      <c r="Y41" s="175"/>
      <c r="Z41" s="190"/>
      <c r="AA41" s="349">
        <v>30.809138139079721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104.46644880319818</v>
      </c>
      <c r="AP41" s="322"/>
      <c r="AQ41" s="201">
        <f t="shared" si="24"/>
        <v>180.00420026856685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2.5864792003709773</v>
      </c>
      <c r="M42" s="175"/>
      <c r="N42" s="175"/>
      <c r="O42" s="175"/>
      <c r="P42" s="188"/>
      <c r="Q42" s="188">
        <v>7.3545975759707422E-2</v>
      </c>
      <c r="R42" s="175"/>
      <c r="S42" s="188">
        <v>0.86883441090710989</v>
      </c>
      <c r="T42" s="188">
        <v>0.57498541096703104</v>
      </c>
      <c r="U42" s="188">
        <v>1.069113402737129</v>
      </c>
      <c r="V42" s="188">
        <v>0</v>
      </c>
      <c r="W42" s="175"/>
      <c r="X42" s="175"/>
      <c r="Y42" s="175"/>
      <c r="Z42" s="190"/>
      <c r="AA42" s="384">
        <v>10.149535565983017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9.4958071082182745</v>
      </c>
      <c r="AP42" s="322"/>
      <c r="AQ42" s="201">
        <f t="shared" si="24"/>
        <v>22.231821874572269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7.9833419282157703</v>
      </c>
      <c r="M43" s="175"/>
      <c r="N43" s="175"/>
      <c r="O43" s="175"/>
      <c r="P43" s="175"/>
      <c r="Q43" s="175">
        <v>0.36883499710914358</v>
      </c>
      <c r="R43" s="175"/>
      <c r="S43" s="175">
        <v>4.35722735506641</v>
      </c>
      <c r="T43" s="175">
        <v>0.41576725009522036</v>
      </c>
      <c r="U43" s="175">
        <v>1.7905123259449942</v>
      </c>
      <c r="V43" s="175">
        <v>0</v>
      </c>
      <c r="W43" s="175">
        <v>1.0510000000000019</v>
      </c>
      <c r="X43" s="175"/>
      <c r="Y43" s="175"/>
      <c r="Z43" s="190"/>
      <c r="AA43" s="352">
        <v>7.140415007920641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23.130384260714614</v>
      </c>
      <c r="AP43" s="322"/>
      <c r="AQ43" s="201">
        <f t="shared" si="24"/>
        <v>38.254141196851023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63.152319114855658</v>
      </c>
      <c r="M44" s="182"/>
      <c r="N44" s="182"/>
      <c r="O44" s="182"/>
      <c r="P44" s="182"/>
      <c r="Q44" s="182">
        <v>1.2885206444725086</v>
      </c>
      <c r="R44" s="182"/>
      <c r="S44" s="182">
        <v>0</v>
      </c>
      <c r="T44" s="182">
        <v>0.67097467193546212</v>
      </c>
      <c r="U44" s="182">
        <v>61.192823798447684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21.670065694346683</v>
      </c>
      <c r="AP44" s="330"/>
      <c r="AQ44" s="217">
        <f>C44+H44+L44+AA44+AB44+AN44+AO44+AP44</f>
        <v>84.822384809202333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4497.5185363329574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1687.9370711886791</v>
      </c>
      <c r="Q45" s="534">
        <f t="shared" si="40"/>
        <v>0</v>
      </c>
      <c r="R45" s="534">
        <f t="shared" si="40"/>
        <v>801.56165589849957</v>
      </c>
      <c r="S45" s="534">
        <f t="shared" si="40"/>
        <v>17.728200000000001</v>
      </c>
      <c r="T45" s="534">
        <f t="shared" si="40"/>
        <v>1.3755734399999999</v>
      </c>
      <c r="U45" s="534">
        <f>SUM(U46:U55)</f>
        <v>1988.9160358057777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1.9779999999999998</v>
      </c>
      <c r="AP45" s="538">
        <f t="shared" si="40"/>
        <v>0</v>
      </c>
      <c r="AQ45" s="541">
        <f t="shared" si="24"/>
        <v>4499.4965363329575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918.33259999999996</v>
      </c>
      <c r="M46" s="181"/>
      <c r="N46" s="181"/>
      <c r="O46" s="181"/>
      <c r="P46" s="181"/>
      <c r="Q46" s="181"/>
      <c r="R46" s="181"/>
      <c r="S46" s="181"/>
      <c r="T46" s="181"/>
      <c r="U46" s="181">
        <v>918.33259999999996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918.33259999999996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1697.3185054263165</v>
      </c>
      <c r="M48" s="175"/>
      <c r="N48" s="175"/>
      <c r="O48" s="175"/>
      <c r="P48" s="175">
        <v>1363.7296562268186</v>
      </c>
      <c r="Q48" s="175"/>
      <c r="R48" s="175"/>
      <c r="S48" s="175"/>
      <c r="T48" s="175">
        <v>1.3755734399999999</v>
      </c>
      <c r="U48" s="175">
        <v>332.21327575949795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1697.3185054263165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113.45261666660548</v>
      </c>
      <c r="M49" s="175"/>
      <c r="N49" s="175"/>
      <c r="O49" s="175"/>
      <c r="P49" s="175">
        <v>25.698049483050447</v>
      </c>
      <c r="Q49" s="175"/>
      <c r="R49" s="175"/>
      <c r="S49" s="175"/>
      <c r="T49" s="175"/>
      <c r="U49" s="175">
        <v>87.754567183555025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113.45261666660548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38.299999999999997</v>
      </c>
      <c r="M50" s="175"/>
      <c r="N50" s="175"/>
      <c r="O50" s="175"/>
      <c r="P50" s="175"/>
      <c r="Q50" s="175"/>
      <c r="R50" s="287"/>
      <c r="S50" s="175"/>
      <c r="T50" s="175"/>
      <c r="U50" s="175">
        <v>38.299999999999997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1.9779999999999998</v>
      </c>
      <c r="AP50" s="322"/>
      <c r="AQ50" s="201">
        <f t="shared" si="24"/>
        <v>40.277999999999999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22.767972117661802</v>
      </c>
      <c r="M51" s="175"/>
      <c r="N51" s="175"/>
      <c r="O51" s="175"/>
      <c r="P51" s="175">
        <v>1.3527509433962264</v>
      </c>
      <c r="Q51" s="190"/>
      <c r="R51" s="175">
        <v>21.415221174265575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22.767972117661802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780.14643472423404</v>
      </c>
      <c r="M52" s="287"/>
      <c r="N52" s="287"/>
      <c r="O52" s="287"/>
      <c r="P52" s="188"/>
      <c r="Q52" s="188"/>
      <c r="R52" s="287">
        <v>780.14643472423404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780.14643472423404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692.90045053428685</v>
      </c>
      <c r="M53" s="287"/>
      <c r="N53" s="287"/>
      <c r="O53" s="287"/>
      <c r="P53" s="185">
        <v>179.60586000000001</v>
      </c>
      <c r="Q53" s="185"/>
      <c r="R53" s="287"/>
      <c r="S53" s="188"/>
      <c r="T53" s="287"/>
      <c r="U53" s="287">
        <v>513.29459053428684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692.90045053428685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33.87283580577752</v>
      </c>
      <c r="M54" s="287"/>
      <c r="N54" s="287"/>
      <c r="O54" s="287"/>
      <c r="P54" s="185"/>
      <c r="Q54" s="185"/>
      <c r="R54" s="287"/>
      <c r="S54" s="188"/>
      <c r="T54" s="287"/>
      <c r="U54" s="287">
        <v>33.87283580577752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33.87283580577752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200.42712105807433</v>
      </c>
      <c r="M55" s="182"/>
      <c r="N55" s="182"/>
      <c r="O55" s="182"/>
      <c r="P55" s="182">
        <v>117.55075453541396</v>
      </c>
      <c r="Q55" s="182"/>
      <c r="R55" s="182"/>
      <c r="S55" s="175">
        <v>17.728200000000001</v>
      </c>
      <c r="T55" s="182"/>
      <c r="U55" s="182">
        <v>65.148166522660375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200.42712105807433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251.97008640000001</v>
      </c>
      <c r="D56" s="294">
        <v>170.04050000000001</v>
      </c>
      <c r="E56" s="190">
        <v>56.371300000000005</v>
      </c>
      <c r="F56" s="290"/>
      <c r="G56" s="290">
        <v>25.5582864</v>
      </c>
      <c r="H56" s="176">
        <f t="shared" si="46"/>
        <v>290.30599999999998</v>
      </c>
      <c r="I56" s="294"/>
      <c r="J56" s="189">
        <v>177.78399999999999</v>
      </c>
      <c r="K56" s="290">
        <v>112.52200000000001</v>
      </c>
      <c r="L56" s="176">
        <f t="shared" si="47"/>
        <v>1292.8060454274314</v>
      </c>
      <c r="M56" s="189"/>
      <c r="N56" s="189"/>
      <c r="O56" s="189"/>
      <c r="P56" s="189">
        <v>0</v>
      </c>
      <c r="Q56" s="189">
        <v>704.42025523506118</v>
      </c>
      <c r="R56" s="189"/>
      <c r="S56" s="189">
        <v>0</v>
      </c>
      <c r="T56" s="189">
        <v>52.02845785494096</v>
      </c>
      <c r="U56" s="189">
        <v>490.03209583742927</v>
      </c>
      <c r="V56" s="189">
        <v>46.325236499999995</v>
      </c>
      <c r="W56" s="189"/>
      <c r="X56" s="189"/>
      <c r="Y56" s="189"/>
      <c r="Z56" s="290"/>
      <c r="AA56" s="176">
        <v>475.53328152</v>
      </c>
      <c r="AB56" s="344">
        <f t="shared" si="48"/>
        <v>16.833031498875759</v>
      </c>
      <c r="AC56" s="345"/>
      <c r="AD56" s="189"/>
      <c r="AE56" s="189">
        <v>16.279484497718855</v>
      </c>
      <c r="AF56" s="189"/>
      <c r="AG56" s="189"/>
      <c r="AH56" s="189"/>
      <c r="AI56" s="189"/>
      <c r="AJ56" s="189"/>
      <c r="AK56" s="189"/>
      <c r="AL56" s="189">
        <v>0.16715999999999998</v>
      </c>
      <c r="AM56" s="445">
        <v>0.38638700115690511</v>
      </c>
      <c r="AN56" s="344"/>
      <c r="AO56" s="176">
        <v>565.79399999999998</v>
      </c>
      <c r="AP56" s="344"/>
      <c r="AQ56" s="220">
        <f t="shared" si="24"/>
        <v>2893.2424448463071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3.101</v>
      </c>
      <c r="I57" s="294">
        <f t="shared" si="49"/>
        <v>0</v>
      </c>
      <c r="J57" s="294">
        <f t="shared" si="49"/>
        <v>0</v>
      </c>
      <c r="K57" s="294">
        <f t="shared" si="49"/>
        <v>3.101</v>
      </c>
      <c r="L57" s="176">
        <f t="shared" si="49"/>
        <v>352.07600226022112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18.049938144225997</v>
      </c>
      <c r="R57" s="189">
        <f t="shared" si="49"/>
        <v>0</v>
      </c>
      <c r="S57" s="189">
        <f t="shared" si="49"/>
        <v>14.070000000000004</v>
      </c>
      <c r="T57" s="189">
        <f t="shared" si="49"/>
        <v>45.848822648531232</v>
      </c>
      <c r="U57" s="189">
        <f t="shared" si="49"/>
        <v>274.10724146746389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273.52939120707936</v>
      </c>
      <c r="AB57" s="344">
        <f t="shared" si="49"/>
        <v>5.6719414458430026E-2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5.6719414458430026E-2</v>
      </c>
      <c r="AN57" s="294">
        <f t="shared" si="49"/>
        <v>0</v>
      </c>
      <c r="AO57" s="176">
        <f t="shared" si="49"/>
        <v>579.79329992907128</v>
      </c>
      <c r="AP57" s="344">
        <f t="shared" si="49"/>
        <v>0</v>
      </c>
      <c r="AQ57" s="240">
        <f t="shared" si="24"/>
        <v>1208.5564128108304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211.58076875014365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8.0156818874703628</v>
      </c>
      <c r="R58" s="189">
        <f t="shared" si="54"/>
        <v>0</v>
      </c>
      <c r="S58" s="189">
        <v>1.3726595961656129</v>
      </c>
      <c r="T58" s="189">
        <v>35.613452355167603</v>
      </c>
      <c r="U58" s="189">
        <v>166.57897491134008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134.0810204211478</v>
      </c>
      <c r="AB58" s="344">
        <f t="shared" si="48"/>
        <v>5.6719414458430026E-2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5.6719414458430026E-2</v>
      </c>
      <c r="AN58" s="294">
        <f t="shared" si="54"/>
        <v>0</v>
      </c>
      <c r="AO58" s="176">
        <v>410.50813026970928</v>
      </c>
      <c r="AP58" s="344">
        <f t="shared" ref="AP58" si="57">SUM(AP59:AP64)</f>
        <v>0</v>
      </c>
      <c r="AQ58" s="240">
        <f t="shared" si="24"/>
        <v>756.22663885545921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3.101</v>
      </c>
      <c r="I65" s="151"/>
      <c r="J65" s="151">
        <v>0</v>
      </c>
      <c r="K65" s="151">
        <v>3.101</v>
      </c>
      <c r="L65" s="310">
        <f>SUM(M65:Z65)</f>
        <v>140.49523351007747</v>
      </c>
      <c r="M65" s="182"/>
      <c r="N65" s="182"/>
      <c r="O65" s="182"/>
      <c r="P65" s="182"/>
      <c r="Q65" s="182">
        <v>10.034256256755633</v>
      </c>
      <c r="R65" s="182"/>
      <c r="S65" s="189">
        <v>12.69734040383439</v>
      </c>
      <c r="T65" s="189">
        <v>10.23537029336363</v>
      </c>
      <c r="U65" s="189">
        <v>107.52826655612382</v>
      </c>
      <c r="V65" s="182">
        <f>SUM(V66:V69)</f>
        <v>0</v>
      </c>
      <c r="W65" s="182"/>
      <c r="X65" s="182"/>
      <c r="Y65" s="182"/>
      <c r="Z65" s="266"/>
      <c r="AA65" s="176">
        <v>139.44837078593153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169.28516965936194</v>
      </c>
      <c r="AP65" s="330"/>
      <c r="AQ65" s="576">
        <f t="shared" si="24"/>
        <v>452.32977395537091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272.04719999999998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272.04719999999998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52.029999999999994</v>
      </c>
      <c r="AP70" s="333"/>
      <c r="AQ70" s="220">
        <f t="shared" si="24"/>
        <v>324.07719999999995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31.882877115554901</v>
      </c>
      <c r="M71" s="182"/>
      <c r="N71" s="182"/>
      <c r="O71" s="182"/>
      <c r="P71" s="182"/>
      <c r="Q71" s="182"/>
      <c r="R71" s="182"/>
      <c r="S71" s="182"/>
      <c r="T71" s="182"/>
      <c r="U71" s="182">
        <v>31.882877115554901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31.882877115554901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-83.48374285815197</v>
      </c>
      <c r="D72" s="278">
        <f t="shared" si="58"/>
        <v>-77.425406983151959</v>
      </c>
      <c r="E72" s="179">
        <f t="shared" si="58"/>
        <v>-6.0583358750000045</v>
      </c>
      <c r="F72" s="297">
        <f t="shared" si="58"/>
        <v>0</v>
      </c>
      <c r="G72" s="297">
        <f t="shared" si="58"/>
        <v>0</v>
      </c>
      <c r="H72" s="307">
        <f t="shared" si="58"/>
        <v>20.831999999999994</v>
      </c>
      <c r="I72" s="278">
        <f t="shared" si="58"/>
        <v>20.832000000000111</v>
      </c>
      <c r="J72" s="179">
        <f t="shared" si="58"/>
        <v>0</v>
      </c>
      <c r="K72" s="297">
        <f t="shared" si="58"/>
        <v>0</v>
      </c>
      <c r="L72" s="307">
        <f t="shared" si="58"/>
        <v>-81.434753252181508</v>
      </c>
      <c r="M72" s="179">
        <f t="shared" si="58"/>
        <v>4.5474735088646412E-13</v>
      </c>
      <c r="N72" s="179">
        <f t="shared" ref="N72" si="59">N26-N27-N29</f>
        <v>0</v>
      </c>
      <c r="O72" s="179">
        <f t="shared" si="58"/>
        <v>0</v>
      </c>
      <c r="P72" s="179">
        <f t="shared" si="58"/>
        <v>-62.747071188679001</v>
      </c>
      <c r="Q72" s="179">
        <f t="shared" si="58"/>
        <v>21.111999999999966</v>
      </c>
      <c r="R72" s="179">
        <f t="shared" si="58"/>
        <v>55.824544101500464</v>
      </c>
      <c r="S72" s="179">
        <f t="shared" si="58"/>
        <v>52.581900000000019</v>
      </c>
      <c r="T72" s="179">
        <f t="shared" si="58"/>
        <v>5.1911865600000056</v>
      </c>
      <c r="U72" s="179">
        <f t="shared" si="58"/>
        <v>-153.11840000000029</v>
      </c>
      <c r="V72" s="179">
        <f t="shared" si="58"/>
        <v>0.77208727500001828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18.42614461248013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-0.85999999999989996</v>
      </c>
      <c r="AP72" s="257">
        <f t="shared" si="58"/>
        <v>0</v>
      </c>
      <c r="AQ72" s="207">
        <f t="shared" si="24"/>
        <v>-126.52035149785326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-0.82892138446716002</v>
      </c>
    </row>
    <row r="74" spans="1:43" s="208" customFormat="1" ht="12.75" customHeight="1" x14ac:dyDescent="0.2">
      <c r="A74" s="171" t="s">
        <v>70</v>
      </c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AS76"/>
  <sheetViews>
    <sheetView zoomScale="80" zoomScaleNormal="80" workbookViewId="0">
      <pane xSplit="2" ySplit="1" topLeftCell="N56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50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18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882.53800000000001</v>
      </c>
      <c r="I2" s="12">
        <v>704.75400000000002</v>
      </c>
      <c r="J2" s="303">
        <v>177.78399999999999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659.95907601359988</v>
      </c>
      <c r="AB2" s="320">
        <f>SUM(AC2:AM2)</f>
        <v>233.85694614241467</v>
      </c>
      <c r="AC2" s="321">
        <v>51.255999999999993</v>
      </c>
      <c r="AD2" s="303">
        <v>28.723999999999997</v>
      </c>
      <c r="AE2" s="303">
        <v>125.41198614241466</v>
      </c>
      <c r="AF2" s="303">
        <v>0</v>
      </c>
      <c r="AG2" s="303">
        <v>23.999399999999998</v>
      </c>
      <c r="AH2" s="303">
        <v>4.2984</v>
      </c>
      <c r="AI2" s="303">
        <v>0</v>
      </c>
      <c r="AJ2" s="303">
        <v>0</v>
      </c>
      <c r="AK2" s="303">
        <v>0</v>
      </c>
      <c r="AL2" s="303">
        <v>0.11939999999999999</v>
      </c>
      <c r="AM2" s="418">
        <v>4.7759999999999997E-2</v>
      </c>
      <c r="AN2" s="415">
        <v>0</v>
      </c>
      <c r="AO2" s="351"/>
      <c r="AP2" s="320"/>
      <c r="AQ2" s="197">
        <f>C2+H2+L2+AA2+AB2+AN2+AO2+AP2</f>
        <v>1776.3540221560145</v>
      </c>
    </row>
    <row r="3" spans="1:45" ht="12.75" customHeight="1" x14ac:dyDescent="0.2">
      <c r="A3" s="199" t="s">
        <v>1</v>
      </c>
      <c r="B3" s="200"/>
      <c r="C3" s="251">
        <f>SUM(D3:G3)</f>
        <v>1891.8111557841914</v>
      </c>
      <c r="D3" s="252">
        <v>1831.4583737433913</v>
      </c>
      <c r="E3" s="190">
        <v>39.900000000000006</v>
      </c>
      <c r="F3" s="190"/>
      <c r="G3" s="190">
        <v>20.452782040799999</v>
      </c>
      <c r="H3" s="304">
        <f>SUM(I3:K3)</f>
        <v>0</v>
      </c>
      <c r="I3" s="28"/>
      <c r="J3" s="175"/>
      <c r="K3" s="190"/>
      <c r="L3" s="304">
        <f>SUM(M3:Z3)</f>
        <v>10372.667975425002</v>
      </c>
      <c r="M3" s="28">
        <v>3428.7777999999998</v>
      </c>
      <c r="N3" s="28">
        <v>19.169999999999998</v>
      </c>
      <c r="O3" s="175">
        <v>0</v>
      </c>
      <c r="P3" s="175">
        <v>1066.0650000000001</v>
      </c>
      <c r="Q3" s="175">
        <v>350.45920000000001</v>
      </c>
      <c r="R3" s="175">
        <v>910.05119999999988</v>
      </c>
      <c r="S3" s="175">
        <v>1803.3518999999999</v>
      </c>
      <c r="T3" s="175">
        <v>118.26150000000001</v>
      </c>
      <c r="U3" s="175">
        <v>2140.1736000000001</v>
      </c>
      <c r="V3" s="175">
        <v>298.797775425</v>
      </c>
      <c r="W3" s="175">
        <v>0</v>
      </c>
      <c r="X3" s="175">
        <v>198.08799999999999</v>
      </c>
      <c r="Y3" s="175">
        <v>2.1019999999999999</v>
      </c>
      <c r="Z3" s="190">
        <v>37.369999999999997</v>
      </c>
      <c r="AA3" s="304">
        <v>2931.0747097420799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3.2679999999999998</v>
      </c>
      <c r="AP3" s="322"/>
      <c r="AQ3" s="201">
        <f t="shared" ref="AQ3:AQ20" si="0">C3+H3+L3+AA3+AB3+AN3+AO3+AP3</f>
        <v>15198.821840951274</v>
      </c>
    </row>
    <row r="4" spans="1:45" ht="12.75" customHeight="1" x14ac:dyDescent="0.2">
      <c r="A4" s="199" t="s">
        <v>2</v>
      </c>
      <c r="B4" s="200"/>
      <c r="C4" s="251">
        <f>SUM(D4:G4)</f>
        <v>6.4585930004522094</v>
      </c>
      <c r="D4" s="252">
        <v>1.8727930004522095</v>
      </c>
      <c r="E4" s="253">
        <v>4.5857999999999999</v>
      </c>
      <c r="F4" s="190"/>
      <c r="G4" s="190">
        <v>0</v>
      </c>
      <c r="H4" s="304">
        <f>SUM(I4:K4)</f>
        <v>7.9740000000000002</v>
      </c>
      <c r="I4" s="28"/>
      <c r="J4" s="175"/>
      <c r="K4" s="190">
        <v>7.9740000000000002</v>
      </c>
      <c r="L4" s="304">
        <f>SUM(M4:Z4)</f>
        <v>1445.4348999999997</v>
      </c>
      <c r="M4" s="28">
        <v>0</v>
      </c>
      <c r="N4" s="28">
        <v>0</v>
      </c>
      <c r="O4" s="175"/>
      <c r="P4" s="175">
        <v>132.06</v>
      </c>
      <c r="Q4" s="175">
        <v>16.889600000000002</v>
      </c>
      <c r="R4" s="175">
        <v>0</v>
      </c>
      <c r="S4" s="175">
        <v>1079.4503999999999</v>
      </c>
      <c r="T4" s="175">
        <v>19.147100000000002</v>
      </c>
      <c r="U4" s="175">
        <v>48.616799999999998</v>
      </c>
      <c r="V4" s="175">
        <v>0</v>
      </c>
      <c r="W4" s="175">
        <v>13.662999999999998</v>
      </c>
      <c r="X4" s="175">
        <v>130.55799999999999</v>
      </c>
      <c r="Y4" s="175">
        <v>0</v>
      </c>
      <c r="Z4" s="190">
        <v>5.05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24.767999999999997</v>
      </c>
      <c r="AP4" s="322"/>
      <c r="AQ4" s="201">
        <f t="shared" si="0"/>
        <v>1484.635493000452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164.75640000000001</v>
      </c>
      <c r="M5" s="28"/>
      <c r="N5" s="28"/>
      <c r="O5" s="175"/>
      <c r="P5" s="175"/>
      <c r="Q5" s="175"/>
      <c r="R5" s="175"/>
      <c r="S5" s="175">
        <v>35.456400000000002</v>
      </c>
      <c r="T5" s="175"/>
      <c r="U5" s="175">
        <v>129.30000000000001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164.75640000000001</v>
      </c>
    </row>
    <row r="6" spans="1:45" ht="12.75" customHeight="1" thickBot="1" x14ac:dyDescent="0.25">
      <c r="A6" s="202" t="s">
        <v>4</v>
      </c>
      <c r="B6" s="203"/>
      <c r="C6" s="251">
        <f>SUM(D6:G6)</f>
        <v>-7.8787855352929093</v>
      </c>
      <c r="D6" s="254">
        <v>-8.1154363352929089</v>
      </c>
      <c r="E6" s="190">
        <v>0</v>
      </c>
      <c r="F6" s="255"/>
      <c r="G6" s="255">
        <v>0.23665079999999999</v>
      </c>
      <c r="H6" s="305">
        <f>SUM(I6:K6)</f>
        <v>-11.991999999999999</v>
      </c>
      <c r="I6" s="306">
        <v>-13.763999999999999</v>
      </c>
      <c r="J6" s="306">
        <v>0</v>
      </c>
      <c r="K6" s="255">
        <v>1.772</v>
      </c>
      <c r="L6" s="305">
        <f>SUM(M6:Z6)</f>
        <v>-154.20259999999999</v>
      </c>
      <c r="M6" s="28">
        <v>8.1807999999999996</v>
      </c>
      <c r="N6" s="28">
        <v>1.0649999999999999</v>
      </c>
      <c r="O6" s="175"/>
      <c r="P6" s="175">
        <v>10.649999999999999</v>
      </c>
      <c r="Q6" s="175">
        <v>-3.1668000000000003</v>
      </c>
      <c r="R6" s="175">
        <v>-50.558399999999992</v>
      </c>
      <c r="S6" s="175">
        <v>-57.124200000000002</v>
      </c>
      <c r="T6" s="175">
        <v>-2.2526000000000002</v>
      </c>
      <c r="U6" s="175">
        <v>-63.098399999999998</v>
      </c>
      <c r="V6" s="175">
        <v>0</v>
      </c>
      <c r="W6" s="175">
        <v>2.1019999999999999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-174.07338553529291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1877.4737772484461</v>
      </c>
      <c r="D7" s="326">
        <f t="shared" si="1"/>
        <v>1821.4701444076461</v>
      </c>
      <c r="E7" s="180">
        <f t="shared" si="1"/>
        <v>35.314200000000007</v>
      </c>
      <c r="F7" s="180">
        <f t="shared" si="1"/>
        <v>0</v>
      </c>
      <c r="G7" s="180">
        <f t="shared" si="1"/>
        <v>20.689432840799999</v>
      </c>
      <c r="H7" s="308">
        <f t="shared" si="1"/>
        <v>862.572</v>
      </c>
      <c r="I7" s="326">
        <f t="shared" si="1"/>
        <v>690.99</v>
      </c>
      <c r="J7" s="180">
        <f t="shared" si="1"/>
        <v>177.78399999999999</v>
      </c>
      <c r="K7" s="326">
        <f t="shared" si="1"/>
        <v>-6.202</v>
      </c>
      <c r="L7" s="308">
        <f t="shared" si="1"/>
        <v>8608.2740754250008</v>
      </c>
      <c r="M7" s="326">
        <f t="shared" si="1"/>
        <v>3436.9585999999999</v>
      </c>
      <c r="N7" s="326">
        <f t="shared" ref="N7" si="2">N2+N3-N4-N5+N6</f>
        <v>20.234999999999999</v>
      </c>
      <c r="O7" s="180">
        <f t="shared" si="1"/>
        <v>0</v>
      </c>
      <c r="P7" s="180">
        <f t="shared" si="1"/>
        <v>944.65500000000009</v>
      </c>
      <c r="Q7" s="180">
        <f t="shared" si="1"/>
        <v>330.40280000000001</v>
      </c>
      <c r="R7" s="180">
        <f t="shared" si="1"/>
        <v>859.49279999999987</v>
      </c>
      <c r="S7" s="180">
        <f t="shared" si="1"/>
        <v>631.32089999999994</v>
      </c>
      <c r="T7" s="180">
        <f t="shared" si="1"/>
        <v>96.861800000000017</v>
      </c>
      <c r="U7" s="180">
        <f t="shared" si="1"/>
        <v>1899.1584000000003</v>
      </c>
      <c r="V7" s="180">
        <f t="shared" si="1"/>
        <v>298.797775425</v>
      </c>
      <c r="W7" s="180">
        <f t="shared" si="1"/>
        <v>-11.560999999999998</v>
      </c>
      <c r="X7" s="180">
        <f t="shared" si="1"/>
        <v>67.53</v>
      </c>
      <c r="Y7" s="180">
        <f t="shared" si="1"/>
        <v>2.1019999999999999</v>
      </c>
      <c r="Z7" s="326">
        <f t="shared" si="1"/>
        <v>32.32</v>
      </c>
      <c r="AA7" s="308">
        <f t="shared" si="1"/>
        <v>3591.0337857556797</v>
      </c>
      <c r="AB7" s="308">
        <f t="shared" si="1"/>
        <v>233.85694614241467</v>
      </c>
      <c r="AC7" s="326">
        <f t="shared" si="1"/>
        <v>51.255999999999993</v>
      </c>
      <c r="AD7" s="180">
        <f t="shared" si="1"/>
        <v>28.723999999999997</v>
      </c>
      <c r="AE7" s="180">
        <f t="shared" si="1"/>
        <v>125.41198614241466</v>
      </c>
      <c r="AF7" s="180">
        <f t="shared" ref="AF7" si="3">AF2+AF3-AF4-AF5+AF6</f>
        <v>0</v>
      </c>
      <c r="AG7" s="180">
        <f t="shared" si="1"/>
        <v>23.999399999999998</v>
      </c>
      <c r="AH7" s="180">
        <f t="shared" si="1"/>
        <v>4.2984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0.11939999999999999</v>
      </c>
      <c r="AM7" s="421">
        <f t="shared" si="1"/>
        <v>4.7759999999999997E-2</v>
      </c>
      <c r="AN7" s="326">
        <f t="shared" si="1"/>
        <v>0</v>
      </c>
      <c r="AO7" s="308">
        <f t="shared" si="1"/>
        <v>-21.499999999999996</v>
      </c>
      <c r="AP7" s="362">
        <f t="shared" si="1"/>
        <v>0</v>
      </c>
      <c r="AQ7" s="229">
        <f t="shared" si="0"/>
        <v>15151.71058457154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1877.4737772484461</v>
      </c>
      <c r="D8" s="374">
        <f t="shared" si="6"/>
        <v>1821.4701444076461</v>
      </c>
      <c r="E8" s="375">
        <f t="shared" si="6"/>
        <v>35.314200000000007</v>
      </c>
      <c r="F8" s="376">
        <f t="shared" si="6"/>
        <v>0</v>
      </c>
      <c r="G8" s="376">
        <f t="shared" si="6"/>
        <v>20.689432840799999</v>
      </c>
      <c r="H8" s="377">
        <f t="shared" si="6"/>
        <v>862.572</v>
      </c>
      <c r="I8" s="374">
        <f t="shared" si="6"/>
        <v>690.99</v>
      </c>
      <c r="J8" s="375">
        <f t="shared" si="6"/>
        <v>177.78399999999999</v>
      </c>
      <c r="K8" s="374">
        <f t="shared" si="6"/>
        <v>-6.202</v>
      </c>
      <c r="L8" s="377">
        <f t="shared" si="6"/>
        <v>8506.3220754250015</v>
      </c>
      <c r="M8" s="374">
        <f t="shared" si="6"/>
        <v>3436.9585999999999</v>
      </c>
      <c r="N8" s="374">
        <f t="shared" si="6"/>
        <v>20.234999999999999</v>
      </c>
      <c r="O8" s="375">
        <f t="shared" si="6"/>
        <v>0</v>
      </c>
      <c r="P8" s="375">
        <f t="shared" si="6"/>
        <v>944.65500000000009</v>
      </c>
      <c r="Q8" s="375">
        <f t="shared" si="6"/>
        <v>330.40280000000001</v>
      </c>
      <c r="R8" s="375">
        <f t="shared" si="6"/>
        <v>859.49279999999987</v>
      </c>
      <c r="S8" s="375">
        <f t="shared" si="6"/>
        <v>631.32089999999994</v>
      </c>
      <c r="T8" s="375">
        <f t="shared" si="6"/>
        <v>96.861800000000017</v>
      </c>
      <c r="U8" s="375">
        <f t="shared" si="6"/>
        <v>1899.1584000000003</v>
      </c>
      <c r="V8" s="375">
        <f t="shared" si="6"/>
        <v>298.797775425</v>
      </c>
      <c r="W8" s="375">
        <f t="shared" si="6"/>
        <v>-11.560999999999998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3138.7849847956795</v>
      </c>
      <c r="AB8" s="374">
        <f t="shared" si="6"/>
        <v>233.85694614241467</v>
      </c>
      <c r="AC8" s="374">
        <f t="shared" si="6"/>
        <v>51.255999999999993</v>
      </c>
      <c r="AD8" s="375">
        <f t="shared" si="6"/>
        <v>28.723999999999997</v>
      </c>
      <c r="AE8" s="375">
        <f t="shared" si="6"/>
        <v>125.41198614241466</v>
      </c>
      <c r="AF8" s="375">
        <f t="shared" si="6"/>
        <v>0</v>
      </c>
      <c r="AG8" s="375">
        <f t="shared" si="6"/>
        <v>23.999399999999998</v>
      </c>
      <c r="AH8" s="375">
        <f t="shared" si="6"/>
        <v>4.2984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0.11939999999999999</v>
      </c>
      <c r="AM8" s="422">
        <f t="shared" si="6"/>
        <v>4.7759999999999997E-2</v>
      </c>
      <c r="AN8" s="374">
        <f t="shared" si="6"/>
        <v>0</v>
      </c>
      <c r="AO8" s="377">
        <f t="shared" si="6"/>
        <v>-21.499999999999996</v>
      </c>
      <c r="AP8" s="374">
        <f t="shared" si="6"/>
        <v>0</v>
      </c>
      <c r="AQ8" s="378">
        <f t="shared" si="0"/>
        <v>14597.50978361154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1517.1691168730013</v>
      </c>
      <c r="D9" s="259">
        <f t="shared" si="8"/>
        <v>1517.1691168730013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679.27199999999993</v>
      </c>
      <c r="I9" s="259">
        <f t="shared" si="8"/>
        <v>679.27199999999993</v>
      </c>
      <c r="J9" s="180">
        <f t="shared" si="8"/>
        <v>0</v>
      </c>
      <c r="K9" s="260">
        <f t="shared" si="8"/>
        <v>0</v>
      </c>
      <c r="L9" s="308">
        <f t="shared" si="8"/>
        <v>4689.5817800000004</v>
      </c>
      <c r="M9" s="180">
        <f t="shared" si="8"/>
        <v>3436.9585999999999</v>
      </c>
      <c r="N9" s="180">
        <f t="shared" ref="N9" si="9">SUM(N10:N14)</f>
        <v>20.234999999999999</v>
      </c>
      <c r="O9" s="180">
        <f t="shared" si="8"/>
        <v>11.844479999999999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1194.6837</v>
      </c>
      <c r="T9" s="180">
        <f t="shared" si="8"/>
        <v>0</v>
      </c>
      <c r="U9" s="180">
        <f t="shared" si="8"/>
        <v>25.86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1855.2410685599998</v>
      </c>
      <c r="AB9" s="326">
        <f t="shared" si="8"/>
        <v>23.999399999999998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23.999399999999998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50.997999999999998</v>
      </c>
      <c r="AP9" s="326">
        <f t="shared" si="8"/>
        <v>0</v>
      </c>
      <c r="AQ9" s="211">
        <f t="shared" si="0"/>
        <v>8816.2613654330016</v>
      </c>
    </row>
    <row r="10" spans="1:45" ht="12.75" customHeight="1" x14ac:dyDescent="0.2">
      <c r="A10" s="63" t="s">
        <v>225</v>
      </c>
      <c r="B10" s="212"/>
      <c r="C10" s="261">
        <f>SUM(D10:G10)</f>
        <v>1513.7078279999998</v>
      </c>
      <c r="D10" s="262">
        <v>1513.7078279999998</v>
      </c>
      <c r="E10" s="181"/>
      <c r="F10" s="263"/>
      <c r="G10" s="263"/>
      <c r="H10" s="309">
        <f>SUM(I10:K10)</f>
        <v>536.61</v>
      </c>
      <c r="I10" s="262">
        <v>536.61</v>
      </c>
      <c r="J10" s="181">
        <v>0</v>
      </c>
      <c r="K10" s="263"/>
      <c r="L10" s="309">
        <f>SUM(M10:Z10)</f>
        <v>1220.5436999999999</v>
      </c>
      <c r="M10" s="181"/>
      <c r="N10" s="181"/>
      <c r="O10" s="181"/>
      <c r="P10" s="181"/>
      <c r="Q10" s="181"/>
      <c r="R10" s="181"/>
      <c r="S10" s="181">
        <v>1194.6837</v>
      </c>
      <c r="T10" s="181"/>
      <c r="U10" s="181">
        <v>25.86</v>
      </c>
      <c r="V10" s="181"/>
      <c r="W10" s="181"/>
      <c r="X10" s="181"/>
      <c r="Y10" s="181"/>
      <c r="Z10" s="263"/>
      <c r="AA10" s="309">
        <v>1764.7740765599999</v>
      </c>
      <c r="AB10" s="328">
        <f>SUM(AC10:AM10)</f>
        <v>23.999399999999998</v>
      </c>
      <c r="AC10" s="329"/>
      <c r="AD10" s="181"/>
      <c r="AE10" s="181">
        <v>0</v>
      </c>
      <c r="AF10" s="181">
        <v>0</v>
      </c>
      <c r="AG10" s="181">
        <v>23.999399999999998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5059.6350045599993</v>
      </c>
    </row>
    <row r="11" spans="1:45" ht="12.75" customHeight="1" x14ac:dyDescent="0.2">
      <c r="A11" s="19" t="s">
        <v>226</v>
      </c>
      <c r="B11" s="200"/>
      <c r="C11" s="251">
        <f>SUM(D11:G11)</f>
        <v>3.4612888730013944</v>
      </c>
      <c r="D11" s="28">
        <v>3.4612888730013944</v>
      </c>
      <c r="E11" s="175"/>
      <c r="F11" s="190"/>
      <c r="G11" s="190"/>
      <c r="H11" s="304">
        <f>SUM(I11:K11)</f>
        <v>12.834</v>
      </c>
      <c r="I11" s="28">
        <v>12.834</v>
      </c>
      <c r="J11" s="175"/>
      <c r="K11" s="190"/>
      <c r="L11" s="304">
        <f>SUM(M11:Z11)</f>
        <v>11.844479999999999</v>
      </c>
      <c r="M11" s="175"/>
      <c r="N11" s="175"/>
      <c r="O11" s="175">
        <v>11.844479999999999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90.466991999999991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118.60676087300138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41.366</v>
      </c>
      <c r="AP12" s="322"/>
      <c r="AQ12" s="201">
        <f t="shared" si="0"/>
        <v>41.366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129.828</v>
      </c>
      <c r="I13" s="28">
        <v>129.828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129.828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3457.1936000000001</v>
      </c>
      <c r="M14" s="182">
        <v>3436.9585999999999</v>
      </c>
      <c r="N14" s="182">
        <v>20.234999999999999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9.6319999999999997</v>
      </c>
      <c r="AP14" s="330"/>
      <c r="AQ14" s="217">
        <f t="shared" si="0"/>
        <v>3466.8256000000001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119.167</v>
      </c>
      <c r="I15" s="268">
        <f t="shared" si="13"/>
        <v>0</v>
      </c>
      <c r="J15" s="183">
        <f t="shared" si="13"/>
        <v>0</v>
      </c>
      <c r="K15" s="269">
        <f t="shared" si="13"/>
        <v>119.167</v>
      </c>
      <c r="L15" s="311">
        <f t="shared" si="13"/>
        <v>3463.1840000000002</v>
      </c>
      <c r="M15" s="183">
        <f t="shared" si="13"/>
        <v>0</v>
      </c>
      <c r="N15" s="183">
        <f t="shared" si="13"/>
        <v>0</v>
      </c>
      <c r="O15" s="183">
        <f t="shared" si="13"/>
        <v>88.977700000000013</v>
      </c>
      <c r="P15" s="183">
        <f t="shared" si="13"/>
        <v>712.48500000000001</v>
      </c>
      <c r="Q15" s="183">
        <f t="shared" si="13"/>
        <v>254.39960000000002</v>
      </c>
      <c r="R15" s="183">
        <f t="shared" si="13"/>
        <v>0</v>
      </c>
      <c r="S15" s="183">
        <f t="shared" si="13"/>
        <v>1114.9068</v>
      </c>
      <c r="T15" s="183">
        <f t="shared" si="13"/>
        <v>66.451700000000002</v>
      </c>
      <c r="U15" s="183">
        <f t="shared" si="13"/>
        <v>1213.3512000000001</v>
      </c>
      <c r="V15" s="183">
        <f t="shared" si="13"/>
        <v>0</v>
      </c>
      <c r="W15" s="183">
        <f t="shared" si="13"/>
        <v>12.611999999999998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2066.2359999999999</v>
      </c>
      <c r="AP15" s="219">
        <f t="shared" si="13"/>
        <v>0</v>
      </c>
      <c r="AQ15" s="220">
        <f t="shared" si="0"/>
        <v>5648.5869999999995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1988.5779999999997</v>
      </c>
      <c r="AP16" s="328"/>
      <c r="AQ16" s="221">
        <f>C16+H16+L16+AA16+AO16+AP16</f>
        <v>1988.5779999999997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49.793999999999997</v>
      </c>
      <c r="AP17" s="322"/>
      <c r="AQ17" s="201">
        <f>C17+H17+L17+AA17+AO17+AP17</f>
        <v>49.793999999999997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27.863999999999997</v>
      </c>
      <c r="AP18" s="322"/>
      <c r="AQ18" s="201">
        <f t="shared" si="0"/>
        <v>27.863999999999997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119.167</v>
      </c>
      <c r="I19" s="28"/>
      <c r="J19" s="175"/>
      <c r="K19" s="190">
        <v>119.167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119.167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3463.1840000000002</v>
      </c>
      <c r="M20" s="182"/>
      <c r="N20" s="182"/>
      <c r="O20" s="182">
        <v>88.977700000000013</v>
      </c>
      <c r="P20" s="182">
        <v>712.48500000000001</v>
      </c>
      <c r="Q20" s="182">
        <v>254.39960000000002</v>
      </c>
      <c r="R20" s="182">
        <v>0</v>
      </c>
      <c r="S20" s="182">
        <v>1114.9068</v>
      </c>
      <c r="T20" s="182">
        <v>66.451700000000002</v>
      </c>
      <c r="U20" s="182">
        <v>1213.3512000000001</v>
      </c>
      <c r="V20" s="182"/>
      <c r="W20" s="182">
        <v>12.611999999999998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3463.1840000000002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20.846356425</v>
      </c>
      <c r="D21" s="271">
        <f>SUM(D22:D24)</f>
        <v>-7.4479999999999995</v>
      </c>
      <c r="E21" s="184">
        <f>SUM(E22:E24)</f>
        <v>28.294356425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-22.008356424999974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-1.0649999999999999</v>
      </c>
      <c r="Q21" s="184">
        <f t="shared" si="15"/>
        <v>137.22800000000001</v>
      </c>
      <c r="R21" s="184">
        <f t="shared" si="15"/>
        <v>-136.92899999999997</v>
      </c>
      <c r="S21" s="184">
        <f t="shared" si="15"/>
        <v>7.8792</v>
      </c>
      <c r="T21" s="184">
        <f t="shared" si="15"/>
        <v>0</v>
      </c>
      <c r="U21" s="184">
        <f t="shared" si="15"/>
        <v>-8.2752000000000123</v>
      </c>
      <c r="V21" s="184">
        <f t="shared" si="15"/>
        <v>-20.846356425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-79.97999999999999</v>
      </c>
      <c r="AC21" s="334">
        <f t="shared" si="17"/>
        <v>-51.255999999999993</v>
      </c>
      <c r="AD21" s="184">
        <f t="shared" si="17"/>
        <v>-28.723999999999997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79.97999999999999</v>
      </c>
      <c r="AP21" s="333">
        <f t="shared" si="17"/>
        <v>0</v>
      </c>
      <c r="AQ21" s="225">
        <f t="shared" si="17"/>
        <v>-1.1619999999999742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-79.97999999999999</v>
      </c>
      <c r="AC22" s="329">
        <f>-AC2</f>
        <v>-51.255999999999993</v>
      </c>
      <c r="AD22" s="181">
        <f>-AD2</f>
        <v>-28.723999999999997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79.97999999999999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20.846356425</v>
      </c>
      <c r="D24" s="406">
        <v>-7.4479999999999995</v>
      </c>
      <c r="E24" s="186">
        <f>-D24-V24</f>
        <v>28.294356425</v>
      </c>
      <c r="F24" s="255"/>
      <c r="G24" s="255">
        <v>0</v>
      </c>
      <c r="H24" s="305"/>
      <c r="I24" s="314"/>
      <c r="J24" s="186"/>
      <c r="K24" s="255"/>
      <c r="L24" s="305">
        <f>SUM(N24:Z24)</f>
        <v>-22.008356424999974</v>
      </c>
      <c r="M24" s="186"/>
      <c r="N24" s="186">
        <v>0</v>
      </c>
      <c r="O24" s="186"/>
      <c r="P24" s="186">
        <v>-1.0649999999999999</v>
      </c>
      <c r="Q24" s="186">
        <v>137.22800000000001</v>
      </c>
      <c r="R24" s="186">
        <v>-136.92899999999997</v>
      </c>
      <c r="S24" s="186">
        <v>7.8792</v>
      </c>
      <c r="T24" s="186"/>
      <c r="U24" s="186">
        <v>-8.2752000000000123</v>
      </c>
      <c r="V24" s="255">
        <v>-20.846356425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-1.1619999999999742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10.974</v>
      </c>
      <c r="I25" s="174">
        <v>10.974</v>
      </c>
      <c r="J25" s="185"/>
      <c r="K25" s="174"/>
      <c r="L25" s="311">
        <f>SUM(O25:Z25)</f>
        <v>111.29152000000001</v>
      </c>
      <c r="M25" s="185"/>
      <c r="N25" s="185"/>
      <c r="O25" s="185">
        <v>77.133220000000009</v>
      </c>
      <c r="P25" s="185"/>
      <c r="Q25" s="185"/>
      <c r="R25" s="185"/>
      <c r="S25" s="185">
        <v>25.607399999999998</v>
      </c>
      <c r="T25" s="185">
        <v>3.3789000000000002</v>
      </c>
      <c r="U25" s="185">
        <v>5.1719999999999997</v>
      </c>
      <c r="V25" s="185"/>
      <c r="W25" s="185"/>
      <c r="X25" s="185"/>
      <c r="Y25" s="185"/>
      <c r="Z25" s="174"/>
      <c r="AA25" s="311">
        <v>46.827438239999999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273.82399999999996</v>
      </c>
      <c r="AP25" s="219"/>
      <c r="AQ25" s="228">
        <f>C25+H25+L25+AA25+AB25+AN25+AO25+AP25</f>
        <v>442.91695823999999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381.15101680044489</v>
      </c>
      <c r="D26" s="278">
        <f t="shared" si="20"/>
        <v>296.85302753464487</v>
      </c>
      <c r="E26" s="179">
        <f t="shared" si="20"/>
        <v>63.608556425000003</v>
      </c>
      <c r="F26" s="179">
        <f t="shared" si="20"/>
        <v>0</v>
      </c>
      <c r="G26" s="179">
        <f t="shared" si="20"/>
        <v>20.689432840799999</v>
      </c>
      <c r="H26" s="307">
        <f t="shared" si="20"/>
        <v>291.49300000000011</v>
      </c>
      <c r="I26" s="278">
        <f t="shared" si="20"/>
        <v>0.74400000000007438</v>
      </c>
      <c r="J26" s="179">
        <f t="shared" si="20"/>
        <v>177.78399999999999</v>
      </c>
      <c r="K26" s="297">
        <f t="shared" si="20"/>
        <v>112.965</v>
      </c>
      <c r="L26" s="307">
        <f t="shared" si="20"/>
        <v>7248.5764190000009</v>
      </c>
      <c r="M26" s="179">
        <f t="shared" si="20"/>
        <v>0</v>
      </c>
      <c r="N26" s="179">
        <f t="shared" si="20"/>
        <v>0</v>
      </c>
      <c r="O26" s="179">
        <f t="shared" si="20"/>
        <v>0</v>
      </c>
      <c r="P26" s="179">
        <f t="shared" si="20"/>
        <v>1656.075</v>
      </c>
      <c r="Q26" s="179">
        <f t="shared" si="20"/>
        <v>722.0304000000001</v>
      </c>
      <c r="R26" s="179">
        <f t="shared" si="20"/>
        <v>722.5637999999999</v>
      </c>
      <c r="S26" s="179">
        <f t="shared" si="20"/>
        <v>533.81579999999985</v>
      </c>
      <c r="T26" s="179">
        <f t="shared" si="20"/>
        <v>159.93460000000005</v>
      </c>
      <c r="U26" s="179">
        <f t="shared" si="20"/>
        <v>3073.2024000000006</v>
      </c>
      <c r="V26" s="179">
        <f t="shared" si="20"/>
        <v>277.95141899999999</v>
      </c>
      <c r="W26" s="179">
        <f t="shared" si="20"/>
        <v>1.0510000000000002</v>
      </c>
      <c r="X26" s="179">
        <f t="shared" si="20"/>
        <v>67.53</v>
      </c>
      <c r="Y26" s="179">
        <f t="shared" si="20"/>
        <v>2.1019999999999999</v>
      </c>
      <c r="Z26" s="297">
        <f t="shared" si="20"/>
        <v>32.32</v>
      </c>
      <c r="AA26" s="307">
        <f t="shared" si="20"/>
        <v>1688.9652789556799</v>
      </c>
      <c r="AB26" s="257">
        <f t="shared" si="20"/>
        <v>129.87754614241467</v>
      </c>
      <c r="AC26" s="336">
        <f t="shared" si="20"/>
        <v>0</v>
      </c>
      <c r="AD26" s="336">
        <f t="shared" si="20"/>
        <v>0</v>
      </c>
      <c r="AE26" s="336">
        <f t="shared" si="20"/>
        <v>125.41198614241466</v>
      </c>
      <c r="AF26" s="336">
        <f t="shared" si="20"/>
        <v>0</v>
      </c>
      <c r="AG26" s="336">
        <f t="shared" si="20"/>
        <v>0</v>
      </c>
      <c r="AH26" s="336">
        <f t="shared" si="20"/>
        <v>4.2984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0.11939999999999999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1799.8939999999998</v>
      </c>
      <c r="AP26" s="257">
        <f t="shared" si="20"/>
        <v>0</v>
      </c>
      <c r="AQ26" s="207">
        <f>C26+H26+L26+AA26+AB26+AN26+AO26+AP26</f>
        <v>11539.95726089854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101.952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67.53</v>
      </c>
      <c r="Y27" s="180">
        <f t="shared" si="23"/>
        <v>2.1019999999999999</v>
      </c>
      <c r="Z27" s="260">
        <f t="shared" si="23"/>
        <v>32.32</v>
      </c>
      <c r="AA27" s="308">
        <f t="shared" si="23"/>
        <v>452.24880095999998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554.20080095999992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101.952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67.53</v>
      </c>
      <c r="Y28" s="184">
        <f>Y26</f>
        <v>2.1019999999999999</v>
      </c>
      <c r="Z28" s="272">
        <f>Z26</f>
        <v>32.32</v>
      </c>
      <c r="AA28" s="315">
        <v>452.24880095999998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554.20080095999992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393.11744987200251</v>
      </c>
      <c r="D29" s="56">
        <f t="shared" si="25"/>
        <v>310.63471703120246</v>
      </c>
      <c r="E29" s="57">
        <f t="shared" si="25"/>
        <v>61.793300000000002</v>
      </c>
      <c r="F29" s="58">
        <f t="shared" si="25"/>
        <v>0</v>
      </c>
      <c r="G29" s="58">
        <f t="shared" si="25"/>
        <v>20.689432840799999</v>
      </c>
      <c r="H29" s="59">
        <f t="shared" si="25"/>
        <v>292.00100000000003</v>
      </c>
      <c r="I29" s="56">
        <f t="shared" si="25"/>
        <v>0</v>
      </c>
      <c r="J29" s="56">
        <f t="shared" si="25"/>
        <v>179.036</v>
      </c>
      <c r="K29" s="56">
        <f t="shared" si="25"/>
        <v>112.965</v>
      </c>
      <c r="L29" s="59">
        <f t="shared" si="25"/>
        <v>7401.9497103453377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1651.7158906981124</v>
      </c>
      <c r="Q29" s="57">
        <f t="shared" si="25"/>
        <v>746.30920000000003</v>
      </c>
      <c r="R29" s="57">
        <f t="shared" si="25"/>
        <v>755.21645910722566</v>
      </c>
      <c r="S29" s="57">
        <f t="shared" si="25"/>
        <v>605.71349999999995</v>
      </c>
      <c r="T29" s="57">
        <f t="shared" si="25"/>
        <v>156.99704154000003</v>
      </c>
      <c r="U29" s="57">
        <f t="shared" si="25"/>
        <v>3206.9951999999994</v>
      </c>
      <c r="V29" s="57">
        <f t="shared" si="25"/>
        <v>277.95141899999999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1236.7268601599999</v>
      </c>
      <c r="AB29" s="60">
        <f t="shared" si="25"/>
        <v>129.87754614241467</v>
      </c>
      <c r="AC29" s="61">
        <f t="shared" si="25"/>
        <v>0</v>
      </c>
      <c r="AD29" s="57">
        <f t="shared" si="25"/>
        <v>0</v>
      </c>
      <c r="AE29" s="57">
        <f t="shared" si="25"/>
        <v>125.41198614241466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30">
        <f t="shared" si="25"/>
        <v>4.7759999999999997E-2</v>
      </c>
      <c r="AN29" s="56">
        <f t="shared" si="25"/>
        <v>0</v>
      </c>
      <c r="AO29" s="59">
        <f t="shared" si="25"/>
        <v>1808.0640000000001</v>
      </c>
      <c r="AP29" s="60">
        <f t="shared" si="25"/>
        <v>0</v>
      </c>
      <c r="AQ29" s="51">
        <f t="shared" si="25"/>
        <v>11261.736566519754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129.22271703120248</v>
      </c>
      <c r="D30" s="187">
        <v>129.22271703120245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1077.9869129775273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49.109414753636038</v>
      </c>
      <c r="R30" s="187">
        <f>SUM(R31:R44)</f>
        <v>0</v>
      </c>
      <c r="S30" s="187">
        <v>570.5385</v>
      </c>
      <c r="T30" s="187">
        <v>54.246262554627769</v>
      </c>
      <c r="U30" s="187">
        <v>186.85729866926368</v>
      </c>
      <c r="V30" s="187">
        <v>216.184437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467.46502164556586</v>
      </c>
      <c r="AB30" s="338">
        <f t="shared" ref="AB30:AN30" si="31">SUM(AB31:AB44)</f>
        <v>113.28671999999999</v>
      </c>
      <c r="AC30" s="339">
        <f t="shared" si="31"/>
        <v>0</v>
      </c>
      <c r="AD30" s="187">
        <f t="shared" si="31"/>
        <v>0</v>
      </c>
      <c r="AE30" s="187">
        <f t="shared" si="31"/>
        <v>108.98831999999999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4.2984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656.48056704723786</v>
      </c>
      <c r="AP30" s="338">
        <f>SUM(AP31:AP44)</f>
        <v>0</v>
      </c>
      <c r="AQ30" s="211">
        <f t="shared" ref="AQ30" si="35">C30+H30+L30+AA30+AB30+AN30+AO30+AP30</f>
        <v>2444.4419387015332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100.67333107716658</v>
      </c>
      <c r="M31" s="188"/>
      <c r="N31" s="188"/>
      <c r="O31" s="188"/>
      <c r="P31" s="188"/>
      <c r="Q31" s="188">
        <v>1.0237409082609352</v>
      </c>
      <c r="R31" s="188"/>
      <c r="S31" s="188">
        <v>12.207279347516122</v>
      </c>
      <c r="T31" s="188">
        <v>0.6310040044668872</v>
      </c>
      <c r="U31" s="188">
        <v>30.969055097646784</v>
      </c>
      <c r="V31" s="188">
        <v>55.842251719275858</v>
      </c>
      <c r="W31" s="188"/>
      <c r="X31" s="188"/>
      <c r="Y31" s="188"/>
      <c r="Z31" s="285"/>
      <c r="AA31" s="354">
        <v>35.218431312673616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37.821905187209047</v>
      </c>
      <c r="AP31" s="340"/>
      <c r="AQ31" s="214">
        <f t="shared" si="24"/>
        <v>173.71366757704925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19.088217648901313</v>
      </c>
      <c r="D32" s="188">
        <v>19.088217648901313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267.86863338934239</v>
      </c>
      <c r="M32" s="175"/>
      <c r="N32" s="175"/>
      <c r="O32" s="175"/>
      <c r="P32" s="188"/>
      <c r="Q32" s="188">
        <v>10.939906515023358</v>
      </c>
      <c r="R32" s="175"/>
      <c r="S32" s="188">
        <v>130.44950513061147</v>
      </c>
      <c r="T32" s="188">
        <v>10.96279721411379</v>
      </c>
      <c r="U32" s="188">
        <v>25.378792616504949</v>
      </c>
      <c r="V32" s="188">
        <v>90.137631913088839</v>
      </c>
      <c r="W32" s="175"/>
      <c r="X32" s="175"/>
      <c r="Y32" s="175"/>
      <c r="Z32" s="190"/>
      <c r="AA32" s="352">
        <v>154.50454898117317</v>
      </c>
      <c r="AB32" s="322">
        <f t="shared" si="39"/>
        <v>4.2984</v>
      </c>
      <c r="AC32" s="323"/>
      <c r="AD32" s="175"/>
      <c r="AE32" s="175">
        <v>0</v>
      </c>
      <c r="AF32" s="175"/>
      <c r="AG32" s="188"/>
      <c r="AH32" s="188">
        <v>4.2984</v>
      </c>
      <c r="AI32" s="175"/>
      <c r="AJ32" s="175"/>
      <c r="AK32" s="175"/>
      <c r="AL32" s="175"/>
      <c r="AM32" s="443"/>
      <c r="AN32" s="416"/>
      <c r="AO32" s="349">
        <v>153.58692756285126</v>
      </c>
      <c r="AP32" s="322"/>
      <c r="AQ32" s="201">
        <f t="shared" si="24"/>
        <v>599.34672758226816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8.2956129463971706</v>
      </c>
      <c r="D33" s="188">
        <v>8.2956129463971706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29.970596778481198</v>
      </c>
      <c r="M33" s="175"/>
      <c r="N33" s="175"/>
      <c r="O33" s="175"/>
      <c r="P33" s="188"/>
      <c r="Q33" s="188">
        <v>0.8856971801639778</v>
      </c>
      <c r="R33" s="175"/>
      <c r="S33" s="188">
        <v>10.561219941806995</v>
      </c>
      <c r="T33" s="188">
        <v>14.211208958996453</v>
      </c>
      <c r="U33" s="188">
        <v>4.3124706975137714</v>
      </c>
      <c r="V33" s="188">
        <v>0</v>
      </c>
      <c r="W33" s="175"/>
      <c r="X33" s="175"/>
      <c r="Y33" s="175"/>
      <c r="Z33" s="190"/>
      <c r="AA33" s="352">
        <v>1.9973951030249801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14.911082127625718</v>
      </c>
      <c r="AP33" s="322"/>
      <c r="AQ33" s="201">
        <f t="shared" si="24"/>
        <v>55.174686955529062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6.5645902702530528</v>
      </c>
      <c r="M34" s="175"/>
      <c r="N34" s="175"/>
      <c r="O34" s="175"/>
      <c r="P34" s="188"/>
      <c r="Q34" s="188">
        <v>0.49302770320073008</v>
      </c>
      <c r="R34" s="175"/>
      <c r="S34" s="188">
        <v>5.8789551638211517</v>
      </c>
      <c r="T34" s="188">
        <v>0</v>
      </c>
      <c r="U34" s="188">
        <v>0.19260740323117073</v>
      </c>
      <c r="V34" s="188">
        <v>0</v>
      </c>
      <c r="W34" s="175"/>
      <c r="X34" s="175"/>
      <c r="Y34" s="175"/>
      <c r="Z34" s="190"/>
      <c r="AA34" s="352">
        <v>0.46046746670535876</v>
      </c>
      <c r="AB34" s="322">
        <f t="shared" si="39"/>
        <v>108.98831999999999</v>
      </c>
      <c r="AC34" s="323"/>
      <c r="AD34" s="175"/>
      <c r="AE34" s="175">
        <v>108.98831999999999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27.792685494282242</v>
      </c>
      <c r="AP34" s="322"/>
      <c r="AQ34" s="201">
        <f t="shared" si="24"/>
        <v>143.80606323124064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6.4669134304891696</v>
      </c>
      <c r="M35" s="175"/>
      <c r="N35" s="175"/>
      <c r="O35" s="175"/>
      <c r="P35" s="188"/>
      <c r="Q35" s="188">
        <v>0.192750962148622</v>
      </c>
      <c r="R35" s="175"/>
      <c r="S35" s="188">
        <v>2.2983987652186326</v>
      </c>
      <c r="T35" s="188">
        <v>0</v>
      </c>
      <c r="U35" s="188">
        <v>3.9757637031219146</v>
      </c>
      <c r="V35" s="188">
        <v>0</v>
      </c>
      <c r="W35" s="175"/>
      <c r="X35" s="175"/>
      <c r="Y35" s="175"/>
      <c r="Z35" s="190"/>
      <c r="AA35" s="352">
        <v>31.211659555194085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26.160505726465868</v>
      </c>
      <c r="AP35" s="322"/>
      <c r="AQ35" s="201">
        <f t="shared" si="24"/>
        <v>63.839078712149117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57.90635292796248</v>
      </c>
      <c r="M36" s="175"/>
      <c r="N36" s="175"/>
      <c r="O36" s="175"/>
      <c r="P36" s="188"/>
      <c r="Q36" s="188">
        <v>3.6072172458647906</v>
      </c>
      <c r="R36" s="175"/>
      <c r="S36" s="188">
        <v>43.013137632891791</v>
      </c>
      <c r="T36" s="188">
        <v>2.5920838008747284</v>
      </c>
      <c r="U36" s="188">
        <v>8.6939142483311773</v>
      </c>
      <c r="V36" s="188">
        <v>0</v>
      </c>
      <c r="W36" s="175"/>
      <c r="X36" s="175"/>
      <c r="Y36" s="175"/>
      <c r="Z36" s="190"/>
      <c r="AA36" s="349">
        <v>113.38846914952778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112.89703319505165</v>
      </c>
      <c r="AP36" s="322"/>
      <c r="AQ36" s="201">
        <f t="shared" si="24"/>
        <v>284.19185527254194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7.3562444639464486</v>
      </c>
      <c r="M37" s="175"/>
      <c r="N37" s="175"/>
      <c r="O37" s="175"/>
      <c r="P37" s="188"/>
      <c r="Q37" s="188">
        <v>7.3598129062673309E-2</v>
      </c>
      <c r="R37" s="175"/>
      <c r="S37" s="188">
        <v>0.87759794853641027</v>
      </c>
      <c r="T37" s="188">
        <v>2.092674769177965</v>
      </c>
      <c r="U37" s="188">
        <v>4.3123736171694</v>
      </c>
      <c r="V37" s="188">
        <v>0</v>
      </c>
      <c r="W37" s="175"/>
      <c r="X37" s="175"/>
      <c r="Y37" s="175"/>
      <c r="Z37" s="190"/>
      <c r="AA37" s="352">
        <v>5.07749957699808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28.929962762235565</v>
      </c>
      <c r="AP37" s="322"/>
      <c r="AQ37" s="201">
        <f t="shared" si="24"/>
        <v>41.363706803180094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94.611879468826061</v>
      </c>
      <c r="D38" s="188">
        <v>94.611879468826061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41.24782724632334</v>
      </c>
      <c r="M38" s="175"/>
      <c r="N38" s="175"/>
      <c r="O38" s="175"/>
      <c r="P38" s="188"/>
      <c r="Q38" s="188">
        <v>1.8221410291242262</v>
      </c>
      <c r="R38" s="175"/>
      <c r="S38" s="188">
        <v>21.727552717294028</v>
      </c>
      <c r="T38" s="188">
        <v>2.8265437535857134</v>
      </c>
      <c r="U38" s="188">
        <v>14.871589746319371</v>
      </c>
      <c r="V38" s="188">
        <v>0</v>
      </c>
      <c r="W38" s="175"/>
      <c r="X38" s="175"/>
      <c r="Y38" s="175"/>
      <c r="Z38" s="190"/>
      <c r="AA38" s="352">
        <v>49.45909251767975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47.290284552648352</v>
      </c>
      <c r="AP38" s="322"/>
      <c r="AQ38" s="201">
        <f t="shared" si="24"/>
        <v>232.60908378547751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372.049041113219</v>
      </c>
      <c r="M39" s="175"/>
      <c r="N39" s="175"/>
      <c r="O39" s="175"/>
      <c r="P39" s="188"/>
      <c r="Q39" s="188">
        <v>27.761381150622668</v>
      </c>
      <c r="R39" s="175"/>
      <c r="S39" s="188">
        <v>331.03193595555877</v>
      </c>
      <c r="T39" s="188">
        <v>10.90495582821951</v>
      </c>
      <c r="U39" s="188">
        <v>2.3507681788180719</v>
      </c>
      <c r="V39" s="188">
        <v>0</v>
      </c>
      <c r="W39" s="175"/>
      <c r="X39" s="175"/>
      <c r="Y39" s="175"/>
      <c r="Z39" s="190"/>
      <c r="AA39" s="352">
        <v>5.1805409192924516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37.330515141544758</v>
      </c>
      <c r="AP39" s="322"/>
      <c r="AQ39" s="201">
        <f t="shared" si="24"/>
        <v>414.56009717405624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83.029563219867555</v>
      </c>
      <c r="M40" s="175"/>
      <c r="N40" s="175"/>
      <c r="O40" s="175"/>
      <c r="P40" s="188"/>
      <c r="Q40" s="188">
        <v>0.29963864889865816</v>
      </c>
      <c r="R40" s="175"/>
      <c r="S40" s="188">
        <v>3.572947667620133</v>
      </c>
      <c r="T40" s="188">
        <v>6.7953101274013754</v>
      </c>
      <c r="U40" s="188">
        <v>2.1571134083121288</v>
      </c>
      <c r="V40" s="188">
        <v>70.204553367635256</v>
      </c>
      <c r="W40" s="175"/>
      <c r="X40" s="175"/>
      <c r="Y40" s="175"/>
      <c r="Z40" s="190"/>
      <c r="AA40" s="352">
        <v>14.606262976274955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16.080770469943396</v>
      </c>
      <c r="AP40" s="322"/>
      <c r="AQ40" s="201">
        <f t="shared" si="24"/>
        <v>113.71659666608591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7.2270069670779327</v>
      </c>
      <c r="D41" s="530">
        <v>7.2270069670779327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35.158826121098301</v>
      </c>
      <c r="M41" s="175"/>
      <c r="N41" s="175"/>
      <c r="O41" s="175"/>
      <c r="P41" s="188"/>
      <c r="Q41" s="188">
        <v>0.43229178827917453</v>
      </c>
      <c r="R41" s="175"/>
      <c r="S41" s="188">
        <v>5.154728678495017</v>
      </c>
      <c r="T41" s="188">
        <v>1.3250161013669324</v>
      </c>
      <c r="U41" s="188">
        <v>28.246789552957178</v>
      </c>
      <c r="V41" s="188">
        <v>0</v>
      </c>
      <c r="W41" s="175"/>
      <c r="X41" s="175"/>
      <c r="Y41" s="175"/>
      <c r="Z41" s="190"/>
      <c r="AA41" s="349">
        <v>34.622172929766364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100.89435065825236</v>
      </c>
      <c r="AP41" s="322"/>
      <c r="AQ41" s="201">
        <f t="shared" si="24"/>
        <v>177.90235667619496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3.1093350061511043</v>
      </c>
      <c r="M42" s="175"/>
      <c r="N42" s="175"/>
      <c r="O42" s="175"/>
      <c r="P42" s="188"/>
      <c r="Q42" s="188">
        <v>9.4771186881688688E-2</v>
      </c>
      <c r="R42" s="175"/>
      <c r="S42" s="188">
        <v>1.1300694765882642</v>
      </c>
      <c r="T42" s="188">
        <v>0.92016292193369031</v>
      </c>
      <c r="U42" s="188">
        <v>0.96433142074746081</v>
      </c>
      <c r="V42" s="188">
        <v>0</v>
      </c>
      <c r="W42" s="175"/>
      <c r="X42" s="175"/>
      <c r="Y42" s="175"/>
      <c r="Z42" s="190"/>
      <c r="AA42" s="384">
        <v>11.794028403086266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9.6993909159201035</v>
      </c>
      <c r="AP42" s="322"/>
      <c r="AQ42" s="201">
        <f t="shared" si="24"/>
        <v>24.602754325157473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4.720484958179588</v>
      </c>
      <c r="M43" s="175"/>
      <c r="N43" s="175"/>
      <c r="O43" s="175"/>
      <c r="P43" s="175"/>
      <c r="Q43" s="175">
        <v>0.22099379098597302</v>
      </c>
      <c r="R43" s="175"/>
      <c r="S43" s="175">
        <v>2.6351715740412258</v>
      </c>
      <c r="T43" s="175">
        <v>0.32720594877425452</v>
      </c>
      <c r="U43" s="175">
        <v>0.48611364437813276</v>
      </c>
      <c r="V43" s="175">
        <v>0</v>
      </c>
      <c r="W43" s="175">
        <v>1.0510000000000019</v>
      </c>
      <c r="X43" s="175"/>
      <c r="Y43" s="175"/>
      <c r="Z43" s="190"/>
      <c r="AA43" s="352">
        <v>9.9444527541689443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21.856758455493235</v>
      </c>
      <c r="AP43" s="322"/>
      <c r="AQ43" s="201">
        <f t="shared" si="24"/>
        <v>36.521696167841768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61.865172975047237</v>
      </c>
      <c r="M44" s="182"/>
      <c r="N44" s="182"/>
      <c r="O44" s="182"/>
      <c r="P44" s="182"/>
      <c r="Q44" s="182">
        <v>1.262258515118559</v>
      </c>
      <c r="R44" s="182"/>
      <c r="S44" s="182">
        <v>0</v>
      </c>
      <c r="T44" s="182">
        <v>0.65729912571648264</v>
      </c>
      <c r="U44" s="182">
        <v>59.945615334212192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21.228394797714294</v>
      </c>
      <c r="AP44" s="330"/>
      <c r="AQ44" s="217">
        <f>C44+H44+L44+AA44+AB44+AN44+AO44+AP44</f>
        <v>83.093567772761531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4384.4286818825231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1651.7158906981124</v>
      </c>
      <c r="Q45" s="534">
        <f t="shared" si="40"/>
        <v>0</v>
      </c>
      <c r="R45" s="534">
        <f t="shared" si="40"/>
        <v>755.21645910722566</v>
      </c>
      <c r="S45" s="534">
        <f t="shared" si="40"/>
        <v>19.698</v>
      </c>
      <c r="T45" s="534">
        <f t="shared" si="40"/>
        <v>1.5676415399999999</v>
      </c>
      <c r="U45" s="534">
        <f>SUM(U46:U55)</f>
        <v>1956.230690537185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2.2359999999999998</v>
      </c>
      <c r="AP45" s="538">
        <f t="shared" si="40"/>
        <v>0</v>
      </c>
      <c r="AQ45" s="541">
        <f t="shared" si="24"/>
        <v>4386.6646818825229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807.51869999999985</v>
      </c>
      <c r="M46" s="181"/>
      <c r="N46" s="181"/>
      <c r="O46" s="181"/>
      <c r="P46" s="181"/>
      <c r="Q46" s="181"/>
      <c r="R46" s="181"/>
      <c r="S46" s="181"/>
      <c r="T46" s="181"/>
      <c r="U46" s="181">
        <v>807.51869999999985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807.51869999999985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1641.9304407620232</v>
      </c>
      <c r="M48" s="175"/>
      <c r="N48" s="175"/>
      <c r="O48" s="175"/>
      <c r="P48" s="175">
        <v>1325.6494000866196</v>
      </c>
      <c r="Q48" s="175"/>
      <c r="R48" s="175"/>
      <c r="S48" s="175"/>
      <c r="T48" s="175">
        <v>1.5676415399999999</v>
      </c>
      <c r="U48" s="175">
        <v>314.71339913540351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1641.9304407620232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98.486219155793961</v>
      </c>
      <c r="M49" s="175"/>
      <c r="N49" s="175"/>
      <c r="O49" s="175"/>
      <c r="P49" s="175">
        <v>17.844819155793953</v>
      </c>
      <c r="Q49" s="175"/>
      <c r="R49" s="175"/>
      <c r="S49" s="175"/>
      <c r="T49" s="175"/>
      <c r="U49" s="175">
        <v>80.641400000000004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98.486219155793961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43.8</v>
      </c>
      <c r="M50" s="175"/>
      <c r="N50" s="175"/>
      <c r="O50" s="175"/>
      <c r="P50" s="175"/>
      <c r="Q50" s="175"/>
      <c r="R50" s="287"/>
      <c r="S50" s="175"/>
      <c r="T50" s="175"/>
      <c r="U50" s="175">
        <v>43.8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2.2359999999999998</v>
      </c>
      <c r="AP50" s="322"/>
      <c r="AQ50" s="201">
        <f t="shared" si="24"/>
        <v>46.035999999999994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22.975870398782789</v>
      </c>
      <c r="M51" s="175"/>
      <c r="N51" s="175"/>
      <c r="O51" s="175"/>
      <c r="P51" s="175">
        <v>1.5247584905660378</v>
      </c>
      <c r="Q51" s="190"/>
      <c r="R51" s="175">
        <v>21.451111908216749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22.975870398782789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733.76534719900894</v>
      </c>
      <c r="M52" s="287"/>
      <c r="N52" s="287"/>
      <c r="O52" s="287"/>
      <c r="P52" s="188"/>
      <c r="Q52" s="188"/>
      <c r="R52" s="287">
        <v>733.76534719900894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733.76534719900894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658.57828234201372</v>
      </c>
      <c r="M53" s="287"/>
      <c r="N53" s="287"/>
      <c r="O53" s="287"/>
      <c r="P53" s="185">
        <v>199.37407049999999</v>
      </c>
      <c r="Q53" s="185"/>
      <c r="R53" s="287"/>
      <c r="S53" s="188"/>
      <c r="T53" s="287"/>
      <c r="U53" s="287">
        <v>459.20421184201376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658.57828234201372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28.788290537185016</v>
      </c>
      <c r="M54" s="287"/>
      <c r="N54" s="287"/>
      <c r="O54" s="287"/>
      <c r="P54" s="185"/>
      <c r="Q54" s="185"/>
      <c r="R54" s="287"/>
      <c r="S54" s="188"/>
      <c r="T54" s="287"/>
      <c r="U54" s="287">
        <v>28.788290537185016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28.788290537185016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348.58553148771574</v>
      </c>
      <c r="M55" s="182"/>
      <c r="N55" s="182"/>
      <c r="O55" s="182"/>
      <c r="P55" s="182">
        <v>107.32284246513295</v>
      </c>
      <c r="Q55" s="182"/>
      <c r="R55" s="182"/>
      <c r="S55" s="175">
        <v>19.698</v>
      </c>
      <c r="T55" s="182"/>
      <c r="U55" s="182">
        <v>221.5646890225828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348.58553148771574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263.89473284080003</v>
      </c>
      <c r="D56" s="294">
        <v>181.41200000000001</v>
      </c>
      <c r="E56" s="190">
        <v>61.793300000000002</v>
      </c>
      <c r="F56" s="290"/>
      <c r="G56" s="290">
        <v>20.689432840799999</v>
      </c>
      <c r="H56" s="176">
        <f t="shared" si="46"/>
        <v>287.57100000000003</v>
      </c>
      <c r="I56" s="294"/>
      <c r="J56" s="189">
        <v>179.036</v>
      </c>
      <c r="K56" s="290">
        <v>108.535</v>
      </c>
      <c r="L56" s="176">
        <f t="shared" si="47"/>
        <v>1264.1316606874229</v>
      </c>
      <c r="M56" s="189"/>
      <c r="N56" s="189"/>
      <c r="O56" s="189"/>
      <c r="P56" s="189">
        <v>0</v>
      </c>
      <c r="Q56" s="189">
        <v>681.10918816387368</v>
      </c>
      <c r="R56" s="189"/>
      <c r="S56" s="189">
        <v>0</v>
      </c>
      <c r="T56" s="189">
        <v>56.592099462731078</v>
      </c>
      <c r="U56" s="189">
        <v>464.66339106081818</v>
      </c>
      <c r="V56" s="189">
        <v>61.766981999999999</v>
      </c>
      <c r="W56" s="189"/>
      <c r="X56" s="189"/>
      <c r="Y56" s="189"/>
      <c r="Z56" s="290"/>
      <c r="AA56" s="176">
        <v>481.77981192000004</v>
      </c>
      <c r="AB56" s="344">
        <f t="shared" si="48"/>
        <v>16.543066142414673</v>
      </c>
      <c r="AC56" s="345"/>
      <c r="AD56" s="189"/>
      <c r="AE56" s="189">
        <v>16.423666142414675</v>
      </c>
      <c r="AF56" s="189"/>
      <c r="AG56" s="189"/>
      <c r="AH56" s="189"/>
      <c r="AI56" s="189"/>
      <c r="AJ56" s="189"/>
      <c r="AK56" s="189"/>
      <c r="AL56" s="189">
        <v>0.11939999999999999</v>
      </c>
      <c r="AM56" s="445">
        <v>0</v>
      </c>
      <c r="AN56" s="344"/>
      <c r="AO56" s="176">
        <v>578.60799999999995</v>
      </c>
      <c r="AP56" s="344"/>
      <c r="AQ56" s="220">
        <f t="shared" si="24"/>
        <v>2892.5282715906378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4.43</v>
      </c>
      <c r="I57" s="294">
        <f t="shared" si="49"/>
        <v>0</v>
      </c>
      <c r="J57" s="294">
        <f t="shared" si="49"/>
        <v>0</v>
      </c>
      <c r="K57" s="294">
        <f t="shared" si="49"/>
        <v>4.43</v>
      </c>
      <c r="L57" s="176">
        <f t="shared" si="49"/>
        <v>367.25314241835645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16.090597082490319</v>
      </c>
      <c r="R57" s="189">
        <f t="shared" si="49"/>
        <v>0</v>
      </c>
      <c r="S57" s="189">
        <f t="shared" si="49"/>
        <v>15.476999999999984</v>
      </c>
      <c r="T57" s="189">
        <f t="shared" si="49"/>
        <v>44.591037982641197</v>
      </c>
      <c r="U57" s="189">
        <f t="shared" si="49"/>
        <v>291.09450735322491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287.48202659443416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518.70943295276197</v>
      </c>
      <c r="AP57" s="344">
        <f t="shared" si="49"/>
        <v>0</v>
      </c>
      <c r="AQ57" s="240">
        <f t="shared" si="24"/>
        <v>1177.9223619655527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222.3165492505172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7.145570614266048</v>
      </c>
      <c r="R58" s="189">
        <f t="shared" si="54"/>
        <v>0</v>
      </c>
      <c r="S58" s="189">
        <v>1.5099255557821727</v>
      </c>
      <c r="T58" s="189">
        <v>34.570506435040194</v>
      </c>
      <c r="U58" s="189">
        <v>179.09054664542879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133.39307258846864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369.45007466910272</v>
      </c>
      <c r="AP58" s="344">
        <f t="shared" ref="AP58" si="57">SUM(AP59:AP64)</f>
        <v>0</v>
      </c>
      <c r="AQ58" s="240">
        <f t="shared" si="24"/>
        <v>725.20745650808863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4.43</v>
      </c>
      <c r="I65" s="151"/>
      <c r="J65" s="151">
        <v>0</v>
      </c>
      <c r="K65" s="151">
        <v>4.43</v>
      </c>
      <c r="L65" s="310">
        <f>SUM(M65:Z65)</f>
        <v>144.93659316783925</v>
      </c>
      <c r="M65" s="182"/>
      <c r="N65" s="182"/>
      <c r="O65" s="182"/>
      <c r="P65" s="182"/>
      <c r="Q65" s="182">
        <v>8.9450264682242722</v>
      </c>
      <c r="R65" s="182"/>
      <c r="S65" s="189">
        <v>13.967074444217811</v>
      </c>
      <c r="T65" s="189">
        <v>10.020531547600999</v>
      </c>
      <c r="U65" s="189">
        <v>112.00396070779615</v>
      </c>
      <c r="V65" s="182">
        <f>SUM(V66:V69)</f>
        <v>0</v>
      </c>
      <c r="W65" s="182"/>
      <c r="X65" s="182"/>
      <c r="Y65" s="182"/>
      <c r="Z65" s="266"/>
      <c r="AA65" s="176">
        <v>154.08895400596555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149.25935828365931</v>
      </c>
      <c r="AP65" s="330"/>
      <c r="AQ65" s="576">
        <f t="shared" si="24"/>
        <v>452.71490545746411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271.01279999999997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271.01279999999997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52.029999999999994</v>
      </c>
      <c r="AP70" s="333"/>
      <c r="AQ70" s="220">
        <f t="shared" si="24"/>
        <v>323.04279999999994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37.136512379508076</v>
      </c>
      <c r="M71" s="182"/>
      <c r="N71" s="182"/>
      <c r="O71" s="182"/>
      <c r="P71" s="182"/>
      <c r="Q71" s="182"/>
      <c r="R71" s="182"/>
      <c r="S71" s="182"/>
      <c r="T71" s="182"/>
      <c r="U71" s="182">
        <v>37.136512379508076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37.136512379508076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-11.966433071557617</v>
      </c>
      <c r="D72" s="278">
        <f t="shared" si="58"/>
        <v>-13.78168949655759</v>
      </c>
      <c r="E72" s="179">
        <f t="shared" si="58"/>
        <v>1.8152564250000012</v>
      </c>
      <c r="F72" s="297">
        <f t="shared" si="58"/>
        <v>0</v>
      </c>
      <c r="G72" s="297">
        <f t="shared" si="58"/>
        <v>0</v>
      </c>
      <c r="H72" s="307">
        <f t="shared" si="58"/>
        <v>-0.50799999999992451</v>
      </c>
      <c r="I72" s="278">
        <f t="shared" si="58"/>
        <v>0.74400000000007438</v>
      </c>
      <c r="J72" s="179">
        <f t="shared" si="58"/>
        <v>-1.2520000000000095</v>
      </c>
      <c r="K72" s="297">
        <f t="shared" si="58"/>
        <v>0</v>
      </c>
      <c r="L72" s="307">
        <f t="shared" si="58"/>
        <v>-255.32529134533706</v>
      </c>
      <c r="M72" s="179">
        <f t="shared" si="58"/>
        <v>0</v>
      </c>
      <c r="N72" s="179">
        <f t="shared" ref="N72" si="59">N26-N27-N29</f>
        <v>0</v>
      </c>
      <c r="O72" s="179">
        <f t="shared" si="58"/>
        <v>0</v>
      </c>
      <c r="P72" s="179">
        <f t="shared" si="58"/>
        <v>4.3591093018876563</v>
      </c>
      <c r="Q72" s="179">
        <f t="shared" si="58"/>
        <v>-24.278799999999933</v>
      </c>
      <c r="R72" s="179">
        <f t="shared" si="58"/>
        <v>-32.652659107225759</v>
      </c>
      <c r="S72" s="179">
        <f t="shared" si="58"/>
        <v>-71.8977000000001</v>
      </c>
      <c r="T72" s="179">
        <f t="shared" si="58"/>
        <v>2.9375584600000195</v>
      </c>
      <c r="U72" s="179">
        <f t="shared" si="58"/>
        <v>-133.79279999999881</v>
      </c>
      <c r="V72" s="179">
        <f t="shared" si="58"/>
        <v>0</v>
      </c>
      <c r="W72" s="179">
        <f t="shared" si="58"/>
        <v>-1.7763568394002505E-15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-1.0382164319935328E-2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-8.1700000000003001</v>
      </c>
      <c r="AP72" s="257">
        <f t="shared" si="58"/>
        <v>0</v>
      </c>
      <c r="AQ72" s="207">
        <f t="shared" si="24"/>
        <v>-275.98010658121484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-1.8214452093761335</v>
      </c>
    </row>
    <row r="74" spans="1:43" s="208" customFormat="1" ht="12.75" customHeight="1" x14ac:dyDescent="0.2">
      <c r="A74" s="171" t="s">
        <v>52</v>
      </c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"/>
  <dimension ref="A1:AS76"/>
  <sheetViews>
    <sheetView zoomScale="80" zoomScaleNormal="80" workbookViewId="0">
      <pane xSplit="2" ySplit="1" topLeftCell="C3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51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17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965.28099999999995</v>
      </c>
      <c r="I2" s="12">
        <v>790.31399999999996</v>
      </c>
      <c r="J2" s="303">
        <v>174.96700000000001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960.25443382703997</v>
      </c>
      <c r="AB2" s="320">
        <f>SUM(AC2:AM2)</f>
        <v>235.06919201685432</v>
      </c>
      <c r="AC2" s="321">
        <v>72.841999999999999</v>
      </c>
      <c r="AD2" s="303">
        <v>20.983999999999998</v>
      </c>
      <c r="AE2" s="303">
        <v>113.18419201685431</v>
      </c>
      <c r="AF2" s="303">
        <v>0</v>
      </c>
      <c r="AG2" s="303">
        <v>23.593439999999998</v>
      </c>
      <c r="AH2" s="303">
        <v>4.2984</v>
      </c>
      <c r="AI2" s="303">
        <v>0</v>
      </c>
      <c r="AJ2" s="303">
        <v>0</v>
      </c>
      <c r="AK2" s="303">
        <v>0</v>
      </c>
      <c r="AL2" s="303">
        <v>0.11939999999999999</v>
      </c>
      <c r="AM2" s="418">
        <v>4.7759999999999997E-2</v>
      </c>
      <c r="AN2" s="415">
        <v>0</v>
      </c>
      <c r="AO2" s="351"/>
      <c r="AP2" s="320"/>
      <c r="AQ2" s="197">
        <f>C2+H2+L2+AA2+AB2+AN2+AO2+AP2</f>
        <v>2160.6046258438942</v>
      </c>
    </row>
    <row r="3" spans="1:45" ht="12.75" customHeight="1" x14ac:dyDescent="0.2">
      <c r="A3" s="199" t="s">
        <v>1</v>
      </c>
      <c r="B3" s="200"/>
      <c r="C3" s="251">
        <f>SUM(D3:G3)</f>
        <v>1696.9404471621681</v>
      </c>
      <c r="D3" s="252">
        <v>1642.6341493213681</v>
      </c>
      <c r="E3" s="190">
        <v>36.575000000000003</v>
      </c>
      <c r="F3" s="190"/>
      <c r="G3" s="190">
        <v>17.7312978408</v>
      </c>
      <c r="H3" s="304">
        <f>SUM(I3:K3)</f>
        <v>0</v>
      </c>
      <c r="I3" s="28"/>
      <c r="J3" s="175"/>
      <c r="K3" s="190"/>
      <c r="L3" s="304">
        <f>SUM(M3:Z3)</f>
        <v>9617.7699733749996</v>
      </c>
      <c r="M3" s="28">
        <v>3009.5117999999998</v>
      </c>
      <c r="N3" s="28">
        <v>46.86</v>
      </c>
      <c r="O3" s="175">
        <v>0</v>
      </c>
      <c r="P3" s="175">
        <v>1079.9099999999999</v>
      </c>
      <c r="Q3" s="175">
        <v>383.18280000000004</v>
      </c>
      <c r="R3" s="175">
        <v>723.61709999999994</v>
      </c>
      <c r="S3" s="175">
        <v>1558.1117999999999</v>
      </c>
      <c r="T3" s="175">
        <v>126.1456</v>
      </c>
      <c r="U3" s="175">
        <v>2147.4144000000001</v>
      </c>
      <c r="V3" s="175">
        <v>220.04487337499998</v>
      </c>
      <c r="W3" s="175">
        <v>0</v>
      </c>
      <c r="X3" s="175">
        <v>201.68959999999998</v>
      </c>
      <c r="Y3" s="175">
        <v>2.1019999999999999</v>
      </c>
      <c r="Z3" s="190">
        <v>119.18</v>
      </c>
      <c r="AA3" s="304">
        <v>2482.6644878719198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14.533999999999999</v>
      </c>
      <c r="AP3" s="322"/>
      <c r="AQ3" s="201">
        <f t="shared" ref="AQ3:AQ20" si="0">C3+H3+L3+AA3+AB3+AN3+AO3+AP3</f>
        <v>13811.908908409087</v>
      </c>
    </row>
    <row r="4" spans="1:45" ht="12.75" customHeight="1" x14ac:dyDescent="0.2">
      <c r="A4" s="199" t="s">
        <v>2</v>
      </c>
      <c r="B4" s="200"/>
      <c r="C4" s="251">
        <f>SUM(D4:G4)</f>
        <v>6.4323252205245147</v>
      </c>
      <c r="D4" s="252">
        <v>1.8465252205245153</v>
      </c>
      <c r="E4" s="253">
        <v>4.5857999999999999</v>
      </c>
      <c r="F4" s="190"/>
      <c r="G4" s="190">
        <v>0</v>
      </c>
      <c r="H4" s="304">
        <f>SUM(I4:K4)</f>
        <v>8.4169999999999998</v>
      </c>
      <c r="I4" s="28"/>
      <c r="J4" s="175"/>
      <c r="K4" s="190">
        <v>8.4169999999999998</v>
      </c>
      <c r="L4" s="304">
        <f>SUM(M4:Z4)</f>
        <v>1387.6571999999999</v>
      </c>
      <c r="M4" s="28">
        <v>0</v>
      </c>
      <c r="N4" s="28">
        <v>14.91</v>
      </c>
      <c r="O4" s="175"/>
      <c r="P4" s="175">
        <v>21.299999999999997</v>
      </c>
      <c r="Q4" s="175">
        <v>26.39</v>
      </c>
      <c r="R4" s="175">
        <v>0</v>
      </c>
      <c r="S4" s="175">
        <v>1131.6501000000001</v>
      </c>
      <c r="T4" s="175">
        <v>5.6315000000000008</v>
      </c>
      <c r="U4" s="175">
        <v>36.204000000000001</v>
      </c>
      <c r="V4" s="175">
        <v>0</v>
      </c>
      <c r="W4" s="175">
        <v>111.40599999999999</v>
      </c>
      <c r="X4" s="175">
        <v>35.115600000000001</v>
      </c>
      <c r="Y4" s="175">
        <v>0</v>
      </c>
      <c r="Z4" s="190">
        <v>5.05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6.1059999999999999</v>
      </c>
      <c r="AP4" s="322"/>
      <c r="AQ4" s="201">
        <f t="shared" si="0"/>
        <v>1408.6125252205243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154.3629</v>
      </c>
      <c r="M5" s="28"/>
      <c r="N5" s="28"/>
      <c r="O5" s="175"/>
      <c r="P5" s="175"/>
      <c r="Q5" s="175"/>
      <c r="R5" s="175"/>
      <c r="S5" s="175">
        <v>36.441299999999998</v>
      </c>
      <c r="T5" s="175"/>
      <c r="U5" s="175">
        <v>117.9216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154.3629</v>
      </c>
    </row>
    <row r="6" spans="1:45" ht="12.75" customHeight="1" thickBot="1" x14ac:dyDescent="0.25">
      <c r="A6" s="202" t="s">
        <v>4</v>
      </c>
      <c r="B6" s="203"/>
      <c r="C6" s="251">
        <f>SUM(D6:G6)</f>
        <v>122.36806388830101</v>
      </c>
      <c r="D6" s="254">
        <v>123.10168136830102</v>
      </c>
      <c r="E6" s="190">
        <v>0</v>
      </c>
      <c r="F6" s="255"/>
      <c r="G6" s="255">
        <v>-0.73361748000000004</v>
      </c>
      <c r="H6" s="305">
        <f>SUM(I6:K6)</f>
        <v>-154.279</v>
      </c>
      <c r="I6" s="306">
        <v>-165.35399999999998</v>
      </c>
      <c r="J6" s="306">
        <v>0</v>
      </c>
      <c r="K6" s="255">
        <v>11.074999999999999</v>
      </c>
      <c r="L6" s="305">
        <f>SUM(M6:Z6)</f>
        <v>92.062849099999951</v>
      </c>
      <c r="M6" s="28">
        <v>342.57099999999997</v>
      </c>
      <c r="N6" s="28">
        <v>-6.39</v>
      </c>
      <c r="O6" s="175"/>
      <c r="P6" s="175">
        <v>-106.5</v>
      </c>
      <c r="Q6" s="175">
        <v>-12.667200000000001</v>
      </c>
      <c r="R6" s="175">
        <v>-15.799499999999998</v>
      </c>
      <c r="S6" s="175">
        <v>91.595699999999994</v>
      </c>
      <c r="T6" s="175">
        <v>-1.1263000000000001</v>
      </c>
      <c r="U6" s="175">
        <v>-204.81119999999999</v>
      </c>
      <c r="V6" s="175">
        <v>3.0883490999999998</v>
      </c>
      <c r="W6" s="175">
        <v>2.1019999999999999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60.151912988300964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1812.8761858299447</v>
      </c>
      <c r="D7" s="326">
        <f t="shared" si="1"/>
        <v>1763.8893054691448</v>
      </c>
      <c r="E7" s="180">
        <f t="shared" si="1"/>
        <v>31.989200000000004</v>
      </c>
      <c r="F7" s="180">
        <f t="shared" si="1"/>
        <v>0</v>
      </c>
      <c r="G7" s="180">
        <f t="shared" si="1"/>
        <v>16.9976803608</v>
      </c>
      <c r="H7" s="308">
        <f t="shared" si="1"/>
        <v>802.58499999999992</v>
      </c>
      <c r="I7" s="326">
        <f t="shared" si="1"/>
        <v>624.96</v>
      </c>
      <c r="J7" s="180">
        <f t="shared" si="1"/>
        <v>174.96700000000001</v>
      </c>
      <c r="K7" s="326">
        <f t="shared" si="1"/>
        <v>2.6579999999999995</v>
      </c>
      <c r="L7" s="308">
        <f t="shared" si="1"/>
        <v>8167.8127224749996</v>
      </c>
      <c r="M7" s="326">
        <f t="shared" si="1"/>
        <v>3352.0827999999997</v>
      </c>
      <c r="N7" s="326">
        <f t="shared" ref="N7" si="2">N2+N3-N4-N5+N6</f>
        <v>25.56</v>
      </c>
      <c r="O7" s="180">
        <f t="shared" si="1"/>
        <v>0</v>
      </c>
      <c r="P7" s="180">
        <f t="shared" si="1"/>
        <v>952.1099999999999</v>
      </c>
      <c r="Q7" s="180">
        <f t="shared" si="1"/>
        <v>344.12560000000008</v>
      </c>
      <c r="R7" s="180">
        <f t="shared" si="1"/>
        <v>707.81759999999997</v>
      </c>
      <c r="S7" s="180">
        <f t="shared" si="1"/>
        <v>481.61609999999985</v>
      </c>
      <c r="T7" s="180">
        <f t="shared" si="1"/>
        <v>119.3878</v>
      </c>
      <c r="U7" s="180">
        <f t="shared" si="1"/>
        <v>1788.4776000000002</v>
      </c>
      <c r="V7" s="180">
        <f t="shared" si="1"/>
        <v>223.13322247499997</v>
      </c>
      <c r="W7" s="180">
        <f t="shared" si="1"/>
        <v>-109.30399999999999</v>
      </c>
      <c r="X7" s="180">
        <f t="shared" si="1"/>
        <v>166.57399999999998</v>
      </c>
      <c r="Y7" s="180">
        <f t="shared" si="1"/>
        <v>2.1019999999999999</v>
      </c>
      <c r="Z7" s="326">
        <f t="shared" si="1"/>
        <v>114.13000000000001</v>
      </c>
      <c r="AA7" s="308">
        <f t="shared" si="1"/>
        <v>3442.9189216989598</v>
      </c>
      <c r="AB7" s="308">
        <f t="shared" si="1"/>
        <v>235.06919201685432</v>
      </c>
      <c r="AC7" s="326">
        <f t="shared" si="1"/>
        <v>72.841999999999999</v>
      </c>
      <c r="AD7" s="180">
        <f t="shared" si="1"/>
        <v>20.983999999999998</v>
      </c>
      <c r="AE7" s="180">
        <f t="shared" si="1"/>
        <v>113.18419201685431</v>
      </c>
      <c r="AF7" s="180">
        <f t="shared" ref="AF7" si="3">AF2+AF3-AF4-AF5+AF6</f>
        <v>0</v>
      </c>
      <c r="AG7" s="180">
        <f t="shared" si="1"/>
        <v>23.593439999999998</v>
      </c>
      <c r="AH7" s="180">
        <f t="shared" si="1"/>
        <v>4.2984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0.11939999999999999</v>
      </c>
      <c r="AM7" s="421">
        <f t="shared" si="1"/>
        <v>4.7759999999999997E-2</v>
      </c>
      <c r="AN7" s="326">
        <f t="shared" si="1"/>
        <v>0</v>
      </c>
      <c r="AO7" s="308">
        <f t="shared" si="1"/>
        <v>8.427999999999999</v>
      </c>
      <c r="AP7" s="362">
        <f t="shared" si="1"/>
        <v>0</v>
      </c>
      <c r="AQ7" s="229">
        <f t="shared" si="0"/>
        <v>14469.690022020757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1812.8761858299447</v>
      </c>
      <c r="D8" s="374">
        <f t="shared" si="6"/>
        <v>1763.8893054691448</v>
      </c>
      <c r="E8" s="375">
        <f t="shared" si="6"/>
        <v>31.989200000000004</v>
      </c>
      <c r="F8" s="376">
        <f t="shared" si="6"/>
        <v>0</v>
      </c>
      <c r="G8" s="376">
        <f t="shared" si="6"/>
        <v>16.9976803608</v>
      </c>
      <c r="H8" s="377">
        <f t="shared" si="6"/>
        <v>802.58499999999992</v>
      </c>
      <c r="I8" s="374">
        <f t="shared" si="6"/>
        <v>624.96</v>
      </c>
      <c r="J8" s="375">
        <f t="shared" si="6"/>
        <v>174.96700000000001</v>
      </c>
      <c r="K8" s="374">
        <f t="shared" si="6"/>
        <v>2.6579999999999995</v>
      </c>
      <c r="L8" s="377">
        <f t="shared" si="6"/>
        <v>7885.0067224750001</v>
      </c>
      <c r="M8" s="374">
        <f t="shared" si="6"/>
        <v>3352.0827999999997</v>
      </c>
      <c r="N8" s="374">
        <f t="shared" si="6"/>
        <v>25.56</v>
      </c>
      <c r="O8" s="375">
        <f t="shared" si="6"/>
        <v>0</v>
      </c>
      <c r="P8" s="375">
        <f t="shared" si="6"/>
        <v>952.1099999999999</v>
      </c>
      <c r="Q8" s="375">
        <f t="shared" si="6"/>
        <v>344.12560000000008</v>
      </c>
      <c r="R8" s="375">
        <f t="shared" si="6"/>
        <v>707.81759999999997</v>
      </c>
      <c r="S8" s="375">
        <f t="shared" si="6"/>
        <v>481.61609999999985</v>
      </c>
      <c r="T8" s="375">
        <f t="shared" si="6"/>
        <v>119.3878</v>
      </c>
      <c r="U8" s="375">
        <f t="shared" si="6"/>
        <v>1788.4776000000002</v>
      </c>
      <c r="V8" s="375">
        <f t="shared" si="6"/>
        <v>223.13322247499997</v>
      </c>
      <c r="W8" s="375">
        <f t="shared" si="6"/>
        <v>-109.30399999999999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3059.4250346589597</v>
      </c>
      <c r="AB8" s="374">
        <f t="shared" si="6"/>
        <v>235.06919201685432</v>
      </c>
      <c r="AC8" s="374">
        <f t="shared" si="6"/>
        <v>72.841999999999999</v>
      </c>
      <c r="AD8" s="375">
        <f t="shared" si="6"/>
        <v>20.983999999999998</v>
      </c>
      <c r="AE8" s="375">
        <f t="shared" si="6"/>
        <v>113.18419201685431</v>
      </c>
      <c r="AF8" s="375">
        <f t="shared" si="6"/>
        <v>0</v>
      </c>
      <c r="AG8" s="375">
        <f t="shared" si="6"/>
        <v>23.593439999999998</v>
      </c>
      <c r="AH8" s="375">
        <f t="shared" si="6"/>
        <v>4.2984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0.11939999999999999</v>
      </c>
      <c r="AM8" s="422">
        <f t="shared" si="6"/>
        <v>4.7759999999999997E-2</v>
      </c>
      <c r="AN8" s="374">
        <f t="shared" si="6"/>
        <v>0</v>
      </c>
      <c r="AO8" s="377">
        <f t="shared" si="6"/>
        <v>8.427999999999999</v>
      </c>
      <c r="AP8" s="374">
        <f t="shared" si="6"/>
        <v>0</v>
      </c>
      <c r="AQ8" s="378">
        <f t="shared" si="0"/>
        <v>13803.390134980758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1430.4901296657208</v>
      </c>
      <c r="D9" s="259">
        <f t="shared" si="8"/>
        <v>1430.4901296657208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617.52</v>
      </c>
      <c r="I9" s="259">
        <f t="shared" si="8"/>
        <v>617.52</v>
      </c>
      <c r="J9" s="180">
        <f t="shared" si="8"/>
        <v>0</v>
      </c>
      <c r="K9" s="260">
        <f t="shared" si="8"/>
        <v>0</v>
      </c>
      <c r="L9" s="308">
        <f t="shared" si="8"/>
        <v>4410.8291799999997</v>
      </c>
      <c r="M9" s="180">
        <f t="shared" si="8"/>
        <v>3352.0827999999997</v>
      </c>
      <c r="N9" s="180">
        <f t="shared" ref="N9" si="9">SUM(N10:N14)</f>
        <v>20.234999999999999</v>
      </c>
      <c r="O9" s="180">
        <f t="shared" si="8"/>
        <v>11.844479999999999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997.70370000000003</v>
      </c>
      <c r="T9" s="180">
        <f t="shared" si="8"/>
        <v>0</v>
      </c>
      <c r="U9" s="180">
        <f t="shared" si="8"/>
        <v>28.963200000000001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1828.2948287999998</v>
      </c>
      <c r="AB9" s="326">
        <f t="shared" si="8"/>
        <v>23.593439999999998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23.593439999999998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48.245999999999995</v>
      </c>
      <c r="AP9" s="326">
        <f t="shared" si="8"/>
        <v>0</v>
      </c>
      <c r="AQ9" s="211">
        <f t="shared" si="0"/>
        <v>8358.9735784657205</v>
      </c>
    </row>
    <row r="10" spans="1:45" ht="12.75" customHeight="1" x14ac:dyDescent="0.2">
      <c r="A10" s="63" t="s">
        <v>225</v>
      </c>
      <c r="B10" s="212"/>
      <c r="C10" s="261">
        <f>SUM(D10:G10)</f>
        <v>1426.5906985199997</v>
      </c>
      <c r="D10" s="262">
        <v>1426.5906985199997</v>
      </c>
      <c r="E10" s="181"/>
      <c r="F10" s="263"/>
      <c r="G10" s="263"/>
      <c r="H10" s="309">
        <f>SUM(I10:K10)</f>
        <v>478.20600000000002</v>
      </c>
      <c r="I10" s="262">
        <v>478.20600000000002</v>
      </c>
      <c r="J10" s="181">
        <v>0</v>
      </c>
      <c r="K10" s="263"/>
      <c r="L10" s="309">
        <f>SUM(M10:Z10)</f>
        <v>1026.6668999999999</v>
      </c>
      <c r="M10" s="181"/>
      <c r="N10" s="181"/>
      <c r="O10" s="181"/>
      <c r="P10" s="181"/>
      <c r="Q10" s="181"/>
      <c r="R10" s="181"/>
      <c r="S10" s="181">
        <v>997.70370000000003</v>
      </c>
      <c r="T10" s="181"/>
      <c r="U10" s="181">
        <v>28.963200000000001</v>
      </c>
      <c r="V10" s="181"/>
      <c r="W10" s="181"/>
      <c r="X10" s="181"/>
      <c r="Y10" s="181"/>
      <c r="Z10" s="263"/>
      <c r="AA10" s="309">
        <v>1742.8035213599999</v>
      </c>
      <c r="AB10" s="328">
        <f>SUM(AC10:AM10)</f>
        <v>23.593439999999998</v>
      </c>
      <c r="AC10" s="329"/>
      <c r="AD10" s="181"/>
      <c r="AE10" s="181">
        <v>0</v>
      </c>
      <c r="AF10" s="181">
        <v>0</v>
      </c>
      <c r="AG10" s="181">
        <v>23.593439999999998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4697.8605598799986</v>
      </c>
    </row>
    <row r="11" spans="1:45" ht="12.75" customHeight="1" x14ac:dyDescent="0.2">
      <c r="A11" s="19" t="s">
        <v>226</v>
      </c>
      <c r="B11" s="200"/>
      <c r="C11" s="251">
        <f>SUM(D11:G11)</f>
        <v>3.899431145721115</v>
      </c>
      <c r="D11" s="28">
        <v>3.899431145721115</v>
      </c>
      <c r="E11" s="175"/>
      <c r="F11" s="190"/>
      <c r="G11" s="190"/>
      <c r="H11" s="304">
        <f>SUM(I11:K11)</f>
        <v>12.834</v>
      </c>
      <c r="I11" s="28">
        <v>12.834</v>
      </c>
      <c r="J11" s="175"/>
      <c r="K11" s="190"/>
      <c r="L11" s="304">
        <f>SUM(M11:Z11)</f>
        <v>11.844479999999999</v>
      </c>
      <c r="M11" s="175"/>
      <c r="N11" s="175"/>
      <c r="O11" s="175">
        <v>11.844479999999999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85.49130744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114.0692185857211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38.613999999999997</v>
      </c>
      <c r="AP12" s="322"/>
      <c r="AQ12" s="201">
        <f t="shared" si="0"/>
        <v>38.613999999999997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126.48</v>
      </c>
      <c r="I13" s="28">
        <v>126.48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126.48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3372.3177999999998</v>
      </c>
      <c r="M14" s="182">
        <v>3352.0827999999997</v>
      </c>
      <c r="N14" s="182">
        <v>20.234999999999999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9.6319999999999997</v>
      </c>
      <c r="AP14" s="330"/>
      <c r="AQ14" s="217">
        <f t="shared" si="0"/>
        <v>3381.9497999999999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121.38200000000001</v>
      </c>
      <c r="I15" s="268">
        <f t="shared" si="13"/>
        <v>0</v>
      </c>
      <c r="J15" s="183">
        <f t="shared" si="13"/>
        <v>0</v>
      </c>
      <c r="K15" s="269">
        <f t="shared" si="13"/>
        <v>121.38200000000001</v>
      </c>
      <c r="L15" s="311">
        <f t="shared" si="13"/>
        <v>3375.1107999999999</v>
      </c>
      <c r="M15" s="183">
        <f t="shared" si="13"/>
        <v>0</v>
      </c>
      <c r="N15" s="183">
        <f t="shared" si="13"/>
        <v>0</v>
      </c>
      <c r="O15" s="183">
        <f t="shared" si="13"/>
        <v>70.956900000000005</v>
      </c>
      <c r="P15" s="183">
        <f t="shared" si="13"/>
        <v>566.57999999999993</v>
      </c>
      <c r="Q15" s="183">
        <f t="shared" si="13"/>
        <v>262.84440000000001</v>
      </c>
      <c r="R15" s="183">
        <f t="shared" si="13"/>
        <v>0</v>
      </c>
      <c r="S15" s="183">
        <f t="shared" si="13"/>
        <v>1140.5142000000001</v>
      </c>
      <c r="T15" s="183">
        <f t="shared" si="13"/>
        <v>52.936100000000003</v>
      </c>
      <c r="U15" s="183">
        <f t="shared" si="13"/>
        <v>1171.9751999999999</v>
      </c>
      <c r="V15" s="183">
        <f t="shared" si="13"/>
        <v>0</v>
      </c>
      <c r="W15" s="183">
        <f t="shared" si="13"/>
        <v>109.30399999999999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1968.2819999999999</v>
      </c>
      <c r="AP15" s="219">
        <f t="shared" si="13"/>
        <v>0</v>
      </c>
      <c r="AQ15" s="220">
        <f t="shared" si="0"/>
        <v>5464.7748000000001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1892.3439999999998</v>
      </c>
      <c r="AP16" s="328"/>
      <c r="AQ16" s="221">
        <f>C16+H16+L16+AA16+AO16+AP16</f>
        <v>1892.3439999999998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49.793999999999997</v>
      </c>
      <c r="AP17" s="322"/>
      <c r="AQ17" s="201">
        <f>C17+H17+L17+AA17+AO17+AP17</f>
        <v>49.793999999999997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26.143999999999998</v>
      </c>
      <c r="AP18" s="322"/>
      <c r="AQ18" s="201">
        <f t="shared" si="0"/>
        <v>26.143999999999998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121.38200000000001</v>
      </c>
      <c r="I19" s="28"/>
      <c r="J19" s="175"/>
      <c r="K19" s="190">
        <v>121.38200000000001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121.38200000000001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3375.1107999999999</v>
      </c>
      <c r="M20" s="182"/>
      <c r="N20" s="182"/>
      <c r="O20" s="182">
        <v>70.956900000000005</v>
      </c>
      <c r="P20" s="182">
        <v>566.57999999999993</v>
      </c>
      <c r="Q20" s="182">
        <v>262.84440000000001</v>
      </c>
      <c r="R20" s="182">
        <v>0</v>
      </c>
      <c r="S20" s="182">
        <v>1140.5142000000001</v>
      </c>
      <c r="T20" s="182">
        <v>52.936100000000003</v>
      </c>
      <c r="U20" s="182">
        <v>1171.9751999999999</v>
      </c>
      <c r="V20" s="182"/>
      <c r="W20" s="182">
        <v>109.30399999999999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3375.1107999999999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15.4417455</v>
      </c>
      <c r="D21" s="271">
        <f>SUM(D22:D24)</f>
        <v>-7.2152500000000002</v>
      </c>
      <c r="E21" s="184">
        <f>SUM(E22:E24)</f>
        <v>22.656995500000001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-16.010045499999993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-1.0649999999999999</v>
      </c>
      <c r="Q21" s="184">
        <f t="shared" si="15"/>
        <v>48.557600000000008</v>
      </c>
      <c r="R21" s="184">
        <f t="shared" si="15"/>
        <v>-48.451799999999999</v>
      </c>
      <c r="S21" s="184">
        <f t="shared" si="15"/>
        <v>12.803699999999999</v>
      </c>
      <c r="T21" s="184">
        <f t="shared" si="15"/>
        <v>0</v>
      </c>
      <c r="U21" s="184">
        <f t="shared" si="15"/>
        <v>-12.412800000000004</v>
      </c>
      <c r="V21" s="184">
        <f t="shared" si="15"/>
        <v>-15.4417455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-93.825999999999993</v>
      </c>
      <c r="AC21" s="334">
        <f t="shared" si="17"/>
        <v>-72.841999999999999</v>
      </c>
      <c r="AD21" s="184">
        <f t="shared" si="17"/>
        <v>-20.983999999999998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93.825999999999993</v>
      </c>
      <c r="AP21" s="333">
        <f t="shared" si="17"/>
        <v>0</v>
      </c>
      <c r="AQ21" s="225">
        <f t="shared" si="17"/>
        <v>-0.56829999999999359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-93.825999999999993</v>
      </c>
      <c r="AC22" s="329">
        <f>-AC2</f>
        <v>-72.841999999999999</v>
      </c>
      <c r="AD22" s="181">
        <f>-AD2</f>
        <v>-20.983999999999998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93.825999999999993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15.4417455</v>
      </c>
      <c r="D24" s="406">
        <v>-7.2152500000000002</v>
      </c>
      <c r="E24" s="186">
        <f>-D24-V24</f>
        <v>22.656995500000001</v>
      </c>
      <c r="F24" s="255"/>
      <c r="G24" s="255">
        <v>0</v>
      </c>
      <c r="H24" s="305"/>
      <c r="I24" s="314"/>
      <c r="J24" s="186"/>
      <c r="K24" s="255"/>
      <c r="L24" s="305">
        <f>SUM(N24:Z24)</f>
        <v>-16.010045499999993</v>
      </c>
      <c r="M24" s="186"/>
      <c r="N24" s="186">
        <v>0</v>
      </c>
      <c r="O24" s="186"/>
      <c r="P24" s="186">
        <v>-1.0649999999999999</v>
      </c>
      <c r="Q24" s="186">
        <v>48.557600000000008</v>
      </c>
      <c r="R24" s="186">
        <v>-48.451799999999999</v>
      </c>
      <c r="S24" s="186">
        <v>12.803699999999999</v>
      </c>
      <c r="T24" s="186"/>
      <c r="U24" s="186">
        <v>-12.412800000000004</v>
      </c>
      <c r="V24" s="255">
        <v>-15.4417455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-0.56829999999999359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5.0220000000000002</v>
      </c>
      <c r="I25" s="174">
        <v>5.0220000000000002</v>
      </c>
      <c r="J25" s="185"/>
      <c r="K25" s="174"/>
      <c r="L25" s="311">
        <f>SUM(O25:Z25)</f>
        <v>92.236320000000006</v>
      </c>
      <c r="M25" s="185"/>
      <c r="N25" s="185"/>
      <c r="O25" s="185">
        <v>59.112420000000007</v>
      </c>
      <c r="P25" s="185"/>
      <c r="Q25" s="185"/>
      <c r="R25" s="185"/>
      <c r="S25" s="185">
        <v>25.607399999999998</v>
      </c>
      <c r="T25" s="185">
        <v>3.3789000000000002</v>
      </c>
      <c r="U25" s="185">
        <v>4.1375999999999999</v>
      </c>
      <c r="V25" s="185"/>
      <c r="W25" s="185"/>
      <c r="X25" s="185"/>
      <c r="Y25" s="185"/>
      <c r="Z25" s="174"/>
      <c r="AA25" s="311">
        <v>28.130926559999999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284.91799999999995</v>
      </c>
      <c r="AP25" s="219"/>
      <c r="AQ25" s="228">
        <f>C25+H25+L25+AA25+AB25+AN25+AO25+AP25</f>
        <v>410.30724655999995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397.8278016642239</v>
      </c>
      <c r="D26" s="278">
        <f t="shared" si="20"/>
        <v>326.18392580342396</v>
      </c>
      <c r="E26" s="179">
        <f t="shared" si="20"/>
        <v>54.646195500000005</v>
      </c>
      <c r="F26" s="179">
        <f t="shared" si="20"/>
        <v>0</v>
      </c>
      <c r="G26" s="179">
        <f t="shared" si="20"/>
        <v>16.9976803608</v>
      </c>
      <c r="H26" s="307">
        <f t="shared" si="20"/>
        <v>301.42499999999995</v>
      </c>
      <c r="I26" s="278">
        <f t="shared" si="20"/>
        <v>2.4180000000000543</v>
      </c>
      <c r="J26" s="179">
        <f t="shared" si="20"/>
        <v>174.96700000000001</v>
      </c>
      <c r="K26" s="297">
        <f t="shared" si="20"/>
        <v>124.04</v>
      </c>
      <c r="L26" s="307">
        <f t="shared" si="20"/>
        <v>7023.8479769750002</v>
      </c>
      <c r="M26" s="179">
        <f t="shared" si="20"/>
        <v>0</v>
      </c>
      <c r="N26" s="179">
        <f t="shared" si="20"/>
        <v>5.3249999999999993</v>
      </c>
      <c r="O26" s="179">
        <f t="shared" si="20"/>
        <v>0</v>
      </c>
      <c r="P26" s="179">
        <f t="shared" si="20"/>
        <v>1517.6249999999998</v>
      </c>
      <c r="Q26" s="179">
        <f t="shared" si="20"/>
        <v>655.52760000000001</v>
      </c>
      <c r="R26" s="179">
        <f t="shared" si="20"/>
        <v>659.36579999999992</v>
      </c>
      <c r="S26" s="179">
        <f t="shared" si="20"/>
        <v>611.62289999999996</v>
      </c>
      <c r="T26" s="179">
        <f t="shared" si="20"/>
        <v>168.94500000000002</v>
      </c>
      <c r="U26" s="179">
        <f t="shared" si="20"/>
        <v>2914.9391999999998</v>
      </c>
      <c r="V26" s="179">
        <f t="shared" si="20"/>
        <v>207.69147697499997</v>
      </c>
      <c r="W26" s="179">
        <f t="shared" si="20"/>
        <v>0</v>
      </c>
      <c r="X26" s="179">
        <f t="shared" si="20"/>
        <v>166.57399999999998</v>
      </c>
      <c r="Y26" s="179">
        <f t="shared" si="20"/>
        <v>2.1019999999999999</v>
      </c>
      <c r="Z26" s="297">
        <f t="shared" si="20"/>
        <v>114.13000000000001</v>
      </c>
      <c r="AA26" s="307">
        <f t="shared" si="20"/>
        <v>1586.49316633896</v>
      </c>
      <c r="AB26" s="257">
        <f t="shared" si="20"/>
        <v>117.64975201685434</v>
      </c>
      <c r="AC26" s="336">
        <f t="shared" si="20"/>
        <v>0</v>
      </c>
      <c r="AD26" s="336">
        <f t="shared" si="20"/>
        <v>0</v>
      </c>
      <c r="AE26" s="336">
        <f t="shared" si="20"/>
        <v>113.18419201685431</v>
      </c>
      <c r="AF26" s="336">
        <f t="shared" si="20"/>
        <v>0</v>
      </c>
      <c r="AG26" s="336">
        <f t="shared" si="20"/>
        <v>0</v>
      </c>
      <c r="AH26" s="336">
        <f t="shared" si="20"/>
        <v>4.2984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0.11939999999999999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1737.3720000000001</v>
      </c>
      <c r="AP26" s="257">
        <f t="shared" si="20"/>
        <v>0</v>
      </c>
      <c r="AQ26" s="207">
        <f>C26+H26+L26+AA26+AB26+AN26+AO26+AP26</f>
        <v>11164.615696995037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282.80599999999998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166.57399999999998</v>
      </c>
      <c r="Y27" s="180">
        <f t="shared" si="23"/>
        <v>2.1019999999999999</v>
      </c>
      <c r="Z27" s="260">
        <f t="shared" si="23"/>
        <v>114.13000000000001</v>
      </c>
      <c r="AA27" s="308">
        <f t="shared" si="23"/>
        <v>383.49388704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666.29988703999993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282.80599999999998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166.57399999999998</v>
      </c>
      <c r="Y28" s="184">
        <f>Y26</f>
        <v>2.1019999999999999</v>
      </c>
      <c r="Z28" s="272">
        <f>Z26</f>
        <v>114.13000000000001</v>
      </c>
      <c r="AA28" s="315">
        <v>383.49388704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666.29988703999993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398.41819605199549</v>
      </c>
      <c r="D29" s="56">
        <f t="shared" si="25"/>
        <v>322.64503845199545</v>
      </c>
      <c r="E29" s="57">
        <f t="shared" si="25"/>
        <v>58.734300000000005</v>
      </c>
      <c r="F29" s="58">
        <f t="shared" si="25"/>
        <v>0</v>
      </c>
      <c r="G29" s="58">
        <f t="shared" si="25"/>
        <v>17.0388576</v>
      </c>
      <c r="H29" s="59">
        <f t="shared" si="25"/>
        <v>303.07600000000002</v>
      </c>
      <c r="I29" s="56">
        <f t="shared" si="25"/>
        <v>0</v>
      </c>
      <c r="J29" s="56">
        <f t="shared" si="25"/>
        <v>179.036</v>
      </c>
      <c r="K29" s="56">
        <f t="shared" si="25"/>
        <v>124.03999999999999</v>
      </c>
      <c r="L29" s="59">
        <f t="shared" si="25"/>
        <v>7047.0812012360402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1589.9512719622639</v>
      </c>
      <c r="Q29" s="57">
        <f t="shared" si="25"/>
        <v>659.75</v>
      </c>
      <c r="R29" s="57">
        <f t="shared" si="25"/>
        <v>628.82046141877652</v>
      </c>
      <c r="S29" s="57">
        <f t="shared" si="25"/>
        <v>714.05250000000001</v>
      </c>
      <c r="T29" s="57">
        <f t="shared" si="25"/>
        <v>153.10523998000008</v>
      </c>
      <c r="U29" s="57">
        <f t="shared" si="25"/>
        <v>3095.7476000000001</v>
      </c>
      <c r="V29" s="57">
        <f t="shared" si="25"/>
        <v>204.60312787499998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1202.9525164800002</v>
      </c>
      <c r="AB29" s="60">
        <f t="shared" si="25"/>
        <v>117.64975201685429</v>
      </c>
      <c r="AC29" s="61">
        <f t="shared" si="25"/>
        <v>0</v>
      </c>
      <c r="AD29" s="57">
        <f t="shared" si="25"/>
        <v>0</v>
      </c>
      <c r="AE29" s="57">
        <f t="shared" si="25"/>
        <v>113.1841920168543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30">
        <f t="shared" si="25"/>
        <v>4.7759999999999997E-2</v>
      </c>
      <c r="AN29" s="56">
        <f t="shared" si="25"/>
        <v>0</v>
      </c>
      <c r="AO29" s="59">
        <f t="shared" si="25"/>
        <v>1744.7679999999998</v>
      </c>
      <c r="AP29" s="60">
        <f t="shared" si="25"/>
        <v>0</v>
      </c>
      <c r="AQ29" s="51">
        <f t="shared" si="25"/>
        <v>10813.945665784888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112.63803845199546</v>
      </c>
      <c r="D30" s="187">
        <v>112.63803845199543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1125.2657648247005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48.182849451718248</v>
      </c>
      <c r="R30" s="187">
        <f>SUM(R31:R44)</f>
        <v>0</v>
      </c>
      <c r="S30" s="187">
        <v>672.54600000000005</v>
      </c>
      <c r="T30" s="187">
        <v>54.442428241915998</v>
      </c>
      <c r="U30" s="187">
        <v>188.4493339310666</v>
      </c>
      <c r="V30" s="187">
        <v>160.59415319999999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471.00993191999999</v>
      </c>
      <c r="AB30" s="338">
        <f t="shared" ref="AB30:AN30" si="31">SUM(AB31:AB44)</f>
        <v>100.29599999999999</v>
      </c>
      <c r="AC30" s="339">
        <f t="shared" si="31"/>
        <v>0</v>
      </c>
      <c r="AD30" s="187">
        <f t="shared" si="31"/>
        <v>0</v>
      </c>
      <c r="AE30" s="187">
        <f t="shared" si="31"/>
        <v>95.997599999999991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4.2984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664.52199999999993</v>
      </c>
      <c r="AP30" s="338">
        <f>SUM(AP31:AP44)</f>
        <v>0</v>
      </c>
      <c r="AQ30" s="211">
        <f t="shared" ref="AQ30" si="35">C30+H30+L30+AA30+AB30+AN30+AO30+AP30</f>
        <v>2473.7317351966958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78.612437289544417</v>
      </c>
      <c r="M31" s="188"/>
      <c r="N31" s="188"/>
      <c r="O31" s="188"/>
      <c r="P31" s="188"/>
      <c r="Q31" s="188">
        <v>1.5362364925345706</v>
      </c>
      <c r="R31" s="188"/>
      <c r="S31" s="188">
        <v>22.000575615993316</v>
      </c>
      <c r="T31" s="188">
        <v>0.42237824453085382</v>
      </c>
      <c r="U31" s="188">
        <v>26.998036561225248</v>
      </c>
      <c r="V31" s="188">
        <v>27.655210375260424</v>
      </c>
      <c r="W31" s="188"/>
      <c r="X31" s="188"/>
      <c r="Y31" s="188"/>
      <c r="Z31" s="285"/>
      <c r="AA31" s="354">
        <v>46.266827922345485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38.318216738834401</v>
      </c>
      <c r="AP31" s="340"/>
      <c r="AQ31" s="214">
        <f t="shared" si="24"/>
        <v>163.1974819507243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28.837003589407232</v>
      </c>
      <c r="D32" s="188">
        <v>28.837003589407232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263.29404506695175</v>
      </c>
      <c r="M32" s="175"/>
      <c r="N32" s="175"/>
      <c r="O32" s="175"/>
      <c r="P32" s="188"/>
      <c r="Q32" s="188">
        <v>11.467960488555001</v>
      </c>
      <c r="R32" s="175"/>
      <c r="S32" s="188">
        <v>164.23365355253091</v>
      </c>
      <c r="T32" s="188">
        <v>10.204800718827888</v>
      </c>
      <c r="U32" s="188">
        <v>27.062122200333558</v>
      </c>
      <c r="V32" s="188">
        <v>50.325508106704405</v>
      </c>
      <c r="W32" s="175"/>
      <c r="X32" s="175"/>
      <c r="Y32" s="175"/>
      <c r="Z32" s="190"/>
      <c r="AA32" s="352">
        <v>158.230211320904</v>
      </c>
      <c r="AB32" s="322">
        <f t="shared" si="39"/>
        <v>4.2984</v>
      </c>
      <c r="AC32" s="323"/>
      <c r="AD32" s="175"/>
      <c r="AE32" s="175">
        <v>0</v>
      </c>
      <c r="AF32" s="175"/>
      <c r="AG32" s="188"/>
      <c r="AH32" s="188">
        <v>4.2984</v>
      </c>
      <c r="AI32" s="175"/>
      <c r="AJ32" s="175"/>
      <c r="AK32" s="175"/>
      <c r="AL32" s="175"/>
      <c r="AM32" s="443"/>
      <c r="AN32" s="416"/>
      <c r="AO32" s="349">
        <v>151.53819089096859</v>
      </c>
      <c r="AP32" s="322"/>
      <c r="AQ32" s="201">
        <f t="shared" si="24"/>
        <v>606.19785086823163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10.051596807807071</v>
      </c>
      <c r="D33" s="188">
        <v>10.051596807807071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27.782439918516722</v>
      </c>
      <c r="M33" s="175"/>
      <c r="N33" s="175"/>
      <c r="O33" s="175"/>
      <c r="P33" s="188"/>
      <c r="Q33" s="188">
        <v>0.73874257177223168</v>
      </c>
      <c r="R33" s="175"/>
      <c r="S33" s="188">
        <v>10.579596234049628</v>
      </c>
      <c r="T33" s="188">
        <v>10.932393495898379</v>
      </c>
      <c r="U33" s="188">
        <v>5.5317076167964805</v>
      </c>
      <c r="V33" s="188">
        <v>0</v>
      </c>
      <c r="W33" s="175"/>
      <c r="X33" s="175"/>
      <c r="Y33" s="175"/>
      <c r="Z33" s="190"/>
      <c r="AA33" s="352">
        <v>2.4161642902665181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16.969510240437515</v>
      </c>
      <c r="AP33" s="322"/>
      <c r="AQ33" s="201">
        <f t="shared" si="24"/>
        <v>57.219711257027825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7.6081016965725734</v>
      </c>
      <c r="M34" s="175"/>
      <c r="N34" s="175"/>
      <c r="O34" s="175"/>
      <c r="P34" s="188"/>
      <c r="Q34" s="188">
        <v>0.42739869577532585</v>
      </c>
      <c r="R34" s="175"/>
      <c r="S34" s="188">
        <v>6.120813670470973</v>
      </c>
      <c r="T34" s="188">
        <v>0.33158037347214625</v>
      </c>
      <c r="U34" s="188">
        <v>0.728308956854129</v>
      </c>
      <c r="V34" s="188">
        <v>0</v>
      </c>
      <c r="W34" s="175"/>
      <c r="X34" s="175"/>
      <c r="Y34" s="175"/>
      <c r="Z34" s="190"/>
      <c r="AA34" s="352">
        <v>0.30930620845283113</v>
      </c>
      <c r="AB34" s="322">
        <f t="shared" si="39"/>
        <v>95.997599999999991</v>
      </c>
      <c r="AC34" s="323"/>
      <c r="AD34" s="175"/>
      <c r="AE34" s="175">
        <v>95.997599999999991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28.281911383300244</v>
      </c>
      <c r="AP34" s="322"/>
      <c r="AQ34" s="201">
        <f t="shared" si="24"/>
        <v>132.19691928832563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7.4920787097171608</v>
      </c>
      <c r="M35" s="175"/>
      <c r="N35" s="175"/>
      <c r="O35" s="175"/>
      <c r="P35" s="188"/>
      <c r="Q35" s="188">
        <v>0.17874255252909887</v>
      </c>
      <c r="R35" s="175"/>
      <c r="S35" s="188">
        <v>2.5597875469187263</v>
      </c>
      <c r="T35" s="188">
        <v>1.2057468126259862E-2</v>
      </c>
      <c r="U35" s="188">
        <v>4.7414911421430759</v>
      </c>
      <c r="V35" s="188">
        <v>0</v>
      </c>
      <c r="W35" s="175"/>
      <c r="X35" s="175"/>
      <c r="Y35" s="175"/>
      <c r="Z35" s="190"/>
      <c r="AA35" s="352">
        <v>30.27624478336822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26.327115676888837</v>
      </c>
      <c r="AP35" s="322"/>
      <c r="AQ35" s="201">
        <f t="shared" si="24"/>
        <v>64.095439169974213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63.367940250691902</v>
      </c>
      <c r="M36" s="175"/>
      <c r="N36" s="175"/>
      <c r="O36" s="175"/>
      <c r="P36" s="188"/>
      <c r="Q36" s="188">
        <v>3.3625493193541653</v>
      </c>
      <c r="R36" s="175"/>
      <c r="S36" s="188">
        <v>48.155359492147596</v>
      </c>
      <c r="T36" s="188">
        <v>3.3752719187411655</v>
      </c>
      <c r="U36" s="188">
        <v>8.4747595204489787</v>
      </c>
      <c r="V36" s="188">
        <v>0</v>
      </c>
      <c r="W36" s="175"/>
      <c r="X36" s="175"/>
      <c r="Y36" s="175"/>
      <c r="Z36" s="190"/>
      <c r="AA36" s="349">
        <v>98.631112981951858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111.36492085019641</v>
      </c>
      <c r="AP36" s="322"/>
      <c r="AQ36" s="201">
        <f t="shared" si="24"/>
        <v>273.36397408284017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10.716757883203879</v>
      </c>
      <c r="M37" s="175"/>
      <c r="N37" s="175"/>
      <c r="O37" s="175"/>
      <c r="P37" s="188"/>
      <c r="Q37" s="188">
        <v>0.24708966784618297</v>
      </c>
      <c r="R37" s="175"/>
      <c r="S37" s="188">
        <v>3.5385924939276818</v>
      </c>
      <c r="T37" s="188">
        <v>1.4429851098941575</v>
      </c>
      <c r="U37" s="188">
        <v>5.4880906115358563</v>
      </c>
      <c r="V37" s="188">
        <v>0</v>
      </c>
      <c r="W37" s="175"/>
      <c r="X37" s="175"/>
      <c r="Y37" s="175"/>
      <c r="Z37" s="190"/>
      <c r="AA37" s="352">
        <v>4.5760143154062218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31.839313480678999</v>
      </c>
      <c r="AP37" s="322"/>
      <c r="AQ37" s="201">
        <f t="shared" si="24"/>
        <v>47.132085679289105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69.549784890835767</v>
      </c>
      <c r="D38" s="188">
        <v>69.549784890835767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84.338040342005613</v>
      </c>
      <c r="M38" s="175"/>
      <c r="N38" s="175"/>
      <c r="O38" s="175"/>
      <c r="P38" s="188"/>
      <c r="Q38" s="188">
        <v>1.652538776909791</v>
      </c>
      <c r="R38" s="175"/>
      <c r="S38" s="188">
        <v>23.666150684769526</v>
      </c>
      <c r="T38" s="188">
        <v>4.4374001020913756</v>
      </c>
      <c r="U38" s="188">
        <v>12.653807994784946</v>
      </c>
      <c r="V38" s="188">
        <v>41.928142783449971</v>
      </c>
      <c r="W38" s="175"/>
      <c r="X38" s="175"/>
      <c r="Y38" s="175"/>
      <c r="Z38" s="190"/>
      <c r="AA38" s="352">
        <v>48.139616118952702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48.917472998376176</v>
      </c>
      <c r="AP38" s="322"/>
      <c r="AQ38" s="201">
        <f t="shared" si="24"/>
        <v>250.94491435017028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416.11796207850028</v>
      </c>
      <c r="M39" s="175"/>
      <c r="N39" s="175"/>
      <c r="O39" s="175"/>
      <c r="P39" s="188"/>
      <c r="Q39" s="188">
        <v>26.297655990270435</v>
      </c>
      <c r="R39" s="175"/>
      <c r="S39" s="188">
        <v>376.61100484781292</v>
      </c>
      <c r="T39" s="188">
        <v>7.6612277978112244</v>
      </c>
      <c r="U39" s="188">
        <v>5.349727432066385</v>
      </c>
      <c r="V39" s="188">
        <v>0.19834601053931666</v>
      </c>
      <c r="W39" s="175"/>
      <c r="X39" s="175"/>
      <c r="Y39" s="175"/>
      <c r="Z39" s="190"/>
      <c r="AA39" s="352">
        <v>11.381662115617694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44.386681837677571</v>
      </c>
      <c r="AP39" s="322"/>
      <c r="AQ39" s="201">
        <f t="shared" si="24"/>
        <v>471.88630603179558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52.256364204078636</v>
      </c>
      <c r="M40" s="175"/>
      <c r="N40" s="175"/>
      <c r="O40" s="175"/>
      <c r="P40" s="188"/>
      <c r="Q40" s="188">
        <v>0.20716448840703286</v>
      </c>
      <c r="R40" s="175"/>
      <c r="S40" s="188">
        <v>2.9668205476800522</v>
      </c>
      <c r="T40" s="188">
        <v>5.1846097195753389</v>
      </c>
      <c r="U40" s="188">
        <v>3.4108235243703664</v>
      </c>
      <c r="V40" s="188">
        <v>40.486945924045848</v>
      </c>
      <c r="W40" s="175"/>
      <c r="X40" s="175"/>
      <c r="Y40" s="175"/>
      <c r="Z40" s="190"/>
      <c r="AA40" s="352">
        <v>13.034356417734546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16.978813670432185</v>
      </c>
      <c r="AP40" s="322"/>
      <c r="AQ40" s="201">
        <f t="shared" si="24"/>
        <v>82.269534292245368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4.1996531639453858</v>
      </c>
      <c r="D41" s="530">
        <v>4.1996531639453858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43.617682668548326</v>
      </c>
      <c r="M41" s="175"/>
      <c r="N41" s="175"/>
      <c r="O41" s="175"/>
      <c r="P41" s="188"/>
      <c r="Q41" s="188">
        <v>0.49759517651274809</v>
      </c>
      <c r="R41" s="175"/>
      <c r="S41" s="188">
        <v>7.1261035395407406</v>
      </c>
      <c r="T41" s="188">
        <v>8.1320187932293848</v>
      </c>
      <c r="U41" s="188">
        <v>27.861965159265452</v>
      </c>
      <c r="V41" s="188">
        <v>0</v>
      </c>
      <c r="W41" s="175"/>
      <c r="X41" s="175"/>
      <c r="Y41" s="175"/>
      <c r="Z41" s="190"/>
      <c r="AA41" s="349">
        <v>39.339063083849119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97.702235140287073</v>
      </c>
      <c r="AP41" s="322"/>
      <c r="AQ41" s="201">
        <f t="shared" si="24"/>
        <v>184.85863405662991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4.2264961883386647</v>
      </c>
      <c r="M42" s="175"/>
      <c r="N42" s="175"/>
      <c r="O42" s="175"/>
      <c r="P42" s="188"/>
      <c r="Q42" s="188">
        <v>0.12839656388096235</v>
      </c>
      <c r="R42" s="175"/>
      <c r="S42" s="188">
        <v>1.8387782911186512</v>
      </c>
      <c r="T42" s="188">
        <v>0.96861490966862862</v>
      </c>
      <c r="U42" s="188">
        <v>1.2907064236704227</v>
      </c>
      <c r="V42" s="188">
        <v>0</v>
      </c>
      <c r="W42" s="175"/>
      <c r="X42" s="175"/>
      <c r="Y42" s="175"/>
      <c r="Z42" s="190"/>
      <c r="AA42" s="384">
        <v>8.8107341687455136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9.8859988393213527</v>
      </c>
      <c r="AP42" s="322"/>
      <c r="AQ42" s="201">
        <f t="shared" si="24"/>
        <v>22.923229196405529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5.9968160709798521</v>
      </c>
      <c r="M43" s="175"/>
      <c r="N43" s="175"/>
      <c r="O43" s="175"/>
      <c r="P43" s="175"/>
      <c r="Q43" s="175">
        <v>0.21986903676686917</v>
      </c>
      <c r="R43" s="175"/>
      <c r="S43" s="175">
        <v>3.1487634830392266</v>
      </c>
      <c r="T43" s="175">
        <v>0.70132217540089792</v>
      </c>
      <c r="U43" s="175">
        <v>0.87586137577285683</v>
      </c>
      <c r="V43" s="175">
        <v>0</v>
      </c>
      <c r="W43" s="175">
        <v>1.0510000000000019</v>
      </c>
      <c r="X43" s="175"/>
      <c r="Y43" s="175"/>
      <c r="Z43" s="190"/>
      <c r="AA43" s="352">
        <v>9.5986181924052563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21.478620185754263</v>
      </c>
      <c r="AP43" s="322"/>
      <c r="AQ43" s="201">
        <f t="shared" si="24"/>
        <v>37.074054449139368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59.838602457051003</v>
      </c>
      <c r="M44" s="182"/>
      <c r="N44" s="182"/>
      <c r="O44" s="182"/>
      <c r="P44" s="182"/>
      <c r="Q44" s="182">
        <v>1.2209096306038298</v>
      </c>
      <c r="R44" s="182"/>
      <c r="S44" s="182">
        <v>0</v>
      </c>
      <c r="T44" s="182">
        <v>0.63576741464830211</v>
      </c>
      <c r="U44" s="182">
        <v>57.981925411798869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20.532998066846275</v>
      </c>
      <c r="AP44" s="330"/>
      <c r="AQ44" s="217">
        <f>C44+H44+L44+AA44+AB44+AN44+AO44+AP44</f>
        <v>80.371600523897285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4100.9898186296332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1589.9512719622639</v>
      </c>
      <c r="Q45" s="534">
        <f t="shared" si="40"/>
        <v>0</v>
      </c>
      <c r="R45" s="534">
        <f t="shared" si="40"/>
        <v>628.82046141877652</v>
      </c>
      <c r="S45" s="534">
        <f t="shared" si="40"/>
        <v>24.622499999999999</v>
      </c>
      <c r="T45" s="534">
        <f t="shared" si="40"/>
        <v>2.18103998</v>
      </c>
      <c r="U45" s="534">
        <f>SUM(U46:U55)</f>
        <v>1855.4145452685927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2.2359999999999998</v>
      </c>
      <c r="AP45" s="538">
        <f t="shared" si="40"/>
        <v>0</v>
      </c>
      <c r="AQ45" s="541">
        <f t="shared" si="24"/>
        <v>4103.2258186296331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809.35799999999995</v>
      </c>
      <c r="M46" s="181"/>
      <c r="N46" s="181"/>
      <c r="O46" s="181"/>
      <c r="P46" s="181"/>
      <c r="Q46" s="181"/>
      <c r="R46" s="181"/>
      <c r="S46" s="181"/>
      <c r="T46" s="181"/>
      <c r="U46" s="181">
        <v>809.35799999999995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809.35799999999995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1562.2394245977753</v>
      </c>
      <c r="M48" s="175"/>
      <c r="N48" s="175"/>
      <c r="O48" s="175"/>
      <c r="P48" s="175">
        <v>1269.3825975189131</v>
      </c>
      <c r="Q48" s="175"/>
      <c r="R48" s="175"/>
      <c r="S48" s="175"/>
      <c r="T48" s="175">
        <v>2.18103998</v>
      </c>
      <c r="U48" s="175">
        <v>290.67578709886214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1562.2394245977753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86.223391846422061</v>
      </c>
      <c r="M49" s="175"/>
      <c r="N49" s="175"/>
      <c r="O49" s="175"/>
      <c r="P49" s="175">
        <v>11.69973564389041</v>
      </c>
      <c r="Q49" s="175"/>
      <c r="R49" s="175"/>
      <c r="S49" s="175"/>
      <c r="T49" s="175"/>
      <c r="U49" s="175">
        <v>74.523656202531654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86.223391846422061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40.130000000000003</v>
      </c>
      <c r="M50" s="175"/>
      <c r="N50" s="175"/>
      <c r="O50" s="175"/>
      <c r="P50" s="175"/>
      <c r="Q50" s="175"/>
      <c r="R50" s="287"/>
      <c r="S50" s="175"/>
      <c r="T50" s="175"/>
      <c r="U50" s="175">
        <v>40.130000000000003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2.2359999999999998</v>
      </c>
      <c r="AP50" s="322"/>
      <c r="AQ50" s="201">
        <f t="shared" si="24"/>
        <v>42.366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23.123831352040103</v>
      </c>
      <c r="M51" s="175"/>
      <c r="N51" s="175"/>
      <c r="O51" s="175"/>
      <c r="P51" s="175">
        <v>1.4419698113207546</v>
      </c>
      <c r="Q51" s="190"/>
      <c r="R51" s="175">
        <v>21.68186154071935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23.123831352040103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607.13859987805722</v>
      </c>
      <c r="M52" s="287"/>
      <c r="N52" s="287"/>
      <c r="O52" s="287"/>
      <c r="P52" s="188"/>
      <c r="Q52" s="188"/>
      <c r="R52" s="287">
        <v>607.13859987805722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607.13859987805722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717.70137029058378</v>
      </c>
      <c r="M53" s="287"/>
      <c r="N53" s="287"/>
      <c r="O53" s="287"/>
      <c r="P53" s="185">
        <v>221.33426399999996</v>
      </c>
      <c r="Q53" s="185"/>
      <c r="R53" s="287"/>
      <c r="S53" s="188"/>
      <c r="T53" s="287"/>
      <c r="U53" s="287">
        <v>496.36710629058382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717.70137029058378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23.703745268592506</v>
      </c>
      <c r="M54" s="287"/>
      <c r="N54" s="287"/>
      <c r="O54" s="287"/>
      <c r="P54" s="185"/>
      <c r="Q54" s="185"/>
      <c r="R54" s="287"/>
      <c r="S54" s="188"/>
      <c r="T54" s="287"/>
      <c r="U54" s="287">
        <v>23.703745268592506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23.703745268592506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231.37145539616216</v>
      </c>
      <c r="M55" s="182"/>
      <c r="N55" s="182"/>
      <c r="O55" s="182"/>
      <c r="P55" s="182">
        <v>86.092704988139729</v>
      </c>
      <c r="Q55" s="182"/>
      <c r="R55" s="182"/>
      <c r="S55" s="175">
        <v>24.622499999999999</v>
      </c>
      <c r="T55" s="182"/>
      <c r="U55" s="182">
        <v>120.65625040802243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231.37145539616216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285.78015760000005</v>
      </c>
      <c r="D56" s="294">
        <v>210.00700000000001</v>
      </c>
      <c r="E56" s="190">
        <v>58.734300000000005</v>
      </c>
      <c r="F56" s="290"/>
      <c r="G56" s="290">
        <v>17.0388576</v>
      </c>
      <c r="H56" s="176">
        <f t="shared" si="46"/>
        <v>299.089</v>
      </c>
      <c r="I56" s="294"/>
      <c r="J56" s="189">
        <v>179.036</v>
      </c>
      <c r="K56" s="290">
        <v>120.053</v>
      </c>
      <c r="L56" s="176">
        <f t="shared" si="47"/>
        <v>1139.5460342304327</v>
      </c>
      <c r="M56" s="189"/>
      <c r="N56" s="189"/>
      <c r="O56" s="189"/>
      <c r="P56" s="189">
        <v>0</v>
      </c>
      <c r="Q56" s="189">
        <v>598.63591334041701</v>
      </c>
      <c r="R56" s="189"/>
      <c r="S56" s="189">
        <v>0</v>
      </c>
      <c r="T56" s="189">
        <v>56.683548251133701</v>
      </c>
      <c r="U56" s="189">
        <v>440.21759796388199</v>
      </c>
      <c r="V56" s="189">
        <v>44.008974674999997</v>
      </c>
      <c r="W56" s="189"/>
      <c r="X56" s="189"/>
      <c r="Y56" s="189"/>
      <c r="Z56" s="290"/>
      <c r="AA56" s="176">
        <v>438.65721239999999</v>
      </c>
      <c r="AB56" s="344">
        <f t="shared" si="48"/>
        <v>17.305992016854312</v>
      </c>
      <c r="AC56" s="345"/>
      <c r="AD56" s="189"/>
      <c r="AE56" s="189">
        <v>17.186592016854313</v>
      </c>
      <c r="AF56" s="189"/>
      <c r="AG56" s="189"/>
      <c r="AH56" s="189"/>
      <c r="AI56" s="189"/>
      <c r="AJ56" s="189"/>
      <c r="AK56" s="189"/>
      <c r="AL56" s="189">
        <v>0.11939999999999999</v>
      </c>
      <c r="AM56" s="445">
        <v>0</v>
      </c>
      <c r="AN56" s="344"/>
      <c r="AO56" s="176">
        <v>548.25</v>
      </c>
      <c r="AP56" s="344"/>
      <c r="AQ56" s="220">
        <f t="shared" si="24"/>
        <v>2728.6283962472871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3.9870000000000001</v>
      </c>
      <c r="I57" s="294">
        <f t="shared" si="49"/>
        <v>0</v>
      </c>
      <c r="J57" s="294">
        <f t="shared" si="49"/>
        <v>0</v>
      </c>
      <c r="K57" s="294">
        <f t="shared" si="49"/>
        <v>3.9870000000000001</v>
      </c>
      <c r="L57" s="176">
        <f t="shared" si="49"/>
        <v>376.85492556889653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12.931237207864795</v>
      </c>
      <c r="R57" s="189">
        <f t="shared" si="49"/>
        <v>0</v>
      </c>
      <c r="S57" s="189">
        <f t="shared" si="49"/>
        <v>16.884000000000004</v>
      </c>
      <c r="T57" s="189">
        <f t="shared" si="49"/>
        <v>39.798223506950364</v>
      </c>
      <c r="U57" s="189">
        <f t="shared" si="49"/>
        <v>307.24146485408136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293.28537216000001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480.73999999999995</v>
      </c>
      <c r="AP57" s="344">
        <f t="shared" si="49"/>
        <v>0</v>
      </c>
      <c r="AQ57" s="240">
        <f t="shared" si="24"/>
        <v>1154.9150577288965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229.23364942487319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5.7425506415279424</v>
      </c>
      <c r="R58" s="189">
        <f t="shared" si="54"/>
        <v>0</v>
      </c>
      <c r="S58" s="189">
        <v>1.6471915153987355</v>
      </c>
      <c r="T58" s="189">
        <v>30.787831282297962</v>
      </c>
      <c r="U58" s="189">
        <v>191.05607598564856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128.52401701468824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344.64602887936411</v>
      </c>
      <c r="AP58" s="344">
        <f t="shared" ref="AP58" si="57">SUM(AP59:AP64)</f>
        <v>0</v>
      </c>
      <c r="AQ58" s="240">
        <f t="shared" si="24"/>
        <v>702.45145531892558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3.9870000000000001</v>
      </c>
      <c r="I65" s="151"/>
      <c r="J65" s="151">
        <v>0</v>
      </c>
      <c r="K65" s="151">
        <v>3.9870000000000001</v>
      </c>
      <c r="L65" s="310">
        <f>SUM(M65:Z65)</f>
        <v>147.62127614402331</v>
      </c>
      <c r="M65" s="182"/>
      <c r="N65" s="182"/>
      <c r="O65" s="182"/>
      <c r="P65" s="182"/>
      <c r="Q65" s="182">
        <v>7.1886865663368527</v>
      </c>
      <c r="R65" s="182"/>
      <c r="S65" s="189">
        <v>15.236808484601269</v>
      </c>
      <c r="T65" s="189">
        <v>9.0103922246524046</v>
      </c>
      <c r="U65" s="189">
        <v>116.1853888684328</v>
      </c>
      <c r="V65" s="182">
        <f>SUM(V66:V69)</f>
        <v>0</v>
      </c>
      <c r="W65" s="182"/>
      <c r="X65" s="182"/>
      <c r="Y65" s="182"/>
      <c r="Z65" s="266"/>
      <c r="AA65" s="176">
        <v>164.76135514531177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136.09397112063584</v>
      </c>
      <c r="AP65" s="330"/>
      <c r="AQ65" s="576">
        <f t="shared" si="24"/>
        <v>452.46360240997092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267.90960000000001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267.90960000000001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49.019999999999996</v>
      </c>
      <c r="AP70" s="333"/>
      <c r="AQ70" s="220">
        <f t="shared" si="24"/>
        <v>316.92959999999999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36.515057982377471</v>
      </c>
      <c r="M71" s="182"/>
      <c r="N71" s="182"/>
      <c r="O71" s="182"/>
      <c r="P71" s="182"/>
      <c r="Q71" s="182"/>
      <c r="R71" s="182"/>
      <c r="S71" s="182"/>
      <c r="T71" s="182"/>
      <c r="U71" s="182">
        <v>36.515057982377471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36.515057982377471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-0.59039438777159603</v>
      </c>
      <c r="D72" s="278">
        <f t="shared" si="58"/>
        <v>3.5388873514285137</v>
      </c>
      <c r="E72" s="179">
        <f t="shared" si="58"/>
        <v>-4.0881045</v>
      </c>
      <c r="F72" s="297">
        <f t="shared" si="58"/>
        <v>0</v>
      </c>
      <c r="G72" s="297">
        <f t="shared" si="58"/>
        <v>-4.1177239199999605E-2</v>
      </c>
      <c r="H72" s="307">
        <f t="shared" si="58"/>
        <v>-1.6510000000000673</v>
      </c>
      <c r="I72" s="278">
        <f t="shared" si="58"/>
        <v>2.4180000000000543</v>
      </c>
      <c r="J72" s="179">
        <f t="shared" si="58"/>
        <v>-4.0689999999999884</v>
      </c>
      <c r="K72" s="297">
        <f t="shared" si="58"/>
        <v>0</v>
      </c>
      <c r="L72" s="307">
        <f t="shared" si="58"/>
        <v>-306.03922426103964</v>
      </c>
      <c r="M72" s="179">
        <f t="shared" si="58"/>
        <v>0</v>
      </c>
      <c r="N72" s="179">
        <f t="shared" ref="N72" si="59">N26-N27-N29</f>
        <v>5.3249999999999993</v>
      </c>
      <c r="O72" s="179">
        <f t="shared" si="58"/>
        <v>0</v>
      </c>
      <c r="P72" s="179">
        <f t="shared" si="58"/>
        <v>-72.326271962264173</v>
      </c>
      <c r="Q72" s="179">
        <f t="shared" si="58"/>
        <v>-4.2223999999999933</v>
      </c>
      <c r="R72" s="179">
        <f t="shared" si="58"/>
        <v>30.545338581223405</v>
      </c>
      <c r="S72" s="179">
        <f t="shared" si="58"/>
        <v>-102.42960000000005</v>
      </c>
      <c r="T72" s="179">
        <f t="shared" si="58"/>
        <v>15.839760019999943</v>
      </c>
      <c r="U72" s="179">
        <f t="shared" si="58"/>
        <v>-180.80840000000035</v>
      </c>
      <c r="V72" s="179">
        <f t="shared" si="58"/>
        <v>3.0883490999999879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4.6762818959905417E-2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-7.3959999999997308</v>
      </c>
      <c r="AP72" s="257">
        <f t="shared" si="58"/>
        <v>0</v>
      </c>
      <c r="AQ72" s="207">
        <f t="shared" si="24"/>
        <v>-315.62985582985112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-2.1813173284950027</v>
      </c>
    </row>
    <row r="74" spans="1:43" s="208" customFormat="1" ht="12.75" customHeight="1" x14ac:dyDescent="0.2">
      <c r="A74" s="226" t="s">
        <v>53</v>
      </c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Width="0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"/>
  <dimension ref="A1:AS76"/>
  <sheetViews>
    <sheetView zoomScale="80" zoomScaleNormal="80" workbookViewId="0">
      <pane xSplit="2" ySplit="1" topLeftCell="C56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3" width="6.42578125" style="213" bestFit="1" customWidth="1"/>
    <col min="24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54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16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1134.9739999999999</v>
      </c>
      <c r="I2" s="12">
        <v>927.76800000000003</v>
      </c>
      <c r="J2" s="303">
        <v>207.20599999999999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1105.6103777241599</v>
      </c>
      <c r="AB2" s="320">
        <f>SUM(AC2:AM2)</f>
        <v>221.76572044351266</v>
      </c>
      <c r="AC2" s="321">
        <v>72.841999999999999</v>
      </c>
      <c r="AD2" s="303">
        <v>16.081999999999997</v>
      </c>
      <c r="AE2" s="303">
        <v>105.23644044351265</v>
      </c>
      <c r="AF2" s="303">
        <v>0</v>
      </c>
      <c r="AG2" s="303">
        <v>22.99644</v>
      </c>
      <c r="AH2" s="303">
        <v>4.4416799999999999</v>
      </c>
      <c r="AI2" s="303">
        <v>0</v>
      </c>
      <c r="AJ2" s="303">
        <v>0</v>
      </c>
      <c r="AK2" s="303">
        <v>0</v>
      </c>
      <c r="AL2" s="303">
        <v>0.11939999999999999</v>
      </c>
      <c r="AM2" s="418">
        <v>4.7759999999999997E-2</v>
      </c>
      <c r="AN2" s="415">
        <v>0</v>
      </c>
      <c r="AO2" s="351"/>
      <c r="AP2" s="320"/>
      <c r="AQ2" s="197">
        <f>C2+H2+L2+AA2+AB2+AN2+AO2+AP2</f>
        <v>2462.3500981676725</v>
      </c>
    </row>
    <row r="3" spans="1:45" ht="12.75" customHeight="1" x14ac:dyDescent="0.2">
      <c r="A3" s="199" t="s">
        <v>1</v>
      </c>
      <c r="B3" s="200"/>
      <c r="C3" s="251">
        <f>SUM(D3:G3)</f>
        <v>1539.0623985231355</v>
      </c>
      <c r="D3" s="252">
        <v>1479.6187401503355</v>
      </c>
      <c r="E3" s="190">
        <v>39.632200000000005</v>
      </c>
      <c r="F3" s="190"/>
      <c r="G3" s="190">
        <v>19.811458372799997</v>
      </c>
      <c r="H3" s="304">
        <f>SUM(I3:K3)</f>
        <v>0</v>
      </c>
      <c r="I3" s="28"/>
      <c r="J3" s="175"/>
      <c r="K3" s="190"/>
      <c r="L3" s="304">
        <f>SUM(M3:Z3)</f>
        <v>9655.3635568000009</v>
      </c>
      <c r="M3" s="28">
        <v>2889.8676</v>
      </c>
      <c r="N3" s="28">
        <v>23.43</v>
      </c>
      <c r="O3" s="175">
        <v>0</v>
      </c>
      <c r="P3" s="175">
        <v>1053.2849999999999</v>
      </c>
      <c r="Q3" s="175">
        <v>438.07400000000001</v>
      </c>
      <c r="R3" s="175">
        <v>544.5560999999999</v>
      </c>
      <c r="S3" s="175">
        <v>2173.6743000000001</v>
      </c>
      <c r="T3" s="175">
        <v>119.38780000000001</v>
      </c>
      <c r="U3" s="175">
        <v>2015.0111999999999</v>
      </c>
      <c r="V3" s="175">
        <v>148.24075679999999</v>
      </c>
      <c r="W3" s="175">
        <v>0</v>
      </c>
      <c r="X3" s="175">
        <v>213.3948</v>
      </c>
      <c r="Y3" s="175">
        <v>2.1019999999999999</v>
      </c>
      <c r="Z3" s="190">
        <v>34.340000000000003</v>
      </c>
      <c r="AA3" s="304">
        <v>1897.6511328192003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24.939999999999998</v>
      </c>
      <c r="AP3" s="322"/>
      <c r="AQ3" s="201">
        <f t="shared" ref="AQ3:AQ20" si="0">C3+H3+L3+AA3+AB3+AN3+AO3+AP3</f>
        <v>13117.017088142338</v>
      </c>
    </row>
    <row r="4" spans="1:45" ht="12.75" customHeight="1" x14ac:dyDescent="0.2">
      <c r="A4" s="199" t="s">
        <v>2</v>
      </c>
      <c r="B4" s="200"/>
      <c r="C4" s="251">
        <f>SUM(D4:G4)</f>
        <v>9.3121174105704689</v>
      </c>
      <c r="D4" s="252">
        <v>3.1977174105704691</v>
      </c>
      <c r="E4" s="253">
        <v>6.1143999999999998</v>
      </c>
      <c r="F4" s="190"/>
      <c r="G4" s="190">
        <v>0</v>
      </c>
      <c r="H4" s="304">
        <f>SUM(I4:K4)</f>
        <v>7.9740000000000002</v>
      </c>
      <c r="I4" s="28"/>
      <c r="J4" s="175"/>
      <c r="K4" s="190">
        <v>7.9740000000000002</v>
      </c>
      <c r="L4" s="304">
        <f>SUM(M4:Z4)</f>
        <v>1168.6814999999999</v>
      </c>
      <c r="M4" s="28">
        <v>0</v>
      </c>
      <c r="N4" s="28">
        <v>0</v>
      </c>
      <c r="O4" s="175"/>
      <c r="P4" s="175">
        <v>7.4550000000000001</v>
      </c>
      <c r="Q4" s="175">
        <v>3.1668000000000003</v>
      </c>
      <c r="R4" s="175">
        <v>0</v>
      </c>
      <c r="S4" s="175">
        <v>968.1567</v>
      </c>
      <c r="T4" s="175">
        <v>4.5052000000000003</v>
      </c>
      <c r="U4" s="175">
        <v>10.343999999999999</v>
      </c>
      <c r="V4" s="175">
        <v>0</v>
      </c>
      <c r="W4" s="175">
        <v>116.66099999999999</v>
      </c>
      <c r="X4" s="175">
        <v>51.322800000000001</v>
      </c>
      <c r="Y4" s="175">
        <v>0</v>
      </c>
      <c r="Z4" s="190">
        <v>7.07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4.2139999999999995</v>
      </c>
      <c r="AP4" s="322"/>
      <c r="AQ4" s="201">
        <f t="shared" si="0"/>
        <v>1190.1816174105704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175.4418</v>
      </c>
      <c r="M5" s="28"/>
      <c r="N5" s="28"/>
      <c r="O5" s="175"/>
      <c r="P5" s="175"/>
      <c r="Q5" s="175"/>
      <c r="R5" s="175"/>
      <c r="S5" s="175">
        <v>49.244999999999997</v>
      </c>
      <c r="T5" s="175"/>
      <c r="U5" s="175">
        <v>126.1968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175.4418</v>
      </c>
    </row>
    <row r="6" spans="1:45" ht="12.75" customHeight="1" thickBot="1" x14ac:dyDescent="0.25">
      <c r="A6" s="202" t="s">
        <v>4</v>
      </c>
      <c r="B6" s="203"/>
      <c r="C6" s="251">
        <f>SUM(D6:G6)</f>
        <v>57.816254212038913</v>
      </c>
      <c r="D6" s="254">
        <v>60.756630800838913</v>
      </c>
      <c r="E6" s="190">
        <v>-2.2928999999999999</v>
      </c>
      <c r="F6" s="255"/>
      <c r="G6" s="255">
        <v>-0.64747658880000003</v>
      </c>
      <c r="H6" s="305">
        <f>SUM(I6:K6)</f>
        <v>-258.49200000000002</v>
      </c>
      <c r="I6" s="306">
        <v>-242.54400000000001</v>
      </c>
      <c r="J6" s="306">
        <v>0</v>
      </c>
      <c r="K6" s="255">
        <v>-15.948</v>
      </c>
      <c r="L6" s="305">
        <f>SUM(M6:Z6)</f>
        <v>-90.669821849999991</v>
      </c>
      <c r="M6" s="28">
        <v>-31.700599999999998</v>
      </c>
      <c r="N6" s="28">
        <v>4.26</v>
      </c>
      <c r="O6" s="175"/>
      <c r="P6" s="175">
        <v>6.39</v>
      </c>
      <c r="Q6" s="175">
        <v>-8.4448000000000008</v>
      </c>
      <c r="R6" s="175">
        <v>5.2664999999999997</v>
      </c>
      <c r="S6" s="175">
        <v>0</v>
      </c>
      <c r="T6" s="175">
        <v>3.3789000000000002</v>
      </c>
      <c r="U6" s="175">
        <v>-55.857599999999998</v>
      </c>
      <c r="V6" s="175">
        <v>-10.80922185</v>
      </c>
      <c r="W6" s="175">
        <v>-3.1529999999999996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-291.3455676379611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1587.566535324604</v>
      </c>
      <c r="D7" s="326">
        <f t="shared" si="1"/>
        <v>1537.1776535406038</v>
      </c>
      <c r="E7" s="180">
        <f t="shared" si="1"/>
        <v>31.224900000000009</v>
      </c>
      <c r="F7" s="180">
        <f t="shared" si="1"/>
        <v>0</v>
      </c>
      <c r="G7" s="180">
        <f t="shared" si="1"/>
        <v>19.163981783999997</v>
      </c>
      <c r="H7" s="308">
        <f t="shared" si="1"/>
        <v>868.50800000000004</v>
      </c>
      <c r="I7" s="326">
        <f t="shared" si="1"/>
        <v>685.22400000000005</v>
      </c>
      <c r="J7" s="180">
        <f t="shared" si="1"/>
        <v>207.20599999999999</v>
      </c>
      <c r="K7" s="326">
        <f t="shared" si="1"/>
        <v>-23.922000000000001</v>
      </c>
      <c r="L7" s="308">
        <f t="shared" si="1"/>
        <v>8220.5704349499993</v>
      </c>
      <c r="M7" s="326">
        <f t="shared" si="1"/>
        <v>2858.1669999999999</v>
      </c>
      <c r="N7" s="326">
        <f t="shared" ref="N7" si="2">N2+N3-N4-N5+N6</f>
        <v>27.689999999999998</v>
      </c>
      <c r="O7" s="180">
        <f t="shared" si="1"/>
        <v>0</v>
      </c>
      <c r="P7" s="180">
        <f t="shared" si="1"/>
        <v>1052.22</v>
      </c>
      <c r="Q7" s="180">
        <f t="shared" si="1"/>
        <v>426.4624</v>
      </c>
      <c r="R7" s="180">
        <f t="shared" si="1"/>
        <v>549.82259999999985</v>
      </c>
      <c r="S7" s="180">
        <f t="shared" si="1"/>
        <v>1156.2726000000002</v>
      </c>
      <c r="T7" s="180">
        <f t="shared" si="1"/>
        <v>118.26150000000001</v>
      </c>
      <c r="U7" s="180">
        <f t="shared" si="1"/>
        <v>1822.6127999999999</v>
      </c>
      <c r="V7" s="180">
        <f t="shared" si="1"/>
        <v>137.43153494999999</v>
      </c>
      <c r="W7" s="180">
        <f t="shared" si="1"/>
        <v>-119.81399999999999</v>
      </c>
      <c r="X7" s="180">
        <f t="shared" si="1"/>
        <v>162.072</v>
      </c>
      <c r="Y7" s="180">
        <f t="shared" si="1"/>
        <v>2.1019999999999999</v>
      </c>
      <c r="Z7" s="326">
        <f t="shared" si="1"/>
        <v>27.270000000000003</v>
      </c>
      <c r="AA7" s="308">
        <f t="shared" si="1"/>
        <v>3003.2615105433601</v>
      </c>
      <c r="AB7" s="308">
        <f t="shared" si="1"/>
        <v>221.76572044351266</v>
      </c>
      <c r="AC7" s="326">
        <f t="shared" si="1"/>
        <v>72.841999999999999</v>
      </c>
      <c r="AD7" s="180">
        <f t="shared" si="1"/>
        <v>16.081999999999997</v>
      </c>
      <c r="AE7" s="180">
        <f t="shared" si="1"/>
        <v>105.23644044351265</v>
      </c>
      <c r="AF7" s="180">
        <f t="shared" ref="AF7" si="3">AF2+AF3-AF4-AF5+AF6</f>
        <v>0</v>
      </c>
      <c r="AG7" s="180">
        <f t="shared" si="1"/>
        <v>22.99644</v>
      </c>
      <c r="AH7" s="180">
        <f t="shared" si="1"/>
        <v>4.4416799999999999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0.11939999999999999</v>
      </c>
      <c r="AM7" s="421">
        <f t="shared" si="1"/>
        <v>4.7759999999999997E-2</v>
      </c>
      <c r="AN7" s="326">
        <f t="shared" si="1"/>
        <v>0</v>
      </c>
      <c r="AO7" s="308">
        <f t="shared" si="1"/>
        <v>20.725999999999999</v>
      </c>
      <c r="AP7" s="362">
        <f t="shared" si="1"/>
        <v>0</v>
      </c>
      <c r="AQ7" s="229">
        <f t="shared" si="0"/>
        <v>13922.398201261476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1587.566535324604</v>
      </c>
      <c r="D8" s="374">
        <f t="shared" si="6"/>
        <v>1537.1776535406038</v>
      </c>
      <c r="E8" s="375">
        <f t="shared" si="6"/>
        <v>31.224900000000009</v>
      </c>
      <c r="F8" s="376">
        <f t="shared" si="6"/>
        <v>0</v>
      </c>
      <c r="G8" s="376">
        <f t="shared" si="6"/>
        <v>19.163981783999997</v>
      </c>
      <c r="H8" s="377">
        <f t="shared" si="6"/>
        <v>868.50800000000004</v>
      </c>
      <c r="I8" s="374">
        <f t="shared" si="6"/>
        <v>685.22400000000005</v>
      </c>
      <c r="J8" s="375">
        <f t="shared" si="6"/>
        <v>207.20599999999999</v>
      </c>
      <c r="K8" s="374">
        <f t="shared" si="6"/>
        <v>-23.922000000000001</v>
      </c>
      <c r="L8" s="377">
        <f t="shared" si="6"/>
        <v>8029.1264349499988</v>
      </c>
      <c r="M8" s="374">
        <f t="shared" si="6"/>
        <v>2858.1669999999999</v>
      </c>
      <c r="N8" s="374">
        <f t="shared" si="6"/>
        <v>27.689999999999998</v>
      </c>
      <c r="O8" s="375">
        <f t="shared" si="6"/>
        <v>0</v>
      </c>
      <c r="P8" s="375">
        <f t="shared" si="6"/>
        <v>1052.22</v>
      </c>
      <c r="Q8" s="375">
        <f t="shared" si="6"/>
        <v>426.4624</v>
      </c>
      <c r="R8" s="375">
        <f t="shared" si="6"/>
        <v>549.82259999999985</v>
      </c>
      <c r="S8" s="375">
        <f t="shared" si="6"/>
        <v>1156.2726000000002</v>
      </c>
      <c r="T8" s="375">
        <f t="shared" si="6"/>
        <v>118.26150000000001</v>
      </c>
      <c r="U8" s="375">
        <f t="shared" si="6"/>
        <v>1822.6127999999999</v>
      </c>
      <c r="V8" s="375">
        <f t="shared" si="6"/>
        <v>137.43153494999999</v>
      </c>
      <c r="W8" s="375">
        <f t="shared" si="6"/>
        <v>-119.81399999999999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2593.3814175033604</v>
      </c>
      <c r="AB8" s="374">
        <f t="shared" si="6"/>
        <v>221.76572044351266</v>
      </c>
      <c r="AC8" s="374">
        <f t="shared" si="6"/>
        <v>72.841999999999999</v>
      </c>
      <c r="AD8" s="375">
        <f t="shared" si="6"/>
        <v>16.081999999999997</v>
      </c>
      <c r="AE8" s="375">
        <f t="shared" si="6"/>
        <v>105.23644044351265</v>
      </c>
      <c r="AF8" s="375">
        <f t="shared" si="6"/>
        <v>0</v>
      </c>
      <c r="AG8" s="375">
        <f t="shared" si="6"/>
        <v>22.99644</v>
      </c>
      <c r="AH8" s="375">
        <f t="shared" si="6"/>
        <v>4.4416799999999999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0.11939999999999999</v>
      </c>
      <c r="AM8" s="422">
        <f t="shared" si="6"/>
        <v>4.7759999999999997E-2</v>
      </c>
      <c r="AN8" s="374">
        <f t="shared" si="6"/>
        <v>0</v>
      </c>
      <c r="AO8" s="377">
        <f t="shared" si="6"/>
        <v>20.725999999999999</v>
      </c>
      <c r="AP8" s="374">
        <f t="shared" si="6"/>
        <v>0</v>
      </c>
      <c r="AQ8" s="378">
        <f t="shared" si="0"/>
        <v>13321.074108221477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1268.1456060258572</v>
      </c>
      <c r="D9" s="259">
        <f t="shared" si="8"/>
        <v>1268.1456060258572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681.23599999999999</v>
      </c>
      <c r="I9" s="259">
        <f t="shared" si="8"/>
        <v>676.85400000000004</v>
      </c>
      <c r="J9" s="180">
        <f t="shared" si="8"/>
        <v>4.3819999999999997</v>
      </c>
      <c r="K9" s="260">
        <f t="shared" si="8"/>
        <v>0</v>
      </c>
      <c r="L9" s="308">
        <f t="shared" si="8"/>
        <v>4282.2597999999998</v>
      </c>
      <c r="M9" s="180">
        <f t="shared" si="8"/>
        <v>2858.1669999999999</v>
      </c>
      <c r="N9" s="180">
        <f t="shared" ref="N9" si="9">SUM(N10:N14)</f>
        <v>23.43</v>
      </c>
      <c r="O9" s="180">
        <f t="shared" si="8"/>
        <v>11.7012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1363.1016</v>
      </c>
      <c r="T9" s="180">
        <f t="shared" si="8"/>
        <v>0</v>
      </c>
      <c r="U9" s="180">
        <f t="shared" si="8"/>
        <v>25.86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1512.0911519999997</v>
      </c>
      <c r="AB9" s="326">
        <f t="shared" si="8"/>
        <v>22.99644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22.99644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41.366</v>
      </c>
      <c r="AP9" s="326">
        <f t="shared" si="8"/>
        <v>0</v>
      </c>
      <c r="AQ9" s="211">
        <f t="shared" si="0"/>
        <v>7808.0949980258574</v>
      </c>
    </row>
    <row r="10" spans="1:45" ht="12.75" customHeight="1" x14ac:dyDescent="0.2">
      <c r="A10" s="63" t="s">
        <v>225</v>
      </c>
      <c r="B10" s="212"/>
      <c r="C10" s="261">
        <f>SUM(D10:G10)</f>
        <v>1264.73213016</v>
      </c>
      <c r="D10" s="262">
        <v>1264.73213016</v>
      </c>
      <c r="E10" s="181"/>
      <c r="F10" s="263"/>
      <c r="G10" s="263"/>
      <c r="H10" s="309">
        <f>SUM(I10:K10)</f>
        <v>518.29999999999995</v>
      </c>
      <c r="I10" s="262">
        <v>513.91800000000001</v>
      </c>
      <c r="J10" s="181">
        <v>4.3819999999999997</v>
      </c>
      <c r="K10" s="263"/>
      <c r="L10" s="309">
        <f>SUM(M10:Z10)</f>
        <v>1388.9615999999999</v>
      </c>
      <c r="M10" s="181"/>
      <c r="N10" s="181"/>
      <c r="O10" s="181"/>
      <c r="P10" s="181"/>
      <c r="Q10" s="181"/>
      <c r="R10" s="181"/>
      <c r="S10" s="181">
        <v>1363.1016</v>
      </c>
      <c r="T10" s="181"/>
      <c r="U10" s="181">
        <v>25.86</v>
      </c>
      <c r="V10" s="181"/>
      <c r="W10" s="181"/>
      <c r="X10" s="181"/>
      <c r="Y10" s="181"/>
      <c r="Z10" s="263"/>
      <c r="AA10" s="309">
        <v>1446.7179803999998</v>
      </c>
      <c r="AB10" s="328">
        <f>SUM(AC10:AM10)</f>
        <v>22.99644</v>
      </c>
      <c r="AC10" s="329"/>
      <c r="AD10" s="181"/>
      <c r="AE10" s="181">
        <v>0</v>
      </c>
      <c r="AF10" s="181">
        <v>0</v>
      </c>
      <c r="AG10" s="181">
        <v>22.99644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4641.708150559999</v>
      </c>
    </row>
    <row r="11" spans="1:45" ht="12.75" customHeight="1" x14ac:dyDescent="0.2">
      <c r="A11" s="19" t="s">
        <v>226</v>
      </c>
      <c r="B11" s="200"/>
      <c r="C11" s="251">
        <f>SUM(D11:G11)</f>
        <v>3.4134758658572655</v>
      </c>
      <c r="D11" s="28">
        <v>3.4134758658572655</v>
      </c>
      <c r="E11" s="175"/>
      <c r="F11" s="190"/>
      <c r="G11" s="190"/>
      <c r="H11" s="304">
        <f>SUM(I11:K11)</f>
        <v>9.6720000000000006</v>
      </c>
      <c r="I11" s="28">
        <v>9.6720000000000006</v>
      </c>
      <c r="J11" s="175"/>
      <c r="K11" s="190"/>
      <c r="L11" s="304">
        <f>SUM(M11:Z11)</f>
        <v>11.7012</v>
      </c>
      <c r="M11" s="175"/>
      <c r="N11" s="175"/>
      <c r="O11" s="175">
        <v>11.7012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65.373171599999992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90.159847465857254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31.561999999999998</v>
      </c>
      <c r="AP12" s="322"/>
      <c r="AQ12" s="201">
        <f t="shared" si="0"/>
        <v>31.561999999999998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153.26400000000001</v>
      </c>
      <c r="I13" s="28">
        <v>153.26400000000001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153.26400000000001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2881.5969999999998</v>
      </c>
      <c r="M14" s="182">
        <v>2858.1669999999999</v>
      </c>
      <c r="N14" s="182">
        <v>23.43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9.8039999999999985</v>
      </c>
      <c r="AP14" s="330"/>
      <c r="AQ14" s="217">
        <f t="shared" si="0"/>
        <v>2891.4009999999998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146.19</v>
      </c>
      <c r="I15" s="268">
        <f t="shared" si="13"/>
        <v>0</v>
      </c>
      <c r="J15" s="183">
        <f t="shared" si="13"/>
        <v>0</v>
      </c>
      <c r="K15" s="269">
        <f t="shared" si="13"/>
        <v>146.19</v>
      </c>
      <c r="L15" s="311">
        <f t="shared" si="13"/>
        <v>2907.9226999999996</v>
      </c>
      <c r="M15" s="183">
        <f t="shared" si="13"/>
        <v>0</v>
      </c>
      <c r="N15" s="183">
        <f t="shared" si="13"/>
        <v>0</v>
      </c>
      <c r="O15" s="183">
        <f t="shared" si="13"/>
        <v>64.199100000000001</v>
      </c>
      <c r="P15" s="183">
        <f t="shared" si="13"/>
        <v>463.27499999999998</v>
      </c>
      <c r="Q15" s="183">
        <f t="shared" si="13"/>
        <v>186.84120000000001</v>
      </c>
      <c r="R15" s="183">
        <f t="shared" si="13"/>
        <v>42.131999999999998</v>
      </c>
      <c r="S15" s="183">
        <f t="shared" si="13"/>
        <v>973.08119999999997</v>
      </c>
      <c r="T15" s="183">
        <f t="shared" si="13"/>
        <v>42.799400000000006</v>
      </c>
      <c r="U15" s="183">
        <f t="shared" si="13"/>
        <v>1015.7808</v>
      </c>
      <c r="V15" s="183">
        <f t="shared" si="13"/>
        <v>0</v>
      </c>
      <c r="W15" s="183">
        <f t="shared" si="13"/>
        <v>119.81399999999999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1803.9359999999999</v>
      </c>
      <c r="AP15" s="219">
        <f t="shared" si="13"/>
        <v>0</v>
      </c>
      <c r="AQ15" s="220">
        <f t="shared" si="0"/>
        <v>4858.0486999999994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1750.1859999999999</v>
      </c>
      <c r="AP16" s="328"/>
      <c r="AQ16" s="221">
        <f>C16+H16+L16+AA16+AO16+AP16</f>
        <v>1750.1859999999999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32.765999999999998</v>
      </c>
      <c r="AP17" s="322"/>
      <c r="AQ17" s="201">
        <f>C17+H17+L17+AA17+AO17+AP17</f>
        <v>32.765999999999998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20.983999999999998</v>
      </c>
      <c r="AP18" s="322"/>
      <c r="AQ18" s="201">
        <f t="shared" si="0"/>
        <v>20.983999999999998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146.19</v>
      </c>
      <c r="I19" s="28"/>
      <c r="J19" s="175"/>
      <c r="K19" s="190">
        <v>146.19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146.19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2907.9226999999996</v>
      </c>
      <c r="M20" s="182"/>
      <c r="N20" s="182"/>
      <c r="O20" s="182">
        <v>64.199100000000001</v>
      </c>
      <c r="P20" s="182">
        <v>463.27499999999998</v>
      </c>
      <c r="Q20" s="182">
        <v>186.84120000000001</v>
      </c>
      <c r="R20" s="182">
        <v>42.131999999999998</v>
      </c>
      <c r="S20" s="182">
        <v>973.08119999999997</v>
      </c>
      <c r="T20" s="182">
        <v>42.799400000000006</v>
      </c>
      <c r="U20" s="182">
        <v>1015.7808</v>
      </c>
      <c r="V20" s="182"/>
      <c r="W20" s="182">
        <v>119.81399999999999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2907.9226999999996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12.353396399999998</v>
      </c>
      <c r="D21" s="271">
        <f>SUM(D22:D24)</f>
        <v>-4.8877499999999996</v>
      </c>
      <c r="E21" s="184">
        <f>SUM(E22:E24)</f>
        <v>17.241146399999998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1.463403600000003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44.3352</v>
      </c>
      <c r="R21" s="184">
        <f t="shared" si="15"/>
        <v>-45.291899999999998</v>
      </c>
      <c r="S21" s="184">
        <f t="shared" si="15"/>
        <v>14.7735</v>
      </c>
      <c r="T21" s="184">
        <f t="shared" si="15"/>
        <v>0</v>
      </c>
      <c r="U21" s="184">
        <f t="shared" si="15"/>
        <v>0</v>
      </c>
      <c r="V21" s="184">
        <f t="shared" si="15"/>
        <v>-12.353396399999999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-88.923999999999992</v>
      </c>
      <c r="AC21" s="334">
        <f t="shared" si="17"/>
        <v>-72.841999999999999</v>
      </c>
      <c r="AD21" s="184">
        <f t="shared" si="17"/>
        <v>-16.081999999999997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88.923999999999992</v>
      </c>
      <c r="AP21" s="333">
        <f t="shared" si="17"/>
        <v>0</v>
      </c>
      <c r="AQ21" s="225">
        <f t="shared" si="17"/>
        <v>13.816800000000001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-88.923999999999992</v>
      </c>
      <c r="AC22" s="329">
        <f>-AC2</f>
        <v>-72.841999999999999</v>
      </c>
      <c r="AD22" s="181">
        <f>-AD2</f>
        <v>-16.081999999999997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88.923999999999992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12.353396399999998</v>
      </c>
      <c r="D24" s="406">
        <v>-4.8877499999999996</v>
      </c>
      <c r="E24" s="186">
        <f>-D24-V24</f>
        <v>17.241146399999998</v>
      </c>
      <c r="F24" s="255"/>
      <c r="G24" s="255">
        <v>0</v>
      </c>
      <c r="H24" s="305"/>
      <c r="I24" s="314"/>
      <c r="J24" s="186"/>
      <c r="K24" s="255"/>
      <c r="L24" s="305">
        <f>SUM(N24:Z24)</f>
        <v>1.463403600000003</v>
      </c>
      <c r="M24" s="186"/>
      <c r="N24" s="186">
        <v>0</v>
      </c>
      <c r="O24" s="186"/>
      <c r="P24" s="186">
        <v>0</v>
      </c>
      <c r="Q24" s="186">
        <v>44.3352</v>
      </c>
      <c r="R24" s="186">
        <v>-45.291899999999998</v>
      </c>
      <c r="S24" s="186">
        <v>14.7735</v>
      </c>
      <c r="T24" s="186"/>
      <c r="U24" s="186">
        <v>0</v>
      </c>
      <c r="V24" s="255">
        <v>-12.353396399999999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13.816800000000001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6.51</v>
      </c>
      <c r="I25" s="174">
        <v>6.51</v>
      </c>
      <c r="J25" s="185"/>
      <c r="K25" s="174"/>
      <c r="L25" s="311">
        <f>SUM(O25:Z25)</f>
        <v>74.738399999999999</v>
      </c>
      <c r="M25" s="185"/>
      <c r="N25" s="185"/>
      <c r="O25" s="185">
        <v>52.497900000000001</v>
      </c>
      <c r="P25" s="185"/>
      <c r="Q25" s="185"/>
      <c r="R25" s="185"/>
      <c r="S25" s="185">
        <v>15.7584</v>
      </c>
      <c r="T25" s="185">
        <v>3.3789000000000002</v>
      </c>
      <c r="U25" s="185">
        <v>3.1032000000000002</v>
      </c>
      <c r="V25" s="185"/>
      <c r="W25" s="185"/>
      <c r="X25" s="185"/>
      <c r="Y25" s="185"/>
      <c r="Z25" s="174"/>
      <c r="AA25" s="311">
        <v>43.337997119999997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255.16199999999998</v>
      </c>
      <c r="AP25" s="219"/>
      <c r="AQ25" s="228">
        <f>C25+H25+L25+AA25+AB25+AN25+AO25+AP25</f>
        <v>379.74839711999999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331.77432569874685</v>
      </c>
      <c r="D26" s="278">
        <f t="shared" si="20"/>
        <v>264.14429751474665</v>
      </c>
      <c r="E26" s="179">
        <f t="shared" si="20"/>
        <v>48.46604640000001</v>
      </c>
      <c r="F26" s="179">
        <f t="shared" si="20"/>
        <v>0</v>
      </c>
      <c r="G26" s="179">
        <f t="shared" si="20"/>
        <v>19.163981783999997</v>
      </c>
      <c r="H26" s="307">
        <f t="shared" si="20"/>
        <v>326.95200000000006</v>
      </c>
      <c r="I26" s="278">
        <f t="shared" si="20"/>
        <v>1.8600000000000048</v>
      </c>
      <c r="J26" s="179">
        <f t="shared" si="20"/>
        <v>202.82399999999998</v>
      </c>
      <c r="K26" s="297">
        <f t="shared" si="20"/>
        <v>122.268</v>
      </c>
      <c r="L26" s="307">
        <f t="shared" si="20"/>
        <v>6772.9583385499982</v>
      </c>
      <c r="M26" s="179">
        <f t="shared" si="20"/>
        <v>0</v>
      </c>
      <c r="N26" s="179">
        <f t="shared" si="20"/>
        <v>4.259999999999998</v>
      </c>
      <c r="O26" s="179">
        <f t="shared" si="20"/>
        <v>0</v>
      </c>
      <c r="P26" s="179">
        <f t="shared" si="20"/>
        <v>1515.4949999999999</v>
      </c>
      <c r="Q26" s="179">
        <f t="shared" si="20"/>
        <v>657.63879999999995</v>
      </c>
      <c r="R26" s="179">
        <f t="shared" si="20"/>
        <v>546.66269999999986</v>
      </c>
      <c r="S26" s="179">
        <f t="shared" si="20"/>
        <v>765.2673000000002</v>
      </c>
      <c r="T26" s="179">
        <f t="shared" si="20"/>
        <v>157.68200000000002</v>
      </c>
      <c r="U26" s="179">
        <f t="shared" si="20"/>
        <v>2809.4303999999997</v>
      </c>
      <c r="V26" s="179">
        <f t="shared" si="20"/>
        <v>125.07813854999999</v>
      </c>
      <c r="W26" s="179">
        <f t="shared" si="20"/>
        <v>0</v>
      </c>
      <c r="X26" s="179">
        <f t="shared" si="20"/>
        <v>162.072</v>
      </c>
      <c r="Y26" s="179">
        <f t="shared" si="20"/>
        <v>2.1019999999999999</v>
      </c>
      <c r="Z26" s="297">
        <f t="shared" si="20"/>
        <v>27.270000000000003</v>
      </c>
      <c r="AA26" s="307">
        <f t="shared" si="20"/>
        <v>1447.8323614233605</v>
      </c>
      <c r="AB26" s="257">
        <f t="shared" si="20"/>
        <v>109.84528044351266</v>
      </c>
      <c r="AC26" s="336">
        <f t="shared" si="20"/>
        <v>0</v>
      </c>
      <c r="AD26" s="336">
        <f t="shared" si="20"/>
        <v>0</v>
      </c>
      <c r="AE26" s="336">
        <f t="shared" si="20"/>
        <v>105.23644044351265</v>
      </c>
      <c r="AF26" s="336">
        <f t="shared" si="20"/>
        <v>0</v>
      </c>
      <c r="AG26" s="336">
        <f t="shared" si="20"/>
        <v>0</v>
      </c>
      <c r="AH26" s="336">
        <f t="shared" si="20"/>
        <v>4.4416799999999999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0.11939999999999999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1617.0579999999998</v>
      </c>
      <c r="AP26" s="257">
        <f t="shared" si="20"/>
        <v>0</v>
      </c>
      <c r="AQ26" s="207">
        <f>C26+H26+L26+AA26+AB26+AN26+AO26+AP26</f>
        <v>10606.420306115619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191.44400000000002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162.072</v>
      </c>
      <c r="Y27" s="180">
        <f t="shared" si="23"/>
        <v>2.1019999999999999</v>
      </c>
      <c r="Z27" s="260">
        <f t="shared" si="23"/>
        <v>27.270000000000003</v>
      </c>
      <c r="AA27" s="308">
        <f t="shared" si="23"/>
        <v>409.88009303999996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601.32409303999998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191.44400000000002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162.072</v>
      </c>
      <c r="Y28" s="184">
        <f>Y26</f>
        <v>2.1019999999999999</v>
      </c>
      <c r="Z28" s="272">
        <f>Z26</f>
        <v>27.270000000000003</v>
      </c>
      <c r="AA28" s="315">
        <v>409.88009303999996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601.32409303999998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326.66461221140941</v>
      </c>
      <c r="D29" s="56">
        <f t="shared" si="25"/>
        <v>260.79434821140939</v>
      </c>
      <c r="E29" s="57">
        <f t="shared" si="25"/>
        <v>46.938200000000002</v>
      </c>
      <c r="F29" s="58">
        <f t="shared" si="25"/>
        <v>0</v>
      </c>
      <c r="G29" s="58">
        <f t="shared" si="25"/>
        <v>18.932064</v>
      </c>
      <c r="H29" s="59">
        <f t="shared" si="25"/>
        <v>328.22200000000004</v>
      </c>
      <c r="I29" s="56">
        <f t="shared" si="25"/>
        <v>0</v>
      </c>
      <c r="J29" s="56">
        <f t="shared" si="25"/>
        <v>205.95400000000001</v>
      </c>
      <c r="K29" s="56">
        <f t="shared" si="25"/>
        <v>122.268</v>
      </c>
      <c r="L29" s="59">
        <f t="shared" si="25"/>
        <v>6519.6299975685415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1505.8279749056603</v>
      </c>
      <c r="Q29" s="57">
        <f t="shared" si="25"/>
        <v>689.30680000000007</v>
      </c>
      <c r="R29" s="57">
        <f t="shared" si="25"/>
        <v>542.44983402788034</v>
      </c>
      <c r="S29" s="57">
        <f t="shared" si="25"/>
        <v>671.70180000000005</v>
      </c>
      <c r="T29" s="57">
        <f t="shared" si="25"/>
        <v>144.49543916000007</v>
      </c>
      <c r="U29" s="57">
        <f t="shared" si="25"/>
        <v>2834.3143999999998</v>
      </c>
      <c r="V29" s="57">
        <f t="shared" si="25"/>
        <v>130.48274947499999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1037.93641512</v>
      </c>
      <c r="AB29" s="60">
        <f t="shared" si="25"/>
        <v>109.84528044351266</v>
      </c>
      <c r="AC29" s="61">
        <f t="shared" si="25"/>
        <v>0</v>
      </c>
      <c r="AD29" s="57">
        <f t="shared" si="25"/>
        <v>0</v>
      </c>
      <c r="AE29" s="57">
        <f t="shared" si="25"/>
        <v>105.23644044351266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4.4416799999999999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30">
        <f t="shared" si="25"/>
        <v>4.7759999999999997E-2</v>
      </c>
      <c r="AN29" s="56">
        <f t="shared" si="25"/>
        <v>0</v>
      </c>
      <c r="AO29" s="59">
        <f t="shared" si="25"/>
        <v>1621.444</v>
      </c>
      <c r="AP29" s="60">
        <f t="shared" si="25"/>
        <v>0</v>
      </c>
      <c r="AQ29" s="51">
        <f t="shared" si="25"/>
        <v>9943.7423053434632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63.954348211409396</v>
      </c>
      <c r="D30" s="187">
        <v>63.954348211409382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1022.7099972903476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55.324398714841806</v>
      </c>
      <c r="R30" s="187">
        <f>SUM(R31:R44)</f>
        <v>0</v>
      </c>
      <c r="S30" s="187">
        <v>630.75810000000001</v>
      </c>
      <c r="T30" s="187">
        <v>52.761106880510866</v>
      </c>
      <c r="U30" s="187">
        <v>191.70909324499507</v>
      </c>
      <c r="V30" s="187">
        <v>91.106298449999997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405.27058439999996</v>
      </c>
      <c r="AB30" s="338">
        <f t="shared" ref="AB30:AN30" si="31">SUM(AB31:AB44)</f>
        <v>91.818600000000004</v>
      </c>
      <c r="AC30" s="339">
        <f t="shared" si="31"/>
        <v>0</v>
      </c>
      <c r="AD30" s="187">
        <f t="shared" si="31"/>
        <v>0</v>
      </c>
      <c r="AE30" s="187">
        <f t="shared" si="31"/>
        <v>87.376919999999998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4.4416799999999999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625.30599999999993</v>
      </c>
      <c r="AP30" s="338">
        <f>SUM(AP31:AP44)</f>
        <v>0</v>
      </c>
      <c r="AQ30" s="211">
        <f t="shared" ref="AQ30" si="35">C30+H30+L30+AA30+AB30+AN30+AO30+AP30</f>
        <v>2209.0595299017568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66.637222676890417</v>
      </c>
      <c r="M31" s="188"/>
      <c r="N31" s="188"/>
      <c r="O31" s="188"/>
      <c r="P31" s="188"/>
      <c r="Q31" s="188">
        <v>1.7713889225119719</v>
      </c>
      <c r="R31" s="188"/>
      <c r="S31" s="188">
        <v>20.633594244037244</v>
      </c>
      <c r="T31" s="188">
        <v>0.40937186134341136</v>
      </c>
      <c r="U31" s="188">
        <v>28.133854070725047</v>
      </c>
      <c r="V31" s="188">
        <v>15.689013578272741</v>
      </c>
      <c r="W31" s="188"/>
      <c r="X31" s="188"/>
      <c r="Y31" s="188"/>
      <c r="Z31" s="285"/>
      <c r="AA31" s="354">
        <v>49.085883551430335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36.031780230230588</v>
      </c>
      <c r="AP31" s="340"/>
      <c r="AQ31" s="214">
        <f t="shared" si="24"/>
        <v>151.75488645855134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16.373258929900519</v>
      </c>
      <c r="D32" s="188">
        <v>16.373258929900519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233.89378989336444</v>
      </c>
      <c r="M32" s="175"/>
      <c r="N32" s="175"/>
      <c r="O32" s="175"/>
      <c r="P32" s="188"/>
      <c r="Q32" s="188">
        <v>13.223366501153578</v>
      </c>
      <c r="R32" s="175"/>
      <c r="S32" s="188">
        <v>154.02917758912051</v>
      </c>
      <c r="T32" s="188">
        <v>9.8905621181916583</v>
      </c>
      <c r="U32" s="188">
        <v>28.20063581667215</v>
      </c>
      <c r="V32" s="188">
        <v>28.550047868226535</v>
      </c>
      <c r="W32" s="175"/>
      <c r="X32" s="175"/>
      <c r="Y32" s="175"/>
      <c r="Z32" s="190"/>
      <c r="AA32" s="352">
        <v>138.34340300502217</v>
      </c>
      <c r="AB32" s="322">
        <f t="shared" si="39"/>
        <v>4.4416799999999999</v>
      </c>
      <c r="AC32" s="323"/>
      <c r="AD32" s="175"/>
      <c r="AE32" s="175">
        <v>0</v>
      </c>
      <c r="AF32" s="175"/>
      <c r="AG32" s="188"/>
      <c r="AH32" s="188">
        <v>4.4416799999999999</v>
      </c>
      <c r="AI32" s="175"/>
      <c r="AJ32" s="175"/>
      <c r="AK32" s="175"/>
      <c r="AL32" s="175"/>
      <c r="AM32" s="443"/>
      <c r="AN32" s="416"/>
      <c r="AO32" s="349">
        <v>142.49595245742128</v>
      </c>
      <c r="AP32" s="322"/>
      <c r="AQ32" s="201">
        <f t="shared" si="24"/>
        <v>535.54808428570846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5.707160131354331</v>
      </c>
      <c r="D33" s="188">
        <v>5.707160131354331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27.134245595242284</v>
      </c>
      <c r="M33" s="175"/>
      <c r="N33" s="175"/>
      <c r="O33" s="175"/>
      <c r="P33" s="188"/>
      <c r="Q33" s="188">
        <v>0.85182223868821982</v>
      </c>
      <c r="R33" s="175"/>
      <c r="S33" s="188">
        <v>9.9222447525616069</v>
      </c>
      <c r="T33" s="188">
        <v>10.595749976009015</v>
      </c>
      <c r="U33" s="188">
        <v>5.76442862798344</v>
      </c>
      <c r="V33" s="188">
        <v>0</v>
      </c>
      <c r="W33" s="175"/>
      <c r="X33" s="175"/>
      <c r="Y33" s="175"/>
      <c r="Z33" s="190"/>
      <c r="AA33" s="352">
        <v>2.4262261330395032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15.956944650255961</v>
      </c>
      <c r="AP33" s="322"/>
      <c r="AQ33" s="201">
        <f t="shared" si="24"/>
        <v>51.224576509892081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7.3136436473100801</v>
      </c>
      <c r="M34" s="175"/>
      <c r="N34" s="175"/>
      <c r="O34" s="175"/>
      <c r="P34" s="188"/>
      <c r="Q34" s="188">
        <v>0.4928208116859582</v>
      </c>
      <c r="R34" s="175"/>
      <c r="S34" s="188">
        <v>5.7405036997325052</v>
      </c>
      <c r="T34" s="188">
        <v>0.32136994845462624</v>
      </c>
      <c r="U34" s="188">
        <v>0.75894918743699002</v>
      </c>
      <c r="V34" s="188">
        <v>0</v>
      </c>
      <c r="W34" s="175"/>
      <c r="X34" s="175"/>
      <c r="Y34" s="175"/>
      <c r="Z34" s="190"/>
      <c r="AA34" s="352">
        <v>0.13306800914711708</v>
      </c>
      <c r="AB34" s="322">
        <f t="shared" si="39"/>
        <v>87.376919999999998</v>
      </c>
      <c r="AC34" s="323"/>
      <c r="AD34" s="175"/>
      <c r="AE34" s="175">
        <v>87.376919999999998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26.594338207319442</v>
      </c>
      <c r="AP34" s="322"/>
      <c r="AQ34" s="201">
        <f t="shared" si="24"/>
        <v>121.41796986377663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7.5594943738419733</v>
      </c>
      <c r="M35" s="175"/>
      <c r="N35" s="175"/>
      <c r="O35" s="175"/>
      <c r="P35" s="188"/>
      <c r="Q35" s="188">
        <v>0.20610275766147046</v>
      </c>
      <c r="R35" s="175"/>
      <c r="S35" s="188">
        <v>2.4007379859490903</v>
      </c>
      <c r="T35" s="188">
        <v>1.168617994380459E-2</v>
      </c>
      <c r="U35" s="188">
        <v>4.9409674502876086</v>
      </c>
      <c r="V35" s="188">
        <v>0</v>
      </c>
      <c r="W35" s="175"/>
      <c r="X35" s="175"/>
      <c r="Y35" s="175"/>
      <c r="Z35" s="190"/>
      <c r="AA35" s="352">
        <v>25.042048076535359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24.756184574845449</v>
      </c>
      <c r="AP35" s="322"/>
      <c r="AQ35" s="201">
        <f t="shared" si="24"/>
        <v>57.357727025222779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61.143168201574255</v>
      </c>
      <c r="M36" s="175"/>
      <c r="N36" s="175"/>
      <c r="O36" s="175"/>
      <c r="P36" s="188"/>
      <c r="Q36" s="188">
        <v>3.8772562978743981</v>
      </c>
      <c r="R36" s="175"/>
      <c r="S36" s="188">
        <v>45.163279624120854</v>
      </c>
      <c r="T36" s="188">
        <v>3.2713364521175889</v>
      </c>
      <c r="U36" s="188">
        <v>8.8312958274614193</v>
      </c>
      <c r="V36" s="188">
        <v>0</v>
      </c>
      <c r="W36" s="175"/>
      <c r="X36" s="175"/>
      <c r="Y36" s="175"/>
      <c r="Z36" s="190"/>
      <c r="AA36" s="349">
        <v>71.427565288328594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104.71980939980878</v>
      </c>
      <c r="AP36" s="322"/>
      <c r="AQ36" s="201">
        <f t="shared" si="24"/>
        <v>237.29054288971165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10.721165371612795</v>
      </c>
      <c r="M37" s="175"/>
      <c r="N37" s="175"/>
      <c r="O37" s="175"/>
      <c r="P37" s="188"/>
      <c r="Q37" s="188">
        <v>0.28491179751091705</v>
      </c>
      <c r="R37" s="175"/>
      <c r="S37" s="188">
        <v>3.3187259728614635</v>
      </c>
      <c r="T37" s="188">
        <v>1.3985509622644585</v>
      </c>
      <c r="U37" s="188">
        <v>5.7189766389759571</v>
      </c>
      <c r="V37" s="188">
        <v>0</v>
      </c>
      <c r="W37" s="175"/>
      <c r="X37" s="175"/>
      <c r="Y37" s="175"/>
      <c r="Z37" s="190"/>
      <c r="AA37" s="352">
        <v>3.4727128136780689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29.939471187722635</v>
      </c>
      <c r="AP37" s="322"/>
      <c r="AQ37" s="201">
        <f t="shared" si="24"/>
        <v>44.133349373013502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39.489423129760929</v>
      </c>
      <c r="D38" s="188">
        <v>39.489423129760929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65.374248961724305</v>
      </c>
      <c r="M38" s="175"/>
      <c r="N38" s="175"/>
      <c r="O38" s="175"/>
      <c r="P38" s="188"/>
      <c r="Q38" s="188">
        <v>1.9054936513126819</v>
      </c>
      <c r="R38" s="175"/>
      <c r="S38" s="188">
        <v>22.19568065268238</v>
      </c>
      <c r="T38" s="188">
        <v>4.3007582962429201</v>
      </c>
      <c r="U38" s="188">
        <v>13.186158436259905</v>
      </c>
      <c r="V38" s="188">
        <v>23.786157925226426</v>
      </c>
      <c r="W38" s="175"/>
      <c r="X38" s="175"/>
      <c r="Y38" s="175"/>
      <c r="Z38" s="190"/>
      <c r="AA38" s="352">
        <v>39.962690365145555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45.998582045427021</v>
      </c>
      <c r="AP38" s="322"/>
      <c r="AQ38" s="201">
        <f t="shared" si="24"/>
        <v>190.8249445020578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396.64637765637343</v>
      </c>
      <c r="M39" s="175"/>
      <c r="N39" s="175"/>
      <c r="O39" s="175"/>
      <c r="P39" s="188"/>
      <c r="Q39" s="188">
        <v>30.323050347762365</v>
      </c>
      <c r="R39" s="175"/>
      <c r="S39" s="188">
        <v>353.21069764283374</v>
      </c>
      <c r="T39" s="188">
        <v>7.4253139795337315</v>
      </c>
      <c r="U39" s="188">
        <v>5.5747924687260966</v>
      </c>
      <c r="V39" s="188">
        <v>0.11252321751749694</v>
      </c>
      <c r="W39" s="175"/>
      <c r="X39" s="175"/>
      <c r="Y39" s="175"/>
      <c r="Z39" s="190"/>
      <c r="AA39" s="352">
        <v>15.094933603959994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41.738141835381661</v>
      </c>
      <c r="AP39" s="322"/>
      <c r="AQ39" s="201">
        <f t="shared" si="24"/>
        <v>453.47945309571509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34.569188632080625</v>
      </c>
      <c r="M40" s="175"/>
      <c r="N40" s="175"/>
      <c r="O40" s="175"/>
      <c r="P40" s="188"/>
      <c r="Q40" s="188">
        <v>0.23887525240116619</v>
      </c>
      <c r="R40" s="175"/>
      <c r="S40" s="188">
        <v>2.782480442520852</v>
      </c>
      <c r="T40" s="188">
        <v>5.0249589289314347</v>
      </c>
      <c r="U40" s="188">
        <v>3.5543181474703904</v>
      </c>
      <c r="V40" s="188">
        <v>22.96855586075678</v>
      </c>
      <c r="W40" s="175"/>
      <c r="X40" s="175"/>
      <c r="Y40" s="175"/>
      <c r="Z40" s="190"/>
      <c r="AA40" s="352">
        <v>9.7673199661498664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15.965692947371144</v>
      </c>
      <c r="AP40" s="322"/>
      <c r="AQ40" s="201">
        <f t="shared" si="24"/>
        <v>60.30220154560164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2.3845060203936126</v>
      </c>
      <c r="D41" s="530">
        <v>2.3845060203936126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44.17282957368208</v>
      </c>
      <c r="M41" s="175"/>
      <c r="N41" s="175"/>
      <c r="O41" s="175"/>
      <c r="P41" s="188"/>
      <c r="Q41" s="188">
        <v>0.57376230017543073</v>
      </c>
      <c r="R41" s="175"/>
      <c r="S41" s="188">
        <v>6.683330997439568</v>
      </c>
      <c r="T41" s="188">
        <v>7.8816078076216769</v>
      </c>
      <c r="U41" s="188">
        <v>29.034128468445402</v>
      </c>
      <c r="V41" s="188">
        <v>0</v>
      </c>
      <c r="W41" s="175"/>
      <c r="X41" s="175"/>
      <c r="Y41" s="175"/>
      <c r="Z41" s="190"/>
      <c r="AA41" s="349">
        <v>37.681113084927496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91.872372051419816</v>
      </c>
      <c r="AP41" s="322"/>
      <c r="AQ41" s="201">
        <f t="shared" si="24"/>
        <v>176.11082073042303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4.156373196970546</v>
      </c>
      <c r="M42" s="175"/>
      <c r="N42" s="175"/>
      <c r="O42" s="175"/>
      <c r="P42" s="188"/>
      <c r="Q42" s="188">
        <v>0.14805028526050279</v>
      </c>
      <c r="R42" s="175"/>
      <c r="S42" s="188">
        <v>1.7245278408127431</v>
      </c>
      <c r="T42" s="188">
        <v>0.93878814458461435</v>
      </c>
      <c r="U42" s="188">
        <v>1.345006926312686</v>
      </c>
      <c r="V42" s="188">
        <v>0</v>
      </c>
      <c r="W42" s="175"/>
      <c r="X42" s="175"/>
      <c r="Y42" s="175"/>
      <c r="Z42" s="190"/>
      <c r="AA42" s="384">
        <v>4.9371436892217568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9.2961042514729808</v>
      </c>
      <c r="AP42" s="322"/>
      <c r="AQ42" s="201">
        <f t="shared" si="24"/>
        <v>18.389621137665284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5.8500784514360102</v>
      </c>
      <c r="M43" s="175"/>
      <c r="N43" s="175"/>
      <c r="O43" s="175"/>
      <c r="P43" s="175"/>
      <c r="Q43" s="175">
        <v>0.25352449185062242</v>
      </c>
      <c r="R43" s="175"/>
      <c r="S43" s="175">
        <v>2.9531185553273751</v>
      </c>
      <c r="T43" s="175">
        <v>0.67972621237669806</v>
      </c>
      <c r="U43" s="175">
        <v>0.91270919188131261</v>
      </c>
      <c r="V43" s="175">
        <v>0</v>
      </c>
      <c r="W43" s="175">
        <v>1.0510000000000019</v>
      </c>
      <c r="X43" s="175"/>
      <c r="Y43" s="175"/>
      <c r="Z43" s="190"/>
      <c r="AA43" s="352">
        <v>7.8964768134141732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20.196997356543314</v>
      </c>
      <c r="AP43" s="322"/>
      <c r="AQ43" s="201">
        <f t="shared" si="24"/>
        <v>33.943552621393493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57.538171058244458</v>
      </c>
      <c r="M44" s="182"/>
      <c r="N44" s="182"/>
      <c r="O44" s="182"/>
      <c r="P44" s="182"/>
      <c r="Q44" s="182">
        <v>1.1739730589925153</v>
      </c>
      <c r="R44" s="182"/>
      <c r="S44" s="182">
        <v>0</v>
      </c>
      <c r="T44" s="182">
        <v>0.61132601289523225</v>
      </c>
      <c r="U44" s="182">
        <v>55.752871986356709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19.74362880477987</v>
      </c>
      <c r="AP44" s="330"/>
      <c r="AQ44" s="217">
        <f>C44+H44+L44+AA44+AB44+AN44+AO44+AP44</f>
        <v>77.281799863024332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3665.5121480935413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1505.8279749056603</v>
      </c>
      <c r="Q45" s="534">
        <f t="shared" si="40"/>
        <v>0</v>
      </c>
      <c r="R45" s="534">
        <f t="shared" si="40"/>
        <v>542.44983402788034</v>
      </c>
      <c r="S45" s="534">
        <f t="shared" si="40"/>
        <v>22.652699999999999</v>
      </c>
      <c r="T45" s="534">
        <f t="shared" si="40"/>
        <v>2.5816391599999999</v>
      </c>
      <c r="U45" s="534">
        <f>SUM(U46:U55)</f>
        <v>1592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2.15</v>
      </c>
      <c r="AP45" s="538">
        <f t="shared" si="40"/>
        <v>0</v>
      </c>
      <c r="AQ45" s="541">
        <f t="shared" si="24"/>
        <v>3667.6621480935414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692.43560000000002</v>
      </c>
      <c r="M46" s="181"/>
      <c r="N46" s="181"/>
      <c r="O46" s="181"/>
      <c r="P46" s="181"/>
      <c r="Q46" s="181"/>
      <c r="R46" s="181"/>
      <c r="S46" s="181"/>
      <c r="T46" s="181"/>
      <c r="U46" s="181">
        <v>692.43560000000002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692.43560000000002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1503.5828381381584</v>
      </c>
      <c r="M48" s="175"/>
      <c r="N48" s="175"/>
      <c r="O48" s="175"/>
      <c r="P48" s="175">
        <v>1209.8930664060581</v>
      </c>
      <c r="Q48" s="175"/>
      <c r="R48" s="175"/>
      <c r="S48" s="175"/>
      <c r="T48" s="175">
        <v>2.5816391599999999</v>
      </c>
      <c r="U48" s="175">
        <v>291.10813257210032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1503.5828381381584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91.386799999999994</v>
      </c>
      <c r="M49" s="175"/>
      <c r="N49" s="175"/>
      <c r="O49" s="175"/>
      <c r="P49" s="175">
        <v>11.087999999999999</v>
      </c>
      <c r="Q49" s="175"/>
      <c r="R49" s="175"/>
      <c r="S49" s="175"/>
      <c r="T49" s="175"/>
      <c r="U49" s="175">
        <v>80.2988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91.386799999999994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40.4</v>
      </c>
      <c r="M50" s="175"/>
      <c r="N50" s="175"/>
      <c r="O50" s="175"/>
      <c r="P50" s="175"/>
      <c r="Q50" s="175"/>
      <c r="R50" s="287"/>
      <c r="S50" s="175"/>
      <c r="T50" s="175"/>
      <c r="U50" s="175">
        <v>40.4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2.15</v>
      </c>
      <c r="AP50" s="322"/>
      <c r="AQ50" s="201">
        <f t="shared" si="24"/>
        <v>42.55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21.369870801789052</v>
      </c>
      <c r="M51" s="175"/>
      <c r="N51" s="175"/>
      <c r="O51" s="175"/>
      <c r="P51" s="175">
        <v>1.2619245283018867</v>
      </c>
      <c r="Q51" s="190"/>
      <c r="R51" s="175">
        <v>20.107946273487165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21.369870801789052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522.34188775439316</v>
      </c>
      <c r="M52" s="287"/>
      <c r="N52" s="287"/>
      <c r="O52" s="287"/>
      <c r="P52" s="188"/>
      <c r="Q52" s="188"/>
      <c r="R52" s="287">
        <v>522.34188775439316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522.34188775439316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521.22512662454096</v>
      </c>
      <c r="M53" s="287"/>
      <c r="N53" s="287"/>
      <c r="O53" s="287"/>
      <c r="P53" s="185">
        <v>180.10683599999999</v>
      </c>
      <c r="Q53" s="185"/>
      <c r="R53" s="287"/>
      <c r="S53" s="188"/>
      <c r="T53" s="287"/>
      <c r="U53" s="287">
        <v>341.11829062454098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521.22512662454096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18.619199999999999</v>
      </c>
      <c r="M54" s="287"/>
      <c r="N54" s="287"/>
      <c r="O54" s="287"/>
      <c r="P54" s="185"/>
      <c r="Q54" s="185"/>
      <c r="R54" s="287"/>
      <c r="S54" s="188"/>
      <c r="T54" s="287"/>
      <c r="U54" s="287">
        <v>18.619199999999999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18.619199999999999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254.15082477465899</v>
      </c>
      <c r="M55" s="182"/>
      <c r="N55" s="182"/>
      <c r="O55" s="182"/>
      <c r="P55" s="182">
        <v>103.47814797130036</v>
      </c>
      <c r="Q55" s="182"/>
      <c r="R55" s="182"/>
      <c r="S55" s="175">
        <v>22.652699999999999</v>
      </c>
      <c r="T55" s="182"/>
      <c r="U55" s="182">
        <v>128.01997680335862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254.15082477465899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262.710264</v>
      </c>
      <c r="D56" s="294">
        <v>196.84</v>
      </c>
      <c r="E56" s="190">
        <v>46.938200000000002</v>
      </c>
      <c r="F56" s="290"/>
      <c r="G56" s="290">
        <v>18.932064</v>
      </c>
      <c r="H56" s="176">
        <f t="shared" si="46"/>
        <v>323.79200000000003</v>
      </c>
      <c r="I56" s="294"/>
      <c r="J56" s="189">
        <v>205.95400000000001</v>
      </c>
      <c r="K56" s="290">
        <v>117.83800000000001</v>
      </c>
      <c r="L56" s="176">
        <f t="shared" si="47"/>
        <v>1144.615872893376</v>
      </c>
      <c r="M56" s="189"/>
      <c r="N56" s="189"/>
      <c r="O56" s="189"/>
      <c r="P56" s="189">
        <v>0</v>
      </c>
      <c r="Q56" s="189">
        <v>621.82290031385878</v>
      </c>
      <c r="R56" s="189"/>
      <c r="S56" s="189">
        <v>0</v>
      </c>
      <c r="T56" s="189">
        <v>54.927864300923304</v>
      </c>
      <c r="U56" s="189">
        <v>428.48865725359389</v>
      </c>
      <c r="V56" s="189">
        <v>39.376451025000001</v>
      </c>
      <c r="W56" s="189"/>
      <c r="X56" s="189"/>
      <c r="Y56" s="189"/>
      <c r="Z56" s="290"/>
      <c r="AA56" s="176">
        <v>386.83254983999996</v>
      </c>
      <c r="AB56" s="344">
        <f t="shared" si="48"/>
        <v>17.978920443512663</v>
      </c>
      <c r="AC56" s="345"/>
      <c r="AD56" s="189"/>
      <c r="AE56" s="189">
        <v>17.859520443512665</v>
      </c>
      <c r="AF56" s="189"/>
      <c r="AG56" s="189"/>
      <c r="AH56" s="189"/>
      <c r="AI56" s="189"/>
      <c r="AJ56" s="189"/>
      <c r="AK56" s="189"/>
      <c r="AL56" s="189">
        <v>0.11939999999999999</v>
      </c>
      <c r="AM56" s="445">
        <v>0</v>
      </c>
      <c r="AN56" s="344"/>
      <c r="AO56" s="176">
        <v>516.774</v>
      </c>
      <c r="AP56" s="344"/>
      <c r="AQ56" s="220">
        <f t="shared" si="24"/>
        <v>2652.7036071768885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4.43</v>
      </c>
      <c r="I57" s="294">
        <f t="shared" si="49"/>
        <v>0</v>
      </c>
      <c r="J57" s="294">
        <f t="shared" si="49"/>
        <v>0</v>
      </c>
      <c r="K57" s="294">
        <f t="shared" si="49"/>
        <v>4.43</v>
      </c>
      <c r="L57" s="176">
        <f t="shared" si="49"/>
        <v>390.68425464783331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12.159500971299424</v>
      </c>
      <c r="R57" s="189">
        <f t="shared" si="49"/>
        <v>0</v>
      </c>
      <c r="S57" s="189">
        <f t="shared" si="49"/>
        <v>18.291000000000004</v>
      </c>
      <c r="T57" s="189">
        <f t="shared" si="49"/>
        <v>34.224828818565889</v>
      </c>
      <c r="U57" s="189">
        <f t="shared" si="49"/>
        <v>326.008924857968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245.83328088000002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431.20399999999995</v>
      </c>
      <c r="AP57" s="344">
        <f t="shared" si="49"/>
        <v>0</v>
      </c>
      <c r="AQ57" s="240">
        <f t="shared" si="24"/>
        <v>1072.1992955278333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238.2317401358942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5.3998352192415551</v>
      </c>
      <c r="R58" s="189">
        <f t="shared" si="54"/>
        <v>0</v>
      </c>
      <c r="S58" s="189">
        <v>1.7844574750152968</v>
      </c>
      <c r="T58" s="189">
        <v>26.410289366749598</v>
      </c>
      <c r="U58" s="189">
        <v>204.63715807488776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107.72948047801387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309.13330747784113</v>
      </c>
      <c r="AP58" s="344">
        <f t="shared" ref="AP58" si="57">SUM(AP59:AP64)</f>
        <v>0</v>
      </c>
      <c r="AQ58" s="240">
        <f t="shared" si="24"/>
        <v>655.14228809174915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4.43</v>
      </c>
      <c r="I65" s="151"/>
      <c r="J65" s="151">
        <v>0</v>
      </c>
      <c r="K65" s="151">
        <v>4.43</v>
      </c>
      <c r="L65" s="310">
        <f>SUM(M65:Z65)</f>
        <v>152.45251451193911</v>
      </c>
      <c r="M65" s="182"/>
      <c r="N65" s="182"/>
      <c r="O65" s="182"/>
      <c r="P65" s="182"/>
      <c r="Q65" s="182">
        <v>6.7596657520578693</v>
      </c>
      <c r="R65" s="182"/>
      <c r="S65" s="189">
        <v>16.506542524984706</v>
      </c>
      <c r="T65" s="189">
        <v>7.8145394518162936</v>
      </c>
      <c r="U65" s="189">
        <v>121.37176678308023</v>
      </c>
      <c r="V65" s="182">
        <f>SUM(V66:V69)</f>
        <v>0</v>
      </c>
      <c r="W65" s="182"/>
      <c r="X65" s="182"/>
      <c r="Y65" s="182"/>
      <c r="Z65" s="266"/>
      <c r="AA65" s="176">
        <v>138.10380040198615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122.07069252215885</v>
      </c>
      <c r="AP65" s="330"/>
      <c r="AQ65" s="576">
        <f t="shared" si="24"/>
        <v>417.05700743608418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258.60000000000002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258.60000000000002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46.01</v>
      </c>
      <c r="AP70" s="333"/>
      <c r="AQ70" s="220">
        <f t="shared" si="24"/>
        <v>304.61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37.507724643442963</v>
      </c>
      <c r="M71" s="182"/>
      <c r="N71" s="182"/>
      <c r="O71" s="182"/>
      <c r="P71" s="182"/>
      <c r="Q71" s="182"/>
      <c r="R71" s="182"/>
      <c r="S71" s="182"/>
      <c r="T71" s="182"/>
      <c r="U71" s="182">
        <v>37.507724643442963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37.507724643442963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5.1097134873374443</v>
      </c>
      <c r="D72" s="278">
        <f t="shared" si="58"/>
        <v>3.3499493033372687</v>
      </c>
      <c r="E72" s="179">
        <f t="shared" si="58"/>
        <v>1.5278464000000085</v>
      </c>
      <c r="F72" s="297">
        <f t="shared" si="58"/>
        <v>0</v>
      </c>
      <c r="G72" s="297">
        <f t="shared" si="58"/>
        <v>0.23191778399999663</v>
      </c>
      <c r="H72" s="307">
        <f t="shared" si="58"/>
        <v>-1.2699999999999818</v>
      </c>
      <c r="I72" s="278">
        <f t="shared" si="58"/>
        <v>1.8600000000000048</v>
      </c>
      <c r="J72" s="179">
        <f t="shared" si="58"/>
        <v>-3.1300000000000239</v>
      </c>
      <c r="K72" s="297">
        <f t="shared" si="58"/>
        <v>0</v>
      </c>
      <c r="L72" s="307">
        <f t="shared" si="58"/>
        <v>61.884340981456262</v>
      </c>
      <c r="M72" s="179">
        <f t="shared" si="58"/>
        <v>0</v>
      </c>
      <c r="N72" s="179">
        <f t="shared" ref="N72" si="59">N26-N27-N29</f>
        <v>4.259999999999998</v>
      </c>
      <c r="O72" s="179">
        <f t="shared" si="58"/>
        <v>0</v>
      </c>
      <c r="P72" s="179">
        <f t="shared" si="58"/>
        <v>9.6670250943395786</v>
      </c>
      <c r="Q72" s="179">
        <f t="shared" si="58"/>
        <v>-31.66800000000012</v>
      </c>
      <c r="R72" s="179">
        <f t="shared" si="58"/>
        <v>4.2128659721195163</v>
      </c>
      <c r="S72" s="179">
        <f t="shared" si="58"/>
        <v>93.565500000000156</v>
      </c>
      <c r="T72" s="179">
        <f t="shared" si="58"/>
        <v>13.186560839999942</v>
      </c>
      <c r="U72" s="179">
        <f t="shared" si="58"/>
        <v>-24.884000000000015</v>
      </c>
      <c r="V72" s="179">
        <f t="shared" si="58"/>
        <v>-5.4046109250000001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1.5853263360440906E-2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-4.3860000000001946</v>
      </c>
      <c r="AP72" s="257">
        <f t="shared" si="58"/>
        <v>0</v>
      </c>
      <c r="AQ72" s="207">
        <f t="shared" si="24"/>
        <v>61.353907732153971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0.44068490819774742</v>
      </c>
    </row>
    <row r="74" spans="1:43" s="208" customFormat="1" ht="12.75" customHeight="1" x14ac:dyDescent="0.2">
      <c r="A74" s="226" t="s">
        <v>53</v>
      </c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"/>
  <dimension ref="A1:AS76"/>
  <sheetViews>
    <sheetView zoomScale="80" zoomScaleNormal="80" workbookViewId="0">
      <pane xSplit="2" ySplit="1" topLeftCell="C3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55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15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822.31999999999994</v>
      </c>
      <c r="I2" s="12">
        <v>478.02</v>
      </c>
      <c r="J2" s="303">
        <v>344.3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1409.74890259632</v>
      </c>
      <c r="AB2" s="320">
        <f>SUM(AC2:AM2)</f>
        <v>231.39020696097896</v>
      </c>
      <c r="AC2" s="321">
        <v>78.775999999999996</v>
      </c>
      <c r="AD2" s="303">
        <v>14.533999999999999</v>
      </c>
      <c r="AE2" s="303">
        <v>112.43308696097894</v>
      </c>
      <c r="AF2" s="303">
        <v>0</v>
      </c>
      <c r="AG2" s="303">
        <v>20.99052</v>
      </c>
      <c r="AH2" s="303">
        <v>4.4894400000000001</v>
      </c>
      <c r="AI2" s="303">
        <v>0</v>
      </c>
      <c r="AJ2" s="303">
        <v>0</v>
      </c>
      <c r="AK2" s="303">
        <v>0</v>
      </c>
      <c r="AL2" s="303">
        <v>0.11939999999999999</v>
      </c>
      <c r="AM2" s="418">
        <v>4.7759999999999997E-2</v>
      </c>
      <c r="AN2" s="415">
        <v>0</v>
      </c>
      <c r="AO2" s="351"/>
      <c r="AP2" s="320"/>
      <c r="AQ2" s="197">
        <f>C2+H2+L2+AA2+AB2+AN2+AO2+AP2</f>
        <v>2463.4591095572991</v>
      </c>
    </row>
    <row r="3" spans="1:45" ht="12.75" customHeight="1" x14ac:dyDescent="0.2">
      <c r="A3" s="199" t="s">
        <v>1</v>
      </c>
      <c r="B3" s="200"/>
      <c r="C3" s="251">
        <f>SUM(D3:G3)</f>
        <v>1858.5915596816444</v>
      </c>
      <c r="D3" s="252">
        <v>1794.4142849152445</v>
      </c>
      <c r="E3" s="190">
        <v>41.527900000000002</v>
      </c>
      <c r="F3" s="190"/>
      <c r="G3" s="190">
        <v>22.649374766399998</v>
      </c>
      <c r="H3" s="304">
        <f>SUM(I3:K3)</f>
        <v>0</v>
      </c>
      <c r="I3" s="28"/>
      <c r="J3" s="175"/>
      <c r="K3" s="190"/>
      <c r="L3" s="304">
        <f>SUM(M3:Z3)</f>
        <v>8906.3084913750026</v>
      </c>
      <c r="M3" s="28">
        <v>3199.7154</v>
      </c>
      <c r="N3" s="28">
        <v>20.234999999999999</v>
      </c>
      <c r="O3" s="175">
        <v>0</v>
      </c>
      <c r="P3" s="175">
        <v>923.3549999999999</v>
      </c>
      <c r="Q3" s="175">
        <v>342.01440000000002</v>
      </c>
      <c r="R3" s="175">
        <v>445.54589999999996</v>
      </c>
      <c r="S3" s="175">
        <v>1679.2545</v>
      </c>
      <c r="T3" s="175">
        <v>112.63000000000001</v>
      </c>
      <c r="U3" s="175">
        <v>1772.9616000000001</v>
      </c>
      <c r="V3" s="175">
        <v>158.277891375</v>
      </c>
      <c r="W3" s="175">
        <v>0</v>
      </c>
      <c r="X3" s="175">
        <v>217.89679999999998</v>
      </c>
      <c r="Y3" s="175">
        <v>2.1019999999999999</v>
      </c>
      <c r="Z3" s="190">
        <v>32.32</v>
      </c>
      <c r="AA3" s="304">
        <v>1398.6391682630401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13.071999999999999</v>
      </c>
      <c r="AP3" s="322"/>
      <c r="AQ3" s="201">
        <f t="shared" ref="AQ3:AQ20" si="0">C3+H3+L3+AA3+AB3+AN3+AO3+AP3</f>
        <v>12176.611219319688</v>
      </c>
    </row>
    <row r="4" spans="1:45" ht="12.75" customHeight="1" x14ac:dyDescent="0.2">
      <c r="A4" s="199" t="s">
        <v>2</v>
      </c>
      <c r="B4" s="200"/>
      <c r="C4" s="251">
        <f>SUM(D4:G4)</f>
        <v>7.038492530069929</v>
      </c>
      <c r="D4" s="252">
        <v>3.2169925300699296</v>
      </c>
      <c r="E4" s="253">
        <v>3.8214999999999999</v>
      </c>
      <c r="F4" s="190"/>
      <c r="G4" s="190">
        <v>0</v>
      </c>
      <c r="H4" s="304">
        <f>SUM(I4:K4)</f>
        <v>7.6196000000000002</v>
      </c>
      <c r="I4" s="28"/>
      <c r="J4" s="175"/>
      <c r="K4" s="190">
        <v>7.6196000000000002</v>
      </c>
      <c r="L4" s="304">
        <f>SUM(M4:Z4)</f>
        <v>1343.0217</v>
      </c>
      <c r="M4" s="28">
        <v>0</v>
      </c>
      <c r="N4" s="28">
        <v>0</v>
      </c>
      <c r="O4" s="175"/>
      <c r="P4" s="175">
        <v>11.715</v>
      </c>
      <c r="Q4" s="175">
        <v>9.5004000000000008</v>
      </c>
      <c r="R4" s="175">
        <v>0</v>
      </c>
      <c r="S4" s="175">
        <v>1023.3111</v>
      </c>
      <c r="T4" s="175">
        <v>6.7578000000000005</v>
      </c>
      <c r="U4" s="175">
        <v>77.58</v>
      </c>
      <c r="V4" s="175">
        <v>0</v>
      </c>
      <c r="W4" s="175">
        <v>127.17099999999999</v>
      </c>
      <c r="X4" s="175">
        <v>81.936399999999992</v>
      </c>
      <c r="Y4" s="175">
        <v>0</v>
      </c>
      <c r="Z4" s="190">
        <v>5.05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6.2779999999999996</v>
      </c>
      <c r="AP4" s="322"/>
      <c r="AQ4" s="201">
        <f t="shared" si="0"/>
        <v>1363.95779253007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160.96019999999999</v>
      </c>
      <c r="M5" s="28"/>
      <c r="N5" s="28"/>
      <c r="O5" s="175"/>
      <c r="P5" s="175"/>
      <c r="Q5" s="175"/>
      <c r="R5" s="175"/>
      <c r="S5" s="175">
        <v>49.244999999999997</v>
      </c>
      <c r="T5" s="175"/>
      <c r="U5" s="175">
        <v>111.7152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160.96019999999999</v>
      </c>
    </row>
    <row r="6" spans="1:45" ht="12.75" customHeight="1" thickBot="1" x14ac:dyDescent="0.25">
      <c r="A6" s="202" t="s">
        <v>4</v>
      </c>
      <c r="B6" s="203"/>
      <c r="C6" s="251">
        <f>SUM(D6:G6)</f>
        <v>14.902028274707693</v>
      </c>
      <c r="D6" s="254">
        <v>14.154767132307692</v>
      </c>
      <c r="E6" s="190">
        <v>0.76429999999999998</v>
      </c>
      <c r="F6" s="255"/>
      <c r="G6" s="255">
        <v>-1.7038857599999999E-2</v>
      </c>
      <c r="H6" s="305">
        <f>SUM(I6:K6)</f>
        <v>174.667</v>
      </c>
      <c r="I6" s="306">
        <v>161.82</v>
      </c>
      <c r="J6" s="306">
        <v>0</v>
      </c>
      <c r="K6" s="255">
        <v>12.847</v>
      </c>
      <c r="L6" s="305">
        <f>SUM(M6:Z6)</f>
        <v>-117.82221824999999</v>
      </c>
      <c r="M6" s="28">
        <v>-114.5312</v>
      </c>
      <c r="N6" s="28">
        <v>-2.13</v>
      </c>
      <c r="O6" s="175"/>
      <c r="P6" s="175">
        <v>-3.1949999999999998</v>
      </c>
      <c r="Q6" s="175">
        <v>-7.3892000000000007</v>
      </c>
      <c r="R6" s="175">
        <v>-1.0532999999999999</v>
      </c>
      <c r="S6" s="175">
        <v>67.958100000000002</v>
      </c>
      <c r="T6" s="175">
        <v>-2.2526000000000002</v>
      </c>
      <c r="U6" s="175">
        <v>-32.066400000000002</v>
      </c>
      <c r="V6" s="175">
        <v>-23.162618249999998</v>
      </c>
      <c r="W6" s="175">
        <v>0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71.746810024707713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1866.455095426282</v>
      </c>
      <c r="D7" s="326">
        <f t="shared" si="1"/>
        <v>1805.3520595174821</v>
      </c>
      <c r="E7" s="180">
        <f t="shared" si="1"/>
        <v>38.470700000000001</v>
      </c>
      <c r="F7" s="180">
        <f t="shared" si="1"/>
        <v>0</v>
      </c>
      <c r="G7" s="180">
        <f t="shared" si="1"/>
        <v>22.632335908799998</v>
      </c>
      <c r="H7" s="308">
        <f t="shared" si="1"/>
        <v>989.36739999999998</v>
      </c>
      <c r="I7" s="326">
        <f t="shared" si="1"/>
        <v>639.83999999999992</v>
      </c>
      <c r="J7" s="180">
        <f t="shared" si="1"/>
        <v>344.3</v>
      </c>
      <c r="K7" s="326">
        <f t="shared" si="1"/>
        <v>5.2273999999999994</v>
      </c>
      <c r="L7" s="308">
        <f t="shared" si="1"/>
        <v>7284.5043731250016</v>
      </c>
      <c r="M7" s="326">
        <f t="shared" si="1"/>
        <v>3085.1842000000001</v>
      </c>
      <c r="N7" s="326">
        <f t="shared" ref="N7" si="2">N2+N3-N4-N5+N6</f>
        <v>18.105</v>
      </c>
      <c r="O7" s="180">
        <f t="shared" si="1"/>
        <v>0</v>
      </c>
      <c r="P7" s="180">
        <f t="shared" si="1"/>
        <v>908.44499999999982</v>
      </c>
      <c r="Q7" s="180">
        <f t="shared" si="1"/>
        <v>325.12479999999999</v>
      </c>
      <c r="R7" s="180">
        <f t="shared" si="1"/>
        <v>444.49259999999998</v>
      </c>
      <c r="S7" s="180">
        <f t="shared" si="1"/>
        <v>674.65650000000005</v>
      </c>
      <c r="T7" s="180">
        <f t="shared" si="1"/>
        <v>103.61960000000001</v>
      </c>
      <c r="U7" s="180">
        <f t="shared" si="1"/>
        <v>1551.6000000000001</v>
      </c>
      <c r="V7" s="180">
        <f t="shared" si="1"/>
        <v>135.11527312499999</v>
      </c>
      <c r="W7" s="180">
        <f t="shared" si="1"/>
        <v>-127.17099999999999</v>
      </c>
      <c r="X7" s="180">
        <f t="shared" si="1"/>
        <v>135.96039999999999</v>
      </c>
      <c r="Y7" s="180">
        <f t="shared" si="1"/>
        <v>2.1019999999999999</v>
      </c>
      <c r="Z7" s="326">
        <f t="shared" si="1"/>
        <v>27.27</v>
      </c>
      <c r="AA7" s="308">
        <f t="shared" si="1"/>
        <v>2808.3880708593601</v>
      </c>
      <c r="AB7" s="308">
        <f t="shared" si="1"/>
        <v>231.39020696097896</v>
      </c>
      <c r="AC7" s="326">
        <f t="shared" si="1"/>
        <v>78.775999999999996</v>
      </c>
      <c r="AD7" s="180">
        <f t="shared" si="1"/>
        <v>14.533999999999999</v>
      </c>
      <c r="AE7" s="180">
        <f t="shared" si="1"/>
        <v>112.43308696097894</v>
      </c>
      <c r="AF7" s="180">
        <f t="shared" ref="AF7" si="3">AF2+AF3-AF4-AF5+AF6</f>
        <v>0</v>
      </c>
      <c r="AG7" s="180">
        <f t="shared" si="1"/>
        <v>20.99052</v>
      </c>
      <c r="AH7" s="180">
        <f t="shared" si="1"/>
        <v>4.4894400000000001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0.11939999999999999</v>
      </c>
      <c r="AM7" s="421">
        <f t="shared" si="1"/>
        <v>4.7759999999999997E-2</v>
      </c>
      <c r="AN7" s="326">
        <f t="shared" si="1"/>
        <v>0</v>
      </c>
      <c r="AO7" s="308">
        <f t="shared" si="1"/>
        <v>6.7939999999999996</v>
      </c>
      <c r="AP7" s="362">
        <f t="shared" si="1"/>
        <v>0</v>
      </c>
      <c r="AQ7" s="229">
        <f t="shared" si="0"/>
        <v>13186.899146371623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1866.455095426282</v>
      </c>
      <c r="D8" s="374">
        <f t="shared" si="6"/>
        <v>1805.3520595174821</v>
      </c>
      <c r="E8" s="375">
        <f t="shared" si="6"/>
        <v>38.470700000000001</v>
      </c>
      <c r="F8" s="376">
        <f t="shared" si="6"/>
        <v>0</v>
      </c>
      <c r="G8" s="376">
        <f t="shared" si="6"/>
        <v>22.632335908799998</v>
      </c>
      <c r="H8" s="377">
        <f t="shared" si="6"/>
        <v>989.36739999999998</v>
      </c>
      <c r="I8" s="374">
        <f t="shared" si="6"/>
        <v>639.83999999999992</v>
      </c>
      <c r="J8" s="375">
        <f t="shared" si="6"/>
        <v>344.3</v>
      </c>
      <c r="K8" s="374">
        <f t="shared" si="6"/>
        <v>5.2273999999999994</v>
      </c>
      <c r="L8" s="377">
        <f t="shared" si="6"/>
        <v>7119.1719731250014</v>
      </c>
      <c r="M8" s="374">
        <f t="shared" si="6"/>
        <v>3085.1842000000001</v>
      </c>
      <c r="N8" s="374">
        <f t="shared" si="6"/>
        <v>18.105</v>
      </c>
      <c r="O8" s="375">
        <f t="shared" si="6"/>
        <v>0</v>
      </c>
      <c r="P8" s="375">
        <f t="shared" si="6"/>
        <v>908.44499999999982</v>
      </c>
      <c r="Q8" s="375">
        <f t="shared" si="6"/>
        <v>325.12479999999999</v>
      </c>
      <c r="R8" s="375">
        <f t="shared" si="6"/>
        <v>444.49259999999998</v>
      </c>
      <c r="S8" s="375">
        <f t="shared" si="6"/>
        <v>674.65650000000005</v>
      </c>
      <c r="T8" s="375">
        <f t="shared" si="6"/>
        <v>103.61960000000001</v>
      </c>
      <c r="U8" s="375">
        <f t="shared" si="6"/>
        <v>1551.6000000000001</v>
      </c>
      <c r="V8" s="375">
        <f t="shared" si="6"/>
        <v>135.11527312499999</v>
      </c>
      <c r="W8" s="375">
        <f t="shared" si="6"/>
        <v>-127.17099999999999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2348.0833996593601</v>
      </c>
      <c r="AB8" s="374">
        <f t="shared" si="6"/>
        <v>231.39020696097896</v>
      </c>
      <c r="AC8" s="374">
        <f t="shared" si="6"/>
        <v>78.775999999999996</v>
      </c>
      <c r="AD8" s="375">
        <f t="shared" si="6"/>
        <v>14.533999999999999</v>
      </c>
      <c r="AE8" s="375">
        <f t="shared" si="6"/>
        <v>112.43308696097894</v>
      </c>
      <c r="AF8" s="375">
        <f t="shared" si="6"/>
        <v>0</v>
      </c>
      <c r="AG8" s="375">
        <f t="shared" si="6"/>
        <v>20.99052</v>
      </c>
      <c r="AH8" s="375">
        <f t="shared" si="6"/>
        <v>4.4894400000000001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0.11939999999999999</v>
      </c>
      <c r="AM8" s="422">
        <f t="shared" si="6"/>
        <v>4.7759999999999997E-2</v>
      </c>
      <c r="AN8" s="374">
        <f t="shared" si="6"/>
        <v>0</v>
      </c>
      <c r="AO8" s="377">
        <f t="shared" si="6"/>
        <v>6.7939999999999996</v>
      </c>
      <c r="AP8" s="374">
        <f t="shared" si="6"/>
        <v>0</v>
      </c>
      <c r="AQ8" s="378">
        <f t="shared" si="0"/>
        <v>12561.262075171622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1465.9141338107579</v>
      </c>
      <c r="D9" s="259">
        <f t="shared" si="8"/>
        <v>1465.9141338107579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651.47599999999989</v>
      </c>
      <c r="I9" s="259">
        <f t="shared" si="8"/>
        <v>647.09400000000005</v>
      </c>
      <c r="J9" s="180">
        <f t="shared" si="8"/>
        <v>4.3819999999999997</v>
      </c>
      <c r="K9" s="260">
        <f t="shared" si="8"/>
        <v>0</v>
      </c>
      <c r="L9" s="308">
        <f t="shared" si="8"/>
        <v>4222.6848399999999</v>
      </c>
      <c r="M9" s="180">
        <f t="shared" si="8"/>
        <v>3085.1841999999997</v>
      </c>
      <c r="N9" s="180">
        <f t="shared" ref="N9" si="9">SUM(N10:N14)</f>
        <v>22.364999999999998</v>
      </c>
      <c r="O9" s="180">
        <f t="shared" si="8"/>
        <v>9.3848399999999987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1091.2692</v>
      </c>
      <c r="T9" s="180">
        <f t="shared" si="8"/>
        <v>0</v>
      </c>
      <c r="U9" s="180">
        <f t="shared" si="8"/>
        <v>14.4816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1350.3921736799998</v>
      </c>
      <c r="AB9" s="326">
        <f t="shared" si="8"/>
        <v>20.99052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20.99052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42.397999999999996</v>
      </c>
      <c r="AP9" s="326">
        <f t="shared" si="8"/>
        <v>0</v>
      </c>
      <c r="AQ9" s="211">
        <f t="shared" si="0"/>
        <v>7753.8556674907577</v>
      </c>
    </row>
    <row r="10" spans="1:45" ht="12.75" customHeight="1" x14ac:dyDescent="0.2">
      <c r="A10" s="63" t="s">
        <v>225</v>
      </c>
      <c r="B10" s="212"/>
      <c r="C10" s="261">
        <f>SUM(D10:G10)</f>
        <v>1461.1338587999999</v>
      </c>
      <c r="D10" s="262">
        <v>1461.1338587999999</v>
      </c>
      <c r="E10" s="181"/>
      <c r="F10" s="263"/>
      <c r="G10" s="263"/>
      <c r="H10" s="309">
        <f>SUM(I10:K10)</f>
        <v>518.29999999999995</v>
      </c>
      <c r="I10" s="262">
        <v>513.91800000000001</v>
      </c>
      <c r="J10" s="181">
        <v>4.3819999999999997</v>
      </c>
      <c r="K10" s="263"/>
      <c r="L10" s="309">
        <f>SUM(M10:Z10)</f>
        <v>1105.7508</v>
      </c>
      <c r="M10" s="181"/>
      <c r="N10" s="181"/>
      <c r="O10" s="181"/>
      <c r="P10" s="181"/>
      <c r="Q10" s="181"/>
      <c r="R10" s="181"/>
      <c r="S10" s="181">
        <v>1091.2692</v>
      </c>
      <c r="T10" s="181"/>
      <c r="U10" s="181">
        <v>14.4816</v>
      </c>
      <c r="V10" s="181"/>
      <c r="W10" s="181"/>
      <c r="X10" s="181"/>
      <c r="Y10" s="181"/>
      <c r="Z10" s="263"/>
      <c r="AA10" s="309">
        <v>1287.8622503999998</v>
      </c>
      <c r="AB10" s="328">
        <f>SUM(AC10:AM10)</f>
        <v>20.99052</v>
      </c>
      <c r="AC10" s="329"/>
      <c r="AD10" s="181"/>
      <c r="AE10" s="181">
        <v>0</v>
      </c>
      <c r="AF10" s="181">
        <v>0</v>
      </c>
      <c r="AG10" s="181">
        <v>20.99052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4394.0374291999997</v>
      </c>
    </row>
    <row r="11" spans="1:45" ht="12.75" customHeight="1" x14ac:dyDescent="0.2">
      <c r="A11" s="19" t="s">
        <v>226</v>
      </c>
      <c r="B11" s="200"/>
      <c r="C11" s="251">
        <f>SUM(D11:G11)</f>
        <v>4.7802750107581309</v>
      </c>
      <c r="D11" s="28">
        <v>4.7802750107581309</v>
      </c>
      <c r="E11" s="175"/>
      <c r="F11" s="190"/>
      <c r="G11" s="190"/>
      <c r="H11" s="304">
        <f>SUM(I11:K11)</f>
        <v>10.044</v>
      </c>
      <c r="I11" s="28">
        <v>10.044</v>
      </c>
      <c r="J11" s="175"/>
      <c r="K11" s="190"/>
      <c r="L11" s="304">
        <f>SUM(M11:Z11)</f>
        <v>9.3848399999999987</v>
      </c>
      <c r="M11" s="175"/>
      <c r="N11" s="175"/>
      <c r="O11" s="175">
        <v>9.3848399999999987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62.529923279999998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86.739038290758131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33.797999999999995</v>
      </c>
      <c r="AP12" s="322"/>
      <c r="AQ12" s="201">
        <f t="shared" si="0"/>
        <v>33.797999999999995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123.13200000000001</v>
      </c>
      <c r="I13" s="28">
        <v>123.13200000000001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123.13200000000001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3107.5491999999995</v>
      </c>
      <c r="M14" s="182">
        <v>3085.1841999999997</v>
      </c>
      <c r="N14" s="182">
        <v>22.364999999999998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8.6</v>
      </c>
      <c r="AP14" s="330"/>
      <c r="AQ14" s="217">
        <f t="shared" si="0"/>
        <v>3116.1491999999994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116.952</v>
      </c>
      <c r="I15" s="268">
        <f t="shared" si="13"/>
        <v>0</v>
      </c>
      <c r="J15" s="183">
        <f t="shared" si="13"/>
        <v>0</v>
      </c>
      <c r="K15" s="269">
        <f t="shared" si="13"/>
        <v>116.952</v>
      </c>
      <c r="L15" s="311">
        <f t="shared" si="13"/>
        <v>3216.2448999999997</v>
      </c>
      <c r="M15" s="183">
        <f t="shared" si="13"/>
        <v>0</v>
      </c>
      <c r="N15" s="183">
        <f t="shared" si="13"/>
        <v>0</v>
      </c>
      <c r="O15" s="183">
        <f t="shared" si="13"/>
        <v>75.462100000000007</v>
      </c>
      <c r="P15" s="183">
        <f t="shared" si="13"/>
        <v>498.41999999999996</v>
      </c>
      <c r="Q15" s="183">
        <f t="shared" si="13"/>
        <v>177.3408</v>
      </c>
      <c r="R15" s="183">
        <f t="shared" si="13"/>
        <v>45.291899999999998</v>
      </c>
      <c r="S15" s="183">
        <f t="shared" si="13"/>
        <v>1082.4050999999999</v>
      </c>
      <c r="T15" s="183">
        <f t="shared" si="13"/>
        <v>49.557200000000002</v>
      </c>
      <c r="U15" s="183">
        <f t="shared" si="13"/>
        <v>1160.5968</v>
      </c>
      <c r="V15" s="183">
        <f t="shared" si="13"/>
        <v>0</v>
      </c>
      <c r="W15" s="183">
        <f t="shared" si="13"/>
        <v>127.17099999999999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1725.6759999999999</v>
      </c>
      <c r="AP15" s="219">
        <f t="shared" si="13"/>
        <v>0</v>
      </c>
      <c r="AQ15" s="220">
        <f t="shared" si="0"/>
        <v>5058.8729000000003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1666.7659999999998</v>
      </c>
      <c r="AP16" s="328"/>
      <c r="AQ16" s="221">
        <f>C16+H16+L16+AA16+AO16+AP16</f>
        <v>1666.7659999999998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35.431999999999995</v>
      </c>
      <c r="AP17" s="322"/>
      <c r="AQ17" s="201">
        <f>C17+H17+L17+AA17+AO17+AP17</f>
        <v>35.431999999999995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23.477999999999998</v>
      </c>
      <c r="AP18" s="322"/>
      <c r="AQ18" s="201">
        <f t="shared" si="0"/>
        <v>23.477999999999998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116.952</v>
      </c>
      <c r="I19" s="28"/>
      <c r="J19" s="175"/>
      <c r="K19" s="190">
        <v>116.952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116.952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3216.2448999999997</v>
      </c>
      <c r="M20" s="182"/>
      <c r="N20" s="182"/>
      <c r="O20" s="182">
        <v>75.462100000000007</v>
      </c>
      <c r="P20" s="182">
        <v>498.41999999999996</v>
      </c>
      <c r="Q20" s="182">
        <v>177.3408</v>
      </c>
      <c r="R20" s="182">
        <v>45.291899999999998</v>
      </c>
      <c r="S20" s="182">
        <v>1082.4050999999999</v>
      </c>
      <c r="T20" s="182">
        <v>49.557200000000002</v>
      </c>
      <c r="U20" s="182">
        <v>1160.5968</v>
      </c>
      <c r="V20" s="182"/>
      <c r="W20" s="182">
        <v>127.17099999999999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3216.2448999999997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10.80922185</v>
      </c>
      <c r="D21" s="271">
        <f>SUM(D22:D24)</f>
        <v>-3.7239999999999998</v>
      </c>
      <c r="E21" s="184">
        <f>SUM(E22:E24)</f>
        <v>14.53322185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6.9902781500000088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32.723600000000005</v>
      </c>
      <c r="R21" s="184">
        <f t="shared" si="15"/>
        <v>-32.652299999999997</v>
      </c>
      <c r="S21" s="184">
        <f t="shared" si="15"/>
        <v>17.728200000000001</v>
      </c>
      <c r="T21" s="184">
        <f t="shared" si="15"/>
        <v>0</v>
      </c>
      <c r="U21" s="184">
        <f t="shared" si="15"/>
        <v>0</v>
      </c>
      <c r="V21" s="184">
        <f t="shared" si="15"/>
        <v>-10.80922185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-93.31</v>
      </c>
      <c r="AC21" s="334">
        <f t="shared" si="17"/>
        <v>-78.775999999999996</v>
      </c>
      <c r="AD21" s="184">
        <f t="shared" si="17"/>
        <v>-14.533999999999999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93.31</v>
      </c>
      <c r="AP21" s="333">
        <f t="shared" si="17"/>
        <v>0</v>
      </c>
      <c r="AQ21" s="225">
        <f t="shared" si="17"/>
        <v>17.799500000000009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-93.31</v>
      </c>
      <c r="AC22" s="329">
        <f>-AC2</f>
        <v>-78.775999999999996</v>
      </c>
      <c r="AD22" s="181">
        <f>-AD2</f>
        <v>-14.533999999999999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93.31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10.80922185</v>
      </c>
      <c r="D24" s="406">
        <v>-3.7239999999999998</v>
      </c>
      <c r="E24" s="186">
        <f>-D24-V24</f>
        <v>14.53322185</v>
      </c>
      <c r="F24" s="255"/>
      <c r="G24" s="255">
        <v>0</v>
      </c>
      <c r="H24" s="305"/>
      <c r="I24" s="314"/>
      <c r="J24" s="186"/>
      <c r="K24" s="255"/>
      <c r="L24" s="305">
        <f>SUM(N24:Z24)</f>
        <v>6.9902781500000088</v>
      </c>
      <c r="M24" s="186"/>
      <c r="N24" s="186">
        <v>0</v>
      </c>
      <c r="O24" s="186"/>
      <c r="P24" s="186">
        <v>0</v>
      </c>
      <c r="Q24" s="186">
        <v>32.723600000000005</v>
      </c>
      <c r="R24" s="186">
        <v>-32.652299999999997</v>
      </c>
      <c r="S24" s="186">
        <v>17.728200000000001</v>
      </c>
      <c r="T24" s="186"/>
      <c r="U24" s="186">
        <v>0</v>
      </c>
      <c r="V24" s="255">
        <v>-10.80922185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17.799500000000009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6.6959999999999997</v>
      </c>
      <c r="I25" s="174">
        <v>6.6959999999999997</v>
      </c>
      <c r="J25" s="185"/>
      <c r="K25" s="174"/>
      <c r="L25" s="311">
        <f>SUM(O25:Z25)</f>
        <v>87.233860000000021</v>
      </c>
      <c r="M25" s="185"/>
      <c r="N25" s="185"/>
      <c r="O25" s="185">
        <v>66.07726000000001</v>
      </c>
      <c r="P25" s="185"/>
      <c r="Q25" s="185"/>
      <c r="R25" s="185"/>
      <c r="S25" s="185">
        <v>16.743300000000001</v>
      </c>
      <c r="T25" s="185">
        <v>3.3789000000000002</v>
      </c>
      <c r="U25" s="185">
        <v>1.0344</v>
      </c>
      <c r="V25" s="185"/>
      <c r="W25" s="185"/>
      <c r="X25" s="185"/>
      <c r="Y25" s="185"/>
      <c r="Z25" s="174"/>
      <c r="AA25" s="311">
        <v>31.8788448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263.93399999999997</v>
      </c>
      <c r="AP25" s="219"/>
      <c r="AQ25" s="228">
        <f>C25+H25+L25+AA25+AB25+AN25+AO25+AP25</f>
        <v>389.74270479999996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411.35018346552408</v>
      </c>
      <c r="D26" s="278">
        <f t="shared" si="20"/>
        <v>335.71392570672418</v>
      </c>
      <c r="E26" s="179">
        <f t="shared" si="20"/>
        <v>53.003921849999998</v>
      </c>
      <c r="F26" s="179">
        <f t="shared" si="20"/>
        <v>0</v>
      </c>
      <c r="G26" s="179">
        <f t="shared" si="20"/>
        <v>22.632335908799998</v>
      </c>
      <c r="H26" s="307">
        <f t="shared" si="20"/>
        <v>448.14740000000006</v>
      </c>
      <c r="I26" s="278">
        <f t="shared" si="20"/>
        <v>-13.950000000000133</v>
      </c>
      <c r="J26" s="179">
        <f t="shared" si="20"/>
        <v>339.91800000000001</v>
      </c>
      <c r="K26" s="297">
        <f t="shared" si="20"/>
        <v>122.1794</v>
      </c>
      <c r="L26" s="307">
        <f t="shared" si="20"/>
        <v>6197.8208512750016</v>
      </c>
      <c r="M26" s="179">
        <f t="shared" si="20"/>
        <v>4.5474735088646412E-13</v>
      </c>
      <c r="N26" s="179">
        <f t="shared" si="20"/>
        <v>-4.259999999999998</v>
      </c>
      <c r="O26" s="179">
        <f t="shared" si="20"/>
        <v>0</v>
      </c>
      <c r="P26" s="179">
        <f t="shared" si="20"/>
        <v>1406.8649999999998</v>
      </c>
      <c r="Q26" s="179">
        <f t="shared" si="20"/>
        <v>535.18920000000003</v>
      </c>
      <c r="R26" s="179">
        <f t="shared" si="20"/>
        <v>457.13220000000001</v>
      </c>
      <c r="S26" s="179">
        <f t="shared" si="20"/>
        <v>666.77730000000008</v>
      </c>
      <c r="T26" s="179">
        <f t="shared" si="20"/>
        <v>149.79790000000003</v>
      </c>
      <c r="U26" s="179">
        <f t="shared" si="20"/>
        <v>2696.6808000000001</v>
      </c>
      <c r="V26" s="179">
        <f t="shared" si="20"/>
        <v>124.30605127499999</v>
      </c>
      <c r="W26" s="179">
        <f t="shared" si="20"/>
        <v>0</v>
      </c>
      <c r="X26" s="179">
        <f t="shared" si="20"/>
        <v>135.96039999999999</v>
      </c>
      <c r="Y26" s="179">
        <f t="shared" si="20"/>
        <v>2.1019999999999999</v>
      </c>
      <c r="Z26" s="297">
        <f t="shared" si="20"/>
        <v>27.27</v>
      </c>
      <c r="AA26" s="307">
        <f t="shared" si="20"/>
        <v>1426.1170523793603</v>
      </c>
      <c r="AB26" s="257">
        <f t="shared" si="20"/>
        <v>117.08968696097895</v>
      </c>
      <c r="AC26" s="336">
        <f t="shared" si="20"/>
        <v>0</v>
      </c>
      <c r="AD26" s="336">
        <f t="shared" si="20"/>
        <v>0</v>
      </c>
      <c r="AE26" s="336">
        <f t="shared" si="20"/>
        <v>112.43308696097894</v>
      </c>
      <c r="AF26" s="336">
        <f t="shared" si="20"/>
        <v>0</v>
      </c>
      <c r="AG26" s="336">
        <f t="shared" si="20"/>
        <v>0</v>
      </c>
      <c r="AH26" s="336">
        <f t="shared" si="20"/>
        <v>4.4894400000000001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0.11939999999999999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1519.4479999999999</v>
      </c>
      <c r="AP26" s="257">
        <f t="shared" si="20"/>
        <v>0</v>
      </c>
      <c r="AQ26" s="207">
        <f>C26+H26+L26+AA26+AB26+AN26+AO26+AP26</f>
        <v>10119.973174080866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165.33240000000001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135.96039999999999</v>
      </c>
      <c r="Y27" s="180">
        <f t="shared" si="23"/>
        <v>2.1019999999999999</v>
      </c>
      <c r="Z27" s="260">
        <f t="shared" si="23"/>
        <v>27.27</v>
      </c>
      <c r="AA27" s="308">
        <f t="shared" si="23"/>
        <v>460.30467119999997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625.63707120000004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165.33240000000001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135.96039999999999</v>
      </c>
      <c r="Y28" s="184">
        <f>Y26</f>
        <v>2.1019999999999999</v>
      </c>
      <c r="Z28" s="272">
        <f>Z26</f>
        <v>27.27</v>
      </c>
      <c r="AA28" s="315">
        <v>460.30467119999997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625.63707120000004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398.04439602769236</v>
      </c>
      <c r="D29" s="56">
        <f t="shared" si="25"/>
        <v>317.9162192276923</v>
      </c>
      <c r="E29" s="57">
        <f t="shared" si="25"/>
        <v>57.409700000000001</v>
      </c>
      <c r="F29" s="58">
        <f t="shared" si="25"/>
        <v>0</v>
      </c>
      <c r="G29" s="58">
        <f t="shared" si="25"/>
        <v>22.718476799999998</v>
      </c>
      <c r="H29" s="59">
        <f t="shared" si="25"/>
        <v>470.25489200000004</v>
      </c>
      <c r="I29" s="56">
        <f t="shared" si="25"/>
        <v>0</v>
      </c>
      <c r="J29" s="56">
        <f t="shared" si="25"/>
        <v>348.05600000000004</v>
      </c>
      <c r="K29" s="56">
        <f t="shared" si="25"/>
        <v>122.198892</v>
      </c>
      <c r="L29" s="59">
        <f t="shared" si="25"/>
        <v>5882.731664618088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1390.8375457358491</v>
      </c>
      <c r="Q29" s="57">
        <f t="shared" si="25"/>
        <v>540.46720000000005</v>
      </c>
      <c r="R29" s="57">
        <f t="shared" si="25"/>
        <v>459.23909492723897</v>
      </c>
      <c r="S29" s="57">
        <f t="shared" si="25"/>
        <v>632.30579999999998</v>
      </c>
      <c r="T29" s="57">
        <f t="shared" si="25"/>
        <v>141.69457268000008</v>
      </c>
      <c r="U29" s="57">
        <f t="shared" si="25"/>
        <v>2592.8303999999994</v>
      </c>
      <c r="V29" s="57">
        <f t="shared" si="25"/>
        <v>124.30605127499999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965.7997588799999</v>
      </c>
      <c r="AB29" s="60">
        <f t="shared" si="25"/>
        <v>117.08968696097894</v>
      </c>
      <c r="AC29" s="61">
        <f t="shared" si="25"/>
        <v>0</v>
      </c>
      <c r="AD29" s="57">
        <f t="shared" si="25"/>
        <v>0</v>
      </c>
      <c r="AE29" s="57">
        <f t="shared" si="25"/>
        <v>112.43308696097894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4.4894400000000001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30">
        <f t="shared" si="25"/>
        <v>4.7759999999999997E-2</v>
      </c>
      <c r="AN29" s="56">
        <f t="shared" si="25"/>
        <v>0</v>
      </c>
      <c r="AO29" s="59">
        <f t="shared" si="25"/>
        <v>1522.0279999999998</v>
      </c>
      <c r="AP29" s="60">
        <f t="shared" si="25"/>
        <v>0</v>
      </c>
      <c r="AQ29" s="51">
        <f t="shared" si="25"/>
        <v>9355.9483984867602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77.851219227692312</v>
      </c>
      <c r="D30" s="187">
        <v>77.851219227692297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959.84669251567425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47.285400363146302</v>
      </c>
      <c r="R30" s="187">
        <f>SUM(R31:R44)</f>
        <v>0</v>
      </c>
      <c r="S30" s="187">
        <v>590.94000000000005</v>
      </c>
      <c r="T30" s="187">
        <v>52.94477876409136</v>
      </c>
      <c r="U30" s="187">
        <v>183.46800041343644</v>
      </c>
      <c r="V30" s="187">
        <v>84.157512974999989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400.85493359999998</v>
      </c>
      <c r="AB30" s="338">
        <f t="shared" ref="AB30:AN30" si="31">SUM(AB31:AB44)</f>
        <v>91.86636</v>
      </c>
      <c r="AC30" s="339">
        <f t="shared" si="31"/>
        <v>0</v>
      </c>
      <c r="AD30" s="187">
        <f t="shared" si="31"/>
        <v>0</v>
      </c>
      <c r="AE30" s="187">
        <f t="shared" si="31"/>
        <v>87.376919999999998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4.4894400000000001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609.48199999999997</v>
      </c>
      <c r="AP30" s="338">
        <f>SUM(AP31:AP44)</f>
        <v>0</v>
      </c>
      <c r="AQ30" s="211">
        <f t="shared" ref="AQ30" si="35">C30+H30+L30+AA30+AB30+AN30+AO30+AP30</f>
        <v>2139.9012053433667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62.634162354356654</v>
      </c>
      <c r="M31" s="188"/>
      <c r="N31" s="188"/>
      <c r="O31" s="188"/>
      <c r="P31" s="188"/>
      <c r="Q31" s="188">
        <v>1.509949616471296</v>
      </c>
      <c r="R31" s="188"/>
      <c r="S31" s="188">
        <v>19.331049704429272</v>
      </c>
      <c r="T31" s="188">
        <v>0.41100553499591558</v>
      </c>
      <c r="U31" s="188">
        <v>26.889763599886201</v>
      </c>
      <c r="V31" s="188">
        <v>14.492393898573971</v>
      </c>
      <c r="W31" s="188"/>
      <c r="X31" s="188"/>
      <c r="Y31" s="188"/>
      <c r="Z31" s="285"/>
      <c r="AA31" s="354">
        <v>57.726556935318484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35.137199363981132</v>
      </c>
      <c r="AP31" s="340"/>
      <c r="AQ31" s="214">
        <f t="shared" si="24"/>
        <v>155.49791865365626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19.931063423707208</v>
      </c>
      <c r="D32" s="188">
        <v>19.931063423707208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218.83357672059697</v>
      </c>
      <c r="M32" s="175"/>
      <c r="N32" s="175"/>
      <c r="O32" s="175"/>
      <c r="P32" s="188"/>
      <c r="Q32" s="188">
        <v>11.271729727519103</v>
      </c>
      <c r="R32" s="175"/>
      <c r="S32" s="188">
        <v>144.30572069469244</v>
      </c>
      <c r="T32" s="188">
        <v>9.930032224143547</v>
      </c>
      <c r="U32" s="188">
        <v>26.95359222986313</v>
      </c>
      <c r="V32" s="188">
        <v>26.37250184437875</v>
      </c>
      <c r="W32" s="175"/>
      <c r="X32" s="175"/>
      <c r="Y32" s="175"/>
      <c r="Z32" s="190"/>
      <c r="AA32" s="352">
        <v>139.00967769180295</v>
      </c>
      <c r="AB32" s="322">
        <f t="shared" si="39"/>
        <v>4.4894400000000001</v>
      </c>
      <c r="AC32" s="323"/>
      <c r="AD32" s="175"/>
      <c r="AE32" s="175">
        <v>0</v>
      </c>
      <c r="AF32" s="175"/>
      <c r="AG32" s="188"/>
      <c r="AH32" s="188">
        <v>4.4894400000000001</v>
      </c>
      <c r="AI32" s="175"/>
      <c r="AJ32" s="175"/>
      <c r="AK32" s="175"/>
      <c r="AL32" s="175"/>
      <c r="AM32" s="443"/>
      <c r="AN32" s="416"/>
      <c r="AO32" s="349">
        <v>138.95812691086527</v>
      </c>
      <c r="AP32" s="322"/>
      <c r="AQ32" s="201">
        <f t="shared" si="24"/>
        <v>521.22188474697236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6.9472895429234773</v>
      </c>
      <c r="D33" s="188">
        <v>6.9472895429234773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26.169538836486961</v>
      </c>
      <c r="M33" s="175"/>
      <c r="N33" s="175"/>
      <c r="O33" s="175"/>
      <c r="P33" s="188"/>
      <c r="Q33" s="188">
        <v>0.72610178728285768</v>
      </c>
      <c r="R33" s="175"/>
      <c r="S33" s="188">
        <v>9.2958795361942332</v>
      </c>
      <c r="T33" s="188">
        <v>10.638034263716341</v>
      </c>
      <c r="U33" s="188">
        <v>5.5095232492935304</v>
      </c>
      <c r="V33" s="188">
        <v>0</v>
      </c>
      <c r="W33" s="175"/>
      <c r="X33" s="175"/>
      <c r="Y33" s="175"/>
      <c r="Z33" s="190"/>
      <c r="AA33" s="352">
        <v>2.7432955463261455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15.560772790949823</v>
      </c>
      <c r="AP33" s="322"/>
      <c r="AQ33" s="201">
        <f t="shared" si="24"/>
        <v>51.4208967166864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6.8462467622020835</v>
      </c>
      <c r="M34" s="175"/>
      <c r="N34" s="175"/>
      <c r="O34" s="175"/>
      <c r="P34" s="188"/>
      <c r="Q34" s="188">
        <v>0.42008538392519845</v>
      </c>
      <c r="R34" s="175"/>
      <c r="S34" s="188">
        <v>5.3781207983217758</v>
      </c>
      <c r="T34" s="188">
        <v>0.32265243429958407</v>
      </c>
      <c r="U34" s="188">
        <v>0.7253881456555249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87.376919999999998</v>
      </c>
      <c r="AC34" s="323"/>
      <c r="AD34" s="175"/>
      <c r="AE34" s="175">
        <v>87.376919999999998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25.934065915503165</v>
      </c>
      <c r="AP34" s="322"/>
      <c r="AQ34" s="201">
        <f t="shared" si="24"/>
        <v>120.15723267770525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7.1590784362207591</v>
      </c>
      <c r="M35" s="175"/>
      <c r="N35" s="175"/>
      <c r="O35" s="175"/>
      <c r="P35" s="188"/>
      <c r="Q35" s="188">
        <v>0.17568404991677403</v>
      </c>
      <c r="R35" s="175"/>
      <c r="S35" s="188">
        <v>2.2491857106817261</v>
      </c>
      <c r="T35" s="188">
        <v>1.1732815792712148E-2</v>
      </c>
      <c r="U35" s="188">
        <v>4.7224758598295464</v>
      </c>
      <c r="V35" s="188">
        <v>0</v>
      </c>
      <c r="W35" s="175"/>
      <c r="X35" s="175"/>
      <c r="Y35" s="175"/>
      <c r="Z35" s="190"/>
      <c r="AA35" s="352">
        <v>23.771679526657216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24.141549136338419</v>
      </c>
      <c r="AP35" s="322"/>
      <c r="AQ35" s="201">
        <f t="shared" si="24"/>
        <v>55.072307099216395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57.342416221264479</v>
      </c>
      <c r="M36" s="175"/>
      <c r="N36" s="175"/>
      <c r="O36" s="175"/>
      <c r="P36" s="188"/>
      <c r="Q36" s="188">
        <v>3.3050120081107131</v>
      </c>
      <c r="R36" s="175"/>
      <c r="S36" s="188">
        <v>42.312240557953956</v>
      </c>
      <c r="T36" s="188">
        <v>3.2843913214795504</v>
      </c>
      <c r="U36" s="188">
        <v>8.440772333720254</v>
      </c>
      <c r="V36" s="188">
        <v>0</v>
      </c>
      <c r="W36" s="175"/>
      <c r="X36" s="175"/>
      <c r="Y36" s="175"/>
      <c r="Z36" s="190"/>
      <c r="AA36" s="349">
        <v>57.358230567422304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102.11987297680182</v>
      </c>
      <c r="AP36" s="322"/>
      <c r="AQ36" s="201">
        <f t="shared" si="24"/>
        <v>216.8205197654886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10.222298495790174</v>
      </c>
      <c r="M37" s="175"/>
      <c r="N37" s="175"/>
      <c r="O37" s="175"/>
      <c r="P37" s="188"/>
      <c r="Q37" s="188">
        <v>0.24286166290895345</v>
      </c>
      <c r="R37" s="175"/>
      <c r="S37" s="188">
        <v>3.1092235302293436</v>
      </c>
      <c r="T37" s="188">
        <v>1.4041321369236988</v>
      </c>
      <c r="U37" s="188">
        <v>5.4660811657281769</v>
      </c>
      <c r="V37" s="188">
        <v>0</v>
      </c>
      <c r="W37" s="175"/>
      <c r="X37" s="175"/>
      <c r="Y37" s="175"/>
      <c r="Z37" s="190"/>
      <c r="AA37" s="352">
        <v>2.9753155676572121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29.196147435772897</v>
      </c>
      <c r="AP37" s="322"/>
      <c r="AQ37" s="201">
        <f t="shared" si="24"/>
        <v>42.393761499220282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48.070222326207208</v>
      </c>
      <c r="D38" s="188">
        <v>48.070222326207208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61.311729382134359</v>
      </c>
      <c r="M38" s="175"/>
      <c r="N38" s="175"/>
      <c r="O38" s="175"/>
      <c r="P38" s="188"/>
      <c r="Q38" s="188">
        <v>1.6242618272152076</v>
      </c>
      <c r="R38" s="175"/>
      <c r="S38" s="188">
        <v>20.794525706282844</v>
      </c>
      <c r="T38" s="188">
        <v>4.3179212626747212</v>
      </c>
      <c r="U38" s="188">
        <v>12.603061146557518</v>
      </c>
      <c r="V38" s="188">
        <v>21.97195943940407</v>
      </c>
      <c r="W38" s="175"/>
      <c r="X38" s="175"/>
      <c r="Y38" s="175"/>
      <c r="Z38" s="190"/>
      <c r="AA38" s="352">
        <v>38.085131124936225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44.856549897431172</v>
      </c>
      <c r="AP38" s="322"/>
      <c r="AQ38" s="201">
        <f t="shared" si="24"/>
        <v>192.32363273070897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369.64826618869603</v>
      </c>
      <c r="M39" s="175"/>
      <c r="N39" s="175"/>
      <c r="O39" s="175"/>
      <c r="P39" s="188"/>
      <c r="Q39" s="188">
        <v>25.847671090725214</v>
      </c>
      <c r="R39" s="175"/>
      <c r="S39" s="188">
        <v>330.91343522192767</v>
      </c>
      <c r="T39" s="188">
        <v>7.4549460596921664</v>
      </c>
      <c r="U39" s="188">
        <v>5.3282728781356576</v>
      </c>
      <c r="V39" s="188">
        <v>0.10394093821531497</v>
      </c>
      <c r="W39" s="175"/>
      <c r="X39" s="175"/>
      <c r="Y39" s="175"/>
      <c r="Z39" s="190"/>
      <c r="AA39" s="352">
        <v>20.174521430563118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40.701885984569941</v>
      </c>
      <c r="AP39" s="322"/>
      <c r="AQ39" s="201">
        <f t="shared" si="24"/>
        <v>430.52467360382911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32.469322980549649</v>
      </c>
      <c r="M40" s="175"/>
      <c r="N40" s="175"/>
      <c r="O40" s="175"/>
      <c r="P40" s="188"/>
      <c r="Q40" s="188">
        <v>0.20361965188093084</v>
      </c>
      <c r="R40" s="175"/>
      <c r="S40" s="188">
        <v>2.6068297699280789</v>
      </c>
      <c r="T40" s="188">
        <v>5.0450119510912179</v>
      </c>
      <c r="U40" s="188">
        <v>3.3971447532215469</v>
      </c>
      <c r="V40" s="188">
        <v>21.216716854427872</v>
      </c>
      <c r="W40" s="175"/>
      <c r="X40" s="175"/>
      <c r="Y40" s="175"/>
      <c r="Z40" s="190"/>
      <c r="AA40" s="352">
        <v>8.2288565833898382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15.569303889271009</v>
      </c>
      <c r="AP40" s="322"/>
      <c r="AQ40" s="201">
        <f t="shared" si="24"/>
        <v>56.267483453210502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2.9026439348544231</v>
      </c>
      <c r="D41" s="530">
        <v>2.9026439348544231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42.413798915449242</v>
      </c>
      <c r="M41" s="175"/>
      <c r="N41" s="175"/>
      <c r="O41" s="175"/>
      <c r="P41" s="188"/>
      <c r="Q41" s="188">
        <v>0.48908071744460463</v>
      </c>
      <c r="R41" s="175"/>
      <c r="S41" s="188">
        <v>6.2614298882993946</v>
      </c>
      <c r="T41" s="188">
        <v>7.9130608121648542</v>
      </c>
      <c r="U41" s="188">
        <v>27.75022749754039</v>
      </c>
      <c r="V41" s="188">
        <v>0</v>
      </c>
      <c r="W41" s="175"/>
      <c r="X41" s="175"/>
      <c r="Y41" s="175"/>
      <c r="Z41" s="190"/>
      <c r="AA41" s="349">
        <v>41.061441439064986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89.591406036168735</v>
      </c>
      <c r="AP41" s="322"/>
      <c r="AQ41" s="201">
        <f t="shared" si="24"/>
        <v>175.96929032553737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3.9699272001765458</v>
      </c>
      <c r="M42" s="175"/>
      <c r="N42" s="175"/>
      <c r="O42" s="175"/>
      <c r="P42" s="188"/>
      <c r="Q42" s="188">
        <v>0.1261995424079724</v>
      </c>
      <c r="R42" s="175"/>
      <c r="S42" s="188">
        <v>1.6156629336188983</v>
      </c>
      <c r="T42" s="188">
        <v>0.94253455121856866</v>
      </c>
      <c r="U42" s="188">
        <v>1.2855301729311066</v>
      </c>
      <c r="V42" s="188">
        <v>0</v>
      </c>
      <c r="W42" s="175"/>
      <c r="X42" s="175"/>
      <c r="Y42" s="175"/>
      <c r="Z42" s="190"/>
      <c r="AA42" s="384">
        <v>2.2682900311695811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9.0653047477878772</v>
      </c>
      <c r="AP42" s="322"/>
      <c r="AQ42" s="201">
        <f t="shared" si="24"/>
        <v>15.303521979134004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5.5885903623122433</v>
      </c>
      <c r="M43" s="175"/>
      <c r="N43" s="175"/>
      <c r="O43" s="175"/>
      <c r="P43" s="175"/>
      <c r="Q43" s="175">
        <v>0.21610680995626488</v>
      </c>
      <c r="R43" s="175"/>
      <c r="S43" s="175">
        <v>2.7666959474403248</v>
      </c>
      <c r="T43" s="175">
        <v>0.68243878475632425</v>
      </c>
      <c r="U43" s="175">
        <v>0.87234882015932691</v>
      </c>
      <c r="V43" s="175">
        <v>0</v>
      </c>
      <c r="W43" s="175">
        <v>1.0510000000000019</v>
      </c>
      <c r="X43" s="175"/>
      <c r="Y43" s="175"/>
      <c r="Z43" s="190"/>
      <c r="AA43" s="352">
        <v>7.4519371556919154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19.69555537184516</v>
      </c>
      <c r="AP43" s="322"/>
      <c r="AQ43" s="201">
        <f t="shared" si="24"/>
        <v>32.736082889849314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55.237739659437921</v>
      </c>
      <c r="M44" s="182"/>
      <c r="N44" s="182"/>
      <c r="O44" s="182"/>
      <c r="P44" s="182"/>
      <c r="Q44" s="182">
        <v>1.1270364873812011</v>
      </c>
      <c r="R44" s="182"/>
      <c r="S44" s="182">
        <v>0</v>
      </c>
      <c r="T44" s="182">
        <v>0.58688461114216262</v>
      </c>
      <c r="U44" s="182">
        <v>53.523818560914556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18.954259542713466</v>
      </c>
      <c r="AP44" s="330"/>
      <c r="AQ44" s="217">
        <f>C44+H44+L44+AA44+AB44+AN44+AO44+AP44</f>
        <v>74.191999202151379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3290.5873133430878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1390.8375457358491</v>
      </c>
      <c r="Q45" s="534">
        <f t="shared" si="40"/>
        <v>0</v>
      </c>
      <c r="R45" s="534">
        <f t="shared" si="40"/>
        <v>459.23909492723897</v>
      </c>
      <c r="S45" s="534">
        <f t="shared" si="40"/>
        <v>21.6678</v>
      </c>
      <c r="T45" s="534">
        <f t="shared" si="40"/>
        <v>3.1596726799999995</v>
      </c>
      <c r="U45" s="534">
        <f>SUM(U46:U55)</f>
        <v>1415.6831999999999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2.0640000000000001</v>
      </c>
      <c r="AP45" s="538">
        <f t="shared" si="40"/>
        <v>0</v>
      </c>
      <c r="AQ45" s="541">
        <f t="shared" si="24"/>
        <v>3292.6513133430876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556.51199999999994</v>
      </c>
      <c r="M46" s="181"/>
      <c r="N46" s="181"/>
      <c r="O46" s="181"/>
      <c r="P46" s="181"/>
      <c r="Q46" s="181"/>
      <c r="R46" s="181"/>
      <c r="S46" s="181"/>
      <c r="T46" s="181"/>
      <c r="U46" s="181">
        <v>556.51199999999994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556.51199999999994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1420.9635070522454</v>
      </c>
      <c r="M48" s="175"/>
      <c r="N48" s="175"/>
      <c r="O48" s="175"/>
      <c r="P48" s="175">
        <v>1135.4267251702081</v>
      </c>
      <c r="Q48" s="175"/>
      <c r="R48" s="175"/>
      <c r="S48" s="175"/>
      <c r="T48" s="175">
        <v>3.1596726799999995</v>
      </c>
      <c r="U48" s="175">
        <v>282.37710920203722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1420.9635070522454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80.507200000000012</v>
      </c>
      <c r="M49" s="175"/>
      <c r="N49" s="175"/>
      <c r="O49" s="175"/>
      <c r="P49" s="175">
        <v>9.4727999999999994</v>
      </c>
      <c r="Q49" s="175"/>
      <c r="R49" s="175"/>
      <c r="S49" s="175"/>
      <c r="T49" s="175"/>
      <c r="U49" s="175">
        <v>71.034400000000005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80.507200000000012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42</v>
      </c>
      <c r="M50" s="175"/>
      <c r="N50" s="175"/>
      <c r="O50" s="175"/>
      <c r="P50" s="175"/>
      <c r="Q50" s="175"/>
      <c r="R50" s="287"/>
      <c r="S50" s="175"/>
      <c r="T50" s="175"/>
      <c r="U50" s="175">
        <v>42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2.0640000000000001</v>
      </c>
      <c r="AP50" s="322"/>
      <c r="AQ50" s="201">
        <f t="shared" si="24"/>
        <v>44.064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18.863647681104684</v>
      </c>
      <c r="M51" s="175"/>
      <c r="N51" s="175"/>
      <c r="O51" s="175"/>
      <c r="P51" s="175">
        <v>0.80698867924528295</v>
      </c>
      <c r="Q51" s="190"/>
      <c r="R51" s="175">
        <v>18.056659001859401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18.863647681104684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441.18243592537954</v>
      </c>
      <c r="M52" s="287"/>
      <c r="N52" s="287"/>
      <c r="O52" s="287"/>
      <c r="P52" s="188"/>
      <c r="Q52" s="188"/>
      <c r="R52" s="287">
        <v>441.18243592537954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441.18243592537954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352.18223383742185</v>
      </c>
      <c r="M53" s="287"/>
      <c r="N53" s="287"/>
      <c r="O53" s="287"/>
      <c r="P53" s="185">
        <v>106.95944099999998</v>
      </c>
      <c r="Q53" s="185"/>
      <c r="R53" s="287"/>
      <c r="S53" s="188"/>
      <c r="T53" s="287"/>
      <c r="U53" s="287">
        <v>245.22279283742185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352.18223383742185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15.516</v>
      </c>
      <c r="M54" s="287"/>
      <c r="N54" s="287"/>
      <c r="O54" s="287"/>
      <c r="P54" s="185"/>
      <c r="Q54" s="185"/>
      <c r="R54" s="287"/>
      <c r="S54" s="188"/>
      <c r="T54" s="287"/>
      <c r="U54" s="287">
        <v>15.516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15.516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362.86028884693656</v>
      </c>
      <c r="M55" s="182"/>
      <c r="N55" s="182"/>
      <c r="O55" s="182"/>
      <c r="P55" s="182">
        <v>138.17159088639565</v>
      </c>
      <c r="Q55" s="182"/>
      <c r="R55" s="182"/>
      <c r="S55" s="175">
        <v>21.6678</v>
      </c>
      <c r="T55" s="182"/>
      <c r="U55" s="182">
        <v>203.02089796054094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362.86028884693656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320.19317680000006</v>
      </c>
      <c r="D56" s="294">
        <v>240.06500000000003</v>
      </c>
      <c r="E56" s="190">
        <v>57.409700000000001</v>
      </c>
      <c r="F56" s="290"/>
      <c r="G56" s="290">
        <v>22.718476799999998</v>
      </c>
      <c r="H56" s="176">
        <f t="shared" si="46"/>
        <v>463.71161800000004</v>
      </c>
      <c r="I56" s="294"/>
      <c r="J56" s="189">
        <v>345.55200000000002</v>
      </c>
      <c r="K56" s="290">
        <v>118.15961799999999</v>
      </c>
      <c r="L56" s="176">
        <f t="shared" si="47"/>
        <v>961.62389782026196</v>
      </c>
      <c r="M56" s="189"/>
      <c r="N56" s="189"/>
      <c r="O56" s="189"/>
      <c r="P56" s="189">
        <v>0</v>
      </c>
      <c r="Q56" s="189">
        <v>484.70718402030747</v>
      </c>
      <c r="R56" s="189"/>
      <c r="S56" s="189">
        <v>0</v>
      </c>
      <c r="T56" s="189">
        <v>55.209694860196969</v>
      </c>
      <c r="U56" s="189">
        <v>381.55848063975753</v>
      </c>
      <c r="V56" s="189">
        <v>40.148538299999998</v>
      </c>
      <c r="W56" s="189"/>
      <c r="X56" s="189"/>
      <c r="Y56" s="189"/>
      <c r="Z56" s="290"/>
      <c r="AA56" s="176">
        <v>338.56194767999995</v>
      </c>
      <c r="AB56" s="344">
        <f t="shared" si="48"/>
        <v>25.175566960978944</v>
      </c>
      <c r="AC56" s="345"/>
      <c r="AD56" s="189"/>
      <c r="AE56" s="189">
        <v>25.056166960978945</v>
      </c>
      <c r="AF56" s="189"/>
      <c r="AG56" s="189"/>
      <c r="AH56" s="189"/>
      <c r="AI56" s="189"/>
      <c r="AJ56" s="189"/>
      <c r="AK56" s="189"/>
      <c r="AL56" s="189">
        <v>0.11939999999999999</v>
      </c>
      <c r="AM56" s="445">
        <v>0</v>
      </c>
      <c r="AN56" s="344"/>
      <c r="AO56" s="176">
        <v>473.94599999999997</v>
      </c>
      <c r="AP56" s="344"/>
      <c r="AQ56" s="220">
        <f t="shared" si="24"/>
        <v>2583.2122072612406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6.5432740000000003</v>
      </c>
      <c r="I57" s="294">
        <f t="shared" si="49"/>
        <v>0</v>
      </c>
      <c r="J57" s="294">
        <f t="shared" si="49"/>
        <v>2.504</v>
      </c>
      <c r="K57" s="294">
        <f t="shared" si="49"/>
        <v>4.0392739999999998</v>
      </c>
      <c r="L57" s="176">
        <f t="shared" si="49"/>
        <v>383.01181980098659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8.4746156165462736</v>
      </c>
      <c r="R57" s="189">
        <f t="shared" si="49"/>
        <v>0</v>
      </c>
      <c r="S57" s="189">
        <f t="shared" si="49"/>
        <v>19.698</v>
      </c>
      <c r="T57" s="189">
        <f t="shared" si="49"/>
        <v>30.380426375711735</v>
      </c>
      <c r="U57" s="189">
        <f t="shared" si="49"/>
        <v>324.4587778087286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226.38287760000003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386.57</v>
      </c>
      <c r="AP57" s="344">
        <f t="shared" si="49"/>
        <v>0</v>
      </c>
      <c r="AQ57" s="240">
        <f t="shared" si="24"/>
        <v>1002.5557314009866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234.42232143198834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3.7634379884317521</v>
      </c>
      <c r="R58" s="189">
        <f t="shared" si="54"/>
        <v>0</v>
      </c>
      <c r="S58" s="189">
        <v>1.9217234346318579</v>
      </c>
      <c r="T58" s="189">
        <v>23.375845558077078</v>
      </c>
      <c r="U58" s="189">
        <v>205.36131445084766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99.205891511778319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277.13486579834381</v>
      </c>
      <c r="AP58" s="344">
        <f t="shared" ref="AP58" si="57">SUM(AP59:AP64)</f>
        <v>0</v>
      </c>
      <c r="AQ58" s="240">
        <f t="shared" si="24"/>
        <v>610.81083874211049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6.5432740000000003</v>
      </c>
      <c r="I65" s="151"/>
      <c r="J65" s="151">
        <v>2.504</v>
      </c>
      <c r="K65" s="151">
        <v>4.0392739999999998</v>
      </c>
      <c r="L65" s="310">
        <f>SUM(M65:Z65)</f>
        <v>148.58949836899825</v>
      </c>
      <c r="M65" s="182"/>
      <c r="N65" s="182"/>
      <c r="O65" s="182"/>
      <c r="P65" s="182"/>
      <c r="Q65" s="182">
        <v>4.7111776281145206</v>
      </c>
      <c r="R65" s="182"/>
      <c r="S65" s="189">
        <v>17.776276565368143</v>
      </c>
      <c r="T65" s="189">
        <v>7.0045808176346567</v>
      </c>
      <c r="U65" s="189">
        <v>119.09746335788093</v>
      </c>
      <c r="V65" s="182">
        <f>SUM(V66:V69)</f>
        <v>0</v>
      </c>
      <c r="W65" s="182"/>
      <c r="X65" s="182"/>
      <c r="Y65" s="182"/>
      <c r="Z65" s="266"/>
      <c r="AA65" s="176">
        <v>127.17698608822171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109.43513420165618</v>
      </c>
      <c r="AP65" s="330"/>
      <c r="AQ65" s="576">
        <f t="shared" si="24"/>
        <v>391.74489265887615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245.15279999999998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245.15279999999998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49.965999999999994</v>
      </c>
      <c r="AP70" s="333"/>
      <c r="AQ70" s="220">
        <f t="shared" si="24"/>
        <v>295.11879999999996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42.509141138077226</v>
      </c>
      <c r="M71" s="182"/>
      <c r="N71" s="182"/>
      <c r="O71" s="182"/>
      <c r="P71" s="182"/>
      <c r="Q71" s="182"/>
      <c r="R71" s="182"/>
      <c r="S71" s="182"/>
      <c r="T71" s="182"/>
      <c r="U71" s="182">
        <v>42.509141138077226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42.509141138077226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13.305787437831725</v>
      </c>
      <c r="D72" s="278">
        <f t="shared" si="58"/>
        <v>17.797706479031888</v>
      </c>
      <c r="E72" s="179">
        <f t="shared" si="58"/>
        <v>-4.4057781500000033</v>
      </c>
      <c r="F72" s="297">
        <f t="shared" si="58"/>
        <v>0</v>
      </c>
      <c r="G72" s="297">
        <f t="shared" si="58"/>
        <v>-8.6140891199999459E-2</v>
      </c>
      <c r="H72" s="307">
        <f t="shared" si="58"/>
        <v>-22.107491999999979</v>
      </c>
      <c r="I72" s="278">
        <f t="shared" si="58"/>
        <v>-13.950000000000133</v>
      </c>
      <c r="J72" s="179">
        <f t="shared" si="58"/>
        <v>-8.1380000000000337</v>
      </c>
      <c r="K72" s="297">
        <f t="shared" si="58"/>
        <v>-1.9491999999999621E-2</v>
      </c>
      <c r="L72" s="307">
        <f t="shared" si="58"/>
        <v>149.75678665691339</v>
      </c>
      <c r="M72" s="179">
        <f t="shared" si="58"/>
        <v>4.5474735088646412E-13</v>
      </c>
      <c r="N72" s="179">
        <f t="shared" ref="N72" si="59">N26-N27-N29</f>
        <v>-4.259999999999998</v>
      </c>
      <c r="O72" s="179">
        <f t="shared" si="58"/>
        <v>0</v>
      </c>
      <c r="P72" s="179">
        <f t="shared" si="58"/>
        <v>16.02745426415072</v>
      </c>
      <c r="Q72" s="179">
        <f t="shared" si="58"/>
        <v>-5.27800000000002</v>
      </c>
      <c r="R72" s="179">
        <f t="shared" si="58"/>
        <v>-2.1068949272389546</v>
      </c>
      <c r="S72" s="179">
        <f t="shared" si="58"/>
        <v>34.471500000000106</v>
      </c>
      <c r="T72" s="179">
        <f t="shared" si="58"/>
        <v>8.1033273199999485</v>
      </c>
      <c r="U72" s="179">
        <f t="shared" si="58"/>
        <v>103.85040000000072</v>
      </c>
      <c r="V72" s="179">
        <f t="shared" si="58"/>
        <v>0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1.262229936037329E-2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-2.5799999999999272</v>
      </c>
      <c r="AP72" s="257">
        <f t="shared" si="58"/>
        <v>0</v>
      </c>
      <c r="AQ72" s="207">
        <f t="shared" si="24"/>
        <v>138.38770439410558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1.0494332508198712</v>
      </c>
    </row>
    <row r="74" spans="1:43" s="208" customFormat="1" ht="12.75" customHeight="1" x14ac:dyDescent="0.2">
      <c r="A74" s="226" t="s">
        <v>56</v>
      </c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A1:AS76"/>
  <sheetViews>
    <sheetView zoomScale="80" zoomScaleNormal="80" workbookViewId="0">
      <pane xSplit="2" ySplit="1" topLeftCell="C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57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14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766.28300000000002</v>
      </c>
      <c r="I2" s="12">
        <v>407.89800000000002</v>
      </c>
      <c r="J2" s="303">
        <v>358.38499999999999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1910.0812975199997</v>
      </c>
      <c r="AB2" s="320">
        <f>SUM(AC2:AM2)</f>
        <v>180.74292080111704</v>
      </c>
      <c r="AC2" s="321">
        <v>58.307999999999993</v>
      </c>
      <c r="AD2" s="303">
        <v>4.3</v>
      </c>
      <c r="AE2" s="303">
        <v>91.938560801117035</v>
      </c>
      <c r="AF2" s="303">
        <v>0</v>
      </c>
      <c r="AG2" s="303">
        <v>21.850199999999997</v>
      </c>
      <c r="AH2" s="303">
        <v>4.2028799999999995</v>
      </c>
      <c r="AI2" s="303">
        <v>0</v>
      </c>
      <c r="AJ2" s="303">
        <v>0</v>
      </c>
      <c r="AK2" s="303">
        <v>0</v>
      </c>
      <c r="AL2" s="303">
        <v>9.5519999999999994E-2</v>
      </c>
      <c r="AM2" s="418">
        <v>4.7759999999999997E-2</v>
      </c>
      <c r="AN2" s="415">
        <v>0</v>
      </c>
      <c r="AO2" s="351"/>
      <c r="AP2" s="320"/>
      <c r="AQ2" s="197">
        <f>C2+H2+L2+AA2+AB2+AN2+AO2+AP2</f>
        <v>2857.1072183211168</v>
      </c>
    </row>
    <row r="3" spans="1:45" ht="12.75" customHeight="1" x14ac:dyDescent="0.2">
      <c r="A3" s="199" t="s">
        <v>1</v>
      </c>
      <c r="B3" s="200"/>
      <c r="C3" s="251">
        <f>SUM(D3:G3)</f>
        <v>1959.557753361506</v>
      </c>
      <c r="D3" s="252">
        <v>1916.836215152706</v>
      </c>
      <c r="E3" s="190">
        <v>23.1065</v>
      </c>
      <c r="F3" s="190"/>
      <c r="G3" s="190">
        <v>19.615038208799998</v>
      </c>
      <c r="H3" s="304">
        <f>SUM(I3:K3)</f>
        <v>0</v>
      </c>
      <c r="I3" s="28"/>
      <c r="J3" s="175"/>
      <c r="K3" s="190"/>
      <c r="L3" s="304">
        <f>SUM(M3:Z3)</f>
        <v>8228.3093804499986</v>
      </c>
      <c r="M3" s="28">
        <v>2951.2235999999998</v>
      </c>
      <c r="N3" s="28">
        <v>24.494999999999997</v>
      </c>
      <c r="O3" s="175">
        <v>0</v>
      </c>
      <c r="P3" s="175">
        <v>838.15499999999997</v>
      </c>
      <c r="Q3" s="175">
        <v>297.67920000000004</v>
      </c>
      <c r="R3" s="175">
        <v>427.63979999999998</v>
      </c>
      <c r="S3" s="175">
        <v>1560.0816</v>
      </c>
      <c r="T3" s="175">
        <v>106.99850000000001</v>
      </c>
      <c r="U3" s="175">
        <v>1613.664</v>
      </c>
      <c r="V3" s="175">
        <v>152.87328044999998</v>
      </c>
      <c r="W3" s="175">
        <v>0</v>
      </c>
      <c r="X3" s="175">
        <v>216.99639999999999</v>
      </c>
      <c r="Y3" s="175">
        <v>3.1529999999999996</v>
      </c>
      <c r="Z3" s="190">
        <v>35.35</v>
      </c>
      <c r="AA3" s="304">
        <v>867.21917008319997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5.5039999999999996</v>
      </c>
      <c r="AP3" s="322"/>
      <c r="AQ3" s="201">
        <f t="shared" ref="AQ3:AQ20" si="0">C3+H3+L3+AA3+AB3+AN3+AO3+AP3</f>
        <v>11060.590303894707</v>
      </c>
    </row>
    <row r="4" spans="1:45" ht="12.75" customHeight="1" x14ac:dyDescent="0.2">
      <c r="A4" s="199" t="s">
        <v>2</v>
      </c>
      <c r="B4" s="200"/>
      <c r="C4" s="251">
        <f>SUM(D4:G4)</f>
        <v>9.0406825251101726</v>
      </c>
      <c r="D4" s="252">
        <v>3.8778457907101722</v>
      </c>
      <c r="E4" s="253">
        <v>3.8214999999999999</v>
      </c>
      <c r="F4" s="190"/>
      <c r="G4" s="190">
        <v>1.3413367344</v>
      </c>
      <c r="H4" s="304">
        <f>SUM(I4:K4)</f>
        <v>5.7147000000000006</v>
      </c>
      <c r="I4" s="28"/>
      <c r="J4" s="175"/>
      <c r="K4" s="190">
        <v>5.7147000000000006</v>
      </c>
      <c r="L4" s="304">
        <f>SUM(M4:Z4)</f>
        <v>1366.8931</v>
      </c>
      <c r="M4" s="28">
        <v>0</v>
      </c>
      <c r="N4" s="28">
        <v>0</v>
      </c>
      <c r="O4" s="175"/>
      <c r="P4" s="175">
        <v>72.42</v>
      </c>
      <c r="Q4" s="175">
        <v>38.001600000000003</v>
      </c>
      <c r="R4" s="175">
        <v>0</v>
      </c>
      <c r="S4" s="175">
        <v>979.97550000000001</v>
      </c>
      <c r="T4" s="175">
        <v>6.7578000000000005</v>
      </c>
      <c r="U4" s="175">
        <v>142.74719999999999</v>
      </c>
      <c r="V4" s="175">
        <v>0</v>
      </c>
      <c r="W4" s="175">
        <v>91.436999999999998</v>
      </c>
      <c r="X4" s="175">
        <v>31.513999999999999</v>
      </c>
      <c r="Y4" s="175">
        <v>0</v>
      </c>
      <c r="Z4" s="190">
        <v>4.04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6.5359999999999996</v>
      </c>
      <c r="AP4" s="322"/>
      <c r="AQ4" s="201">
        <f t="shared" si="0"/>
        <v>1388.1844825251103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153.7689</v>
      </c>
      <c r="M5" s="28"/>
      <c r="N5" s="28"/>
      <c r="O5" s="175"/>
      <c r="P5" s="175"/>
      <c r="Q5" s="175"/>
      <c r="R5" s="175"/>
      <c r="S5" s="175">
        <v>48.260100000000001</v>
      </c>
      <c r="T5" s="175"/>
      <c r="U5" s="175">
        <v>105.50879999999999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153.7689</v>
      </c>
    </row>
    <row r="6" spans="1:45" ht="12.75" customHeight="1" thickBot="1" x14ac:dyDescent="0.25">
      <c r="A6" s="202" t="s">
        <v>4</v>
      </c>
      <c r="B6" s="203"/>
      <c r="C6" s="251">
        <f>SUM(D6:G6)</f>
        <v>-150.83910814911169</v>
      </c>
      <c r="D6" s="254">
        <v>-150.5896782059117</v>
      </c>
      <c r="E6" s="190">
        <v>0</v>
      </c>
      <c r="F6" s="255"/>
      <c r="G6" s="255">
        <v>-0.2494299432</v>
      </c>
      <c r="H6" s="305">
        <f>SUM(I6:K6)</f>
        <v>275.94599999999997</v>
      </c>
      <c r="I6" s="306">
        <v>270.63</v>
      </c>
      <c r="J6" s="306">
        <v>0</v>
      </c>
      <c r="K6" s="255">
        <v>5.3159999999999998</v>
      </c>
      <c r="L6" s="305">
        <f>SUM(M6:Z6)</f>
        <v>-110.23689999999999</v>
      </c>
      <c r="M6" s="28">
        <v>9.2034000000000002</v>
      </c>
      <c r="N6" s="28">
        <v>2.13</v>
      </c>
      <c r="O6" s="175"/>
      <c r="P6" s="175">
        <v>4.26</v>
      </c>
      <c r="Q6" s="175">
        <v>-7.3892000000000007</v>
      </c>
      <c r="R6" s="175">
        <v>-5.2664999999999997</v>
      </c>
      <c r="S6" s="175">
        <v>-89.625900000000001</v>
      </c>
      <c r="T6" s="175">
        <v>3.3789000000000002</v>
      </c>
      <c r="U6" s="175">
        <v>-24.825600000000001</v>
      </c>
      <c r="V6" s="175">
        <v>0</v>
      </c>
      <c r="W6" s="175">
        <v>-2.1019999999999999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14.869991850888283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1799.677962687284</v>
      </c>
      <c r="D7" s="326">
        <f t="shared" si="1"/>
        <v>1762.3686911560842</v>
      </c>
      <c r="E7" s="180">
        <f t="shared" si="1"/>
        <v>19.285</v>
      </c>
      <c r="F7" s="180">
        <f t="shared" si="1"/>
        <v>0</v>
      </c>
      <c r="G7" s="180">
        <f t="shared" si="1"/>
        <v>18.0242715312</v>
      </c>
      <c r="H7" s="308">
        <f t="shared" si="1"/>
        <v>1036.5143</v>
      </c>
      <c r="I7" s="326">
        <f t="shared" si="1"/>
        <v>678.52800000000002</v>
      </c>
      <c r="J7" s="180">
        <f t="shared" si="1"/>
        <v>358.38499999999999</v>
      </c>
      <c r="K7" s="326">
        <f t="shared" si="1"/>
        <v>-0.39870000000000072</v>
      </c>
      <c r="L7" s="308">
        <f t="shared" si="1"/>
        <v>6597.4104804499984</v>
      </c>
      <c r="M7" s="326">
        <f t="shared" si="1"/>
        <v>2960.4269999999997</v>
      </c>
      <c r="N7" s="326">
        <f t="shared" ref="N7" si="2">N2+N3-N4-N5+N6</f>
        <v>26.624999999999996</v>
      </c>
      <c r="O7" s="180">
        <f t="shared" si="1"/>
        <v>0</v>
      </c>
      <c r="P7" s="180">
        <f t="shared" si="1"/>
        <v>769.995</v>
      </c>
      <c r="Q7" s="180">
        <f t="shared" si="1"/>
        <v>252.28840000000005</v>
      </c>
      <c r="R7" s="180">
        <f t="shared" si="1"/>
        <v>422.37329999999997</v>
      </c>
      <c r="S7" s="180">
        <f t="shared" si="1"/>
        <v>442.2201</v>
      </c>
      <c r="T7" s="180">
        <f t="shared" si="1"/>
        <v>103.61960000000001</v>
      </c>
      <c r="U7" s="180">
        <f t="shared" si="1"/>
        <v>1340.5824</v>
      </c>
      <c r="V7" s="180">
        <f t="shared" si="1"/>
        <v>152.87328044999998</v>
      </c>
      <c r="W7" s="180">
        <f t="shared" si="1"/>
        <v>-93.539000000000001</v>
      </c>
      <c r="X7" s="180">
        <f t="shared" si="1"/>
        <v>185.48239999999998</v>
      </c>
      <c r="Y7" s="180">
        <f t="shared" si="1"/>
        <v>3.1529999999999996</v>
      </c>
      <c r="Z7" s="326">
        <f t="shared" si="1"/>
        <v>31.310000000000002</v>
      </c>
      <c r="AA7" s="308">
        <f t="shared" si="1"/>
        <v>2777.3004676031996</v>
      </c>
      <c r="AB7" s="308">
        <f t="shared" si="1"/>
        <v>180.74292080111704</v>
      </c>
      <c r="AC7" s="326">
        <f t="shared" si="1"/>
        <v>58.307999999999993</v>
      </c>
      <c r="AD7" s="180">
        <f t="shared" si="1"/>
        <v>4.3</v>
      </c>
      <c r="AE7" s="180">
        <f t="shared" si="1"/>
        <v>91.938560801117035</v>
      </c>
      <c r="AF7" s="180">
        <f t="shared" ref="AF7" si="3">AF2+AF3-AF4-AF5+AF6</f>
        <v>0</v>
      </c>
      <c r="AG7" s="180">
        <f t="shared" si="1"/>
        <v>21.850199999999997</v>
      </c>
      <c r="AH7" s="180">
        <f t="shared" si="1"/>
        <v>4.2028799999999995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9.5519999999999994E-2</v>
      </c>
      <c r="AM7" s="421">
        <f t="shared" si="1"/>
        <v>4.7759999999999997E-2</v>
      </c>
      <c r="AN7" s="326">
        <f t="shared" si="1"/>
        <v>0</v>
      </c>
      <c r="AO7" s="308">
        <f t="shared" si="1"/>
        <v>-1.032</v>
      </c>
      <c r="AP7" s="362">
        <f t="shared" si="1"/>
        <v>0</v>
      </c>
      <c r="AQ7" s="229">
        <f t="shared" si="0"/>
        <v>12390.614131541599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1799.677962687284</v>
      </c>
      <c r="D8" s="374">
        <f t="shared" si="6"/>
        <v>1762.3686911560842</v>
      </c>
      <c r="E8" s="375">
        <f t="shared" si="6"/>
        <v>19.285</v>
      </c>
      <c r="F8" s="376">
        <f t="shared" si="6"/>
        <v>0</v>
      </c>
      <c r="G8" s="376">
        <f t="shared" si="6"/>
        <v>18.0242715312</v>
      </c>
      <c r="H8" s="377">
        <f t="shared" si="6"/>
        <v>1036.5143</v>
      </c>
      <c r="I8" s="374">
        <f t="shared" si="6"/>
        <v>678.52800000000002</v>
      </c>
      <c r="J8" s="375">
        <f t="shared" si="6"/>
        <v>358.38499999999999</v>
      </c>
      <c r="K8" s="374">
        <f t="shared" si="6"/>
        <v>-0.39870000000000072</v>
      </c>
      <c r="L8" s="377">
        <f t="shared" si="6"/>
        <v>6377.4650804499988</v>
      </c>
      <c r="M8" s="374">
        <f t="shared" si="6"/>
        <v>2960.4269999999997</v>
      </c>
      <c r="N8" s="374">
        <f t="shared" si="6"/>
        <v>26.624999999999996</v>
      </c>
      <c r="O8" s="375">
        <f t="shared" si="6"/>
        <v>0</v>
      </c>
      <c r="P8" s="375">
        <f t="shared" si="6"/>
        <v>769.995</v>
      </c>
      <c r="Q8" s="375">
        <f t="shared" si="6"/>
        <v>252.28840000000005</v>
      </c>
      <c r="R8" s="375">
        <f t="shared" si="6"/>
        <v>422.37329999999997</v>
      </c>
      <c r="S8" s="375">
        <f t="shared" si="6"/>
        <v>442.2201</v>
      </c>
      <c r="T8" s="375">
        <f t="shared" si="6"/>
        <v>103.61960000000001</v>
      </c>
      <c r="U8" s="375">
        <f t="shared" si="6"/>
        <v>1340.5824</v>
      </c>
      <c r="V8" s="375">
        <f t="shared" si="6"/>
        <v>152.87328044999998</v>
      </c>
      <c r="W8" s="375">
        <f t="shared" si="6"/>
        <v>-93.539000000000001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2310.7708057631999</v>
      </c>
      <c r="AB8" s="374">
        <f t="shared" si="6"/>
        <v>180.74292080111704</v>
      </c>
      <c r="AC8" s="374">
        <f t="shared" si="6"/>
        <v>58.307999999999993</v>
      </c>
      <c r="AD8" s="375">
        <f t="shared" si="6"/>
        <v>4.3</v>
      </c>
      <c r="AE8" s="375">
        <f t="shared" si="6"/>
        <v>91.938560801117035</v>
      </c>
      <c r="AF8" s="375">
        <f t="shared" si="6"/>
        <v>0</v>
      </c>
      <c r="AG8" s="375">
        <f t="shared" si="6"/>
        <v>21.850199999999997</v>
      </c>
      <c r="AH8" s="375">
        <f t="shared" si="6"/>
        <v>4.2028799999999995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9.5519999999999994E-2</v>
      </c>
      <c r="AM8" s="422">
        <f t="shared" si="6"/>
        <v>4.7759999999999997E-2</v>
      </c>
      <c r="AN8" s="374">
        <f t="shared" si="6"/>
        <v>0</v>
      </c>
      <c r="AO8" s="377">
        <f t="shared" si="6"/>
        <v>-1.032</v>
      </c>
      <c r="AP8" s="374">
        <f t="shared" si="6"/>
        <v>0</v>
      </c>
      <c r="AQ8" s="378">
        <f t="shared" si="0"/>
        <v>11704.1390697016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1442.6931890741048</v>
      </c>
      <c r="D9" s="259">
        <f t="shared" si="8"/>
        <v>1442.6931890741048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676.5630000000001</v>
      </c>
      <c r="I9" s="259">
        <f t="shared" si="8"/>
        <v>668.11200000000008</v>
      </c>
      <c r="J9" s="180">
        <f t="shared" si="8"/>
        <v>8.4510000000000005</v>
      </c>
      <c r="K9" s="260">
        <f t="shared" si="8"/>
        <v>0</v>
      </c>
      <c r="L9" s="308">
        <f t="shared" si="8"/>
        <v>3807.7928399999996</v>
      </c>
      <c r="M9" s="180">
        <f t="shared" si="8"/>
        <v>2960.4269999999997</v>
      </c>
      <c r="N9" s="180">
        <f t="shared" ref="N9" si="9">SUM(N10:N14)</f>
        <v>26.625</v>
      </c>
      <c r="O9" s="180">
        <f t="shared" si="8"/>
        <v>9.62364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799.73879999999997</v>
      </c>
      <c r="T9" s="180">
        <f t="shared" si="8"/>
        <v>0</v>
      </c>
      <c r="U9" s="180">
        <f t="shared" si="8"/>
        <v>11.378399999999999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1390.8007634399999</v>
      </c>
      <c r="AB9" s="326">
        <f t="shared" si="8"/>
        <v>21.850199999999997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21.850199999999997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40.161999999999992</v>
      </c>
      <c r="AP9" s="326">
        <f t="shared" si="8"/>
        <v>0</v>
      </c>
      <c r="AQ9" s="211">
        <f t="shared" si="0"/>
        <v>7379.8619925141047</v>
      </c>
    </row>
    <row r="10" spans="1:45" ht="12.75" customHeight="1" x14ac:dyDescent="0.2">
      <c r="A10" s="63" t="s">
        <v>225</v>
      </c>
      <c r="B10" s="212"/>
      <c r="C10" s="261">
        <f>SUM(D10:G10)</f>
        <v>1437.9222599999998</v>
      </c>
      <c r="D10" s="262">
        <v>1437.9222599999998</v>
      </c>
      <c r="E10" s="181"/>
      <c r="F10" s="263"/>
      <c r="G10" s="263"/>
      <c r="H10" s="309">
        <f>SUM(I10:K10)</f>
        <v>554.73300000000006</v>
      </c>
      <c r="I10" s="262">
        <v>546.28200000000004</v>
      </c>
      <c r="J10" s="181">
        <v>8.4510000000000005</v>
      </c>
      <c r="K10" s="263"/>
      <c r="L10" s="309">
        <f>SUM(M10:Z10)</f>
        <v>811.11719999999991</v>
      </c>
      <c r="M10" s="181"/>
      <c r="N10" s="181"/>
      <c r="O10" s="181"/>
      <c r="P10" s="181"/>
      <c r="Q10" s="181"/>
      <c r="R10" s="181"/>
      <c r="S10" s="181">
        <v>799.73879999999997</v>
      </c>
      <c r="T10" s="181"/>
      <c r="U10" s="181">
        <v>11.378399999999999</v>
      </c>
      <c r="V10" s="181"/>
      <c r="W10" s="181"/>
      <c r="X10" s="181"/>
      <c r="Y10" s="181"/>
      <c r="Z10" s="263"/>
      <c r="AA10" s="309">
        <v>1346.2996192799999</v>
      </c>
      <c r="AB10" s="328">
        <f>SUM(AC10:AM10)</f>
        <v>21.850199999999997</v>
      </c>
      <c r="AC10" s="329"/>
      <c r="AD10" s="181"/>
      <c r="AE10" s="181">
        <v>0</v>
      </c>
      <c r="AF10" s="181">
        <v>0</v>
      </c>
      <c r="AG10" s="181">
        <v>21.850199999999997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4171.9222792800001</v>
      </c>
    </row>
    <row r="11" spans="1:45" ht="12.75" customHeight="1" x14ac:dyDescent="0.2">
      <c r="A11" s="19" t="s">
        <v>226</v>
      </c>
      <c r="B11" s="200"/>
      <c r="C11" s="251">
        <f>SUM(D11:G11)</f>
        <v>4.7709290741050427</v>
      </c>
      <c r="D11" s="28">
        <v>4.7709290741050427</v>
      </c>
      <c r="E11" s="175"/>
      <c r="F11" s="190"/>
      <c r="G11" s="190"/>
      <c r="H11" s="304">
        <f>SUM(I11:K11)</f>
        <v>5.952</v>
      </c>
      <c r="I11" s="28">
        <v>5.952</v>
      </c>
      <c r="J11" s="175"/>
      <c r="K11" s="190"/>
      <c r="L11" s="304">
        <f>SUM(M11:Z11)</f>
        <v>9.62364</v>
      </c>
      <c r="M11" s="175"/>
      <c r="N11" s="175"/>
      <c r="O11" s="175">
        <v>9.62364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44.501144159999996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64.847713234105044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32.163999999999994</v>
      </c>
      <c r="AP12" s="322"/>
      <c r="AQ12" s="201">
        <f t="shared" si="0"/>
        <v>32.163999999999994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115.878</v>
      </c>
      <c r="I13" s="28">
        <v>115.878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115.878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2987.0519999999997</v>
      </c>
      <c r="M14" s="182">
        <v>2960.4269999999997</v>
      </c>
      <c r="N14" s="182">
        <v>26.625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7.9979999999999993</v>
      </c>
      <c r="AP14" s="330"/>
      <c r="AQ14" s="217">
        <f t="shared" si="0"/>
        <v>2995.0499999999997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112.07900000000001</v>
      </c>
      <c r="I15" s="268">
        <f t="shared" si="13"/>
        <v>0</v>
      </c>
      <c r="J15" s="183">
        <f t="shared" si="13"/>
        <v>0</v>
      </c>
      <c r="K15" s="269">
        <f t="shared" si="13"/>
        <v>112.07900000000001</v>
      </c>
      <c r="L15" s="311">
        <f t="shared" si="13"/>
        <v>2966.7368999999999</v>
      </c>
      <c r="M15" s="183">
        <f t="shared" si="13"/>
        <v>0</v>
      </c>
      <c r="N15" s="183">
        <f t="shared" si="13"/>
        <v>0</v>
      </c>
      <c r="O15" s="183">
        <f t="shared" si="13"/>
        <v>60.820200000000007</v>
      </c>
      <c r="P15" s="183">
        <f t="shared" si="13"/>
        <v>481.38</v>
      </c>
      <c r="Q15" s="183">
        <f t="shared" si="13"/>
        <v>185.78560000000002</v>
      </c>
      <c r="R15" s="183">
        <f t="shared" si="13"/>
        <v>50.558399999999992</v>
      </c>
      <c r="S15" s="183">
        <f t="shared" si="13"/>
        <v>1006.5678</v>
      </c>
      <c r="T15" s="183">
        <f t="shared" si="13"/>
        <v>48.430900000000001</v>
      </c>
      <c r="U15" s="183">
        <f t="shared" si="13"/>
        <v>1034.4000000000001</v>
      </c>
      <c r="V15" s="183">
        <f t="shared" si="13"/>
        <v>0</v>
      </c>
      <c r="W15" s="183">
        <f t="shared" si="13"/>
        <v>98.793999999999997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1653.35</v>
      </c>
      <c r="AP15" s="219">
        <f t="shared" si="13"/>
        <v>0</v>
      </c>
      <c r="AQ15" s="220">
        <f t="shared" si="0"/>
        <v>4732.1659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1605.7059999999999</v>
      </c>
      <c r="AP16" s="328"/>
      <c r="AQ16" s="221">
        <f>C16+H16+L16+AA16+AO16+AP16</f>
        <v>1605.7059999999999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24.939999999999998</v>
      </c>
      <c r="AP17" s="322"/>
      <c r="AQ17" s="201">
        <f>C17+H17+L17+AA17+AO17+AP17</f>
        <v>24.939999999999998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22.703999999999997</v>
      </c>
      <c r="AP18" s="322"/>
      <c r="AQ18" s="201">
        <f t="shared" si="0"/>
        <v>22.703999999999997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112.07900000000001</v>
      </c>
      <c r="I19" s="28"/>
      <c r="J19" s="175"/>
      <c r="K19" s="190">
        <v>112.07900000000001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112.07900000000001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2966.7368999999999</v>
      </c>
      <c r="M20" s="182"/>
      <c r="N20" s="182"/>
      <c r="O20" s="182">
        <v>60.820200000000007</v>
      </c>
      <c r="P20" s="182">
        <v>481.38</v>
      </c>
      <c r="Q20" s="182">
        <v>185.78560000000002</v>
      </c>
      <c r="R20" s="182">
        <v>50.558399999999992</v>
      </c>
      <c r="S20" s="182">
        <v>1006.5678</v>
      </c>
      <c r="T20" s="182">
        <v>48.430900000000001</v>
      </c>
      <c r="U20" s="182">
        <v>1034.4000000000001</v>
      </c>
      <c r="V20" s="182"/>
      <c r="W20" s="182">
        <v>98.793999999999997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2966.7368999999999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10.037134575</v>
      </c>
      <c r="D21" s="271">
        <f>SUM(D22:D24)</f>
        <v>-3.7239999999999998</v>
      </c>
      <c r="E21" s="184">
        <f>SUM(E22:E24)</f>
        <v>13.761134575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6.7090654250000092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32.723600000000005</v>
      </c>
      <c r="R21" s="184">
        <f t="shared" si="15"/>
        <v>-33.705599999999997</v>
      </c>
      <c r="S21" s="184">
        <f t="shared" si="15"/>
        <v>17.728200000000001</v>
      </c>
      <c r="T21" s="184">
        <f t="shared" si="15"/>
        <v>0</v>
      </c>
      <c r="U21" s="184">
        <f t="shared" si="15"/>
        <v>0</v>
      </c>
      <c r="V21" s="184">
        <f t="shared" si="15"/>
        <v>-10.037134575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-62.60799999999999</v>
      </c>
      <c r="AC21" s="334">
        <f t="shared" si="17"/>
        <v>-58.307999999999993</v>
      </c>
      <c r="AD21" s="184">
        <f t="shared" si="17"/>
        <v>-4.3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62.60799999999999</v>
      </c>
      <c r="AP21" s="333">
        <f t="shared" si="17"/>
        <v>0</v>
      </c>
      <c r="AQ21" s="225">
        <f t="shared" si="17"/>
        <v>16.746200000000009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-62.60799999999999</v>
      </c>
      <c r="AC22" s="329">
        <f>-AC2</f>
        <v>-58.307999999999993</v>
      </c>
      <c r="AD22" s="181">
        <f>-AD2</f>
        <v>-4.3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62.60799999999999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10.037134575</v>
      </c>
      <c r="D24" s="406">
        <v>-3.7239999999999998</v>
      </c>
      <c r="E24" s="186">
        <f>-D24-V24</f>
        <v>13.761134575</v>
      </c>
      <c r="F24" s="255"/>
      <c r="G24" s="255">
        <v>0</v>
      </c>
      <c r="H24" s="305"/>
      <c r="I24" s="314"/>
      <c r="J24" s="186"/>
      <c r="K24" s="255"/>
      <c r="L24" s="305">
        <f>SUM(N24:Z24)</f>
        <v>6.7090654250000092</v>
      </c>
      <c r="M24" s="186"/>
      <c r="N24" s="186">
        <v>0</v>
      </c>
      <c r="O24" s="186"/>
      <c r="P24" s="186">
        <v>0</v>
      </c>
      <c r="Q24" s="186">
        <v>32.723600000000005</v>
      </c>
      <c r="R24" s="186">
        <v>-33.705599999999997</v>
      </c>
      <c r="S24" s="186">
        <v>17.728200000000001</v>
      </c>
      <c r="T24" s="186"/>
      <c r="U24" s="186">
        <v>0</v>
      </c>
      <c r="V24" s="255">
        <v>-10.037134575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16.746200000000009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3.9060000000000001</v>
      </c>
      <c r="I25" s="174">
        <v>3.9060000000000001</v>
      </c>
      <c r="J25" s="185"/>
      <c r="K25" s="174"/>
      <c r="L25" s="311">
        <f>SUM(O25:Z25)</f>
        <v>74.612860000000012</v>
      </c>
      <c r="M25" s="185"/>
      <c r="N25" s="185"/>
      <c r="O25" s="185">
        <v>51.196560000000005</v>
      </c>
      <c r="P25" s="185"/>
      <c r="Q25" s="185"/>
      <c r="R25" s="185"/>
      <c r="S25" s="185">
        <v>14.7735</v>
      </c>
      <c r="T25" s="185">
        <v>4.5052000000000003</v>
      </c>
      <c r="U25" s="185">
        <v>4.1375999999999999</v>
      </c>
      <c r="V25" s="185"/>
      <c r="W25" s="185"/>
      <c r="X25" s="185"/>
      <c r="Y25" s="185"/>
      <c r="Z25" s="174"/>
      <c r="AA25" s="311">
        <v>47.258233439999998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239.42399999999998</v>
      </c>
      <c r="AP25" s="219"/>
      <c r="AQ25" s="228">
        <f>C25+H25+L25+AA25+AB25+AN25+AO25+AP25</f>
        <v>365.20109344000002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367.02190818817917</v>
      </c>
      <c r="D26" s="278">
        <f t="shared" si="20"/>
        <v>315.95150208197941</v>
      </c>
      <c r="E26" s="179">
        <f t="shared" si="20"/>
        <v>33.046134574999996</v>
      </c>
      <c r="F26" s="179">
        <f t="shared" si="20"/>
        <v>0</v>
      </c>
      <c r="G26" s="179">
        <f t="shared" si="20"/>
        <v>18.0242715312</v>
      </c>
      <c r="H26" s="307">
        <f t="shared" si="20"/>
        <v>468.12429999999995</v>
      </c>
      <c r="I26" s="278">
        <f t="shared" si="20"/>
        <v>6.5099999999999394</v>
      </c>
      <c r="J26" s="179">
        <f t="shared" si="20"/>
        <v>349.93399999999997</v>
      </c>
      <c r="K26" s="297">
        <f t="shared" si="20"/>
        <v>111.6803</v>
      </c>
      <c r="L26" s="307">
        <f t="shared" si="20"/>
        <v>5688.4507458749977</v>
      </c>
      <c r="M26" s="179">
        <f t="shared" si="20"/>
        <v>0</v>
      </c>
      <c r="N26" s="179">
        <f t="shared" si="20"/>
        <v>-3.5527136788005009E-15</v>
      </c>
      <c r="O26" s="179">
        <f t="shared" si="20"/>
        <v>0</v>
      </c>
      <c r="P26" s="179">
        <f t="shared" si="20"/>
        <v>1251.375</v>
      </c>
      <c r="Q26" s="179">
        <f t="shared" si="20"/>
        <v>470.7976000000001</v>
      </c>
      <c r="R26" s="179">
        <f t="shared" si="20"/>
        <v>439.22609999999997</v>
      </c>
      <c r="S26" s="179">
        <f t="shared" si="20"/>
        <v>652.00380000000007</v>
      </c>
      <c r="T26" s="179">
        <f t="shared" si="20"/>
        <v>147.5453</v>
      </c>
      <c r="U26" s="179">
        <f t="shared" si="20"/>
        <v>2359.4664000000002</v>
      </c>
      <c r="V26" s="179">
        <f t="shared" si="20"/>
        <v>142.83614587499997</v>
      </c>
      <c r="W26" s="179">
        <f t="shared" si="20"/>
        <v>5.2549999999999955</v>
      </c>
      <c r="X26" s="179">
        <f t="shared" si="20"/>
        <v>185.48239999999998</v>
      </c>
      <c r="Y26" s="179">
        <f t="shared" si="20"/>
        <v>3.1529999999999996</v>
      </c>
      <c r="Z26" s="297">
        <f t="shared" si="20"/>
        <v>31.310000000000002</v>
      </c>
      <c r="AA26" s="307">
        <f t="shared" si="20"/>
        <v>1339.2414707231999</v>
      </c>
      <c r="AB26" s="257">
        <f t="shared" si="20"/>
        <v>96.284720801117047</v>
      </c>
      <c r="AC26" s="336">
        <f t="shared" si="20"/>
        <v>0</v>
      </c>
      <c r="AD26" s="336">
        <f t="shared" si="20"/>
        <v>0</v>
      </c>
      <c r="AE26" s="336">
        <f t="shared" si="20"/>
        <v>91.938560801117035</v>
      </c>
      <c r="AF26" s="336">
        <f t="shared" si="20"/>
        <v>0</v>
      </c>
      <c r="AG26" s="336">
        <f t="shared" si="20"/>
        <v>0</v>
      </c>
      <c r="AH26" s="336">
        <f t="shared" si="20"/>
        <v>4.2028799999999995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9.5519999999999994E-2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1435.34</v>
      </c>
      <c r="AP26" s="257">
        <f t="shared" si="20"/>
        <v>0</v>
      </c>
      <c r="AQ26" s="207">
        <f>C26+H26+L26+AA26+AB26+AN26+AO26+AP26</f>
        <v>9394.4631455874933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219.94539999999998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185.48239999999998</v>
      </c>
      <c r="Y27" s="180">
        <f t="shared" si="23"/>
        <v>3.1529999999999996</v>
      </c>
      <c r="Z27" s="260">
        <f t="shared" si="23"/>
        <v>31.310000000000002</v>
      </c>
      <c r="AA27" s="308">
        <f t="shared" si="23"/>
        <v>466.52966183999996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686.47506183999997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219.94539999999998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185.48239999999998</v>
      </c>
      <c r="Y28" s="184">
        <f>Y26</f>
        <v>3.1529999999999996</v>
      </c>
      <c r="Z28" s="272">
        <f>Z26</f>
        <v>31.310000000000002</v>
      </c>
      <c r="AA28" s="315">
        <v>466.52966183999996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686.47506183999997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367.59052161811906</v>
      </c>
      <c r="D29" s="56">
        <f t="shared" si="25"/>
        <v>311.946760818119</v>
      </c>
      <c r="E29" s="57">
        <f t="shared" si="25"/>
        <v>37.658299999999997</v>
      </c>
      <c r="F29" s="58">
        <f t="shared" si="25"/>
        <v>0</v>
      </c>
      <c r="G29" s="58">
        <f t="shared" si="25"/>
        <v>17.985460799999998</v>
      </c>
      <c r="H29" s="59">
        <f t="shared" si="25"/>
        <v>472.43108400000006</v>
      </c>
      <c r="I29" s="56">
        <f t="shared" si="25"/>
        <v>0</v>
      </c>
      <c r="J29" s="56">
        <f t="shared" si="25"/>
        <v>360.88900000000001</v>
      </c>
      <c r="K29" s="56">
        <f t="shared" si="25"/>
        <v>111.542084</v>
      </c>
      <c r="L29" s="59">
        <f t="shared" si="25"/>
        <v>5399.7703606756513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1251.3094321698111</v>
      </c>
      <c r="Q29" s="57">
        <f t="shared" si="25"/>
        <v>457.07480000000004</v>
      </c>
      <c r="R29" s="57">
        <f t="shared" si="25"/>
        <v>444.49286681083947</v>
      </c>
      <c r="S29" s="57">
        <f t="shared" si="25"/>
        <v>654.95850000000007</v>
      </c>
      <c r="T29" s="57">
        <f t="shared" si="25"/>
        <v>134.67081582000006</v>
      </c>
      <c r="U29" s="57">
        <f t="shared" si="25"/>
        <v>2313.3768</v>
      </c>
      <c r="V29" s="57">
        <f t="shared" si="25"/>
        <v>142.836145875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872.72645591999992</v>
      </c>
      <c r="AB29" s="60">
        <f t="shared" si="25"/>
        <v>96.284720801117032</v>
      </c>
      <c r="AC29" s="61">
        <f t="shared" si="25"/>
        <v>0</v>
      </c>
      <c r="AD29" s="57">
        <f t="shared" si="25"/>
        <v>0</v>
      </c>
      <c r="AE29" s="57">
        <f t="shared" si="25"/>
        <v>91.938560801117035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4.2028799999999995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1437.576</v>
      </c>
      <c r="AP29" s="60">
        <f t="shared" si="25"/>
        <v>0</v>
      </c>
      <c r="AQ29" s="51">
        <f t="shared" si="25"/>
        <v>8646.3791430148885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89.836760818119018</v>
      </c>
      <c r="D30" s="187">
        <v>89.836760818118989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977.97012560946268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43.293577230908241</v>
      </c>
      <c r="R30" s="187">
        <f>SUM(R31:R44)</f>
        <v>0</v>
      </c>
      <c r="S30" s="187">
        <v>597.588075</v>
      </c>
      <c r="T30" s="187">
        <v>51.203097722977532</v>
      </c>
      <c r="U30" s="187">
        <v>189.09555355557694</v>
      </c>
      <c r="V30" s="187">
        <v>95.738822099999993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380.04752543999996</v>
      </c>
      <c r="AB30" s="338">
        <f t="shared" ref="AB30:AN30" si="31">SUM(AB31:AB44)</f>
        <v>71.902679999999989</v>
      </c>
      <c r="AC30" s="339">
        <f t="shared" si="31"/>
        <v>0</v>
      </c>
      <c r="AD30" s="187">
        <f t="shared" si="31"/>
        <v>0</v>
      </c>
      <c r="AE30" s="187">
        <f t="shared" si="31"/>
        <v>67.699799999999996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4.2028799999999995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568.71799999999996</v>
      </c>
      <c r="AP30" s="338">
        <f>SUM(AP31:AP44)</f>
        <v>0</v>
      </c>
      <c r="AQ30" s="211">
        <f t="shared" ref="AQ30" si="35">C30+H30+L30+AA30+AB30+AN30+AO30+AP30</f>
        <v>2088.4750918675818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66.329268624604524</v>
      </c>
      <c r="M31" s="188"/>
      <c r="N31" s="188"/>
      <c r="O31" s="188"/>
      <c r="P31" s="188"/>
      <c r="Q31" s="188">
        <v>1.3809030158319577</v>
      </c>
      <c r="R31" s="188"/>
      <c r="S31" s="188">
        <v>19.548524013604101</v>
      </c>
      <c r="T31" s="188">
        <v>0.39752533285810854</v>
      </c>
      <c r="U31" s="188">
        <v>28.515556230905105</v>
      </c>
      <c r="V31" s="188">
        <v>16.48676003140525</v>
      </c>
      <c r="W31" s="188"/>
      <c r="X31" s="188"/>
      <c r="Y31" s="188"/>
      <c r="Z31" s="285"/>
      <c r="AA31" s="354">
        <v>48.417315201631965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32.758654761397992</v>
      </c>
      <c r="AP31" s="340"/>
      <c r="AQ31" s="214">
        <f t="shared" si="24"/>
        <v>147.50523858763449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22.999539318832323</v>
      </c>
      <c r="D32" s="188">
        <v>22.999539318832323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224.42689592468511</v>
      </c>
      <c r="M32" s="175"/>
      <c r="N32" s="175"/>
      <c r="O32" s="175"/>
      <c r="P32" s="188"/>
      <c r="Q32" s="188">
        <v>10.308400627796544</v>
      </c>
      <c r="R32" s="175"/>
      <c r="S32" s="188">
        <v>145.92916005250771</v>
      </c>
      <c r="T32" s="188">
        <v>9.6043459980013051</v>
      </c>
      <c r="U32" s="188">
        <v>28.583244028921161</v>
      </c>
      <c r="V32" s="188">
        <v>30.001745217458392</v>
      </c>
      <c r="W32" s="175"/>
      <c r="X32" s="175"/>
      <c r="Y32" s="175"/>
      <c r="Z32" s="190"/>
      <c r="AA32" s="352">
        <v>129.89475950387816</v>
      </c>
      <c r="AB32" s="322">
        <f t="shared" si="39"/>
        <v>4.2028799999999995</v>
      </c>
      <c r="AC32" s="323"/>
      <c r="AD32" s="175"/>
      <c r="AE32" s="175">
        <v>0</v>
      </c>
      <c r="AF32" s="175"/>
      <c r="AG32" s="188"/>
      <c r="AH32" s="188">
        <v>4.2028799999999995</v>
      </c>
      <c r="AI32" s="175"/>
      <c r="AJ32" s="175"/>
      <c r="AK32" s="175"/>
      <c r="AL32" s="175"/>
      <c r="AM32" s="443"/>
      <c r="AN32" s="416"/>
      <c r="AO32" s="349">
        <v>129.5516258597965</v>
      </c>
      <c r="AP32" s="322"/>
      <c r="AQ32" s="201">
        <f t="shared" si="24"/>
        <v>511.07570060719206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8.0168556792470955</v>
      </c>
      <c r="D33" s="188">
        <v>8.0168556792470955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26.19626790349788</v>
      </c>
      <c r="M33" s="175"/>
      <c r="N33" s="175"/>
      <c r="O33" s="175"/>
      <c r="P33" s="188"/>
      <c r="Q33" s="188">
        <v>0.6640460959241109</v>
      </c>
      <c r="R33" s="175"/>
      <c r="S33" s="188">
        <v>9.4004581809764201</v>
      </c>
      <c r="T33" s="188">
        <v>10.289126913295284</v>
      </c>
      <c r="U33" s="188">
        <v>5.8426367133020669</v>
      </c>
      <c r="V33" s="188">
        <v>0</v>
      </c>
      <c r="W33" s="175"/>
      <c r="X33" s="175"/>
      <c r="Y33" s="175"/>
      <c r="Z33" s="190"/>
      <c r="AA33" s="352">
        <v>2.2757855073592794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14.507416439166217</v>
      </c>
      <c r="AP33" s="322"/>
      <c r="AQ33" s="201">
        <f t="shared" si="24"/>
        <v>50.996325529270479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6.904123961313462</v>
      </c>
      <c r="M34" s="175"/>
      <c r="N34" s="175"/>
      <c r="O34" s="175"/>
      <c r="P34" s="188"/>
      <c r="Q34" s="188">
        <v>0.38418313249742786</v>
      </c>
      <c r="R34" s="175"/>
      <c r="S34" s="188">
        <v>5.4386246573028956</v>
      </c>
      <c r="T34" s="188">
        <v>0.312070046316276</v>
      </c>
      <c r="U34" s="188">
        <v>0.76924612519686264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67.699799999999996</v>
      </c>
      <c r="AC34" s="323"/>
      <c r="AD34" s="175"/>
      <c r="AE34" s="175">
        <v>67.699799999999996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24.178509592776177</v>
      </c>
      <c r="AP34" s="322"/>
      <c r="AQ34" s="201">
        <f t="shared" si="24"/>
        <v>98.782433554089636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7.4545097492373102</v>
      </c>
      <c r="M35" s="175"/>
      <c r="N35" s="175"/>
      <c r="O35" s="175"/>
      <c r="P35" s="188"/>
      <c r="Q35" s="188">
        <v>0.16066935725352213</v>
      </c>
      <c r="R35" s="175"/>
      <c r="S35" s="188">
        <v>2.2744890499268955</v>
      </c>
      <c r="T35" s="188">
        <v>1.1348001684228217E-2</v>
      </c>
      <c r="U35" s="188">
        <v>5.0080033403726638</v>
      </c>
      <c r="V35" s="188">
        <v>0</v>
      </c>
      <c r="W35" s="175"/>
      <c r="X35" s="175"/>
      <c r="Y35" s="175"/>
      <c r="Z35" s="190"/>
      <c r="AA35" s="352">
        <v>19.720530594964931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22.507333762443363</v>
      </c>
      <c r="AP35" s="322"/>
      <c r="AQ35" s="201">
        <f t="shared" si="24"/>
        <v>49.682374106645604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57.938587864824555</v>
      </c>
      <c r="M36" s="175"/>
      <c r="N36" s="175"/>
      <c r="O36" s="175"/>
      <c r="P36" s="188"/>
      <c r="Q36" s="188">
        <v>3.0225518782716794</v>
      </c>
      <c r="R36" s="175"/>
      <c r="S36" s="188">
        <v>42.788253264230939</v>
      </c>
      <c r="T36" s="188">
        <v>3.1766695144882076</v>
      </c>
      <c r="U36" s="188">
        <v>8.9511132078337283</v>
      </c>
      <c r="V36" s="188">
        <v>0</v>
      </c>
      <c r="W36" s="175"/>
      <c r="X36" s="175"/>
      <c r="Y36" s="175"/>
      <c r="Z36" s="190"/>
      <c r="AA36" s="349">
        <v>59.24127602407561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95.207066120190476</v>
      </c>
      <c r="AP36" s="322"/>
      <c r="AQ36" s="201">
        <f t="shared" si="24"/>
        <v>212.38693000909063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10.520955312111539</v>
      </c>
      <c r="M37" s="175"/>
      <c r="N37" s="175"/>
      <c r="O37" s="175"/>
      <c r="P37" s="188"/>
      <c r="Q37" s="188">
        <v>0.22210569086714518</v>
      </c>
      <c r="R37" s="175"/>
      <c r="S37" s="188">
        <v>3.1442022949444235</v>
      </c>
      <c r="T37" s="188">
        <v>1.3580792655575979</v>
      </c>
      <c r="U37" s="188">
        <v>5.7965680607423717</v>
      </c>
      <c r="V37" s="188">
        <v>0</v>
      </c>
      <c r="W37" s="175"/>
      <c r="X37" s="175"/>
      <c r="Y37" s="175"/>
      <c r="Z37" s="190"/>
      <c r="AA37" s="352">
        <v>3.0097174429471036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27.219770827602858</v>
      </c>
      <c r="AP37" s="322"/>
      <c r="AQ37" s="201">
        <f t="shared" si="24"/>
        <v>40.750443582661504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55.470846936423634</v>
      </c>
      <c r="D38" s="188">
        <v>55.470846936423634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65.050894774708738</v>
      </c>
      <c r="M38" s="175"/>
      <c r="N38" s="175"/>
      <c r="O38" s="175"/>
      <c r="P38" s="188"/>
      <c r="Q38" s="188">
        <v>1.4854456276123331</v>
      </c>
      <c r="R38" s="175"/>
      <c r="S38" s="188">
        <v>21.028464120478528</v>
      </c>
      <c r="T38" s="188">
        <v>4.1763016335459575</v>
      </c>
      <c r="U38" s="188">
        <v>13.365059810630585</v>
      </c>
      <c r="V38" s="188">
        <v>24.995623582441329</v>
      </c>
      <c r="W38" s="175"/>
      <c r="X38" s="175"/>
      <c r="Y38" s="175"/>
      <c r="Z38" s="190"/>
      <c r="AA38" s="352">
        <v>39.156637133169845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41.820072700036576</v>
      </c>
      <c r="AP38" s="322"/>
      <c r="AQ38" s="201">
        <f t="shared" si="24"/>
        <v>201.49845154433879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371.25394292772893</v>
      </c>
      <c r="M39" s="175"/>
      <c r="N39" s="175"/>
      <c r="O39" s="175"/>
      <c r="P39" s="188"/>
      <c r="Q39" s="188">
        <v>23.638621164611205</v>
      </c>
      <c r="R39" s="175"/>
      <c r="S39" s="188">
        <v>334.63621136817432</v>
      </c>
      <c r="T39" s="188">
        <v>7.2104379661160118</v>
      </c>
      <c r="U39" s="188">
        <v>5.6504276917751302</v>
      </c>
      <c r="V39" s="188">
        <v>0.11824473705228492</v>
      </c>
      <c r="W39" s="175"/>
      <c r="X39" s="175"/>
      <c r="Y39" s="175"/>
      <c r="Z39" s="190"/>
      <c r="AA39" s="352">
        <v>18.958770296302021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37.946650707543455</v>
      </c>
      <c r="AP39" s="322"/>
      <c r="AQ39" s="201">
        <f t="shared" si="24"/>
        <v>428.15936393157438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35.44090859428524</v>
      </c>
      <c r="M40" s="175"/>
      <c r="N40" s="175"/>
      <c r="O40" s="175"/>
      <c r="P40" s="188"/>
      <c r="Q40" s="188">
        <v>0.18621746599872457</v>
      </c>
      <c r="R40" s="175"/>
      <c r="S40" s="188">
        <v>2.63615660483977</v>
      </c>
      <c r="T40" s="188">
        <v>4.8795451262003136</v>
      </c>
      <c r="U40" s="188">
        <v>3.6025408656037134</v>
      </c>
      <c r="V40" s="188">
        <v>24.136448531642717</v>
      </c>
      <c r="W40" s="175"/>
      <c r="X40" s="175"/>
      <c r="Y40" s="175"/>
      <c r="Z40" s="190"/>
      <c r="AA40" s="352">
        <v>6.8265020076659875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14.515370041322846</v>
      </c>
      <c r="AP40" s="322"/>
      <c r="AQ40" s="201">
        <f t="shared" si="24"/>
        <v>56.782780643274073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3.3495188836159508</v>
      </c>
      <c r="D41" s="530">
        <v>3.3495188836159508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43.860725211206315</v>
      </c>
      <c r="M41" s="175"/>
      <c r="N41" s="175"/>
      <c r="O41" s="175"/>
      <c r="P41" s="188"/>
      <c r="Q41" s="188">
        <v>0.44728183665017729</v>
      </c>
      <c r="R41" s="175"/>
      <c r="S41" s="188">
        <v>6.3318709745427633</v>
      </c>
      <c r="T41" s="188">
        <v>7.6535274234531867</v>
      </c>
      <c r="U41" s="188">
        <v>29.428044976560184</v>
      </c>
      <c r="V41" s="188">
        <v>0</v>
      </c>
      <c r="W41" s="175"/>
      <c r="X41" s="175"/>
      <c r="Y41" s="175"/>
      <c r="Z41" s="190"/>
      <c r="AA41" s="349">
        <v>34.063786332993267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83.526689464488626</v>
      </c>
      <c r="AP41" s="322"/>
      <c r="AQ41" s="201">
        <f t="shared" si="24"/>
        <v>164.80071989230416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4.0241294704686332</v>
      </c>
      <c r="M42" s="175"/>
      <c r="N42" s="175"/>
      <c r="O42" s="175"/>
      <c r="P42" s="188"/>
      <c r="Q42" s="188">
        <v>0.11541400243211028</v>
      </c>
      <c r="R42" s="175"/>
      <c r="S42" s="188">
        <v>1.6338391416221112</v>
      </c>
      <c r="T42" s="188">
        <v>0.9116212053133369</v>
      </c>
      <c r="U42" s="188">
        <v>1.3632551211010746</v>
      </c>
      <c r="V42" s="188">
        <v>0</v>
      </c>
      <c r="W42" s="175"/>
      <c r="X42" s="175"/>
      <c r="Y42" s="175"/>
      <c r="Z42" s="190"/>
      <c r="AA42" s="384">
        <v>1.881730018603524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8.4516465146639952</v>
      </c>
      <c r="AP42" s="322"/>
      <c r="AQ42" s="201">
        <f t="shared" si="24"/>
        <v>14.357506003736152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5.6316070301589578</v>
      </c>
      <c r="M43" s="175"/>
      <c r="N43" s="175"/>
      <c r="O43" s="175"/>
      <c r="P43" s="175"/>
      <c r="Q43" s="175">
        <v>0.19763741939140583</v>
      </c>
      <c r="R43" s="175"/>
      <c r="S43" s="175">
        <v>2.7978212768490285</v>
      </c>
      <c r="T43" s="175">
        <v>0.66005608675862926</v>
      </c>
      <c r="U43" s="175">
        <v>0.92509224715989258</v>
      </c>
      <c r="V43" s="175">
        <v>0</v>
      </c>
      <c r="W43" s="175">
        <v>1.0510000000000019</v>
      </c>
      <c r="X43" s="175"/>
      <c r="Y43" s="175"/>
      <c r="Z43" s="190"/>
      <c r="AA43" s="352">
        <v>16.600715376408242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18.362302927923803</v>
      </c>
      <c r="AP43" s="322"/>
      <c r="AQ43" s="201">
        <f t="shared" si="24"/>
        <v>40.594625334490999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52.937308260631383</v>
      </c>
      <c r="M44" s="182"/>
      <c r="N44" s="182"/>
      <c r="O44" s="182"/>
      <c r="P44" s="182"/>
      <c r="Q44" s="182">
        <v>1.080099915769887</v>
      </c>
      <c r="R44" s="182"/>
      <c r="S44" s="182">
        <v>0</v>
      </c>
      <c r="T44" s="182">
        <v>0.56244320938909287</v>
      </c>
      <c r="U44" s="182">
        <v>51.294765135472403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18.164890280647068</v>
      </c>
      <c r="AP44" s="330"/>
      <c r="AQ44" s="217">
        <f>C44+H44+L44+AA44+AB44+AN44+AO44+AP44</f>
        <v>71.102198541278455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2845.3069148006507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1251.3094321698111</v>
      </c>
      <c r="Q45" s="534">
        <f t="shared" si="40"/>
        <v>0</v>
      </c>
      <c r="R45" s="534">
        <f t="shared" si="40"/>
        <v>444.49286681083947</v>
      </c>
      <c r="S45" s="534">
        <f t="shared" si="40"/>
        <v>21.6678</v>
      </c>
      <c r="T45" s="534">
        <f t="shared" si="40"/>
        <v>4.0200158200000002</v>
      </c>
      <c r="U45" s="534">
        <f>SUM(U46:U55)</f>
        <v>1123.8167999999998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1.9779999999999998</v>
      </c>
      <c r="AP45" s="538">
        <f t="shared" si="40"/>
        <v>0</v>
      </c>
      <c r="AQ45" s="541">
        <f t="shared" si="24"/>
        <v>2847.2849148006508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474.46440000000001</v>
      </c>
      <c r="M46" s="181"/>
      <c r="N46" s="181"/>
      <c r="O46" s="181"/>
      <c r="P46" s="181"/>
      <c r="Q46" s="181"/>
      <c r="R46" s="181"/>
      <c r="S46" s="181"/>
      <c r="T46" s="181"/>
      <c r="U46" s="181">
        <v>474.46440000000001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474.46440000000001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1347.9906154092378</v>
      </c>
      <c r="M48" s="175"/>
      <c r="N48" s="175"/>
      <c r="O48" s="175"/>
      <c r="P48" s="175">
        <v>1075.6405125721767</v>
      </c>
      <c r="Q48" s="175"/>
      <c r="R48" s="175"/>
      <c r="S48" s="175"/>
      <c r="T48" s="175">
        <v>4.0200158200000002</v>
      </c>
      <c r="U48" s="175">
        <v>268.33008701706092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1347.9906154092378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68.59880886075949</v>
      </c>
      <c r="M49" s="175"/>
      <c r="N49" s="175"/>
      <c r="O49" s="175"/>
      <c r="P49" s="175">
        <v>9.6023999999999976</v>
      </c>
      <c r="Q49" s="175"/>
      <c r="R49" s="175"/>
      <c r="S49" s="175"/>
      <c r="T49" s="175"/>
      <c r="U49" s="175">
        <v>58.996408860759495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68.59880886075949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40.799999999999997</v>
      </c>
      <c r="M50" s="175"/>
      <c r="N50" s="175"/>
      <c r="O50" s="175"/>
      <c r="P50" s="175"/>
      <c r="Q50" s="175"/>
      <c r="R50" s="287"/>
      <c r="S50" s="175"/>
      <c r="T50" s="175"/>
      <c r="U50" s="175">
        <v>40.799999999999997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1.9779999999999998</v>
      </c>
      <c r="AP50" s="322"/>
      <c r="AQ50" s="201">
        <f t="shared" si="24"/>
        <v>42.777999999999999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17.069014489606911</v>
      </c>
      <c r="M51" s="175"/>
      <c r="N51" s="175"/>
      <c r="O51" s="175"/>
      <c r="P51" s="175">
        <v>1.0087358490566036</v>
      </c>
      <c r="Q51" s="190"/>
      <c r="R51" s="175">
        <v>16.060278640550308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17.069014489606911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428.43258817028919</v>
      </c>
      <c r="M52" s="287"/>
      <c r="N52" s="287"/>
      <c r="O52" s="287"/>
      <c r="P52" s="188"/>
      <c r="Q52" s="188"/>
      <c r="R52" s="287">
        <v>428.43258817028919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428.43258817028919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163.53532729533123</v>
      </c>
      <c r="M53" s="287"/>
      <c r="N53" s="287"/>
      <c r="O53" s="287"/>
      <c r="P53" s="185">
        <v>62.944162499999997</v>
      </c>
      <c r="Q53" s="185"/>
      <c r="R53" s="287"/>
      <c r="S53" s="188"/>
      <c r="T53" s="287"/>
      <c r="U53" s="287">
        <v>100.59116479533124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163.53532729533123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12.412800000000001</v>
      </c>
      <c r="M54" s="287"/>
      <c r="N54" s="287"/>
      <c r="O54" s="287"/>
      <c r="P54" s="185"/>
      <c r="Q54" s="185"/>
      <c r="R54" s="287"/>
      <c r="S54" s="188"/>
      <c r="T54" s="287"/>
      <c r="U54" s="287">
        <v>12.412800000000001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12.412800000000001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292.00336057542626</v>
      </c>
      <c r="M55" s="182"/>
      <c r="N55" s="182"/>
      <c r="O55" s="182"/>
      <c r="P55" s="182">
        <v>102.11362124857789</v>
      </c>
      <c r="Q55" s="182"/>
      <c r="R55" s="182"/>
      <c r="S55" s="175">
        <v>21.6678</v>
      </c>
      <c r="T55" s="182"/>
      <c r="U55" s="182">
        <v>168.22193932684837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292.00336057542626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277.75376080000001</v>
      </c>
      <c r="D56" s="294">
        <v>222.11</v>
      </c>
      <c r="E56" s="190">
        <v>37.658299999999997</v>
      </c>
      <c r="F56" s="290"/>
      <c r="G56" s="290">
        <v>17.985460799999998</v>
      </c>
      <c r="H56" s="176">
        <f t="shared" si="46"/>
        <v>462.06701300000003</v>
      </c>
      <c r="I56" s="294"/>
      <c r="J56" s="189">
        <v>356.19400000000002</v>
      </c>
      <c r="K56" s="290">
        <v>105.873013</v>
      </c>
      <c r="L56" s="176">
        <f t="shared" si="47"/>
        <v>876.09740058834382</v>
      </c>
      <c r="M56" s="189"/>
      <c r="N56" s="189"/>
      <c r="O56" s="189"/>
      <c r="P56" s="189">
        <v>0</v>
      </c>
      <c r="Q56" s="189">
        <v>407.51008997276568</v>
      </c>
      <c r="R56" s="189"/>
      <c r="S56" s="189">
        <v>0</v>
      </c>
      <c r="T56" s="189">
        <v>53.566849419777029</v>
      </c>
      <c r="U56" s="189">
        <v>367.92313742080108</v>
      </c>
      <c r="V56" s="189">
        <v>47.097323775</v>
      </c>
      <c r="W56" s="189"/>
      <c r="X56" s="189"/>
      <c r="Y56" s="189"/>
      <c r="Z56" s="290"/>
      <c r="AA56" s="176">
        <v>285.83261519999996</v>
      </c>
      <c r="AB56" s="344">
        <f t="shared" si="48"/>
        <v>24.334280801117046</v>
      </c>
      <c r="AC56" s="345"/>
      <c r="AD56" s="189"/>
      <c r="AE56" s="189">
        <v>24.238760801117046</v>
      </c>
      <c r="AF56" s="189"/>
      <c r="AG56" s="189"/>
      <c r="AH56" s="189"/>
      <c r="AI56" s="189"/>
      <c r="AJ56" s="189"/>
      <c r="AK56" s="189"/>
      <c r="AL56" s="189">
        <v>9.5519999999999994E-2</v>
      </c>
      <c r="AM56" s="445">
        <v>0</v>
      </c>
      <c r="AN56" s="344"/>
      <c r="AO56" s="176">
        <v>457.95</v>
      </c>
      <c r="AP56" s="344"/>
      <c r="AQ56" s="220">
        <f t="shared" si="24"/>
        <v>2384.035070389461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10.364071000000001</v>
      </c>
      <c r="I57" s="294">
        <f t="shared" si="49"/>
        <v>0</v>
      </c>
      <c r="J57" s="294">
        <f t="shared" si="49"/>
        <v>4.6950000000000003</v>
      </c>
      <c r="K57" s="294">
        <f t="shared" si="49"/>
        <v>5.6690710000000006</v>
      </c>
      <c r="L57" s="176">
        <f t="shared" si="49"/>
        <v>414.70898071993633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6.2711327963261123</v>
      </c>
      <c r="R57" s="189">
        <f t="shared" si="49"/>
        <v>0</v>
      </c>
      <c r="S57" s="189">
        <f t="shared" si="49"/>
        <v>35.702624999999998</v>
      </c>
      <c r="T57" s="189">
        <f t="shared" si="49"/>
        <v>25.880852857245507</v>
      </c>
      <c r="U57" s="189">
        <f t="shared" si="49"/>
        <v>346.85437006636471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206.84631528000003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361.88799999999998</v>
      </c>
      <c r="AP57" s="344">
        <f t="shared" si="49"/>
        <v>0</v>
      </c>
      <c r="AQ57" s="240">
        <f t="shared" si="24"/>
        <v>993.85512699993637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247.27956073785262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2.7849073591153912</v>
      </c>
      <c r="R58" s="189">
        <f t="shared" si="54"/>
        <v>0</v>
      </c>
      <c r="S58" s="189">
        <v>3.4831237252702425</v>
      </c>
      <c r="T58" s="189">
        <v>19.845987140144658</v>
      </c>
      <c r="U58" s="189">
        <v>221.16554251332232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90.644545783787549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259.44015912779327</v>
      </c>
      <c r="AP58" s="344">
        <f t="shared" ref="AP58" si="57">SUM(AP59:AP64)</f>
        <v>0</v>
      </c>
      <c r="AQ58" s="240">
        <f t="shared" si="24"/>
        <v>597.41202564943342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10.364071000000001</v>
      </c>
      <c r="I65" s="151"/>
      <c r="J65" s="151">
        <v>4.6950000000000003</v>
      </c>
      <c r="K65" s="151">
        <v>5.6690710000000006</v>
      </c>
      <c r="L65" s="310">
        <f>SUM(M65:Z65)</f>
        <v>167.42941998208369</v>
      </c>
      <c r="M65" s="182"/>
      <c r="N65" s="182"/>
      <c r="O65" s="182"/>
      <c r="P65" s="182"/>
      <c r="Q65" s="182">
        <v>3.4862254372107211</v>
      </c>
      <c r="R65" s="182"/>
      <c r="S65" s="189">
        <v>32.219501274729758</v>
      </c>
      <c r="T65" s="189">
        <v>6.0348657171008497</v>
      </c>
      <c r="U65" s="189">
        <v>125.68882755304236</v>
      </c>
      <c r="V65" s="182">
        <f>SUM(V66:V69)</f>
        <v>0</v>
      </c>
      <c r="W65" s="182"/>
      <c r="X65" s="182"/>
      <c r="Y65" s="182"/>
      <c r="Z65" s="266"/>
      <c r="AA65" s="176">
        <v>116.20176949621248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102.44784087220673</v>
      </c>
      <c r="AP65" s="330"/>
      <c r="AQ65" s="576">
        <f t="shared" si="24"/>
        <v>396.44310135050284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247.2216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247.2216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47.041999999999994</v>
      </c>
      <c r="AP70" s="333"/>
      <c r="AQ70" s="220">
        <f t="shared" si="24"/>
        <v>294.2636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38.465338957257245</v>
      </c>
      <c r="M71" s="182"/>
      <c r="N71" s="182"/>
      <c r="O71" s="182"/>
      <c r="P71" s="182"/>
      <c r="Q71" s="182"/>
      <c r="R71" s="182"/>
      <c r="S71" s="182"/>
      <c r="T71" s="182"/>
      <c r="U71" s="182">
        <v>38.465338957257245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38.465338957257245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-0.56861342993988728</v>
      </c>
      <c r="D72" s="278">
        <f t="shared" si="58"/>
        <v>4.0047412638604101</v>
      </c>
      <c r="E72" s="179">
        <f t="shared" si="58"/>
        <v>-4.6121654250000006</v>
      </c>
      <c r="F72" s="297">
        <f t="shared" si="58"/>
        <v>0</v>
      </c>
      <c r="G72" s="297">
        <f t="shared" si="58"/>
        <v>3.8810731200001669E-2</v>
      </c>
      <c r="H72" s="307">
        <f t="shared" si="58"/>
        <v>-4.306784000000107</v>
      </c>
      <c r="I72" s="278">
        <f t="shared" si="58"/>
        <v>6.5099999999999394</v>
      </c>
      <c r="J72" s="179">
        <f t="shared" si="58"/>
        <v>-10.955000000000041</v>
      </c>
      <c r="K72" s="297">
        <f t="shared" si="58"/>
        <v>0.13821599999999989</v>
      </c>
      <c r="L72" s="307">
        <f t="shared" si="58"/>
        <v>68.734985199346738</v>
      </c>
      <c r="M72" s="179">
        <f t="shared" si="58"/>
        <v>0</v>
      </c>
      <c r="N72" s="179">
        <f t="shared" ref="N72" si="59">N26-N27-N29</f>
        <v>-3.5527136788005009E-15</v>
      </c>
      <c r="O72" s="179">
        <f t="shared" si="58"/>
        <v>0</v>
      </c>
      <c r="P72" s="179">
        <f t="shared" si="58"/>
        <v>6.5567830188911103E-2</v>
      </c>
      <c r="Q72" s="179">
        <f t="shared" si="58"/>
        <v>13.722800000000063</v>
      </c>
      <c r="R72" s="179">
        <f t="shared" si="58"/>
        <v>-5.2667668108394992</v>
      </c>
      <c r="S72" s="179">
        <f t="shared" si="58"/>
        <v>-2.9547000000000025</v>
      </c>
      <c r="T72" s="179">
        <f t="shared" si="58"/>
        <v>12.874484179999939</v>
      </c>
      <c r="U72" s="179">
        <f t="shared" si="58"/>
        <v>46.089600000000246</v>
      </c>
      <c r="V72" s="179">
        <f t="shared" si="58"/>
        <v>0</v>
      </c>
      <c r="W72" s="179">
        <f t="shared" si="58"/>
        <v>4.2039999999999935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-1.4647036800056412E-2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-2.2360000000001037</v>
      </c>
      <c r="AP72" s="257">
        <f t="shared" si="58"/>
        <v>0</v>
      </c>
      <c r="AQ72" s="207">
        <f t="shared" si="24"/>
        <v>61.608940732606584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0.49722265642809915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"/>
  <dimension ref="A1:AS76"/>
  <sheetViews>
    <sheetView zoomScale="80" zoomScaleNormal="80" workbookViewId="0">
      <pane xSplit="2" ySplit="1" topLeftCell="Q53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59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13</v>
      </c>
    </row>
    <row r="2" spans="1:45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1203.306</v>
      </c>
      <c r="I2" s="12">
        <v>846.48599999999999</v>
      </c>
      <c r="J2" s="303">
        <v>356.82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2172.3020708875201</v>
      </c>
      <c r="AB2" s="320">
        <f>SUM(AC2:AM2)</f>
        <v>168.56703819009985</v>
      </c>
      <c r="AC2" s="321">
        <v>62.091999999999992</v>
      </c>
      <c r="AD2" s="303">
        <v>1.204</v>
      </c>
      <c r="AE2" s="303">
        <v>94.525038190099835</v>
      </c>
      <c r="AF2" s="303">
        <v>0</v>
      </c>
      <c r="AG2" s="303">
        <v>6.9968399999999997</v>
      </c>
      <c r="AH2" s="303">
        <v>3.60588</v>
      </c>
      <c r="AI2" s="303">
        <v>0</v>
      </c>
      <c r="AJ2" s="303">
        <v>0</v>
      </c>
      <c r="AK2" s="303">
        <v>0</v>
      </c>
      <c r="AL2" s="303">
        <v>9.5519999999999994E-2</v>
      </c>
      <c r="AM2" s="418">
        <v>4.7759999999999997E-2</v>
      </c>
      <c r="AN2" s="415">
        <v>0</v>
      </c>
      <c r="AO2" s="351"/>
      <c r="AP2" s="320"/>
      <c r="AQ2" s="197">
        <f>C2+H2+L2+AA2+AB2+AN2+AO2+AP2</f>
        <v>3544.1751090776202</v>
      </c>
    </row>
    <row r="3" spans="1:45" ht="12.75" customHeight="1" x14ac:dyDescent="0.2">
      <c r="A3" s="199" t="s">
        <v>1</v>
      </c>
      <c r="B3" s="200"/>
      <c r="C3" s="251">
        <f>SUM(D3:G3)</f>
        <v>1801.9115423068333</v>
      </c>
      <c r="D3" s="252">
        <v>1733.6461445132334</v>
      </c>
      <c r="E3" s="190">
        <v>48.743600000000001</v>
      </c>
      <c r="F3" s="190"/>
      <c r="G3" s="190">
        <v>19.521797793600001</v>
      </c>
      <c r="H3" s="304">
        <f>SUM(I3:K3)</f>
        <v>0</v>
      </c>
      <c r="I3" s="28"/>
      <c r="J3" s="175"/>
      <c r="K3" s="190"/>
      <c r="L3" s="304">
        <f>SUM(M3:Z3)</f>
        <v>7075.4313293000005</v>
      </c>
      <c r="M3" s="28">
        <v>2197.5673999999999</v>
      </c>
      <c r="N3" s="28">
        <v>19.169999999999998</v>
      </c>
      <c r="O3" s="175">
        <v>0</v>
      </c>
      <c r="P3" s="175">
        <v>782.77499999999998</v>
      </c>
      <c r="Q3" s="175">
        <v>324.06920000000002</v>
      </c>
      <c r="R3" s="175">
        <v>378.13469999999995</v>
      </c>
      <c r="S3" s="175">
        <v>1311.8868</v>
      </c>
      <c r="T3" s="175">
        <v>114.88260000000001</v>
      </c>
      <c r="U3" s="175">
        <v>1698.4848</v>
      </c>
      <c r="V3" s="175">
        <v>71.032029299999991</v>
      </c>
      <c r="W3" s="175">
        <v>0</v>
      </c>
      <c r="X3" s="175">
        <v>127.85679999999999</v>
      </c>
      <c r="Y3" s="175">
        <v>2.1019999999999999</v>
      </c>
      <c r="Z3" s="190">
        <v>47.47</v>
      </c>
      <c r="AA3" s="304">
        <v>484.26442323599991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4.5579999999999998</v>
      </c>
      <c r="AP3" s="322"/>
      <c r="AQ3" s="201">
        <f t="shared" ref="AQ3:AQ20" si="0">C3+H3+L3+AA3+AB3+AN3+AO3+AP3</f>
        <v>9366.1652948428346</v>
      </c>
    </row>
    <row r="4" spans="1:45" ht="12.75" customHeight="1" x14ac:dyDescent="0.2">
      <c r="A4" s="199" t="s">
        <v>2</v>
      </c>
      <c r="B4" s="200"/>
      <c r="C4" s="251">
        <f>SUM(D4:G4)</f>
        <v>12.839623075994862</v>
      </c>
      <c r="D4" s="252">
        <v>7.6677115271948608</v>
      </c>
      <c r="E4" s="253">
        <v>3.0571999999999999</v>
      </c>
      <c r="F4" s="190"/>
      <c r="G4" s="190">
        <v>2.1147115487999999</v>
      </c>
      <c r="H4" s="304">
        <f>SUM(I4:K4)</f>
        <v>5.7590000000000003</v>
      </c>
      <c r="I4" s="28"/>
      <c r="J4" s="175"/>
      <c r="K4" s="190">
        <v>5.7590000000000003</v>
      </c>
      <c r="L4" s="304">
        <f>SUM(M4:Z4)</f>
        <v>869.00389999999993</v>
      </c>
      <c r="M4" s="28">
        <v>0</v>
      </c>
      <c r="N4" s="28">
        <v>0</v>
      </c>
      <c r="O4" s="175"/>
      <c r="P4" s="175">
        <v>4.26</v>
      </c>
      <c r="Q4" s="175">
        <v>1.0556000000000001</v>
      </c>
      <c r="R4" s="175">
        <v>0</v>
      </c>
      <c r="S4" s="175">
        <v>745.5693</v>
      </c>
      <c r="T4" s="175">
        <v>6.7578000000000005</v>
      </c>
      <c r="U4" s="175">
        <v>32.066400000000002</v>
      </c>
      <c r="V4" s="175">
        <v>0</v>
      </c>
      <c r="W4" s="175">
        <v>60.957999999999998</v>
      </c>
      <c r="X4" s="175">
        <v>15.306799999999999</v>
      </c>
      <c r="Y4" s="175">
        <v>0</v>
      </c>
      <c r="Z4" s="190">
        <v>3.0300000000000002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15.651999999999999</v>
      </c>
      <c r="AP4" s="322"/>
      <c r="AQ4" s="201">
        <f t="shared" si="0"/>
        <v>903.25452307599483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160.5642</v>
      </c>
      <c r="M5" s="28"/>
      <c r="N5" s="28"/>
      <c r="O5" s="175"/>
      <c r="P5" s="175"/>
      <c r="Q5" s="175"/>
      <c r="R5" s="175"/>
      <c r="S5" s="175">
        <v>57.124200000000002</v>
      </c>
      <c r="T5" s="175"/>
      <c r="U5" s="175">
        <v>103.44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160.5642</v>
      </c>
    </row>
    <row r="6" spans="1:45" ht="12.75" customHeight="1" thickBot="1" x14ac:dyDescent="0.25">
      <c r="A6" s="202" t="s">
        <v>4</v>
      </c>
      <c r="B6" s="203"/>
      <c r="C6" s="251">
        <f>SUM(D6:G6)</f>
        <v>127.99656043051648</v>
      </c>
      <c r="D6" s="254">
        <v>124.60031231691649</v>
      </c>
      <c r="E6" s="190">
        <v>1.5286</v>
      </c>
      <c r="F6" s="255"/>
      <c r="G6" s="255">
        <v>1.8676481136</v>
      </c>
      <c r="H6" s="305">
        <f>SUM(I6:K6)</f>
        <v>-137.30199999999999</v>
      </c>
      <c r="I6" s="306">
        <v>-141.732</v>
      </c>
      <c r="J6" s="306">
        <v>0</v>
      </c>
      <c r="K6" s="255">
        <v>4.43</v>
      </c>
      <c r="L6" s="305">
        <f>SUM(M6:Z6)</f>
        <v>-76.098299999999995</v>
      </c>
      <c r="M6" s="28">
        <v>-26.587599999999998</v>
      </c>
      <c r="N6" s="28">
        <v>9.5849999999999991</v>
      </c>
      <c r="O6" s="175"/>
      <c r="P6" s="175">
        <v>-8.52</v>
      </c>
      <c r="Q6" s="175">
        <v>-11.611600000000001</v>
      </c>
      <c r="R6" s="175">
        <v>12.639599999999998</v>
      </c>
      <c r="S6" s="175">
        <v>-45.305399999999999</v>
      </c>
      <c r="T6" s="175">
        <v>-1.1263000000000001</v>
      </c>
      <c r="U6" s="175">
        <v>-5.1719999999999997</v>
      </c>
      <c r="V6" s="175">
        <v>0</v>
      </c>
      <c r="W6" s="175">
        <v>0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-85.403739569483506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1917.0684796613548</v>
      </c>
      <c r="D7" s="326">
        <f t="shared" si="1"/>
        <v>1850.578745302955</v>
      </c>
      <c r="E7" s="180">
        <f t="shared" si="1"/>
        <v>47.214999999999996</v>
      </c>
      <c r="F7" s="180">
        <f t="shared" si="1"/>
        <v>0</v>
      </c>
      <c r="G7" s="180">
        <f t="shared" si="1"/>
        <v>19.274734358400003</v>
      </c>
      <c r="H7" s="308">
        <f t="shared" si="1"/>
        <v>1060.2450000000001</v>
      </c>
      <c r="I7" s="326">
        <f t="shared" si="1"/>
        <v>704.75400000000002</v>
      </c>
      <c r="J7" s="180">
        <f t="shared" si="1"/>
        <v>356.82</v>
      </c>
      <c r="K7" s="326">
        <f t="shared" si="1"/>
        <v>-1.3290000000000006</v>
      </c>
      <c r="L7" s="308">
        <f t="shared" si="1"/>
        <v>5969.7649293000013</v>
      </c>
      <c r="M7" s="326">
        <f t="shared" si="1"/>
        <v>2170.9798000000001</v>
      </c>
      <c r="N7" s="326">
        <f t="shared" ref="N7" si="2">N2+N3-N4-N5+N6</f>
        <v>28.754999999999995</v>
      </c>
      <c r="O7" s="180">
        <f t="shared" si="1"/>
        <v>0</v>
      </c>
      <c r="P7" s="180">
        <f t="shared" si="1"/>
        <v>769.995</v>
      </c>
      <c r="Q7" s="180">
        <f t="shared" si="1"/>
        <v>311.40199999999999</v>
      </c>
      <c r="R7" s="180">
        <f t="shared" si="1"/>
        <v>390.77429999999993</v>
      </c>
      <c r="S7" s="180">
        <f t="shared" si="1"/>
        <v>463.8879</v>
      </c>
      <c r="T7" s="180">
        <f t="shared" si="1"/>
        <v>106.99850000000001</v>
      </c>
      <c r="U7" s="180">
        <f t="shared" si="1"/>
        <v>1557.8063999999999</v>
      </c>
      <c r="V7" s="180">
        <f t="shared" si="1"/>
        <v>71.032029299999991</v>
      </c>
      <c r="W7" s="180">
        <f t="shared" si="1"/>
        <v>-60.957999999999998</v>
      </c>
      <c r="X7" s="180">
        <f t="shared" si="1"/>
        <v>112.55</v>
      </c>
      <c r="Y7" s="180">
        <f t="shared" si="1"/>
        <v>2.1019999999999999</v>
      </c>
      <c r="Z7" s="326">
        <f t="shared" si="1"/>
        <v>44.44</v>
      </c>
      <c r="AA7" s="308">
        <f t="shared" si="1"/>
        <v>2656.56649412352</v>
      </c>
      <c r="AB7" s="308">
        <f t="shared" si="1"/>
        <v>168.56703819009985</v>
      </c>
      <c r="AC7" s="326">
        <f t="shared" si="1"/>
        <v>62.091999999999992</v>
      </c>
      <c r="AD7" s="180">
        <f t="shared" si="1"/>
        <v>1.204</v>
      </c>
      <c r="AE7" s="180">
        <f t="shared" si="1"/>
        <v>94.525038190099835</v>
      </c>
      <c r="AF7" s="180">
        <f t="shared" ref="AF7" si="3">AF2+AF3-AF4-AF5+AF6</f>
        <v>0</v>
      </c>
      <c r="AG7" s="180">
        <f t="shared" si="1"/>
        <v>6.9968399999999997</v>
      </c>
      <c r="AH7" s="180">
        <f t="shared" si="1"/>
        <v>3.60588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9.5519999999999994E-2</v>
      </c>
      <c r="AM7" s="421">
        <f t="shared" si="1"/>
        <v>4.7759999999999997E-2</v>
      </c>
      <c r="AN7" s="326">
        <f t="shared" si="1"/>
        <v>0</v>
      </c>
      <c r="AO7" s="308">
        <f t="shared" si="1"/>
        <v>-11.093999999999999</v>
      </c>
      <c r="AP7" s="362">
        <f t="shared" si="1"/>
        <v>0</v>
      </c>
      <c r="AQ7" s="229">
        <f t="shared" si="0"/>
        <v>11761.117941274975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1917.0684796613548</v>
      </c>
      <c r="D8" s="374">
        <f t="shared" si="6"/>
        <v>1850.578745302955</v>
      </c>
      <c r="E8" s="375">
        <f t="shared" si="6"/>
        <v>47.214999999999996</v>
      </c>
      <c r="F8" s="376">
        <f t="shared" si="6"/>
        <v>0</v>
      </c>
      <c r="G8" s="376">
        <f t="shared" si="6"/>
        <v>19.274734358400003</v>
      </c>
      <c r="H8" s="377">
        <f t="shared" si="6"/>
        <v>1060.2450000000001</v>
      </c>
      <c r="I8" s="374">
        <f t="shared" si="6"/>
        <v>704.75400000000002</v>
      </c>
      <c r="J8" s="375">
        <f t="shared" si="6"/>
        <v>356.82</v>
      </c>
      <c r="K8" s="374">
        <f t="shared" si="6"/>
        <v>-1.3290000000000006</v>
      </c>
      <c r="L8" s="377">
        <f t="shared" si="6"/>
        <v>5810.6729293000017</v>
      </c>
      <c r="M8" s="374">
        <f t="shared" si="6"/>
        <v>2170.9798000000001</v>
      </c>
      <c r="N8" s="374">
        <f t="shared" si="6"/>
        <v>28.754999999999995</v>
      </c>
      <c r="O8" s="375">
        <f t="shared" si="6"/>
        <v>0</v>
      </c>
      <c r="P8" s="375">
        <f t="shared" si="6"/>
        <v>769.995</v>
      </c>
      <c r="Q8" s="375">
        <f t="shared" si="6"/>
        <v>311.40199999999999</v>
      </c>
      <c r="R8" s="375">
        <f t="shared" si="6"/>
        <v>390.77429999999993</v>
      </c>
      <c r="S8" s="375">
        <f t="shared" si="6"/>
        <v>463.8879</v>
      </c>
      <c r="T8" s="375">
        <f t="shared" si="6"/>
        <v>106.99850000000001</v>
      </c>
      <c r="U8" s="375">
        <f t="shared" si="6"/>
        <v>1557.8063999999999</v>
      </c>
      <c r="V8" s="375">
        <f t="shared" si="6"/>
        <v>71.032029299999991</v>
      </c>
      <c r="W8" s="375">
        <f t="shared" si="6"/>
        <v>-60.957999999999998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2255.36692436352</v>
      </c>
      <c r="AB8" s="374">
        <f t="shared" si="6"/>
        <v>168.56703819009985</v>
      </c>
      <c r="AC8" s="374">
        <f t="shared" si="6"/>
        <v>62.091999999999992</v>
      </c>
      <c r="AD8" s="375">
        <f t="shared" si="6"/>
        <v>1.204</v>
      </c>
      <c r="AE8" s="375">
        <f t="shared" si="6"/>
        <v>94.525038190099835</v>
      </c>
      <c r="AF8" s="375">
        <f t="shared" si="6"/>
        <v>0</v>
      </c>
      <c r="AG8" s="375">
        <f t="shared" si="6"/>
        <v>6.9968399999999997</v>
      </c>
      <c r="AH8" s="375">
        <f t="shared" si="6"/>
        <v>3.60588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9.5519999999999994E-2</v>
      </c>
      <c r="AM8" s="422">
        <f t="shared" si="6"/>
        <v>4.7759999999999997E-2</v>
      </c>
      <c r="AN8" s="374">
        <f t="shared" si="6"/>
        <v>0</v>
      </c>
      <c r="AO8" s="377">
        <f t="shared" si="6"/>
        <v>-11.093999999999999</v>
      </c>
      <c r="AP8" s="374">
        <f t="shared" si="6"/>
        <v>0</v>
      </c>
      <c r="AQ8" s="378">
        <f t="shared" si="0"/>
        <v>11200.826371514977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1489.8352508321657</v>
      </c>
      <c r="D9" s="259">
        <f t="shared" si="8"/>
        <v>1489.8352508321657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708.51300000000003</v>
      </c>
      <c r="I9" s="259">
        <f t="shared" si="8"/>
        <v>685.03800000000001</v>
      </c>
      <c r="J9" s="180">
        <f t="shared" si="8"/>
        <v>23.475000000000001</v>
      </c>
      <c r="K9" s="260">
        <f t="shared" si="8"/>
        <v>0</v>
      </c>
      <c r="L9" s="308">
        <f t="shared" si="8"/>
        <v>2828.4515800000004</v>
      </c>
      <c r="M9" s="180">
        <f t="shared" si="8"/>
        <v>2170.9798000000001</v>
      </c>
      <c r="N9" s="180">
        <f t="shared" ref="N9" si="9">SUM(N10:N14)</f>
        <v>28.754999999999999</v>
      </c>
      <c r="O9" s="180">
        <f t="shared" si="8"/>
        <v>3.8446799999999999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615.5625</v>
      </c>
      <c r="T9" s="180">
        <f t="shared" si="8"/>
        <v>0</v>
      </c>
      <c r="U9" s="180">
        <f t="shared" si="8"/>
        <v>9.3095999999999997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1323.7259508</v>
      </c>
      <c r="AB9" s="326">
        <f t="shared" si="8"/>
        <v>6.9968399999999997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6.9968399999999997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40.075999999999993</v>
      </c>
      <c r="AP9" s="326">
        <f t="shared" si="8"/>
        <v>0</v>
      </c>
      <c r="AQ9" s="211">
        <f t="shared" si="0"/>
        <v>6397.5986216321653</v>
      </c>
    </row>
    <row r="10" spans="1:45" ht="12.75" customHeight="1" x14ac:dyDescent="0.2">
      <c r="A10" s="63" t="s">
        <v>225</v>
      </c>
      <c r="B10" s="212"/>
      <c r="C10" s="261">
        <f>SUM(D10:G10)</f>
        <v>1485.08449584</v>
      </c>
      <c r="D10" s="262">
        <v>1485.08449584</v>
      </c>
      <c r="E10" s="181"/>
      <c r="F10" s="263"/>
      <c r="G10" s="263"/>
      <c r="H10" s="309">
        <f>SUM(I10:K10)</f>
        <v>568.827</v>
      </c>
      <c r="I10" s="262">
        <v>545.35199999999998</v>
      </c>
      <c r="J10" s="181">
        <v>23.475000000000001</v>
      </c>
      <c r="K10" s="263"/>
      <c r="L10" s="309">
        <f>SUM(M10:Z10)</f>
        <v>624.87210000000005</v>
      </c>
      <c r="M10" s="181"/>
      <c r="N10" s="181"/>
      <c r="O10" s="181"/>
      <c r="P10" s="181"/>
      <c r="Q10" s="181"/>
      <c r="R10" s="181"/>
      <c r="S10" s="181">
        <v>615.5625</v>
      </c>
      <c r="T10" s="181"/>
      <c r="U10" s="181">
        <v>9.3095999999999997</v>
      </c>
      <c r="V10" s="181"/>
      <c r="W10" s="181"/>
      <c r="X10" s="181"/>
      <c r="Y10" s="181"/>
      <c r="Z10" s="263"/>
      <c r="AA10" s="309">
        <v>1288.9392384</v>
      </c>
      <c r="AB10" s="328">
        <f>SUM(AC10:AM10)</f>
        <v>6.9968399999999997</v>
      </c>
      <c r="AC10" s="329"/>
      <c r="AD10" s="181"/>
      <c r="AE10" s="181">
        <v>0</v>
      </c>
      <c r="AF10" s="181">
        <v>0</v>
      </c>
      <c r="AG10" s="181">
        <v>6.9968399999999997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3974.7196742400001</v>
      </c>
    </row>
    <row r="11" spans="1:45" ht="12.75" customHeight="1" x14ac:dyDescent="0.2">
      <c r="A11" s="19" t="s">
        <v>226</v>
      </c>
      <c r="B11" s="200"/>
      <c r="C11" s="251">
        <f>SUM(D11:G11)</f>
        <v>4.7507549921655539</v>
      </c>
      <c r="D11" s="28">
        <v>4.7507549921655539</v>
      </c>
      <c r="E11" s="175"/>
      <c r="F11" s="190"/>
      <c r="G11" s="190"/>
      <c r="H11" s="304">
        <f>SUM(I11:K11)</f>
        <v>8.3699999999999992</v>
      </c>
      <c r="I11" s="28">
        <v>8.3699999999999992</v>
      </c>
      <c r="J11" s="175"/>
      <c r="K11" s="190"/>
      <c r="L11" s="304">
        <f>SUM(M11:Z11)</f>
        <v>3.8446799999999999</v>
      </c>
      <c r="M11" s="175"/>
      <c r="N11" s="175"/>
      <c r="O11" s="175">
        <v>3.8446799999999999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34.786712399999999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51.752147392165554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32.077999999999996</v>
      </c>
      <c r="AP12" s="322"/>
      <c r="AQ12" s="201">
        <f t="shared" si="0"/>
        <v>32.077999999999996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131.316</v>
      </c>
      <c r="I13" s="28">
        <v>131.316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131.316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2199.7348000000002</v>
      </c>
      <c r="M14" s="182">
        <v>2170.9798000000001</v>
      </c>
      <c r="N14" s="182">
        <v>28.754999999999999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7.9979999999999993</v>
      </c>
      <c r="AP14" s="330"/>
      <c r="AQ14" s="217">
        <f t="shared" si="0"/>
        <v>2207.7328000000002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126.255</v>
      </c>
      <c r="I15" s="268">
        <f t="shared" si="13"/>
        <v>0</v>
      </c>
      <c r="J15" s="183">
        <f t="shared" si="13"/>
        <v>0</v>
      </c>
      <c r="K15" s="269">
        <f t="shared" si="13"/>
        <v>126.255</v>
      </c>
      <c r="L15" s="311">
        <f t="shared" si="13"/>
        <v>2209.9420999999998</v>
      </c>
      <c r="M15" s="183">
        <f t="shared" si="13"/>
        <v>0</v>
      </c>
      <c r="N15" s="183">
        <f t="shared" si="13"/>
        <v>0</v>
      </c>
      <c r="O15" s="183">
        <f t="shared" si="13"/>
        <v>48.430900000000001</v>
      </c>
      <c r="P15" s="183">
        <f t="shared" si="13"/>
        <v>404.7</v>
      </c>
      <c r="Q15" s="183">
        <f t="shared" si="13"/>
        <v>89.726000000000013</v>
      </c>
      <c r="R15" s="183">
        <f t="shared" si="13"/>
        <v>66.357900000000001</v>
      </c>
      <c r="S15" s="183">
        <f t="shared" si="13"/>
        <v>761.32770000000005</v>
      </c>
      <c r="T15" s="183">
        <f t="shared" si="13"/>
        <v>45.052000000000007</v>
      </c>
      <c r="U15" s="183">
        <f t="shared" si="13"/>
        <v>733.38959999999997</v>
      </c>
      <c r="V15" s="183">
        <f t="shared" si="13"/>
        <v>0</v>
      </c>
      <c r="W15" s="183">
        <f t="shared" si="13"/>
        <v>60.957999999999998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1584.0339999999999</v>
      </c>
      <c r="AP15" s="219">
        <f t="shared" si="13"/>
        <v>0</v>
      </c>
      <c r="AQ15" s="220">
        <f t="shared" si="0"/>
        <v>3920.2311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1541.4639999999999</v>
      </c>
      <c r="AP16" s="328"/>
      <c r="AQ16" s="221">
        <f>C16+H16+L16+AA16+AO16+AP16</f>
        <v>1541.4639999999999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20.209999999999997</v>
      </c>
      <c r="AP17" s="322"/>
      <c r="AQ17" s="201">
        <f>C17+H17+L17+AA17+AO17+AP17</f>
        <v>20.209999999999997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22.36</v>
      </c>
      <c r="AP18" s="322"/>
      <c r="AQ18" s="201">
        <f t="shared" si="0"/>
        <v>22.36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126.255</v>
      </c>
      <c r="I19" s="28"/>
      <c r="J19" s="175"/>
      <c r="K19" s="190">
        <v>126.255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126.255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2209.9420999999998</v>
      </c>
      <c r="M20" s="182"/>
      <c r="N20" s="182"/>
      <c r="O20" s="182">
        <v>48.430900000000001</v>
      </c>
      <c r="P20" s="182">
        <v>404.7</v>
      </c>
      <c r="Q20" s="182">
        <v>89.726000000000013</v>
      </c>
      <c r="R20" s="182">
        <v>66.357900000000001</v>
      </c>
      <c r="S20" s="182">
        <v>761.32770000000005</v>
      </c>
      <c r="T20" s="182">
        <v>45.052000000000007</v>
      </c>
      <c r="U20" s="182">
        <v>733.38959999999997</v>
      </c>
      <c r="V20" s="182"/>
      <c r="W20" s="182">
        <v>60.957999999999998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2209.9420999999998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8.4929600249999986</v>
      </c>
      <c r="D21" s="271">
        <f>SUM(D22:D24)</f>
        <v>-3.49125</v>
      </c>
      <c r="E21" s="184">
        <f>SUM(E22:E24)</f>
        <v>11.984210024999999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13.328739975000007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2.13</v>
      </c>
      <c r="Q21" s="184">
        <f t="shared" si="15"/>
        <v>28.501200000000004</v>
      </c>
      <c r="R21" s="184">
        <f t="shared" si="15"/>
        <v>-29.492399999999996</v>
      </c>
      <c r="S21" s="184">
        <f t="shared" si="15"/>
        <v>20.6829</v>
      </c>
      <c r="T21" s="184">
        <f t="shared" si="15"/>
        <v>0</v>
      </c>
      <c r="U21" s="184">
        <f t="shared" si="15"/>
        <v>0</v>
      </c>
      <c r="V21" s="184">
        <f t="shared" si="15"/>
        <v>-8.4929600250000004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-63.295999999999992</v>
      </c>
      <c r="AC21" s="334">
        <f t="shared" si="17"/>
        <v>-62.091999999999992</v>
      </c>
      <c r="AD21" s="184">
        <f t="shared" si="17"/>
        <v>-1.204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63.295999999999992</v>
      </c>
      <c r="AP21" s="333">
        <f t="shared" si="17"/>
        <v>0</v>
      </c>
      <c r="AQ21" s="225">
        <f t="shared" si="17"/>
        <v>21.821700000000007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-63.295999999999992</v>
      </c>
      <c r="AC22" s="329">
        <f>-AC2</f>
        <v>-62.091999999999992</v>
      </c>
      <c r="AD22" s="181">
        <f>-AD2</f>
        <v>-1.204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63.295999999999992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8.4929600249999986</v>
      </c>
      <c r="D24" s="379">
        <v>-3.49125</v>
      </c>
      <c r="E24" s="380">
        <f>-D24-V24</f>
        <v>11.984210024999999</v>
      </c>
      <c r="F24" s="255"/>
      <c r="G24" s="255">
        <v>0</v>
      </c>
      <c r="H24" s="305"/>
      <c r="I24" s="314"/>
      <c r="J24" s="186"/>
      <c r="K24" s="255"/>
      <c r="L24" s="305">
        <f>SUM(N24:Z24)</f>
        <v>13.328739975000007</v>
      </c>
      <c r="M24" s="186"/>
      <c r="N24" s="186">
        <v>0</v>
      </c>
      <c r="O24" s="186"/>
      <c r="P24" s="186">
        <v>2.13</v>
      </c>
      <c r="Q24" s="186">
        <v>28.501200000000004</v>
      </c>
      <c r="R24" s="186">
        <v>-29.492399999999996</v>
      </c>
      <c r="S24" s="186">
        <v>20.6829</v>
      </c>
      <c r="T24" s="186"/>
      <c r="U24" s="186">
        <v>0</v>
      </c>
      <c r="V24" s="255">
        <v>-8.4929600250000004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21.821700000000007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5.58</v>
      </c>
      <c r="I25" s="174">
        <v>5.58</v>
      </c>
      <c r="J25" s="185"/>
      <c r="K25" s="174"/>
      <c r="L25" s="311">
        <f>SUM(O25:Z25)</f>
        <v>65.047820000000016</v>
      </c>
      <c r="M25" s="185"/>
      <c r="N25" s="185"/>
      <c r="O25" s="185">
        <v>44.586220000000004</v>
      </c>
      <c r="P25" s="185"/>
      <c r="Q25" s="185"/>
      <c r="R25" s="185"/>
      <c r="S25" s="185">
        <v>11.8188</v>
      </c>
      <c r="T25" s="185">
        <v>4.5052000000000003</v>
      </c>
      <c r="U25" s="185">
        <v>4.1375999999999999</v>
      </c>
      <c r="V25" s="185"/>
      <c r="W25" s="185"/>
      <c r="X25" s="185"/>
      <c r="Y25" s="185"/>
      <c r="Z25" s="174"/>
      <c r="AA25" s="311">
        <v>60.139009919999992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235.46799999999999</v>
      </c>
      <c r="AP25" s="219"/>
      <c r="AQ25" s="228">
        <f>C25+H25+L25+AA25+AB25+AN25+AO25+AP25</f>
        <v>366.23482992000004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435.7261888541891</v>
      </c>
      <c r="D26" s="278">
        <f t="shared" si="20"/>
        <v>357.25224447078932</v>
      </c>
      <c r="E26" s="179">
        <f t="shared" si="20"/>
        <v>59.199210024999999</v>
      </c>
      <c r="F26" s="179">
        <f t="shared" si="20"/>
        <v>0</v>
      </c>
      <c r="G26" s="179">
        <f t="shared" si="20"/>
        <v>19.274734358400003</v>
      </c>
      <c r="H26" s="307">
        <f t="shared" si="20"/>
        <v>472.4070000000001</v>
      </c>
      <c r="I26" s="278">
        <f t="shared" si="20"/>
        <v>14.136000000000008</v>
      </c>
      <c r="J26" s="179">
        <f t="shared" si="20"/>
        <v>333.34499999999997</v>
      </c>
      <c r="K26" s="297">
        <f t="shared" si="20"/>
        <v>124.92599999999999</v>
      </c>
      <c r="L26" s="307">
        <f t="shared" si="20"/>
        <v>5299.5363692750007</v>
      </c>
      <c r="M26" s="179">
        <f t="shared" si="20"/>
        <v>0</v>
      </c>
      <c r="N26" s="179">
        <f t="shared" si="20"/>
        <v>-3.5527136788005009E-15</v>
      </c>
      <c r="O26" s="179">
        <f t="shared" si="20"/>
        <v>0</v>
      </c>
      <c r="P26" s="179">
        <f t="shared" si="20"/>
        <v>1176.825</v>
      </c>
      <c r="Q26" s="179">
        <f t="shared" si="20"/>
        <v>429.62919999999997</v>
      </c>
      <c r="R26" s="179">
        <f t="shared" si="20"/>
        <v>427.63979999999992</v>
      </c>
      <c r="S26" s="179">
        <f t="shared" si="20"/>
        <v>618.5172</v>
      </c>
      <c r="T26" s="179">
        <f t="shared" si="20"/>
        <v>147.5453</v>
      </c>
      <c r="U26" s="179">
        <f t="shared" si="20"/>
        <v>2277.7487999999998</v>
      </c>
      <c r="V26" s="179">
        <f t="shared" si="20"/>
        <v>62.539069274999989</v>
      </c>
      <c r="W26" s="179">
        <f t="shared" si="20"/>
        <v>0</v>
      </c>
      <c r="X26" s="179">
        <f t="shared" si="20"/>
        <v>112.55</v>
      </c>
      <c r="Y26" s="179">
        <f t="shared" si="20"/>
        <v>2.1019999999999999</v>
      </c>
      <c r="Z26" s="297">
        <f t="shared" si="20"/>
        <v>44.44</v>
      </c>
      <c r="AA26" s="307">
        <f t="shared" si="20"/>
        <v>1272.70153340352</v>
      </c>
      <c r="AB26" s="257">
        <f t="shared" si="20"/>
        <v>98.274198190099867</v>
      </c>
      <c r="AC26" s="336">
        <f t="shared" si="20"/>
        <v>0</v>
      </c>
      <c r="AD26" s="336">
        <f t="shared" si="20"/>
        <v>0</v>
      </c>
      <c r="AE26" s="336">
        <f t="shared" si="20"/>
        <v>94.525038190099835</v>
      </c>
      <c r="AF26" s="336">
        <f t="shared" si="20"/>
        <v>0</v>
      </c>
      <c r="AG26" s="336">
        <f t="shared" si="20"/>
        <v>0</v>
      </c>
      <c r="AH26" s="336">
        <f t="shared" si="20"/>
        <v>3.60588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9.5519999999999994E-2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1360.6919999999998</v>
      </c>
      <c r="AP26" s="257">
        <f t="shared" si="20"/>
        <v>0</v>
      </c>
      <c r="AQ26" s="207">
        <f>C26+H26+L26+AA26+AB26+AN26+AO26+AP26</f>
        <v>8939.3372897228091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159.09199999999998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112.55</v>
      </c>
      <c r="Y27" s="180">
        <f t="shared" si="23"/>
        <v>2.1019999999999999</v>
      </c>
      <c r="Z27" s="260">
        <f t="shared" si="23"/>
        <v>44.44</v>
      </c>
      <c r="AA27" s="308">
        <f t="shared" si="23"/>
        <v>401.19956975999997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560.2915697599999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159.09199999999998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112.55</v>
      </c>
      <c r="Y28" s="184">
        <f>Y26</f>
        <v>2.1019999999999999</v>
      </c>
      <c r="Z28" s="272">
        <f>Z26</f>
        <v>44.44</v>
      </c>
      <c r="AA28" s="315">
        <v>401.19956975999997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560.2915697599999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487.47427023211998</v>
      </c>
      <c r="D29" s="56">
        <f t="shared" si="25"/>
        <v>399.45350463211992</v>
      </c>
      <c r="E29" s="57">
        <f t="shared" si="25"/>
        <v>68.615399999999994</v>
      </c>
      <c r="F29" s="58">
        <f t="shared" si="25"/>
        <v>0</v>
      </c>
      <c r="G29" s="58">
        <f t="shared" si="25"/>
        <v>19.4053656</v>
      </c>
      <c r="H29" s="59">
        <f t="shared" si="25"/>
        <v>498.773618</v>
      </c>
      <c r="I29" s="56">
        <f t="shared" si="25"/>
        <v>0</v>
      </c>
      <c r="J29" s="56">
        <f t="shared" si="25"/>
        <v>374.03499999999997</v>
      </c>
      <c r="K29" s="56">
        <f t="shared" si="25"/>
        <v>124.73861799999999</v>
      </c>
      <c r="L29" s="59">
        <f t="shared" si="25"/>
        <v>5015.2509923094585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1170.3787840754715</v>
      </c>
      <c r="Q29" s="57">
        <f t="shared" si="25"/>
        <v>421.1844000000001</v>
      </c>
      <c r="R29" s="57">
        <f t="shared" si="25"/>
        <v>369.70855395898707</v>
      </c>
      <c r="S29" s="57">
        <f t="shared" si="25"/>
        <v>617.53230000000008</v>
      </c>
      <c r="T29" s="57">
        <f t="shared" si="25"/>
        <v>137.62888500000005</v>
      </c>
      <c r="U29" s="57">
        <f t="shared" si="25"/>
        <v>2235.2280000000001</v>
      </c>
      <c r="V29" s="57">
        <f t="shared" si="25"/>
        <v>62.539069274999996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871.49868960000003</v>
      </c>
      <c r="AB29" s="60">
        <f t="shared" si="25"/>
        <v>98.274198190099824</v>
      </c>
      <c r="AC29" s="61">
        <f t="shared" si="25"/>
        <v>0</v>
      </c>
      <c r="AD29" s="57">
        <f t="shared" si="25"/>
        <v>0</v>
      </c>
      <c r="AE29" s="57">
        <f t="shared" si="25"/>
        <v>94.525038190099835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3.60588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1363.3579999999999</v>
      </c>
      <c r="AP29" s="60">
        <f t="shared" si="25"/>
        <v>0</v>
      </c>
      <c r="AQ29" s="51">
        <f t="shared" si="25"/>
        <v>8334.6297683316789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119.48850463211993</v>
      </c>
      <c r="D30" s="187">
        <v>119.48850463211991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862.06397980631743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42.938798382270619</v>
      </c>
      <c r="R30" s="187">
        <f>SUM(R31:R44)</f>
        <v>0</v>
      </c>
      <c r="S30" s="187">
        <v>545.14215000000002</v>
      </c>
      <c r="T30" s="187">
        <v>53.291268635404293</v>
      </c>
      <c r="U30" s="187">
        <v>184.12474813864245</v>
      </c>
      <c r="V30" s="187">
        <v>35.516014649999995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373.04710344</v>
      </c>
      <c r="AB30" s="338">
        <f t="shared" ref="AB30:AN30" si="31">SUM(AB31:AB44)</f>
        <v>71.28179999999999</v>
      </c>
      <c r="AC30" s="339">
        <f t="shared" si="31"/>
        <v>0</v>
      </c>
      <c r="AD30" s="187">
        <f t="shared" si="31"/>
        <v>0</v>
      </c>
      <c r="AE30" s="187">
        <f t="shared" si="31"/>
        <v>67.675919999999991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3.60588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531.65199999999993</v>
      </c>
      <c r="AP30" s="338">
        <f>SUM(AP31:AP44)</f>
        <v>0</v>
      </c>
      <c r="AQ30" s="211">
        <f t="shared" ref="AQ30" si="35">C30+H30+L30+AA30+AB30+AN30+AO30+AP30</f>
        <v>1957.5333878784372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53.682088193335261</v>
      </c>
      <c r="M31" s="188"/>
      <c r="N31" s="188"/>
      <c r="O31" s="188"/>
      <c r="P31" s="188"/>
      <c r="Q31" s="188">
        <v>1.3708327644387195</v>
      </c>
      <c r="R31" s="188"/>
      <c r="S31" s="188">
        <v>17.832893352336004</v>
      </c>
      <c r="T31" s="188">
        <v>0.41410918078545184</v>
      </c>
      <c r="U31" s="188">
        <v>27.948196755092489</v>
      </c>
      <c r="V31" s="188">
        <v>6.1160561406825931</v>
      </c>
      <c r="W31" s="188"/>
      <c r="X31" s="188"/>
      <c r="Y31" s="188"/>
      <c r="Z31" s="285"/>
      <c r="AA31" s="354">
        <v>41.32895981780144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30.600146161098806</v>
      </c>
      <c r="AP31" s="340"/>
      <c r="AQ31" s="214">
        <f t="shared" si="24"/>
        <v>125.6111941722355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30.590824239520508</v>
      </c>
      <c r="D32" s="188">
        <v>30.590824239520508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192.50448866974583</v>
      </c>
      <c r="M32" s="175"/>
      <c r="N32" s="175"/>
      <c r="O32" s="175"/>
      <c r="P32" s="188"/>
      <c r="Q32" s="188">
        <v>10.233226495656943</v>
      </c>
      <c r="R32" s="175"/>
      <c r="S32" s="188">
        <v>133.12202734085375</v>
      </c>
      <c r="T32" s="188">
        <v>10.005017352270173</v>
      </c>
      <c r="U32" s="188">
        <v>28.0145378035207</v>
      </c>
      <c r="V32" s="188">
        <v>11.129679677444242</v>
      </c>
      <c r="W32" s="175"/>
      <c r="X32" s="175"/>
      <c r="Y32" s="175"/>
      <c r="Z32" s="190"/>
      <c r="AA32" s="352">
        <v>125.63783774455793</v>
      </c>
      <c r="AB32" s="322">
        <f t="shared" si="39"/>
        <v>3.60588</v>
      </c>
      <c r="AC32" s="323"/>
      <c r="AD32" s="175"/>
      <c r="AE32" s="175">
        <v>0</v>
      </c>
      <c r="AF32" s="175"/>
      <c r="AG32" s="188"/>
      <c r="AH32" s="188">
        <v>3.60588</v>
      </c>
      <c r="AI32" s="175"/>
      <c r="AJ32" s="175"/>
      <c r="AK32" s="175"/>
      <c r="AL32" s="175"/>
      <c r="AM32" s="443"/>
      <c r="AN32" s="416"/>
      <c r="AO32" s="349">
        <v>121.01530772836234</v>
      </c>
      <c r="AP32" s="322"/>
      <c r="AQ32" s="201">
        <f t="shared" si="24"/>
        <v>473.35433838218665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10.662918923625661</v>
      </c>
      <c r="D33" s="188">
        <v>10.662918923625661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25.679406916806137</v>
      </c>
      <c r="M33" s="175"/>
      <c r="N33" s="175"/>
      <c r="O33" s="175"/>
      <c r="P33" s="188"/>
      <c r="Q33" s="188">
        <v>0.65920353200326576</v>
      </c>
      <c r="R33" s="175"/>
      <c r="S33" s="188">
        <v>8.5754488721391802</v>
      </c>
      <c r="T33" s="188">
        <v>10.718365761567952</v>
      </c>
      <c r="U33" s="188">
        <v>5.7263887510957403</v>
      </c>
      <c r="V33" s="188">
        <v>0</v>
      </c>
      <c r="W33" s="175"/>
      <c r="X33" s="175"/>
      <c r="Y33" s="175"/>
      <c r="Z33" s="190"/>
      <c r="AA33" s="352">
        <v>1.9147421641653348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13.551504684543065</v>
      </c>
      <c r="AP33" s="322"/>
      <c r="AQ33" s="201">
        <f t="shared" si="24"/>
        <v>51.808572689140192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6.4217276315046918</v>
      </c>
      <c r="M34" s="175"/>
      <c r="N34" s="175"/>
      <c r="O34" s="175"/>
      <c r="P34" s="188"/>
      <c r="Q34" s="188">
        <v>0.38138147251049542</v>
      </c>
      <c r="R34" s="175"/>
      <c r="S34" s="188">
        <v>4.9613164364518374</v>
      </c>
      <c r="T34" s="188">
        <v>0.32508889508643812</v>
      </c>
      <c r="U34" s="188">
        <v>0.75394082745592061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67.675919999999991</v>
      </c>
      <c r="AC34" s="323"/>
      <c r="AD34" s="175"/>
      <c r="AE34" s="175">
        <v>67.675919999999991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22.585357453942855</v>
      </c>
      <c r="AP34" s="322"/>
      <c r="AQ34" s="201">
        <f t="shared" si="24"/>
        <v>96.683005085447547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7.154554559177031</v>
      </c>
      <c r="M35" s="175"/>
      <c r="N35" s="175"/>
      <c r="O35" s="175"/>
      <c r="P35" s="188"/>
      <c r="Q35" s="188">
        <v>0.15949767408665022</v>
      </c>
      <c r="R35" s="175"/>
      <c r="S35" s="188">
        <v>2.0748738181038924</v>
      </c>
      <c r="T35" s="188">
        <v>1.1821414366779567E-2</v>
      </c>
      <c r="U35" s="188">
        <v>4.9083616526197087</v>
      </c>
      <c r="V35" s="188">
        <v>0</v>
      </c>
      <c r="W35" s="175"/>
      <c r="X35" s="175"/>
      <c r="Y35" s="175"/>
      <c r="Z35" s="190"/>
      <c r="AA35" s="352">
        <v>16.591955308524032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21.024297482416188</v>
      </c>
      <c r="AP35" s="322"/>
      <c r="AQ35" s="201">
        <f t="shared" si="24"/>
        <v>44.770807350117252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54.115762175626159</v>
      </c>
      <c r="M36" s="175"/>
      <c r="N36" s="175"/>
      <c r="O36" s="175"/>
      <c r="P36" s="188"/>
      <c r="Q36" s="188">
        <v>3.000509883349276</v>
      </c>
      <c r="R36" s="175"/>
      <c r="S36" s="188">
        <v>39.033041914712527</v>
      </c>
      <c r="T36" s="188">
        <v>3.3091929030353815</v>
      </c>
      <c r="U36" s="188">
        <v>8.7730174745289773</v>
      </c>
      <c r="V36" s="188">
        <v>0</v>
      </c>
      <c r="W36" s="175"/>
      <c r="X36" s="175"/>
      <c r="Y36" s="175"/>
      <c r="Z36" s="190"/>
      <c r="AA36" s="349">
        <v>62.920904875585137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88.933753845113586</v>
      </c>
      <c r="AP36" s="322"/>
      <c r="AQ36" s="201">
        <f t="shared" si="24"/>
        <v>205.97042089632487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10.184716619378198</v>
      </c>
      <c r="M37" s="175"/>
      <c r="N37" s="175"/>
      <c r="O37" s="175"/>
      <c r="P37" s="188"/>
      <c r="Q37" s="188">
        <v>0.2204859825188703</v>
      </c>
      <c r="R37" s="175"/>
      <c r="S37" s="188">
        <v>2.8682587066365692</v>
      </c>
      <c r="T37" s="188">
        <v>1.4147352272075291</v>
      </c>
      <c r="U37" s="188">
        <v>5.6812367030152302</v>
      </c>
      <c r="V37" s="188">
        <v>0</v>
      </c>
      <c r="W37" s="175"/>
      <c r="X37" s="175"/>
      <c r="Y37" s="175"/>
      <c r="Z37" s="190"/>
      <c r="AA37" s="352">
        <v>3.1396436996622099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25.426226194665489</v>
      </c>
      <c r="AP37" s="322"/>
      <c r="AQ37" s="201">
        <f t="shared" si="24"/>
        <v>38.750586513705898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73.779692085399148</v>
      </c>
      <c r="D38" s="188">
        <v>73.779692085399148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47.379802422526993</v>
      </c>
      <c r="M38" s="175"/>
      <c r="N38" s="175"/>
      <c r="O38" s="175"/>
      <c r="P38" s="188"/>
      <c r="Q38" s="188">
        <v>1.4746129980000136</v>
      </c>
      <c r="R38" s="175"/>
      <c r="S38" s="188">
        <v>19.182949964045925</v>
      </c>
      <c r="T38" s="188">
        <v>4.3505273883965616</v>
      </c>
      <c r="U38" s="188">
        <v>13.099142033436907</v>
      </c>
      <c r="V38" s="188">
        <v>9.27257003864759</v>
      </c>
      <c r="W38" s="175"/>
      <c r="X38" s="175"/>
      <c r="Y38" s="175"/>
      <c r="Z38" s="190"/>
      <c r="AA38" s="352">
        <v>41.427638912732377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39.064495975483872</v>
      </c>
      <c r="AP38" s="322"/>
      <c r="AQ38" s="201">
        <f t="shared" si="24"/>
        <v>201.6516293961424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341.82699018412438</v>
      </c>
      <c r="M39" s="175"/>
      <c r="N39" s="175"/>
      <c r="O39" s="175"/>
      <c r="P39" s="188"/>
      <c r="Q39" s="188">
        <v>23.466236243303946</v>
      </c>
      <c r="R39" s="175"/>
      <c r="S39" s="188">
        <v>305.26764399222827</v>
      </c>
      <c r="T39" s="188">
        <v>7.5112409510726748</v>
      </c>
      <c r="U39" s="188">
        <v>5.5380040144193945</v>
      </c>
      <c r="V39" s="188">
        <v>4.386498310004118E-2</v>
      </c>
      <c r="W39" s="175"/>
      <c r="X39" s="175"/>
      <c r="Y39" s="175"/>
      <c r="Z39" s="190"/>
      <c r="AA39" s="352">
        <v>18.444116288438725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35.446298586817782</v>
      </c>
      <c r="AP39" s="322"/>
      <c r="AQ39" s="201">
        <f t="shared" si="24"/>
        <v>395.71740505938089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20.157475285149811</v>
      </c>
      <c r="M40" s="175"/>
      <c r="N40" s="175"/>
      <c r="O40" s="175"/>
      <c r="P40" s="188"/>
      <c r="Q40" s="188">
        <v>0.18485947295003161</v>
      </c>
      <c r="R40" s="175"/>
      <c r="S40" s="188">
        <v>2.4048004627586526</v>
      </c>
      <c r="T40" s="188">
        <v>5.0831085915666794</v>
      </c>
      <c r="U40" s="188">
        <v>3.5308629477489237</v>
      </c>
      <c r="V40" s="188">
        <v>8.9538438101255231</v>
      </c>
      <c r="W40" s="175"/>
      <c r="X40" s="175"/>
      <c r="Y40" s="175"/>
      <c r="Z40" s="190"/>
      <c r="AA40" s="352">
        <v>5.7435075430304376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13.558934213938358</v>
      </c>
      <c r="AP40" s="322"/>
      <c r="AQ40" s="201">
        <f t="shared" si="24"/>
        <v>39.459917042118605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4.4550693835746165</v>
      </c>
      <c r="D41" s="530">
        <v>4.4550693835746165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43.035534365666564</v>
      </c>
      <c r="M41" s="175"/>
      <c r="N41" s="175"/>
      <c r="O41" s="175"/>
      <c r="P41" s="188"/>
      <c r="Q41" s="188">
        <v>0.44402002862524304</v>
      </c>
      <c r="R41" s="175"/>
      <c r="S41" s="188">
        <v>5.7761690719561916</v>
      </c>
      <c r="T41" s="188">
        <v>7.9728150874260466</v>
      </c>
      <c r="U41" s="188">
        <v>28.842530177659086</v>
      </c>
      <c r="V41" s="188">
        <v>0</v>
      </c>
      <c r="W41" s="175"/>
      <c r="X41" s="175"/>
      <c r="Y41" s="175"/>
      <c r="Z41" s="190"/>
      <c r="AA41" s="349">
        <v>28.659716722857329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78.02301176841695</v>
      </c>
      <c r="AP41" s="322"/>
      <c r="AQ41" s="201">
        <f t="shared" si="24"/>
        <v>154.17333224051546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3.8908044876570287</v>
      </c>
      <c r="M42" s="175"/>
      <c r="N42" s="175"/>
      <c r="O42" s="175"/>
      <c r="P42" s="188"/>
      <c r="Q42" s="188">
        <v>0.1145723444695553</v>
      </c>
      <c r="R42" s="175"/>
      <c r="S42" s="188">
        <v>1.4904490562634338</v>
      </c>
      <c r="T42" s="188">
        <v>0.94965195753624987</v>
      </c>
      <c r="U42" s="188">
        <v>1.33613112938779</v>
      </c>
      <c r="V42" s="188">
        <v>0</v>
      </c>
      <c r="W42" s="175"/>
      <c r="X42" s="175"/>
      <c r="Y42" s="175"/>
      <c r="Z42" s="190"/>
      <c r="AA42" s="384">
        <v>1.5832018424164147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7.894756989698279</v>
      </c>
      <c r="AP42" s="322"/>
      <c r="AQ42" s="201">
        <f t="shared" si="24"/>
        <v>13.368763319771723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5.3937514337944403</v>
      </c>
      <c r="M43" s="175"/>
      <c r="N43" s="175"/>
      <c r="O43" s="175"/>
      <c r="P43" s="175"/>
      <c r="Q43" s="175">
        <v>0.19619614619903522</v>
      </c>
      <c r="R43" s="175"/>
      <c r="S43" s="175">
        <v>2.5522770115136999</v>
      </c>
      <c r="T43" s="175">
        <v>0.68759211745036253</v>
      </c>
      <c r="U43" s="175">
        <v>0.90668615863134028</v>
      </c>
      <c r="V43" s="175">
        <v>0</v>
      </c>
      <c r="W43" s="175">
        <v>1.0510000000000019</v>
      </c>
      <c r="X43" s="175"/>
      <c r="Y43" s="175"/>
      <c r="Z43" s="190"/>
      <c r="AA43" s="352">
        <v>25.654878520228607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17.152387896921748</v>
      </c>
      <c r="AP43" s="322"/>
      <c r="AQ43" s="201">
        <f t="shared" si="24"/>
        <v>48.201017850944794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50.636876861824845</v>
      </c>
      <c r="M44" s="182"/>
      <c r="N44" s="182"/>
      <c r="O44" s="182"/>
      <c r="P44" s="182"/>
      <c r="Q44" s="182">
        <v>1.0331633441585726</v>
      </c>
      <c r="R44" s="182"/>
      <c r="S44" s="182">
        <v>0</v>
      </c>
      <c r="T44" s="182">
        <v>0.53800180763602312</v>
      </c>
      <c r="U44" s="182">
        <v>49.06571171003025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17.375521018580667</v>
      </c>
      <c r="AP44" s="330"/>
      <c r="AQ44" s="217">
        <f>C44+H44+L44+AA44+AB44+AN44+AO44+AP44</f>
        <v>68.012397880405516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2653.5741230344584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1170.3787840754715</v>
      </c>
      <c r="Q45" s="534">
        <f t="shared" si="40"/>
        <v>0</v>
      </c>
      <c r="R45" s="534">
        <f t="shared" si="40"/>
        <v>369.70855395898707</v>
      </c>
      <c r="S45" s="534">
        <f t="shared" si="40"/>
        <v>20.6829</v>
      </c>
      <c r="T45" s="534">
        <f t="shared" si="40"/>
        <v>4.7254849999999999</v>
      </c>
      <c r="U45" s="534">
        <f>SUM(U46:U55)</f>
        <v>1088.0783999999999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1.6339999999999999</v>
      </c>
      <c r="AP45" s="538">
        <f t="shared" si="40"/>
        <v>0</v>
      </c>
      <c r="AQ45" s="541">
        <f t="shared" si="24"/>
        <v>2655.2081230344584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433.27759999999989</v>
      </c>
      <c r="M46" s="181"/>
      <c r="N46" s="181"/>
      <c r="O46" s="181"/>
      <c r="P46" s="181"/>
      <c r="Q46" s="181"/>
      <c r="R46" s="181"/>
      <c r="S46" s="181"/>
      <c r="T46" s="181"/>
      <c r="U46" s="181">
        <v>433.27759999999989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433.27759999999989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1259.1550483184515</v>
      </c>
      <c r="M48" s="175"/>
      <c r="N48" s="175"/>
      <c r="O48" s="175"/>
      <c r="P48" s="175">
        <v>1004.4968696684444</v>
      </c>
      <c r="Q48" s="175"/>
      <c r="R48" s="175"/>
      <c r="S48" s="175"/>
      <c r="T48" s="175">
        <v>4.7254849999999999</v>
      </c>
      <c r="U48" s="175">
        <v>249.93269365000694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1259.1550483184515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70.370307848101262</v>
      </c>
      <c r="M49" s="175"/>
      <c r="N49" s="175"/>
      <c r="O49" s="175"/>
      <c r="P49" s="175">
        <v>8.4815999999999985</v>
      </c>
      <c r="Q49" s="175"/>
      <c r="R49" s="175"/>
      <c r="S49" s="175"/>
      <c r="T49" s="175"/>
      <c r="U49" s="175">
        <v>61.888707848101262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70.370307848101262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42.3</v>
      </c>
      <c r="M50" s="175"/>
      <c r="N50" s="175"/>
      <c r="O50" s="175"/>
      <c r="P50" s="175"/>
      <c r="Q50" s="175"/>
      <c r="R50" s="287"/>
      <c r="S50" s="175"/>
      <c r="T50" s="175"/>
      <c r="U50" s="175">
        <v>42.3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1.6339999999999999</v>
      </c>
      <c r="AP50" s="322"/>
      <c r="AQ50" s="201">
        <f t="shared" si="24"/>
        <v>43.933999999999997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16.245461939574479</v>
      </c>
      <c r="M51" s="175"/>
      <c r="N51" s="175"/>
      <c r="O51" s="175"/>
      <c r="P51" s="175">
        <v>0.86486037735849053</v>
      </c>
      <c r="Q51" s="190"/>
      <c r="R51" s="175">
        <v>15.38060156221599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16.245461939574479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354.32795239677108</v>
      </c>
      <c r="M52" s="287"/>
      <c r="N52" s="287"/>
      <c r="O52" s="287"/>
      <c r="P52" s="188"/>
      <c r="Q52" s="188"/>
      <c r="R52" s="287">
        <v>354.32795239677108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354.32795239677108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6.6714795000000002</v>
      </c>
      <c r="M53" s="287"/>
      <c r="N53" s="287"/>
      <c r="O53" s="287"/>
      <c r="P53" s="185">
        <v>6.6714795000000002</v>
      </c>
      <c r="Q53" s="185"/>
      <c r="R53" s="287"/>
      <c r="S53" s="188"/>
      <c r="T53" s="287"/>
      <c r="U53" s="287">
        <v>0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6.6714795000000002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12.412800000000001</v>
      </c>
      <c r="M54" s="287"/>
      <c r="N54" s="287"/>
      <c r="O54" s="287"/>
      <c r="P54" s="185"/>
      <c r="Q54" s="185"/>
      <c r="R54" s="287"/>
      <c r="S54" s="188"/>
      <c r="T54" s="287"/>
      <c r="U54" s="287">
        <v>12.412800000000001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12.412800000000001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458.81347303156048</v>
      </c>
      <c r="M55" s="182"/>
      <c r="N55" s="182"/>
      <c r="O55" s="182"/>
      <c r="P55" s="182">
        <v>149.86397452966864</v>
      </c>
      <c r="Q55" s="182"/>
      <c r="R55" s="182"/>
      <c r="S55" s="175">
        <v>20.6829</v>
      </c>
      <c r="T55" s="182"/>
      <c r="U55" s="182">
        <v>288.26659850189185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458.81347303156048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367.98576560000004</v>
      </c>
      <c r="D56" s="294">
        <v>279.96500000000003</v>
      </c>
      <c r="E56" s="190">
        <v>68.615399999999994</v>
      </c>
      <c r="F56" s="290"/>
      <c r="G56" s="290">
        <v>19.4053656</v>
      </c>
      <c r="H56" s="176">
        <f t="shared" si="46"/>
        <v>483.78810199999998</v>
      </c>
      <c r="I56" s="294"/>
      <c r="J56" s="189">
        <v>364.64499999999998</v>
      </c>
      <c r="K56" s="290">
        <v>119.14310199999998</v>
      </c>
      <c r="L56" s="176">
        <f t="shared" si="47"/>
        <v>787.30450512682341</v>
      </c>
      <c r="M56" s="189"/>
      <c r="N56" s="189"/>
      <c r="O56" s="189"/>
      <c r="P56" s="189">
        <v>0</v>
      </c>
      <c r="Q56" s="189">
        <v>373.2924205176289</v>
      </c>
      <c r="R56" s="189"/>
      <c r="S56" s="189">
        <v>0</v>
      </c>
      <c r="T56" s="189">
        <v>56.015433257002456</v>
      </c>
      <c r="U56" s="189">
        <v>330.97359672719216</v>
      </c>
      <c r="V56" s="189">
        <v>27.023054625</v>
      </c>
      <c r="W56" s="189"/>
      <c r="X56" s="189"/>
      <c r="Y56" s="189"/>
      <c r="Z56" s="290"/>
      <c r="AA56" s="176">
        <v>302.71978703999997</v>
      </c>
      <c r="AB56" s="344">
        <f t="shared" si="48"/>
        <v>26.944638190099841</v>
      </c>
      <c r="AC56" s="345"/>
      <c r="AD56" s="189"/>
      <c r="AE56" s="189">
        <v>26.849118190099841</v>
      </c>
      <c r="AF56" s="189"/>
      <c r="AG56" s="189"/>
      <c r="AH56" s="189"/>
      <c r="AI56" s="189"/>
      <c r="AJ56" s="189"/>
      <c r="AK56" s="189"/>
      <c r="AL56" s="189">
        <v>9.5519999999999994E-2</v>
      </c>
      <c r="AM56" s="445">
        <v>0</v>
      </c>
      <c r="AN56" s="344"/>
      <c r="AO56" s="176">
        <v>448.83399999999995</v>
      </c>
      <c r="AP56" s="344"/>
      <c r="AQ56" s="220">
        <f t="shared" si="24"/>
        <v>2417.5767979569232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14.985516000000001</v>
      </c>
      <c r="I57" s="294">
        <f t="shared" si="49"/>
        <v>0</v>
      </c>
      <c r="J57" s="294">
        <f t="shared" si="49"/>
        <v>9.39</v>
      </c>
      <c r="K57" s="294">
        <f t="shared" si="49"/>
        <v>5.5955160000000008</v>
      </c>
      <c r="L57" s="176">
        <f t="shared" si="49"/>
        <v>429.73564846695558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4.9531811001005313</v>
      </c>
      <c r="R57" s="189">
        <f t="shared" si="49"/>
        <v>0</v>
      </c>
      <c r="S57" s="189">
        <f t="shared" si="49"/>
        <v>51.707250000000002</v>
      </c>
      <c r="T57" s="189">
        <f t="shared" si="49"/>
        <v>23.596698107593298</v>
      </c>
      <c r="U57" s="189">
        <f t="shared" si="49"/>
        <v>349.47851925926176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195.73179912000001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336.26</v>
      </c>
      <c r="AP57" s="344">
        <f t="shared" si="49"/>
        <v>0</v>
      </c>
      <c r="AQ57" s="240">
        <f t="shared" si="24"/>
        <v>976.76072358695558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249.58631647265176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2.1996265977308629</v>
      </c>
      <c r="R58" s="189">
        <f t="shared" si="54"/>
        <v>0</v>
      </c>
      <c r="S58" s="189">
        <v>5.0445240159086273</v>
      </c>
      <c r="T58" s="189">
        <v>18.021099792785513</v>
      </c>
      <c r="U58" s="189">
        <v>224.32106606622676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85.773923517367209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241.06725812492198</v>
      </c>
      <c r="AP58" s="344">
        <f t="shared" ref="AP58" si="57">SUM(AP59:AP64)</f>
        <v>0</v>
      </c>
      <c r="AQ58" s="240">
        <f t="shared" si="24"/>
        <v>576.47525811494097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14.985516000000001</v>
      </c>
      <c r="I65" s="151"/>
      <c r="J65" s="151">
        <v>9.39</v>
      </c>
      <c r="K65" s="151">
        <v>5.5955160000000008</v>
      </c>
      <c r="L65" s="310">
        <f>SUM(M65:Z65)</f>
        <v>180.14933199430379</v>
      </c>
      <c r="M65" s="182"/>
      <c r="N65" s="182"/>
      <c r="O65" s="182"/>
      <c r="P65" s="182"/>
      <c r="Q65" s="182">
        <v>2.7535545023696688</v>
      </c>
      <c r="R65" s="182"/>
      <c r="S65" s="189">
        <v>46.662725984091374</v>
      </c>
      <c r="T65" s="189">
        <v>5.5755983148077854</v>
      </c>
      <c r="U65" s="189">
        <v>125.15745319303498</v>
      </c>
      <c r="V65" s="182">
        <f>SUM(V66:V69)</f>
        <v>0</v>
      </c>
      <c r="W65" s="182"/>
      <c r="X65" s="182"/>
      <c r="Y65" s="182"/>
      <c r="Z65" s="266"/>
      <c r="AA65" s="176">
        <v>109.9578756026328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95.192741875078028</v>
      </c>
      <c r="AP65" s="330"/>
      <c r="AQ65" s="576">
        <f t="shared" si="24"/>
        <v>400.28546547201461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238.94639999999998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238.94639999999998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44.977999999999994</v>
      </c>
      <c r="AP70" s="333"/>
      <c r="AQ70" s="220">
        <f t="shared" si="24"/>
        <v>283.92439999999999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43.626335874903631</v>
      </c>
      <c r="M71" s="182"/>
      <c r="N71" s="182"/>
      <c r="O71" s="182"/>
      <c r="P71" s="182"/>
      <c r="Q71" s="182"/>
      <c r="R71" s="182"/>
      <c r="S71" s="182"/>
      <c r="T71" s="182"/>
      <c r="U71" s="182">
        <v>43.626335874903631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43.626335874903631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-51.748081377930873</v>
      </c>
      <c r="D72" s="278">
        <f t="shared" si="58"/>
        <v>-42.201260161330595</v>
      </c>
      <c r="E72" s="179">
        <f t="shared" si="58"/>
        <v>-9.4161899749999947</v>
      </c>
      <c r="F72" s="297">
        <f t="shared" si="58"/>
        <v>0</v>
      </c>
      <c r="G72" s="297">
        <f t="shared" si="58"/>
        <v>-0.13063124159999617</v>
      </c>
      <c r="H72" s="307">
        <f t="shared" si="58"/>
        <v>-26.366617999999903</v>
      </c>
      <c r="I72" s="278">
        <f t="shared" si="58"/>
        <v>14.136000000000008</v>
      </c>
      <c r="J72" s="179">
        <f t="shared" si="58"/>
        <v>-40.69</v>
      </c>
      <c r="K72" s="297">
        <f t="shared" si="58"/>
        <v>0.18738199999999949</v>
      </c>
      <c r="L72" s="307">
        <f t="shared" si="58"/>
        <v>125.19337696554248</v>
      </c>
      <c r="M72" s="179">
        <f t="shared" si="58"/>
        <v>0</v>
      </c>
      <c r="N72" s="179">
        <f t="shared" ref="N72" si="59">N26-N27-N29</f>
        <v>-3.5527136788005009E-15</v>
      </c>
      <c r="O72" s="179">
        <f t="shared" si="58"/>
        <v>0</v>
      </c>
      <c r="P72" s="179">
        <f t="shared" si="58"/>
        <v>6.4462159245285875</v>
      </c>
      <c r="Q72" s="179">
        <f t="shared" si="58"/>
        <v>8.4447999999998729</v>
      </c>
      <c r="R72" s="179">
        <f t="shared" si="58"/>
        <v>57.931246041012855</v>
      </c>
      <c r="S72" s="179">
        <f t="shared" si="58"/>
        <v>0.98489999999992506</v>
      </c>
      <c r="T72" s="179">
        <f t="shared" si="58"/>
        <v>9.9164149999999438</v>
      </c>
      <c r="U72" s="179">
        <f t="shared" si="58"/>
        <v>42.520799999999781</v>
      </c>
      <c r="V72" s="179">
        <f t="shared" si="58"/>
        <v>0</v>
      </c>
      <c r="W72" s="179">
        <f t="shared" si="58"/>
        <v>-1.0510000000000019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3.2740435199229978E-3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-2.6660000000001673</v>
      </c>
      <c r="AP72" s="257">
        <f t="shared" si="58"/>
        <v>0</v>
      </c>
      <c r="AQ72" s="207">
        <f t="shared" si="24"/>
        <v>44.415951631131463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0.37765076290287175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2"/>
  <dimension ref="A1:AS76"/>
  <sheetViews>
    <sheetView zoomScale="80" zoomScaleNormal="80" workbookViewId="0">
      <pane xSplit="2" ySplit="1" topLeftCell="C29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60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12</v>
      </c>
    </row>
    <row r="2" spans="1:45" ht="12.75" customHeight="1" x14ac:dyDescent="0.2">
      <c r="A2" s="195" t="s">
        <v>66</v>
      </c>
      <c r="B2" s="196"/>
      <c r="C2" s="247">
        <f>SUM(D2:G2)</f>
        <v>0.62407992000000001</v>
      </c>
      <c r="D2" s="248">
        <v>0.62407992000000001</v>
      </c>
      <c r="E2" s="249"/>
      <c r="F2" s="250"/>
      <c r="G2" s="250"/>
      <c r="H2" s="302">
        <f>SUM(I2:K2)</f>
        <v>1696.749</v>
      </c>
      <c r="I2" s="12">
        <v>1205.652</v>
      </c>
      <c r="J2" s="303">
        <v>491.09699999999998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2253.4186530715197</v>
      </c>
      <c r="AB2" s="320">
        <f>SUM(AC2:AM2)</f>
        <v>154.64348927091478</v>
      </c>
      <c r="AC2" s="321">
        <v>61.317999999999998</v>
      </c>
      <c r="AD2" s="303">
        <v>1.3759999999999999</v>
      </c>
      <c r="AE2" s="303">
        <v>88.964489270914768</v>
      </c>
      <c r="AF2" s="303">
        <v>0</v>
      </c>
      <c r="AG2" s="303">
        <v>0</v>
      </c>
      <c r="AH2" s="303">
        <v>2.84172</v>
      </c>
      <c r="AI2" s="303">
        <v>0</v>
      </c>
      <c r="AJ2" s="303">
        <v>0</v>
      </c>
      <c r="AK2" s="303">
        <v>0</v>
      </c>
      <c r="AL2" s="303">
        <v>9.5519999999999994E-2</v>
      </c>
      <c r="AM2" s="418">
        <v>4.7759999999999997E-2</v>
      </c>
      <c r="AN2" s="415">
        <v>0</v>
      </c>
      <c r="AO2" s="351"/>
      <c r="AP2" s="320"/>
      <c r="AQ2" s="197">
        <f>C2+H2+L2+AA2+AB2+AN2+AO2+AP2</f>
        <v>4105.4352222624348</v>
      </c>
    </row>
    <row r="3" spans="1:45" ht="12.75" customHeight="1" x14ac:dyDescent="0.2">
      <c r="A3" s="199" t="s">
        <v>1</v>
      </c>
      <c r="B3" s="200"/>
      <c r="C3" s="251">
        <f>SUM(D3:G3)</f>
        <v>1891.2926477549613</v>
      </c>
      <c r="D3" s="252">
        <v>1818.8839677549613</v>
      </c>
      <c r="E3" s="190">
        <v>48.743600000000001</v>
      </c>
      <c r="F3" s="190"/>
      <c r="G3" s="190">
        <v>23.66508</v>
      </c>
      <c r="H3" s="304">
        <f>SUM(I3:K3)</f>
        <v>0</v>
      </c>
      <c r="I3" s="28"/>
      <c r="J3" s="175"/>
      <c r="K3" s="190"/>
      <c r="L3" s="304">
        <f>SUM(M3:Z3)</f>
        <v>6796.7419930500009</v>
      </c>
      <c r="M3" s="28">
        <v>2283.4657999999999</v>
      </c>
      <c r="N3" s="28">
        <v>21.299999999999997</v>
      </c>
      <c r="O3" s="175">
        <v>0</v>
      </c>
      <c r="P3" s="175">
        <v>701.83499999999992</v>
      </c>
      <c r="Q3" s="175">
        <v>237.51000000000002</v>
      </c>
      <c r="R3" s="175">
        <v>350.74889999999999</v>
      </c>
      <c r="S3" s="175">
        <v>1357.1922</v>
      </c>
      <c r="T3" s="175">
        <v>116.00890000000001</v>
      </c>
      <c r="U3" s="175">
        <v>1467.8136</v>
      </c>
      <c r="V3" s="175">
        <v>109.63639305</v>
      </c>
      <c r="W3" s="175">
        <v>0</v>
      </c>
      <c r="X3" s="175">
        <v>110.7492</v>
      </c>
      <c r="Y3" s="175">
        <v>2.1019999999999999</v>
      </c>
      <c r="Z3" s="190">
        <v>38.380000000000003</v>
      </c>
      <c r="AA3" s="304">
        <v>85.406634643439986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1.7199999999999998</v>
      </c>
      <c r="AP3" s="322"/>
      <c r="AQ3" s="201">
        <f t="shared" ref="AQ3:AQ20" si="0">C3+H3+L3+AA3+AB3+AN3+AO3+AP3</f>
        <v>8775.1612754484013</v>
      </c>
    </row>
    <row r="4" spans="1:45" ht="12.75" customHeight="1" x14ac:dyDescent="0.2">
      <c r="A4" s="199" t="s">
        <v>2</v>
      </c>
      <c r="B4" s="200"/>
      <c r="C4" s="251">
        <f>SUM(D4:G4)</f>
        <v>5.7673477599999998</v>
      </c>
      <c r="D4" s="252">
        <v>1.87223976</v>
      </c>
      <c r="E4" s="253">
        <v>1.5286</v>
      </c>
      <c r="F4" s="190"/>
      <c r="G4" s="190">
        <v>2.3665080000000001</v>
      </c>
      <c r="H4" s="304">
        <f>SUM(I4:K4)</f>
        <v>5.7590000000000003</v>
      </c>
      <c r="I4" s="28"/>
      <c r="J4" s="175"/>
      <c r="K4" s="190">
        <v>5.7590000000000003</v>
      </c>
      <c r="L4" s="304">
        <f>SUM(M4:Z4)</f>
        <v>1012.7745999999999</v>
      </c>
      <c r="M4" s="28">
        <v>0</v>
      </c>
      <c r="N4" s="28">
        <v>0</v>
      </c>
      <c r="O4" s="175"/>
      <c r="P4" s="175">
        <v>15.975</v>
      </c>
      <c r="Q4" s="175">
        <v>13.722800000000001</v>
      </c>
      <c r="R4" s="175">
        <v>1.0532999999999999</v>
      </c>
      <c r="S4" s="175">
        <v>680.56589999999994</v>
      </c>
      <c r="T4" s="175">
        <v>4.5052000000000003</v>
      </c>
      <c r="U4" s="175">
        <v>176.88239999999999</v>
      </c>
      <c r="V4" s="175">
        <v>0</v>
      </c>
      <c r="W4" s="175">
        <v>69.366</v>
      </c>
      <c r="X4" s="175">
        <v>31.513999999999999</v>
      </c>
      <c r="Y4" s="175">
        <v>0</v>
      </c>
      <c r="Z4" s="190">
        <v>19.190000000000001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3.01</v>
      </c>
      <c r="AP4" s="322"/>
      <c r="AQ4" s="201">
        <f t="shared" si="0"/>
        <v>1027.3109477599999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118.5498</v>
      </c>
      <c r="M5" s="28"/>
      <c r="N5" s="28"/>
      <c r="O5" s="175"/>
      <c r="P5" s="175"/>
      <c r="Q5" s="175"/>
      <c r="R5" s="175"/>
      <c r="S5" s="175">
        <v>49.244999999999997</v>
      </c>
      <c r="T5" s="175"/>
      <c r="U5" s="175">
        <v>69.3048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118.5498</v>
      </c>
    </row>
    <row r="6" spans="1:45" ht="12.75" customHeight="1" thickBot="1" x14ac:dyDescent="0.25">
      <c r="A6" s="202" t="s">
        <v>4</v>
      </c>
      <c r="B6" s="203"/>
      <c r="C6" s="251">
        <f>SUM(D6:G6)</f>
        <v>-109.33341460920923</v>
      </c>
      <c r="D6" s="254">
        <v>-109.33341460920923</v>
      </c>
      <c r="E6" s="190">
        <v>0</v>
      </c>
      <c r="F6" s="255"/>
      <c r="G6" s="255">
        <v>0</v>
      </c>
      <c r="H6" s="305">
        <f>SUM(I6:K6)</f>
        <v>-506.68700000000001</v>
      </c>
      <c r="I6" s="306">
        <v>-490.29599999999999</v>
      </c>
      <c r="J6" s="306">
        <v>0</v>
      </c>
      <c r="K6" s="255">
        <v>-16.391000000000002</v>
      </c>
      <c r="L6" s="305">
        <f>SUM(M6:Z6)</f>
        <v>-13.768399999999996</v>
      </c>
      <c r="M6" s="28">
        <v>-4.0903999999999998</v>
      </c>
      <c r="N6" s="28">
        <v>-8.52</v>
      </c>
      <c r="O6" s="175"/>
      <c r="P6" s="175">
        <v>25.56</v>
      </c>
      <c r="Q6" s="175">
        <v>-3.1668000000000003</v>
      </c>
      <c r="R6" s="175">
        <v>5.2664999999999997</v>
      </c>
      <c r="S6" s="175">
        <v>-82.7316</v>
      </c>
      <c r="T6" s="175">
        <v>1.1263000000000001</v>
      </c>
      <c r="U6" s="175">
        <v>50.685600000000001</v>
      </c>
      <c r="V6" s="175">
        <v>0</v>
      </c>
      <c r="W6" s="175">
        <v>2.1019999999999999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-629.78881460920923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1776.8159653057521</v>
      </c>
      <c r="D7" s="326">
        <f t="shared" si="1"/>
        <v>1708.302393305752</v>
      </c>
      <c r="E7" s="180">
        <f t="shared" si="1"/>
        <v>47.215000000000003</v>
      </c>
      <c r="F7" s="180">
        <f t="shared" si="1"/>
        <v>0</v>
      </c>
      <c r="G7" s="180">
        <f t="shared" si="1"/>
        <v>21.298572</v>
      </c>
      <c r="H7" s="308">
        <f t="shared" si="1"/>
        <v>1184.3029999999999</v>
      </c>
      <c r="I7" s="326">
        <f t="shared" si="1"/>
        <v>715.35599999999999</v>
      </c>
      <c r="J7" s="180">
        <f t="shared" si="1"/>
        <v>491.09699999999998</v>
      </c>
      <c r="K7" s="326">
        <f t="shared" si="1"/>
        <v>-22.150000000000002</v>
      </c>
      <c r="L7" s="308">
        <f t="shared" si="1"/>
        <v>5651.6491930500015</v>
      </c>
      <c r="M7" s="326">
        <f t="shared" si="1"/>
        <v>2279.3753999999999</v>
      </c>
      <c r="N7" s="326">
        <f t="shared" ref="N7" si="2">N2+N3-N4-N5+N6</f>
        <v>12.779999999999998</v>
      </c>
      <c r="O7" s="180">
        <f t="shared" si="1"/>
        <v>0</v>
      </c>
      <c r="P7" s="180">
        <f t="shared" si="1"/>
        <v>711.41999999999985</v>
      </c>
      <c r="Q7" s="180">
        <f t="shared" si="1"/>
        <v>220.62040000000002</v>
      </c>
      <c r="R7" s="180">
        <f t="shared" si="1"/>
        <v>354.96210000000002</v>
      </c>
      <c r="S7" s="180">
        <f t="shared" si="1"/>
        <v>544.64970000000005</v>
      </c>
      <c r="T7" s="180">
        <f t="shared" si="1"/>
        <v>112.63000000000001</v>
      </c>
      <c r="U7" s="180">
        <f t="shared" si="1"/>
        <v>1272.3120000000001</v>
      </c>
      <c r="V7" s="180">
        <f t="shared" si="1"/>
        <v>109.63639305</v>
      </c>
      <c r="W7" s="180">
        <f t="shared" si="1"/>
        <v>-67.263999999999996</v>
      </c>
      <c r="X7" s="180">
        <f t="shared" si="1"/>
        <v>79.235200000000006</v>
      </c>
      <c r="Y7" s="180">
        <f t="shared" si="1"/>
        <v>2.1019999999999999</v>
      </c>
      <c r="Z7" s="326">
        <f t="shared" si="1"/>
        <v>19.190000000000001</v>
      </c>
      <c r="AA7" s="308">
        <f t="shared" si="1"/>
        <v>2338.8252877149598</v>
      </c>
      <c r="AB7" s="308">
        <f t="shared" si="1"/>
        <v>154.64348927091478</v>
      </c>
      <c r="AC7" s="326">
        <f t="shared" si="1"/>
        <v>61.317999999999998</v>
      </c>
      <c r="AD7" s="180">
        <f t="shared" si="1"/>
        <v>1.3759999999999999</v>
      </c>
      <c r="AE7" s="180">
        <f t="shared" si="1"/>
        <v>88.964489270914768</v>
      </c>
      <c r="AF7" s="180">
        <f t="shared" ref="AF7" si="3">AF2+AF3-AF4-AF5+AF6</f>
        <v>0</v>
      </c>
      <c r="AG7" s="180">
        <f t="shared" si="1"/>
        <v>0</v>
      </c>
      <c r="AH7" s="180">
        <f t="shared" si="1"/>
        <v>2.84172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9.5519999999999994E-2</v>
      </c>
      <c r="AM7" s="421">
        <f t="shared" si="1"/>
        <v>4.7759999999999997E-2</v>
      </c>
      <c r="AN7" s="326">
        <f t="shared" si="1"/>
        <v>0</v>
      </c>
      <c r="AO7" s="308">
        <f t="shared" si="1"/>
        <v>-1.29</v>
      </c>
      <c r="AP7" s="362">
        <f t="shared" si="1"/>
        <v>0</v>
      </c>
      <c r="AQ7" s="229">
        <f t="shared" si="0"/>
        <v>11104.946935341628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1776.8159653057521</v>
      </c>
      <c r="D8" s="374">
        <f t="shared" si="6"/>
        <v>1708.302393305752</v>
      </c>
      <c r="E8" s="375">
        <f t="shared" si="6"/>
        <v>47.215000000000003</v>
      </c>
      <c r="F8" s="376">
        <f t="shared" si="6"/>
        <v>0</v>
      </c>
      <c r="G8" s="376">
        <f t="shared" si="6"/>
        <v>21.298572</v>
      </c>
      <c r="H8" s="377">
        <f t="shared" si="6"/>
        <v>1184.3029999999999</v>
      </c>
      <c r="I8" s="374">
        <f t="shared" si="6"/>
        <v>715.35599999999999</v>
      </c>
      <c r="J8" s="375">
        <f t="shared" si="6"/>
        <v>491.09699999999998</v>
      </c>
      <c r="K8" s="374">
        <f t="shared" si="6"/>
        <v>-22.150000000000002</v>
      </c>
      <c r="L8" s="377">
        <f t="shared" si="6"/>
        <v>5551.121993050001</v>
      </c>
      <c r="M8" s="374">
        <f t="shared" si="6"/>
        <v>2279.3753999999999</v>
      </c>
      <c r="N8" s="374">
        <f t="shared" si="6"/>
        <v>12.779999999999998</v>
      </c>
      <c r="O8" s="375">
        <f t="shared" si="6"/>
        <v>0</v>
      </c>
      <c r="P8" s="375">
        <f t="shared" si="6"/>
        <v>711.41999999999985</v>
      </c>
      <c r="Q8" s="375">
        <f t="shared" si="6"/>
        <v>220.62040000000002</v>
      </c>
      <c r="R8" s="375">
        <f t="shared" si="6"/>
        <v>354.96210000000002</v>
      </c>
      <c r="S8" s="375">
        <f t="shared" si="6"/>
        <v>544.64970000000005</v>
      </c>
      <c r="T8" s="375">
        <f t="shared" si="6"/>
        <v>112.63000000000001</v>
      </c>
      <c r="U8" s="375">
        <f t="shared" si="6"/>
        <v>1272.3120000000001</v>
      </c>
      <c r="V8" s="375">
        <f t="shared" si="6"/>
        <v>109.63639305</v>
      </c>
      <c r="W8" s="375">
        <f t="shared" si="6"/>
        <v>-67.263999999999996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1915.6336229949598</v>
      </c>
      <c r="AB8" s="374">
        <f t="shared" si="6"/>
        <v>154.64348927091478</v>
      </c>
      <c r="AC8" s="374">
        <f t="shared" si="6"/>
        <v>61.317999999999998</v>
      </c>
      <c r="AD8" s="375">
        <f t="shared" si="6"/>
        <v>1.3759999999999999</v>
      </c>
      <c r="AE8" s="375">
        <f t="shared" si="6"/>
        <v>88.964489270914768</v>
      </c>
      <c r="AF8" s="375">
        <f t="shared" si="6"/>
        <v>0</v>
      </c>
      <c r="AG8" s="375">
        <f t="shared" si="6"/>
        <v>0</v>
      </c>
      <c r="AH8" s="375">
        <f t="shared" si="6"/>
        <v>2.84172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9.5519999999999994E-2</v>
      </c>
      <c r="AM8" s="422">
        <f t="shared" si="6"/>
        <v>4.7759999999999997E-2</v>
      </c>
      <c r="AN8" s="374">
        <f t="shared" si="6"/>
        <v>0</v>
      </c>
      <c r="AO8" s="377">
        <f t="shared" si="6"/>
        <v>-1.29</v>
      </c>
      <c r="AP8" s="374">
        <f t="shared" si="6"/>
        <v>0</v>
      </c>
      <c r="AQ8" s="378">
        <f t="shared" si="0"/>
        <v>10581.228070621626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1498.7249906399998</v>
      </c>
      <c r="D9" s="259">
        <f t="shared" si="8"/>
        <v>1498.7249906399998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729.93599999999992</v>
      </c>
      <c r="I9" s="259">
        <f t="shared" si="8"/>
        <v>722.42399999999998</v>
      </c>
      <c r="J9" s="180">
        <f t="shared" si="8"/>
        <v>7.5120000000000005</v>
      </c>
      <c r="K9" s="260">
        <f t="shared" si="8"/>
        <v>0</v>
      </c>
      <c r="L9" s="308">
        <f t="shared" si="8"/>
        <v>2933.2703999999999</v>
      </c>
      <c r="M9" s="180">
        <f t="shared" si="8"/>
        <v>2279.3753999999999</v>
      </c>
      <c r="N9" s="180">
        <f t="shared" ref="N9" si="9">SUM(N10:N14)</f>
        <v>28.754999999999999</v>
      </c>
      <c r="O9" s="180">
        <f t="shared" si="8"/>
        <v>4.8953999999999995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604.72860000000003</v>
      </c>
      <c r="T9" s="180">
        <f t="shared" si="8"/>
        <v>0</v>
      </c>
      <c r="U9" s="180">
        <f t="shared" si="8"/>
        <v>15.516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1062.62098008</v>
      </c>
      <c r="AB9" s="326">
        <f t="shared" si="8"/>
        <v>0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0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38.613999999999997</v>
      </c>
      <c r="AP9" s="326">
        <f t="shared" si="8"/>
        <v>0</v>
      </c>
      <c r="AQ9" s="211">
        <f t="shared" si="0"/>
        <v>6263.1663707199996</v>
      </c>
    </row>
    <row r="10" spans="1:45" ht="12.75" customHeight="1" x14ac:dyDescent="0.2">
      <c r="A10" s="63" t="s">
        <v>225</v>
      </c>
      <c r="B10" s="212"/>
      <c r="C10" s="261">
        <f>SUM(D10:G10)</f>
        <v>1494.8118705599998</v>
      </c>
      <c r="D10" s="262">
        <v>1494.8118705599998</v>
      </c>
      <c r="E10" s="181"/>
      <c r="F10" s="263"/>
      <c r="G10" s="263"/>
      <c r="H10" s="309">
        <f>SUM(I10:K10)</f>
        <v>566.06999999999994</v>
      </c>
      <c r="I10" s="262">
        <v>558.55799999999999</v>
      </c>
      <c r="J10" s="181">
        <v>7.5120000000000005</v>
      </c>
      <c r="K10" s="263"/>
      <c r="L10" s="309">
        <f>SUM(M10:Z10)</f>
        <v>620.24459999999999</v>
      </c>
      <c r="M10" s="181"/>
      <c r="N10" s="181"/>
      <c r="O10" s="181"/>
      <c r="P10" s="181"/>
      <c r="Q10" s="181"/>
      <c r="R10" s="181"/>
      <c r="S10" s="181">
        <v>604.72860000000003</v>
      </c>
      <c r="T10" s="181"/>
      <c r="U10" s="181">
        <v>15.516</v>
      </c>
      <c r="V10" s="181"/>
      <c r="W10" s="181"/>
      <c r="X10" s="181"/>
      <c r="Y10" s="181"/>
      <c r="Z10" s="263"/>
      <c r="AA10" s="309">
        <v>1028.8035568800001</v>
      </c>
      <c r="AB10" s="328">
        <f>SUM(AC10:AM10)</f>
        <v>0</v>
      </c>
      <c r="AC10" s="329"/>
      <c r="AD10" s="181"/>
      <c r="AE10" s="181">
        <v>0</v>
      </c>
      <c r="AF10" s="181">
        <v>0</v>
      </c>
      <c r="AG10" s="181">
        <v>0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3709.9300274399998</v>
      </c>
    </row>
    <row r="11" spans="1:45" ht="12.75" customHeight="1" x14ac:dyDescent="0.2">
      <c r="A11" s="19" t="s">
        <v>226</v>
      </c>
      <c r="B11" s="200"/>
      <c r="C11" s="251">
        <f>SUM(D11:G11)</f>
        <v>3.9131200799999997</v>
      </c>
      <c r="D11" s="28">
        <v>3.9131200799999997</v>
      </c>
      <c r="E11" s="175"/>
      <c r="F11" s="190"/>
      <c r="G11" s="190"/>
      <c r="H11" s="304">
        <f>SUM(I11:K11)</f>
        <v>8.3699999999999992</v>
      </c>
      <c r="I11" s="28">
        <v>8.3699999999999992</v>
      </c>
      <c r="J11" s="175"/>
      <c r="K11" s="190"/>
      <c r="L11" s="304">
        <f>SUM(M11:Z11)</f>
        <v>4.8953999999999995</v>
      </c>
      <c r="M11" s="175"/>
      <c r="N11" s="175"/>
      <c r="O11" s="175">
        <v>4.8953999999999995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33.8174232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50.995943279999999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30.873999999999999</v>
      </c>
      <c r="AP12" s="322"/>
      <c r="AQ12" s="201">
        <f t="shared" si="0"/>
        <v>30.873999999999999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155.49600000000001</v>
      </c>
      <c r="I13" s="28">
        <v>155.49600000000001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155.49600000000001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2308.1304</v>
      </c>
      <c r="M14" s="182">
        <v>2279.3753999999999</v>
      </c>
      <c r="N14" s="182">
        <v>28.754999999999999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7.7399999999999993</v>
      </c>
      <c r="AP14" s="330"/>
      <c r="AQ14" s="217">
        <f t="shared" si="0"/>
        <v>2315.8703999999998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147.96199999999999</v>
      </c>
      <c r="I15" s="268">
        <f t="shared" si="13"/>
        <v>0</v>
      </c>
      <c r="J15" s="183">
        <f t="shared" si="13"/>
        <v>0</v>
      </c>
      <c r="K15" s="269">
        <f t="shared" si="13"/>
        <v>147.96199999999999</v>
      </c>
      <c r="L15" s="311">
        <f t="shared" si="13"/>
        <v>2301.4638</v>
      </c>
      <c r="M15" s="183">
        <f t="shared" si="13"/>
        <v>0</v>
      </c>
      <c r="N15" s="183">
        <f t="shared" si="13"/>
        <v>0</v>
      </c>
      <c r="O15" s="183">
        <f t="shared" si="13"/>
        <v>51.809800000000003</v>
      </c>
      <c r="P15" s="183">
        <f t="shared" si="13"/>
        <v>401.505</v>
      </c>
      <c r="Q15" s="183">
        <f t="shared" si="13"/>
        <v>66.502800000000008</v>
      </c>
      <c r="R15" s="183">
        <f t="shared" si="13"/>
        <v>48.451799999999999</v>
      </c>
      <c r="S15" s="183">
        <f t="shared" si="13"/>
        <v>773.14649999999995</v>
      </c>
      <c r="T15" s="183">
        <f t="shared" si="13"/>
        <v>39.420500000000004</v>
      </c>
      <c r="U15" s="183">
        <f t="shared" si="13"/>
        <v>854.4144</v>
      </c>
      <c r="V15" s="183">
        <f t="shared" si="13"/>
        <v>0</v>
      </c>
      <c r="W15" s="183">
        <f t="shared" si="13"/>
        <v>66.212999999999994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1471.46</v>
      </c>
      <c r="AP15" s="219">
        <f t="shared" si="13"/>
        <v>0</v>
      </c>
      <c r="AQ15" s="220">
        <f t="shared" si="0"/>
        <v>3920.8858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1429.1479999999999</v>
      </c>
      <c r="AP16" s="328"/>
      <c r="AQ16" s="221">
        <f>C16+H16+L16+AA16+AO16+AP16</f>
        <v>1429.1479999999999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20.381999999999998</v>
      </c>
      <c r="AP17" s="322"/>
      <c r="AQ17" s="201">
        <f>C17+H17+L17+AA17+AO17+AP17</f>
        <v>20.381999999999998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21.93</v>
      </c>
      <c r="AP18" s="322"/>
      <c r="AQ18" s="201">
        <f t="shared" si="0"/>
        <v>21.93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147.96199999999999</v>
      </c>
      <c r="I19" s="28"/>
      <c r="J19" s="175"/>
      <c r="K19" s="190">
        <v>147.96199999999999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147.96199999999999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2301.4638</v>
      </c>
      <c r="M20" s="182"/>
      <c r="N20" s="182"/>
      <c r="O20" s="182">
        <v>51.809800000000003</v>
      </c>
      <c r="P20" s="182">
        <v>401.505</v>
      </c>
      <c r="Q20" s="182">
        <v>66.502800000000008</v>
      </c>
      <c r="R20" s="182">
        <v>48.451799999999999</v>
      </c>
      <c r="S20" s="182">
        <v>773.14649999999995</v>
      </c>
      <c r="T20" s="182">
        <v>39.420500000000004</v>
      </c>
      <c r="U20" s="182">
        <v>854.4144</v>
      </c>
      <c r="V20" s="182"/>
      <c r="W20" s="182">
        <v>66.212999999999994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2301.4638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0</v>
      </c>
      <c r="D21" s="271">
        <f>SUM(D22:D24)</f>
        <v>0</v>
      </c>
      <c r="E21" s="184">
        <f>SUM(E22:E24)</f>
        <v>0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0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0</v>
      </c>
      <c r="R21" s="184">
        <f t="shared" si="15"/>
        <v>0</v>
      </c>
      <c r="S21" s="184">
        <f t="shared" si="15"/>
        <v>0</v>
      </c>
      <c r="T21" s="184">
        <f t="shared" si="15"/>
        <v>0</v>
      </c>
      <c r="U21" s="184">
        <f t="shared" si="15"/>
        <v>0</v>
      </c>
      <c r="V21" s="184">
        <f t="shared" si="15"/>
        <v>0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-62.693999999999996</v>
      </c>
      <c r="AC21" s="334">
        <f t="shared" si="17"/>
        <v>-61.317999999999998</v>
      </c>
      <c r="AD21" s="184">
        <f t="shared" si="17"/>
        <v>-1.3759999999999999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62.693999999999996</v>
      </c>
      <c r="AP21" s="333">
        <f t="shared" si="17"/>
        <v>0</v>
      </c>
      <c r="AQ21" s="225">
        <f t="shared" si="17"/>
        <v>0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-62.693999999999996</v>
      </c>
      <c r="AC22" s="329">
        <f>-AC2</f>
        <v>-61.317999999999998</v>
      </c>
      <c r="AD22" s="181">
        <f>-AD2</f>
        <v>-1.3759999999999999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62.693999999999996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0</v>
      </c>
      <c r="D24" s="379">
        <v>0</v>
      </c>
      <c r="E24" s="380">
        <f>-D24-V24</f>
        <v>0</v>
      </c>
      <c r="F24" s="255"/>
      <c r="G24" s="255">
        <v>0</v>
      </c>
      <c r="H24" s="305"/>
      <c r="I24" s="314"/>
      <c r="J24" s="186"/>
      <c r="K24" s="255"/>
      <c r="L24" s="305">
        <f>SUM(N24:Z24)</f>
        <v>0</v>
      </c>
      <c r="M24" s="186"/>
      <c r="N24" s="186">
        <v>0</v>
      </c>
      <c r="O24" s="186"/>
      <c r="P24" s="186">
        <v>0</v>
      </c>
      <c r="Q24" s="186">
        <v>0</v>
      </c>
      <c r="R24" s="186">
        <v>0</v>
      </c>
      <c r="S24" s="186">
        <v>0</v>
      </c>
      <c r="T24" s="186"/>
      <c r="U24" s="186">
        <v>0</v>
      </c>
      <c r="V24" s="255">
        <v>0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5.58</v>
      </c>
      <c r="I25" s="174">
        <v>5.58</v>
      </c>
      <c r="J25" s="185"/>
      <c r="K25" s="174"/>
      <c r="L25" s="311">
        <f>SUM(O25:Z25)</f>
        <v>65.406200000000013</v>
      </c>
      <c r="M25" s="185"/>
      <c r="N25" s="185"/>
      <c r="O25" s="185">
        <v>46.914400000000001</v>
      </c>
      <c r="P25" s="185"/>
      <c r="Q25" s="185"/>
      <c r="R25" s="185"/>
      <c r="S25" s="185">
        <v>9.8490000000000002</v>
      </c>
      <c r="T25" s="185">
        <v>4.5052000000000003</v>
      </c>
      <c r="U25" s="185">
        <v>4.1375999999999999</v>
      </c>
      <c r="V25" s="185"/>
      <c r="W25" s="185"/>
      <c r="X25" s="185"/>
      <c r="Y25" s="185"/>
      <c r="Z25" s="174"/>
      <c r="AA25" s="311">
        <v>55.701819359999995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219.64399999999998</v>
      </c>
      <c r="AP25" s="219"/>
      <c r="AQ25" s="228">
        <f>C25+H25+L25+AA25+AB25+AN25+AO25+AP25</f>
        <v>346.33201936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278.09097466575236</v>
      </c>
      <c r="D26" s="278">
        <f t="shared" si="20"/>
        <v>209.57740266575229</v>
      </c>
      <c r="E26" s="179">
        <f t="shared" si="20"/>
        <v>47.215000000000003</v>
      </c>
      <c r="F26" s="179">
        <f t="shared" si="20"/>
        <v>0</v>
      </c>
      <c r="G26" s="179">
        <f t="shared" si="20"/>
        <v>21.298572</v>
      </c>
      <c r="H26" s="307">
        <f t="shared" si="20"/>
        <v>596.74899999999991</v>
      </c>
      <c r="I26" s="278">
        <f t="shared" si="20"/>
        <v>-12.647999999999984</v>
      </c>
      <c r="J26" s="179">
        <f t="shared" si="20"/>
        <v>483.58499999999998</v>
      </c>
      <c r="K26" s="297">
        <f t="shared" si="20"/>
        <v>125.81199999999998</v>
      </c>
      <c r="L26" s="307">
        <f t="shared" si="20"/>
        <v>4954.4363930500012</v>
      </c>
      <c r="M26" s="179">
        <f t="shared" si="20"/>
        <v>0</v>
      </c>
      <c r="N26" s="179">
        <f t="shared" si="20"/>
        <v>-15.975000000000001</v>
      </c>
      <c r="O26" s="179">
        <f t="shared" si="20"/>
        <v>0</v>
      </c>
      <c r="P26" s="179">
        <f t="shared" si="20"/>
        <v>1112.9249999999997</v>
      </c>
      <c r="Q26" s="179">
        <f t="shared" si="20"/>
        <v>287.1232</v>
      </c>
      <c r="R26" s="179">
        <f t="shared" si="20"/>
        <v>403.41390000000001</v>
      </c>
      <c r="S26" s="179">
        <f t="shared" si="20"/>
        <v>703.21859999999992</v>
      </c>
      <c r="T26" s="179">
        <f t="shared" si="20"/>
        <v>147.5453</v>
      </c>
      <c r="U26" s="179">
        <f t="shared" si="20"/>
        <v>2107.0727999999999</v>
      </c>
      <c r="V26" s="179">
        <f t="shared" si="20"/>
        <v>109.63639305</v>
      </c>
      <c r="W26" s="179">
        <f t="shared" si="20"/>
        <v>-1.0510000000000019</v>
      </c>
      <c r="X26" s="179">
        <f t="shared" si="20"/>
        <v>79.235200000000006</v>
      </c>
      <c r="Y26" s="179">
        <f t="shared" si="20"/>
        <v>2.1019999999999999</v>
      </c>
      <c r="Z26" s="297">
        <f t="shared" si="20"/>
        <v>19.190000000000001</v>
      </c>
      <c r="AA26" s="307">
        <f t="shared" si="20"/>
        <v>1220.5024882749599</v>
      </c>
      <c r="AB26" s="257">
        <f t="shared" si="20"/>
        <v>91.949489270914796</v>
      </c>
      <c r="AC26" s="336">
        <f t="shared" si="20"/>
        <v>0</v>
      </c>
      <c r="AD26" s="336">
        <f t="shared" si="20"/>
        <v>0</v>
      </c>
      <c r="AE26" s="336">
        <f t="shared" si="20"/>
        <v>88.964489270914768</v>
      </c>
      <c r="AF26" s="336">
        <f t="shared" si="20"/>
        <v>0</v>
      </c>
      <c r="AG26" s="336">
        <f t="shared" si="20"/>
        <v>0</v>
      </c>
      <c r="AH26" s="336">
        <f t="shared" si="20"/>
        <v>2.84172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9.5519999999999994E-2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1274.606</v>
      </c>
      <c r="AP26" s="257">
        <f t="shared" si="20"/>
        <v>0</v>
      </c>
      <c r="AQ26" s="207">
        <f>C26+H26+L26+AA26+AB26+AN26+AO26+AP26</f>
        <v>8416.3343452616282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100.52720000000001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79.235200000000006</v>
      </c>
      <c r="Y27" s="180">
        <f t="shared" si="23"/>
        <v>2.1019999999999999</v>
      </c>
      <c r="Z27" s="260">
        <f t="shared" si="23"/>
        <v>19.190000000000001</v>
      </c>
      <c r="AA27" s="308">
        <f t="shared" si="23"/>
        <v>423.19166471999995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523.71886471999994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100.52720000000001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79.235200000000006</v>
      </c>
      <c r="Y28" s="184">
        <f>Y26</f>
        <v>2.1019999999999999</v>
      </c>
      <c r="Z28" s="272">
        <f>Z26</f>
        <v>19.190000000000001</v>
      </c>
      <c r="AA28" s="315">
        <v>423.19166471999995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523.71886471999994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317.42990249343597</v>
      </c>
      <c r="D29" s="56">
        <f t="shared" si="25"/>
        <v>248.91633049343596</v>
      </c>
      <c r="E29" s="57">
        <f t="shared" si="25"/>
        <v>47.215000000000003</v>
      </c>
      <c r="F29" s="58">
        <f t="shared" si="25"/>
        <v>0</v>
      </c>
      <c r="G29" s="58">
        <f t="shared" si="25"/>
        <v>21.298572</v>
      </c>
      <c r="H29" s="59">
        <f t="shared" si="25"/>
        <v>611.58011199999999</v>
      </c>
      <c r="I29" s="56">
        <f t="shared" si="25"/>
        <v>0</v>
      </c>
      <c r="J29" s="56">
        <f t="shared" si="25"/>
        <v>485.77600000000001</v>
      </c>
      <c r="K29" s="56">
        <f t="shared" si="25"/>
        <v>125.804112</v>
      </c>
      <c r="L29" s="59">
        <f t="shared" si="25"/>
        <v>4883.5898371772746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1104.3451269056604</v>
      </c>
      <c r="Q29" s="57">
        <f t="shared" si="25"/>
        <v>325.12480000000005</v>
      </c>
      <c r="R29" s="57">
        <f t="shared" si="25"/>
        <v>400.25423732161448</v>
      </c>
      <c r="S29" s="57">
        <f t="shared" si="25"/>
        <v>671.70180000000005</v>
      </c>
      <c r="T29" s="57">
        <f t="shared" si="25"/>
        <v>145.68847990000006</v>
      </c>
      <c r="U29" s="57">
        <f t="shared" si="25"/>
        <v>2125.7879999999996</v>
      </c>
      <c r="V29" s="57">
        <f t="shared" si="25"/>
        <v>109.63639304999998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797.18651759999989</v>
      </c>
      <c r="AB29" s="60">
        <f t="shared" si="25"/>
        <v>91.949489270914768</v>
      </c>
      <c r="AC29" s="61">
        <f t="shared" si="25"/>
        <v>0</v>
      </c>
      <c r="AD29" s="57">
        <f t="shared" si="25"/>
        <v>0</v>
      </c>
      <c r="AE29" s="57">
        <f t="shared" si="25"/>
        <v>88.964489270914768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2.84172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1277.1859999999999</v>
      </c>
      <c r="AP29" s="60">
        <f t="shared" si="25"/>
        <v>0</v>
      </c>
      <c r="AQ29" s="51">
        <f t="shared" si="25"/>
        <v>7978.9218585416247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71.361330493435972</v>
      </c>
      <c r="D30" s="187">
        <v>71.361330493435958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962.01389111387493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35.496046825177856</v>
      </c>
      <c r="R30" s="187">
        <f>SUM(R31:R44)</f>
        <v>0</v>
      </c>
      <c r="S30" s="187">
        <v>582.32212500000003</v>
      </c>
      <c r="T30" s="187">
        <v>57.175169072201506</v>
      </c>
      <c r="U30" s="187">
        <v>209.53290999149553</v>
      </c>
      <c r="V30" s="187">
        <v>76.436640224999991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368.50221407999999</v>
      </c>
      <c r="AB30" s="338">
        <f t="shared" ref="AB30:AN30" si="31">SUM(AB31:AB44)</f>
        <v>62.111879999999999</v>
      </c>
      <c r="AC30" s="339">
        <f t="shared" si="31"/>
        <v>0</v>
      </c>
      <c r="AD30" s="187">
        <f t="shared" si="31"/>
        <v>0</v>
      </c>
      <c r="AE30" s="187">
        <f t="shared" si="31"/>
        <v>59.270159999999997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2.84172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495.96199999999993</v>
      </c>
      <c r="AP30" s="338">
        <f>SUM(AP31:AP44)</f>
        <v>0</v>
      </c>
      <c r="AQ30" s="211">
        <f t="shared" ref="AQ30" si="35">C30+H30+L30+AA30+AB30+AN30+AO30+AP30</f>
        <v>1959.9513156873109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67.452896290880147</v>
      </c>
      <c r="M31" s="188"/>
      <c r="N31" s="188"/>
      <c r="O31" s="188"/>
      <c r="P31" s="188"/>
      <c r="Q31" s="188">
        <v>1.1288981059469865</v>
      </c>
      <c r="R31" s="188"/>
      <c r="S31" s="188">
        <v>19.049138562906343</v>
      </c>
      <c r="T31" s="188">
        <v>0.44478937055029927</v>
      </c>
      <c r="U31" s="188">
        <v>33.667253774790055</v>
      </c>
      <c r="V31" s="188">
        <v>13.162816476686451</v>
      </c>
      <c r="W31" s="188"/>
      <c r="X31" s="188"/>
      <c r="Y31" s="188"/>
      <c r="Z31" s="285"/>
      <c r="AA31" s="354">
        <v>34.704420681422114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28.523511422114577</v>
      </c>
      <c r="AP31" s="340"/>
      <c r="AQ31" s="214">
        <f t="shared" si="24"/>
        <v>130.68082839441684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18.269555932129542</v>
      </c>
      <c r="D32" s="188">
        <v>18.269555932129542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219.07489118475985</v>
      </c>
      <c r="M32" s="175"/>
      <c r="N32" s="175"/>
      <c r="O32" s="175"/>
      <c r="P32" s="188"/>
      <c r="Q32" s="188">
        <v>8.4271913455494758</v>
      </c>
      <c r="R32" s="175"/>
      <c r="S32" s="188">
        <v>142.20126226789483</v>
      </c>
      <c r="T32" s="188">
        <v>10.746261075449722</v>
      </c>
      <c r="U32" s="188">
        <v>33.747170233540153</v>
      </c>
      <c r="V32" s="188">
        <v>23.953006262325655</v>
      </c>
      <c r="W32" s="175"/>
      <c r="X32" s="175"/>
      <c r="Y32" s="175"/>
      <c r="Z32" s="190"/>
      <c r="AA32" s="352">
        <v>122.26560718011349</v>
      </c>
      <c r="AB32" s="322">
        <f t="shared" si="39"/>
        <v>2.84172</v>
      </c>
      <c r="AC32" s="323"/>
      <c r="AD32" s="175"/>
      <c r="AE32" s="175">
        <v>0</v>
      </c>
      <c r="AF32" s="175"/>
      <c r="AG32" s="188"/>
      <c r="AH32" s="188">
        <v>2.84172</v>
      </c>
      <c r="AI32" s="175"/>
      <c r="AJ32" s="175"/>
      <c r="AK32" s="175"/>
      <c r="AL32" s="175"/>
      <c r="AM32" s="443"/>
      <c r="AN32" s="416"/>
      <c r="AO32" s="349">
        <v>112.80277859028061</v>
      </c>
      <c r="AP32" s="322"/>
      <c r="AQ32" s="201">
        <f t="shared" si="24"/>
        <v>475.25455288728347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6.3681446485272932</v>
      </c>
      <c r="D33" s="188">
        <v>6.3681446485272932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28.113819807454135</v>
      </c>
      <c r="M33" s="175"/>
      <c r="N33" s="175"/>
      <c r="O33" s="175"/>
      <c r="P33" s="188"/>
      <c r="Q33" s="188">
        <v>0.5428624395454601</v>
      </c>
      <c r="R33" s="175"/>
      <c r="S33" s="188">
        <v>9.1603146262914024</v>
      </c>
      <c r="T33" s="188">
        <v>11.512459471130795</v>
      </c>
      <c r="U33" s="188">
        <v>6.8981832704864754</v>
      </c>
      <c r="V33" s="188">
        <v>0</v>
      </c>
      <c r="W33" s="175"/>
      <c r="X33" s="175"/>
      <c r="Y33" s="175"/>
      <c r="Z33" s="190"/>
      <c r="AA33" s="352">
        <v>1.5761788086562227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12.631851384677287</v>
      </c>
      <c r="AP33" s="322"/>
      <c r="AQ33" s="201">
        <f t="shared" si="24"/>
        <v>48.68999464931494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6.8711563651504974</v>
      </c>
      <c r="M34" s="175"/>
      <c r="N34" s="175"/>
      <c r="O34" s="175"/>
      <c r="P34" s="188"/>
      <c r="Q34" s="188">
        <v>0.31407246246893844</v>
      </c>
      <c r="R34" s="175"/>
      <c r="S34" s="188">
        <v>5.2996898700129167</v>
      </c>
      <c r="T34" s="188">
        <v>0.34917382112642342</v>
      </c>
      <c r="U34" s="188">
        <v>0.90822021154221977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59.270159999999997</v>
      </c>
      <c r="AC34" s="323"/>
      <c r="AD34" s="175"/>
      <c r="AE34" s="175">
        <v>59.270159999999997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21.05263477888391</v>
      </c>
      <c r="AP34" s="322"/>
      <c r="AQ34" s="201">
        <f t="shared" si="24"/>
        <v>87.193951144034401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8.2731934400341576</v>
      </c>
      <c r="M35" s="175"/>
      <c r="N35" s="175"/>
      <c r="O35" s="175"/>
      <c r="P35" s="188"/>
      <c r="Q35" s="188">
        <v>0.13134835032418593</v>
      </c>
      <c r="R35" s="175"/>
      <c r="S35" s="188">
        <v>2.2163850857342844</v>
      </c>
      <c r="T35" s="188">
        <v>1.2697229859142668E-2</v>
      </c>
      <c r="U35" s="188">
        <v>5.9127627741165441</v>
      </c>
      <c r="V35" s="188">
        <v>0</v>
      </c>
      <c r="W35" s="175"/>
      <c r="X35" s="175"/>
      <c r="Y35" s="175"/>
      <c r="Z35" s="190"/>
      <c r="AA35" s="352">
        <v>13.658177503427311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19.597513888479384</v>
      </c>
      <c r="AP35" s="322"/>
      <c r="AQ35" s="201">
        <f t="shared" si="24"/>
        <v>41.52888483194085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58.288752138072617</v>
      </c>
      <c r="M36" s="175"/>
      <c r="N36" s="175"/>
      <c r="O36" s="175"/>
      <c r="P36" s="188"/>
      <c r="Q36" s="188">
        <v>2.470957809047635</v>
      </c>
      <c r="R36" s="175"/>
      <c r="S36" s="188">
        <v>41.695187049817129</v>
      </c>
      <c r="T36" s="188">
        <v>3.5543617400098326</v>
      </c>
      <c r="U36" s="188">
        <v>10.568245539198022</v>
      </c>
      <c r="V36" s="188">
        <v>0</v>
      </c>
      <c r="W36" s="175"/>
      <c r="X36" s="175"/>
      <c r="Y36" s="175"/>
      <c r="Z36" s="190"/>
      <c r="AA36" s="349">
        <v>66.867050865927325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82.89839304223554</v>
      </c>
      <c r="AP36" s="322"/>
      <c r="AQ36" s="201">
        <f t="shared" si="24"/>
        <v>208.05419604623549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11.608794409826762</v>
      </c>
      <c r="M37" s="175"/>
      <c r="N37" s="175"/>
      <c r="O37" s="175"/>
      <c r="P37" s="188"/>
      <c r="Q37" s="188">
        <v>0.18157299308156413</v>
      </c>
      <c r="R37" s="175"/>
      <c r="S37" s="188">
        <v>3.0638806870801654</v>
      </c>
      <c r="T37" s="188">
        <v>1.5195489991587219</v>
      </c>
      <c r="U37" s="188">
        <v>6.843791730506311</v>
      </c>
      <c r="V37" s="188">
        <v>0</v>
      </c>
      <c r="W37" s="175"/>
      <c r="X37" s="175"/>
      <c r="Y37" s="175"/>
      <c r="Z37" s="190"/>
      <c r="AA37" s="352">
        <v>3.2844994461533288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23.700712064140269</v>
      </c>
      <c r="AP37" s="322"/>
      <c r="AQ37" s="201">
        <f t="shared" si="24"/>
        <v>38.59400592012036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44.062958247071506</v>
      </c>
      <c r="D38" s="188">
        <v>44.062958247071506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62.114291450289471</v>
      </c>
      <c r="M38" s="175"/>
      <c r="N38" s="175"/>
      <c r="O38" s="175"/>
      <c r="P38" s="188"/>
      <c r="Q38" s="188">
        <v>1.214362439847738</v>
      </c>
      <c r="R38" s="175"/>
      <c r="S38" s="188">
        <v>20.491272206399554</v>
      </c>
      <c r="T38" s="188">
        <v>4.6728457818212306</v>
      </c>
      <c r="U38" s="188">
        <v>15.779627678175057</v>
      </c>
      <c r="V38" s="188">
        <v>19.956183344045897</v>
      </c>
      <c r="W38" s="175"/>
      <c r="X38" s="175"/>
      <c r="Y38" s="175"/>
      <c r="Z38" s="190"/>
      <c r="AA38" s="352">
        <v>43.878726069915601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36.413440357104875</v>
      </c>
      <c r="AP38" s="322"/>
      <c r="AQ38" s="201">
        <f t="shared" si="24"/>
        <v>186.46941612438144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360.24573848390014</v>
      </c>
      <c r="M39" s="175"/>
      <c r="N39" s="175"/>
      <c r="O39" s="175"/>
      <c r="P39" s="188"/>
      <c r="Q39" s="188">
        <v>19.324742110039185</v>
      </c>
      <c r="R39" s="175"/>
      <c r="S39" s="188">
        <v>326.08761429160791</v>
      </c>
      <c r="T39" s="188">
        <v>8.0677277628630097</v>
      </c>
      <c r="U39" s="188">
        <v>6.6712492470660232</v>
      </c>
      <c r="V39" s="188">
        <v>9.4405072324001665E-2</v>
      </c>
      <c r="W39" s="175"/>
      <c r="X39" s="175"/>
      <c r="Y39" s="175"/>
      <c r="Z39" s="190"/>
      <c r="AA39" s="352">
        <v>18.055988235840875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33.040786710297049</v>
      </c>
      <c r="AP39" s="322"/>
      <c r="AQ39" s="201">
        <f t="shared" si="24"/>
        <v>411.34251343003803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31.704364205362637</v>
      </c>
      <c r="M40" s="175"/>
      <c r="N40" s="175"/>
      <c r="O40" s="175"/>
      <c r="P40" s="188"/>
      <c r="Q40" s="188">
        <v>0.15223411220776803</v>
      </c>
      <c r="R40" s="175"/>
      <c r="S40" s="188">
        <v>2.5688135024499612</v>
      </c>
      <c r="T40" s="188">
        <v>5.4597018752238942</v>
      </c>
      <c r="U40" s="188">
        <v>4.2533856458630375</v>
      </c>
      <c r="V40" s="188">
        <v>19.270229069617976</v>
      </c>
      <c r="W40" s="175"/>
      <c r="X40" s="175"/>
      <c r="Y40" s="175"/>
      <c r="Z40" s="190"/>
      <c r="AA40" s="352">
        <v>4.7279446006392174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12.638776719786863</v>
      </c>
      <c r="AP40" s="322"/>
      <c r="AQ40" s="201">
        <f t="shared" si="24"/>
        <v>49.071085525788718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2.6606716657076288</v>
      </c>
      <c r="D41" s="530">
        <v>2.6606716657076288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49.843867314965905</v>
      </c>
      <c r="M41" s="175"/>
      <c r="N41" s="175"/>
      <c r="O41" s="175"/>
      <c r="P41" s="188"/>
      <c r="Q41" s="188">
        <v>0.36565610504852442</v>
      </c>
      <c r="R41" s="175"/>
      <c r="S41" s="188">
        <v>6.1701173690950286</v>
      </c>
      <c r="T41" s="188">
        <v>8.5634986346449615</v>
      </c>
      <c r="U41" s="188">
        <v>34.744595206177394</v>
      </c>
      <c r="V41" s="188">
        <v>0</v>
      </c>
      <c r="W41" s="175"/>
      <c r="X41" s="175"/>
      <c r="Y41" s="175"/>
      <c r="Z41" s="190"/>
      <c r="AA41" s="349">
        <v>23.592125877872238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72.728092723734463</v>
      </c>
      <c r="AP41" s="322"/>
      <c r="AQ41" s="201">
        <f t="shared" si="24"/>
        <v>148.82475758228026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4.3160064481937379</v>
      </c>
      <c r="M42" s="175"/>
      <c r="N42" s="175"/>
      <c r="O42" s="175"/>
      <c r="P42" s="188"/>
      <c r="Q42" s="188">
        <v>9.4351773623199381E-2</v>
      </c>
      <c r="R42" s="175"/>
      <c r="S42" s="188">
        <v>1.5921011825036229</v>
      </c>
      <c r="T42" s="188">
        <v>1.0200090121963494</v>
      </c>
      <c r="U42" s="188">
        <v>1.6095444798705658</v>
      </c>
      <c r="V42" s="188">
        <v>0</v>
      </c>
      <c r="W42" s="175"/>
      <c r="X42" s="175"/>
      <c r="Y42" s="175"/>
      <c r="Z42" s="190"/>
      <c r="AA42" s="384">
        <v>1.3032612121590945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7.3589907049774581</v>
      </c>
      <c r="AP42" s="322"/>
      <c r="AQ42" s="201">
        <f t="shared" si="24"/>
        <v>12.978258365330291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5.7696741119665411</v>
      </c>
      <c r="M43" s="175"/>
      <c r="N43" s="175"/>
      <c r="O43" s="175"/>
      <c r="P43" s="175"/>
      <c r="Q43" s="175">
        <v>0.16157000589993559</v>
      </c>
      <c r="R43" s="175"/>
      <c r="S43" s="175">
        <v>2.7263482982068203</v>
      </c>
      <c r="T43" s="175">
        <v>0.7385338922841832</v>
      </c>
      <c r="U43" s="175">
        <v>1.0922219155756001</v>
      </c>
      <c r="V43" s="175">
        <v>0</v>
      </c>
      <c r="W43" s="175">
        <v>1.0510000000000019</v>
      </c>
      <c r="X43" s="175"/>
      <c r="Y43" s="175"/>
      <c r="Z43" s="190"/>
      <c r="AA43" s="352">
        <v>34.588233597873177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15.988365856773386</v>
      </c>
      <c r="AP43" s="322"/>
      <c r="AQ43" s="201">
        <f t="shared" si="24"/>
        <v>56.346273566613107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48.336445463018308</v>
      </c>
      <c r="M44" s="182"/>
      <c r="N44" s="182"/>
      <c r="O44" s="182"/>
      <c r="P44" s="182"/>
      <c r="Q44" s="182">
        <v>0.98622677254725821</v>
      </c>
      <c r="R44" s="182"/>
      <c r="S44" s="182">
        <v>0</v>
      </c>
      <c r="T44" s="182">
        <v>0.51356040588295337</v>
      </c>
      <c r="U44" s="182">
        <v>46.836658284588097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16.586151756514262</v>
      </c>
      <c r="AP44" s="330"/>
      <c r="AQ44" s="217">
        <f>C44+H44+L44+AA44+AB44+AN44+AO44+AP44</f>
        <v>64.922597219532577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2370.2544441272748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1104.3451269056604</v>
      </c>
      <c r="Q45" s="534">
        <f t="shared" si="40"/>
        <v>0</v>
      </c>
      <c r="R45" s="534">
        <f t="shared" si="40"/>
        <v>400.25423732161448</v>
      </c>
      <c r="S45" s="534">
        <f t="shared" si="40"/>
        <v>21.6678</v>
      </c>
      <c r="T45" s="534">
        <f t="shared" si="40"/>
        <v>6.027279899999999</v>
      </c>
      <c r="U45" s="534">
        <f>SUM(U46:U55)</f>
        <v>837.95999999999992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1.5479999999999998</v>
      </c>
      <c r="AP45" s="538">
        <f t="shared" si="40"/>
        <v>0</v>
      </c>
      <c r="AQ45" s="541">
        <f t="shared" si="24"/>
        <v>2371.8024441272746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355.94640000000004</v>
      </c>
      <c r="M46" s="181"/>
      <c r="N46" s="181"/>
      <c r="O46" s="181"/>
      <c r="P46" s="181"/>
      <c r="Q46" s="181"/>
      <c r="R46" s="181"/>
      <c r="S46" s="181"/>
      <c r="T46" s="181"/>
      <c r="U46" s="181">
        <v>355.94640000000004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355.94640000000004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1176.3762386405949</v>
      </c>
      <c r="M48" s="175"/>
      <c r="N48" s="175"/>
      <c r="O48" s="175"/>
      <c r="P48" s="175">
        <v>942.71317910731557</v>
      </c>
      <c r="Q48" s="175"/>
      <c r="R48" s="175"/>
      <c r="S48" s="175"/>
      <c r="T48" s="175">
        <v>6.027279899999999</v>
      </c>
      <c r="U48" s="175">
        <v>227.6357796332793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1176.3762386405949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64.803200000000004</v>
      </c>
      <c r="M49" s="175"/>
      <c r="N49" s="175"/>
      <c r="O49" s="175"/>
      <c r="P49" s="175">
        <v>7.26</v>
      </c>
      <c r="Q49" s="175"/>
      <c r="R49" s="175"/>
      <c r="S49" s="175"/>
      <c r="T49" s="175"/>
      <c r="U49" s="175">
        <v>57.543199999999999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64.803200000000004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36.299999999999997</v>
      </c>
      <c r="M50" s="175"/>
      <c r="N50" s="175"/>
      <c r="O50" s="175"/>
      <c r="P50" s="175"/>
      <c r="Q50" s="175"/>
      <c r="R50" s="287"/>
      <c r="S50" s="175"/>
      <c r="T50" s="175"/>
      <c r="U50" s="175">
        <v>36.299999999999997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1.5479999999999998</v>
      </c>
      <c r="AP50" s="322"/>
      <c r="AQ50" s="201">
        <f t="shared" si="24"/>
        <v>37.847999999999999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15.184699897859671</v>
      </c>
      <c r="M51" s="175"/>
      <c r="N51" s="175"/>
      <c r="O51" s="175"/>
      <c r="P51" s="175">
        <v>0.92112452830188674</v>
      </c>
      <c r="Q51" s="190"/>
      <c r="R51" s="175">
        <v>14.263575369557785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15.184699897859671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385.99066195205671</v>
      </c>
      <c r="M52" s="287"/>
      <c r="N52" s="287"/>
      <c r="O52" s="287"/>
      <c r="P52" s="188"/>
      <c r="Q52" s="188"/>
      <c r="R52" s="287">
        <v>385.99066195205671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385.99066195205671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14.518968726737713</v>
      </c>
      <c r="M53" s="287"/>
      <c r="N53" s="287"/>
      <c r="O53" s="287"/>
      <c r="P53" s="185">
        <v>0</v>
      </c>
      <c r="Q53" s="185"/>
      <c r="R53" s="287"/>
      <c r="S53" s="188"/>
      <c r="T53" s="287"/>
      <c r="U53" s="287">
        <v>14.518968726737713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14.518968726737713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7.2408000000000001</v>
      </c>
      <c r="M54" s="287"/>
      <c r="N54" s="287"/>
      <c r="O54" s="287"/>
      <c r="P54" s="185"/>
      <c r="Q54" s="185"/>
      <c r="R54" s="287"/>
      <c r="S54" s="188"/>
      <c r="T54" s="287"/>
      <c r="U54" s="287">
        <v>7.2408000000000001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7.2408000000000001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313.89347491002582</v>
      </c>
      <c r="M55" s="182"/>
      <c r="N55" s="182"/>
      <c r="O55" s="182"/>
      <c r="P55" s="182">
        <v>153.45082327004286</v>
      </c>
      <c r="Q55" s="182"/>
      <c r="R55" s="182"/>
      <c r="S55" s="175">
        <v>21.6678</v>
      </c>
      <c r="T55" s="182"/>
      <c r="U55" s="182">
        <v>138.77485163998293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313.89347491002582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246.06857200000002</v>
      </c>
      <c r="D56" s="294">
        <v>177.55500000000001</v>
      </c>
      <c r="E56" s="190">
        <v>47.215000000000003</v>
      </c>
      <c r="F56" s="290"/>
      <c r="G56" s="290">
        <v>21.298572</v>
      </c>
      <c r="H56" s="176">
        <f t="shared" si="46"/>
        <v>605.98459600000001</v>
      </c>
      <c r="I56" s="294"/>
      <c r="J56" s="189">
        <v>485.77600000000001</v>
      </c>
      <c r="K56" s="290">
        <v>120.208596</v>
      </c>
      <c r="L56" s="176">
        <f t="shared" si="47"/>
        <v>699.74364686609977</v>
      </c>
      <c r="M56" s="189"/>
      <c r="N56" s="189"/>
      <c r="O56" s="189"/>
      <c r="P56" s="189">
        <v>0</v>
      </c>
      <c r="Q56" s="189">
        <v>286.4424963268043</v>
      </c>
      <c r="R56" s="189"/>
      <c r="S56" s="189">
        <v>0</v>
      </c>
      <c r="T56" s="189">
        <v>60.46623635500216</v>
      </c>
      <c r="U56" s="189">
        <v>319.63516135929336</v>
      </c>
      <c r="V56" s="189">
        <v>33.199752824999997</v>
      </c>
      <c r="W56" s="189"/>
      <c r="X56" s="189"/>
      <c r="Y56" s="189"/>
      <c r="Z56" s="290"/>
      <c r="AA56" s="176">
        <v>251.62747632</v>
      </c>
      <c r="AB56" s="344">
        <f t="shared" si="48"/>
        <v>29.789849270914775</v>
      </c>
      <c r="AC56" s="345"/>
      <c r="AD56" s="189"/>
      <c r="AE56" s="189">
        <v>29.694329270914775</v>
      </c>
      <c r="AF56" s="189"/>
      <c r="AG56" s="189"/>
      <c r="AH56" s="189"/>
      <c r="AI56" s="189"/>
      <c r="AJ56" s="189"/>
      <c r="AK56" s="189"/>
      <c r="AL56" s="189">
        <v>9.5519999999999994E-2</v>
      </c>
      <c r="AM56" s="445">
        <v>0</v>
      </c>
      <c r="AN56" s="344"/>
      <c r="AO56" s="176">
        <v>426.55999999999995</v>
      </c>
      <c r="AP56" s="344"/>
      <c r="AQ56" s="220">
        <f t="shared" si="24"/>
        <v>2259.7741404570143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5.5955160000000008</v>
      </c>
      <c r="I57" s="294">
        <f t="shared" si="49"/>
        <v>0</v>
      </c>
      <c r="J57" s="294">
        <f t="shared" si="49"/>
        <v>0</v>
      </c>
      <c r="K57" s="294">
        <f t="shared" si="49"/>
        <v>5.5955160000000008</v>
      </c>
      <c r="L57" s="176">
        <f t="shared" si="49"/>
        <v>503.57830753781042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3.1862568480178854</v>
      </c>
      <c r="R57" s="189">
        <f t="shared" si="49"/>
        <v>0</v>
      </c>
      <c r="S57" s="189">
        <f t="shared" si="49"/>
        <v>67.711874999999992</v>
      </c>
      <c r="T57" s="189">
        <f t="shared" si="49"/>
        <v>22.0197945727964</v>
      </c>
      <c r="U57" s="189">
        <f t="shared" si="49"/>
        <v>410.66038111699612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177.05682719999999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310.11599999999999</v>
      </c>
      <c r="AP57" s="344">
        <f t="shared" si="49"/>
        <v>0</v>
      </c>
      <c r="AQ57" s="240">
        <f t="shared" si="24"/>
        <v>996.3944107378104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289.92768856861971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1.4149644780724848</v>
      </c>
      <c r="R58" s="189">
        <f t="shared" si="54"/>
        <v>0</v>
      </c>
      <c r="S58" s="189">
        <v>6.6059243065470117</v>
      </c>
      <c r="T58" s="189">
        <v>16.73414606032776</v>
      </c>
      <c r="U58" s="189">
        <v>265.17265372367245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77.590145406928414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222.32443294078482</v>
      </c>
      <c r="AP58" s="344">
        <f t="shared" ref="AP58" si="57">SUM(AP59:AP64)</f>
        <v>0</v>
      </c>
      <c r="AQ58" s="240">
        <f t="shared" si="24"/>
        <v>589.89002691633289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5.5955160000000008</v>
      </c>
      <c r="I65" s="151"/>
      <c r="J65" s="151">
        <v>0</v>
      </c>
      <c r="K65" s="151">
        <v>5.5955160000000008</v>
      </c>
      <c r="L65" s="310">
        <f>SUM(M65:Z65)</f>
        <v>213.6506189691907</v>
      </c>
      <c r="M65" s="182"/>
      <c r="N65" s="182"/>
      <c r="O65" s="182"/>
      <c r="P65" s="182"/>
      <c r="Q65" s="182">
        <v>1.7712923699454006</v>
      </c>
      <c r="R65" s="182"/>
      <c r="S65" s="189">
        <v>61.105950693452982</v>
      </c>
      <c r="T65" s="189">
        <v>5.2856485124686392</v>
      </c>
      <c r="U65" s="189">
        <v>145.48772739332367</v>
      </c>
      <c r="V65" s="182">
        <f>SUM(V66:V69)</f>
        <v>0</v>
      </c>
      <c r="W65" s="182"/>
      <c r="X65" s="182"/>
      <c r="Y65" s="182"/>
      <c r="Z65" s="266"/>
      <c r="AA65" s="176">
        <v>99.466681793071587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87.791567059215168</v>
      </c>
      <c r="AP65" s="330"/>
      <c r="AQ65" s="576">
        <f t="shared" si="24"/>
        <v>406.5043838214774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296.87279999999998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296.87279999999998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43</v>
      </c>
      <c r="AP70" s="333"/>
      <c r="AQ70" s="220">
        <f t="shared" si="24"/>
        <v>339.87279999999998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51.126747532214928</v>
      </c>
      <c r="M71" s="182"/>
      <c r="N71" s="182"/>
      <c r="O71" s="182"/>
      <c r="P71" s="182"/>
      <c r="Q71" s="182"/>
      <c r="R71" s="182"/>
      <c r="S71" s="182"/>
      <c r="T71" s="182"/>
      <c r="U71" s="182">
        <v>51.126747532214928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51.126747532214928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-39.338927827683619</v>
      </c>
      <c r="D72" s="278">
        <f t="shared" si="58"/>
        <v>-39.338927827683676</v>
      </c>
      <c r="E72" s="179">
        <f t="shared" si="58"/>
        <v>0</v>
      </c>
      <c r="F72" s="297">
        <f t="shared" si="58"/>
        <v>0</v>
      </c>
      <c r="G72" s="297">
        <f t="shared" si="58"/>
        <v>0</v>
      </c>
      <c r="H72" s="307">
        <f t="shared" si="58"/>
        <v>-14.831112000000076</v>
      </c>
      <c r="I72" s="278">
        <f t="shared" si="58"/>
        <v>-12.647999999999984</v>
      </c>
      <c r="J72" s="179">
        <f t="shared" si="58"/>
        <v>-2.1910000000000309</v>
      </c>
      <c r="K72" s="297">
        <f t="shared" si="58"/>
        <v>7.8879999999799111E-3</v>
      </c>
      <c r="L72" s="307">
        <f t="shared" si="58"/>
        <v>-29.680644127273808</v>
      </c>
      <c r="M72" s="179">
        <f t="shared" si="58"/>
        <v>0</v>
      </c>
      <c r="N72" s="179">
        <f t="shared" ref="N72" si="59">N26-N27-N29</f>
        <v>-15.975000000000001</v>
      </c>
      <c r="O72" s="179">
        <f t="shared" si="58"/>
        <v>0</v>
      </c>
      <c r="P72" s="179">
        <f t="shared" si="58"/>
        <v>8.5798730943392911</v>
      </c>
      <c r="Q72" s="179">
        <f t="shared" si="58"/>
        <v>-38.001600000000053</v>
      </c>
      <c r="R72" s="179">
        <f t="shared" si="58"/>
        <v>3.1596626783855299</v>
      </c>
      <c r="S72" s="179">
        <f t="shared" si="58"/>
        <v>31.516799999999876</v>
      </c>
      <c r="T72" s="179">
        <f t="shared" si="58"/>
        <v>1.8568200999999362</v>
      </c>
      <c r="U72" s="179">
        <f t="shared" si="58"/>
        <v>-18.715199999999641</v>
      </c>
      <c r="V72" s="179">
        <f t="shared" si="58"/>
        <v>0</v>
      </c>
      <c r="W72" s="179">
        <f t="shared" si="58"/>
        <v>-2.1020000000000039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0.12430595496005026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-2.5799999999999272</v>
      </c>
      <c r="AP72" s="257">
        <f t="shared" si="58"/>
        <v>0</v>
      </c>
      <c r="AQ72" s="207">
        <f t="shared" si="24"/>
        <v>-86.30637799999738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-0.77718856742418363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F8DCB-EDBB-40E0-AAB3-A736FF9044E6}">
  <dimension ref="A1:AS80"/>
  <sheetViews>
    <sheetView zoomScale="80" zoomScaleNormal="80" zoomScaleSheetLayoutView="70" workbookViewId="0">
      <pane xSplit="2" ySplit="1" topLeftCell="C79" activePane="bottomRight" state="frozen"/>
      <selection activeCell="J89" sqref="J89"/>
      <selection pane="topRight" activeCell="J89" sqref="J89"/>
      <selection pane="bottomLeft" activeCell="J89" sqref="J89"/>
      <selection pane="bottomRight" activeCell="AM91" sqref="AM91:AM109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5" width="7" style="213" customWidth="1"/>
    <col min="36" max="36" width="7.42578125" style="213" bestFit="1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221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38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127.70399999999999</v>
      </c>
      <c r="I2" s="12">
        <v>0</v>
      </c>
      <c r="J2" s="525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1258.1586865025404</v>
      </c>
      <c r="AB2" s="320">
        <f>SUM(AC2:AM2)</f>
        <v>1499.7584724449073</v>
      </c>
      <c r="AC2" s="321">
        <v>64.450114580884502</v>
      </c>
      <c r="AD2" s="303">
        <v>840.94072444363735</v>
      </c>
      <c r="AE2" s="303">
        <v>232.16415342503552</v>
      </c>
      <c r="AF2" s="303">
        <v>143.78048516173769</v>
      </c>
      <c r="AG2" s="303">
        <v>29.401516213591378</v>
      </c>
      <c r="AH2" s="303">
        <v>22.674403886425171</v>
      </c>
      <c r="AI2" s="303">
        <v>77.439658992959991</v>
      </c>
      <c r="AJ2" s="303">
        <v>3.1832405268479995</v>
      </c>
      <c r="AK2" s="12">
        <v>6.863859457126229</v>
      </c>
      <c r="AL2" s="12">
        <v>14.011375971201144</v>
      </c>
      <c r="AM2" s="250">
        <v>64.848939785460246</v>
      </c>
      <c r="AN2" s="351">
        <v>142.93598051955109</v>
      </c>
      <c r="AO2" s="351"/>
      <c r="AP2" s="320"/>
      <c r="AQ2" s="197">
        <f t="shared" ref="AQ2:AQ20" si="0">C2+H2+L2+AA2+AB2+AN2+AO2+AP2</f>
        <v>3028.5571394669987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1004.5762102758825</v>
      </c>
      <c r="D3" s="252">
        <v>915.78927249829644</v>
      </c>
      <c r="E3" s="386">
        <v>74.320506393685122</v>
      </c>
      <c r="F3" s="190"/>
      <c r="G3" s="190">
        <v>14.466431383900925</v>
      </c>
      <c r="H3" s="304">
        <f>SUM(I3:K3)</f>
        <v>0</v>
      </c>
      <c r="I3" s="28"/>
      <c r="J3" s="470"/>
      <c r="K3" s="175"/>
      <c r="L3" s="304">
        <f>SUM(M3:Z3)</f>
        <v>8490.1818538644602</v>
      </c>
      <c r="M3" s="28">
        <v>3118.6115255463997</v>
      </c>
      <c r="N3" s="28">
        <v>6.1836804383999997</v>
      </c>
      <c r="O3" s="175">
        <v>0</v>
      </c>
      <c r="P3" s="175">
        <v>208.01548286666664</v>
      </c>
      <c r="Q3" s="175">
        <v>366.79325714303997</v>
      </c>
      <c r="R3" s="175">
        <v>755.11072702535967</v>
      </c>
      <c r="S3" s="175">
        <v>367.97224655687205</v>
      </c>
      <c r="T3" s="175">
        <v>163.43759826302875</v>
      </c>
      <c r="U3" s="175">
        <v>2914.9405885267965</v>
      </c>
      <c r="V3" s="175">
        <v>196.97910297201904</v>
      </c>
      <c r="W3" s="190">
        <v>0</v>
      </c>
      <c r="X3" s="190">
        <v>340.44405818277727</v>
      </c>
      <c r="Y3" s="190">
        <v>0.94616525124179351</v>
      </c>
      <c r="Z3" s="175">
        <v>50.747421091856353</v>
      </c>
      <c r="AA3" s="304">
        <v>3125.5692350126933</v>
      </c>
      <c r="AB3" s="322">
        <f>SUM(AC3:AM3)</f>
        <v>155.36127940924564</v>
      </c>
      <c r="AC3" s="323"/>
      <c r="AD3" s="175"/>
      <c r="AE3" s="175">
        <v>42.821337762534519</v>
      </c>
      <c r="AF3" s="175"/>
      <c r="AG3" s="175"/>
      <c r="AH3" s="175"/>
      <c r="AI3" s="175">
        <v>95.159599578663105</v>
      </c>
      <c r="AJ3" s="175">
        <v>17.380342068047998</v>
      </c>
      <c r="AK3" s="28"/>
      <c r="AL3" s="28"/>
      <c r="AM3" s="190"/>
      <c r="AN3" s="352"/>
      <c r="AO3" s="352">
        <v>210.76152354000004</v>
      </c>
      <c r="AP3" s="322"/>
      <c r="AQ3" s="201">
        <f t="shared" si="0"/>
        <v>12986.450102102282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35.287254949547993</v>
      </c>
      <c r="D4" s="252">
        <v>0</v>
      </c>
      <c r="E4" s="253">
        <v>34.051923574499995</v>
      </c>
      <c r="F4" s="190"/>
      <c r="G4" s="190">
        <v>1.2353313750479997</v>
      </c>
      <c r="H4" s="304">
        <f>SUM(I4:K4)</f>
        <v>2.6034888500000002</v>
      </c>
      <c r="I4" s="28"/>
      <c r="J4" s="470"/>
      <c r="K4" s="175">
        <v>2.6034888500000002</v>
      </c>
      <c r="L4" s="304">
        <f>SUM(M4:Z4)</f>
        <v>1717.0866958825757</v>
      </c>
      <c r="M4" s="28">
        <v>84.3463345336</v>
      </c>
      <c r="N4" s="28">
        <v>0</v>
      </c>
      <c r="O4" s="175"/>
      <c r="P4" s="175">
        <v>327.14106575555553</v>
      </c>
      <c r="Q4" s="175">
        <v>0</v>
      </c>
      <c r="R4" s="175">
        <v>140.76404928983999</v>
      </c>
      <c r="S4" s="175">
        <v>953.53422297895736</v>
      </c>
      <c r="T4" s="175">
        <v>22.034979663550917</v>
      </c>
      <c r="U4" s="175">
        <v>76.071455697717667</v>
      </c>
      <c r="V4" s="175">
        <v>2.6056038479729717</v>
      </c>
      <c r="W4" s="190">
        <v>96.129826777624302</v>
      </c>
      <c r="X4" s="190">
        <v>5.0457397856015316</v>
      </c>
      <c r="Y4" s="190">
        <v>7.749380876251688E-2</v>
      </c>
      <c r="Z4" s="175">
        <v>9.3359237433928559</v>
      </c>
      <c r="AA4" s="304">
        <v>0</v>
      </c>
      <c r="AB4" s="322">
        <f>SUM(AC4:AM4)</f>
        <v>17.509651322400003</v>
      </c>
      <c r="AC4" s="323"/>
      <c r="AD4" s="175"/>
      <c r="AE4" s="175">
        <v>1.8328377599999997E-2</v>
      </c>
      <c r="AF4" s="175"/>
      <c r="AG4" s="175"/>
      <c r="AH4" s="175"/>
      <c r="AI4" s="175">
        <v>17.491322944800004</v>
      </c>
      <c r="AJ4" s="175">
        <v>0</v>
      </c>
      <c r="AK4" s="28"/>
      <c r="AL4" s="28"/>
      <c r="AM4" s="190"/>
      <c r="AN4" s="352"/>
      <c r="AO4" s="352">
        <v>74.228516079999991</v>
      </c>
      <c r="AP4" s="322"/>
      <c r="AQ4" s="201">
        <f t="shared" si="0"/>
        <v>1846.7156070845238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470"/>
      <c r="K5" s="175"/>
      <c r="L5" s="304">
        <f>SUM(M5:Z5)</f>
        <v>173.2842222078676</v>
      </c>
      <c r="M5" s="28"/>
      <c r="N5" s="28"/>
      <c r="O5" s="175"/>
      <c r="P5" s="175"/>
      <c r="Q5" s="175"/>
      <c r="R5" s="175"/>
      <c r="S5" s="175">
        <v>6.7701083109952593</v>
      </c>
      <c r="T5" s="175"/>
      <c r="U5" s="175">
        <v>166.51411389687235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173.2842222078676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-58.618145172167196</v>
      </c>
      <c r="D6" s="254">
        <v>-55.783705230591053</v>
      </c>
      <c r="E6" s="190">
        <v>-2.6499717788999839</v>
      </c>
      <c r="F6" s="255"/>
      <c r="G6" s="255">
        <v>-0.18446816267615943</v>
      </c>
      <c r="H6" s="305">
        <f>SUM(I6:K6)</f>
        <v>139.90350040164418</v>
      </c>
      <c r="I6" s="306">
        <v>139.81662440702419</v>
      </c>
      <c r="J6" s="526">
        <v>0</v>
      </c>
      <c r="K6" s="306">
        <v>8.6875994620000146E-2</v>
      </c>
      <c r="L6" s="305">
        <f>SUM(M6:Z6)</f>
        <v>112.17328966209814</v>
      </c>
      <c r="M6" s="28">
        <v>58.858587873200001</v>
      </c>
      <c r="N6" s="28">
        <v>-3.2775450167999982</v>
      </c>
      <c r="O6" s="175"/>
      <c r="P6" s="175">
        <v>147.58484185555557</v>
      </c>
      <c r="Q6" s="175">
        <v>-9.320267349120007</v>
      </c>
      <c r="R6" s="175">
        <v>135.29433232895994</v>
      </c>
      <c r="S6" s="175">
        <v>-14.787171905687199</v>
      </c>
      <c r="T6" s="175">
        <v>-6.3770406106005222</v>
      </c>
      <c r="U6" s="175">
        <v>-179.85481354184273</v>
      </c>
      <c r="V6" s="175">
        <v>-18.754032607616633</v>
      </c>
      <c r="W6" s="255">
        <v>2.8063986360497242</v>
      </c>
      <c r="X6" s="255">
        <v>0</v>
      </c>
      <c r="Y6" s="255">
        <v>0</v>
      </c>
      <c r="Z6" s="306">
        <v>0</v>
      </c>
      <c r="AA6" s="305">
        <v>0</v>
      </c>
      <c r="AB6" s="324">
        <f>SUM(AC6:AM6)</f>
        <v>0.89554838052262475</v>
      </c>
      <c r="AC6" s="325"/>
      <c r="AD6" s="186"/>
      <c r="AE6" s="186">
        <v>-5.8820241508533755</v>
      </c>
      <c r="AF6" s="186"/>
      <c r="AG6" s="186"/>
      <c r="AH6" s="186"/>
      <c r="AI6" s="186">
        <v>7.4291305847039997</v>
      </c>
      <c r="AJ6" s="186">
        <v>-0.65155805332799943</v>
      </c>
      <c r="AK6" s="306"/>
      <c r="AL6" s="306"/>
      <c r="AM6" s="255"/>
      <c r="AN6" s="353"/>
      <c r="AO6" s="353"/>
      <c r="AP6" s="324"/>
      <c r="AQ6" s="204">
        <f t="shared" si="0"/>
        <v>194.35419327209775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910.67081015416738</v>
      </c>
      <c r="D7" s="326">
        <f t="shared" si="1"/>
        <v>860.00556726770537</v>
      </c>
      <c r="E7" s="180">
        <f t="shared" si="1"/>
        <v>37.618611040285145</v>
      </c>
      <c r="F7" s="180">
        <f t="shared" si="1"/>
        <v>0</v>
      </c>
      <c r="G7" s="180">
        <f t="shared" si="1"/>
        <v>13.046631846176766</v>
      </c>
      <c r="H7" s="308">
        <f t="shared" si="1"/>
        <v>265.00401155164417</v>
      </c>
      <c r="I7" s="326">
        <f t="shared" si="1"/>
        <v>139.81662440702419</v>
      </c>
      <c r="J7" s="471">
        <f t="shared" si="1"/>
        <v>127.70399999999999</v>
      </c>
      <c r="K7" s="180">
        <f t="shared" si="1"/>
        <v>-2.51661285538</v>
      </c>
      <c r="L7" s="308">
        <f t="shared" si="1"/>
        <v>6711.9842254361147</v>
      </c>
      <c r="M7" s="326">
        <f t="shared" si="1"/>
        <v>3093.1237788859999</v>
      </c>
      <c r="N7" s="326">
        <f t="shared" si="1"/>
        <v>2.9061354216000015</v>
      </c>
      <c r="O7" s="180">
        <f t="shared" si="1"/>
        <v>0</v>
      </c>
      <c r="P7" s="180">
        <f t="shared" si="1"/>
        <v>28.459258966666681</v>
      </c>
      <c r="Q7" s="180">
        <f t="shared" si="1"/>
        <v>357.47298979391996</v>
      </c>
      <c r="R7" s="180">
        <f t="shared" si="1"/>
        <v>749.6410100644797</v>
      </c>
      <c r="S7" s="180">
        <f t="shared" si="1"/>
        <v>-607.11925663876775</v>
      </c>
      <c r="T7" s="180">
        <f t="shared" si="1"/>
        <v>135.0255779888773</v>
      </c>
      <c r="U7" s="180">
        <f t="shared" si="1"/>
        <v>2492.5002053903636</v>
      </c>
      <c r="V7" s="180">
        <f t="shared" si="1"/>
        <v>175.61946651642944</v>
      </c>
      <c r="W7" s="180">
        <f t="shared" si="1"/>
        <v>-93.323428141574581</v>
      </c>
      <c r="X7" s="180">
        <f t="shared" si="1"/>
        <v>335.39831839717573</v>
      </c>
      <c r="Y7" s="180">
        <f t="shared" si="1"/>
        <v>0.86867144247927663</v>
      </c>
      <c r="Z7" s="180">
        <f t="shared" si="1"/>
        <v>41.411497348463499</v>
      </c>
      <c r="AA7" s="308">
        <f t="shared" si="1"/>
        <v>4383.7279215152339</v>
      </c>
      <c r="AB7" s="308">
        <f t="shared" si="1"/>
        <v>1638.5056489122755</v>
      </c>
      <c r="AC7" s="326">
        <f t="shared" si="1"/>
        <v>64.450114580884502</v>
      </c>
      <c r="AD7" s="180">
        <f t="shared" si="1"/>
        <v>840.94072444363735</v>
      </c>
      <c r="AE7" s="180">
        <f t="shared" si="1"/>
        <v>269.08513865911664</v>
      </c>
      <c r="AF7" s="180">
        <f t="shared" si="1"/>
        <v>143.78048516173769</v>
      </c>
      <c r="AG7" s="180">
        <f t="shared" si="1"/>
        <v>29.401516213591378</v>
      </c>
      <c r="AH7" s="180">
        <f t="shared" si="1"/>
        <v>22.674403886425171</v>
      </c>
      <c r="AI7" s="180">
        <f t="shared" si="1"/>
        <v>162.5370662115271</v>
      </c>
      <c r="AJ7" s="180">
        <f t="shared" si="1"/>
        <v>19.912024541567998</v>
      </c>
      <c r="AK7" s="259">
        <f t="shared" si="1"/>
        <v>6.863859457126229</v>
      </c>
      <c r="AL7" s="259">
        <f t="shared" si="1"/>
        <v>14.011375971201144</v>
      </c>
      <c r="AM7" s="326">
        <f t="shared" si="1"/>
        <v>64.848939785460246</v>
      </c>
      <c r="AN7" s="308">
        <f t="shared" si="1"/>
        <v>142.93598051955109</v>
      </c>
      <c r="AO7" s="308">
        <f t="shared" si="1"/>
        <v>136.53300746000005</v>
      </c>
      <c r="AP7" s="362">
        <f t="shared" si="1"/>
        <v>0</v>
      </c>
      <c r="AQ7" s="229">
        <f t="shared" si="0"/>
        <v>14189.361605548987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2">C7-C27</f>
        <v>910.67081015416738</v>
      </c>
      <c r="D8" s="374">
        <f t="shared" si="2"/>
        <v>860.00556726770537</v>
      </c>
      <c r="E8" s="375">
        <f t="shared" si="2"/>
        <v>37.618611040285145</v>
      </c>
      <c r="F8" s="376">
        <f t="shared" si="2"/>
        <v>0</v>
      </c>
      <c r="G8" s="376">
        <f t="shared" si="2"/>
        <v>13.046631846176766</v>
      </c>
      <c r="H8" s="377">
        <f t="shared" si="2"/>
        <v>265.00401155164417</v>
      </c>
      <c r="I8" s="374">
        <f t="shared" si="2"/>
        <v>139.81662440702419</v>
      </c>
      <c r="J8" s="527">
        <f t="shared" si="2"/>
        <v>127.70399999999999</v>
      </c>
      <c r="K8" s="375">
        <f t="shared" si="2"/>
        <v>-2.51661285538</v>
      </c>
      <c r="L8" s="377">
        <f t="shared" si="2"/>
        <v>6334.3057382479965</v>
      </c>
      <c r="M8" s="374">
        <f t="shared" si="2"/>
        <v>3093.1237788859999</v>
      </c>
      <c r="N8" s="374">
        <f t="shared" si="2"/>
        <v>2.9061354216000015</v>
      </c>
      <c r="O8" s="375">
        <f t="shared" si="2"/>
        <v>0</v>
      </c>
      <c r="P8" s="375">
        <f t="shared" si="2"/>
        <v>28.459258966666681</v>
      </c>
      <c r="Q8" s="375">
        <f t="shared" si="2"/>
        <v>357.47298979391996</v>
      </c>
      <c r="R8" s="375">
        <f t="shared" si="2"/>
        <v>749.6410100644797</v>
      </c>
      <c r="S8" s="375">
        <f t="shared" si="2"/>
        <v>-607.11925663876775</v>
      </c>
      <c r="T8" s="375">
        <f t="shared" si="2"/>
        <v>135.0255779888773</v>
      </c>
      <c r="U8" s="375">
        <f t="shared" si="2"/>
        <v>2492.5002053903636</v>
      </c>
      <c r="V8" s="375">
        <f t="shared" si="2"/>
        <v>175.61946651642944</v>
      </c>
      <c r="W8" s="376">
        <f t="shared" si="2"/>
        <v>-93.323428141574581</v>
      </c>
      <c r="X8" s="376">
        <f t="shared" si="2"/>
        <v>0</v>
      </c>
      <c r="Y8" s="376">
        <f t="shared" si="2"/>
        <v>0</v>
      </c>
      <c r="Z8" s="375">
        <f t="shared" si="2"/>
        <v>0</v>
      </c>
      <c r="AA8" s="377">
        <f t="shared" si="2"/>
        <v>4383.7279215152339</v>
      </c>
      <c r="AB8" s="387">
        <f t="shared" si="2"/>
        <v>1638.5056489122755</v>
      </c>
      <c r="AC8" s="374">
        <f t="shared" si="2"/>
        <v>64.450114580884502</v>
      </c>
      <c r="AD8" s="375">
        <f t="shared" si="2"/>
        <v>840.94072444363735</v>
      </c>
      <c r="AE8" s="375">
        <f t="shared" si="2"/>
        <v>269.08513865911664</v>
      </c>
      <c r="AF8" s="375">
        <f t="shared" si="2"/>
        <v>143.78048516173769</v>
      </c>
      <c r="AG8" s="375">
        <f t="shared" si="2"/>
        <v>29.401516213591378</v>
      </c>
      <c r="AH8" s="375">
        <f t="shared" si="2"/>
        <v>22.674403886425171</v>
      </c>
      <c r="AI8" s="375">
        <f t="shared" si="2"/>
        <v>162.5370662115271</v>
      </c>
      <c r="AJ8" s="375">
        <f t="shared" si="2"/>
        <v>19.912024541567998</v>
      </c>
      <c r="AK8" s="411">
        <f t="shared" si="2"/>
        <v>6.863859457126229</v>
      </c>
      <c r="AL8" s="411">
        <f t="shared" si="2"/>
        <v>14.011375971201144</v>
      </c>
      <c r="AM8" s="374">
        <f t="shared" si="2"/>
        <v>64.848939785460246</v>
      </c>
      <c r="AN8" s="377">
        <f t="shared" si="2"/>
        <v>142.93598051955109</v>
      </c>
      <c r="AO8" s="377">
        <f t="shared" si="2"/>
        <v>136.53300746000005</v>
      </c>
      <c r="AP8" s="374">
        <f t="shared" si="2"/>
        <v>0</v>
      </c>
      <c r="AQ8" s="378">
        <f t="shared" si="0"/>
        <v>13811.68311836087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3">SUM(C10:C14)</f>
        <v>672.76181752483296</v>
      </c>
      <c r="D9" s="259">
        <f t="shared" si="3"/>
        <v>672.76181752483296</v>
      </c>
      <c r="E9" s="180">
        <f t="shared" si="3"/>
        <v>0</v>
      </c>
      <c r="F9" s="260">
        <f t="shared" si="3"/>
        <v>0</v>
      </c>
      <c r="G9" s="260">
        <f t="shared" si="3"/>
        <v>0</v>
      </c>
      <c r="H9" s="308">
        <f t="shared" si="3"/>
        <v>129.36175734289282</v>
      </c>
      <c r="I9" s="259">
        <f t="shared" si="3"/>
        <v>129.36175734289282</v>
      </c>
      <c r="J9" s="471">
        <f t="shared" si="3"/>
        <v>0</v>
      </c>
      <c r="K9" s="180">
        <f t="shared" si="3"/>
        <v>0</v>
      </c>
      <c r="L9" s="308">
        <f t="shared" si="3"/>
        <v>3488.1701553068197</v>
      </c>
      <c r="M9" s="180">
        <f t="shared" si="3"/>
        <v>3093.1237788859994</v>
      </c>
      <c r="N9" s="180">
        <f t="shared" ref="N9" si="4">SUM(N10:N14)</f>
        <v>35.136316982680086</v>
      </c>
      <c r="O9" s="180">
        <f t="shared" si="3"/>
        <v>0</v>
      </c>
      <c r="P9" s="180">
        <f t="shared" si="3"/>
        <v>0</v>
      </c>
      <c r="Q9" s="180">
        <f t="shared" si="3"/>
        <v>0</v>
      </c>
      <c r="R9" s="180">
        <f t="shared" si="3"/>
        <v>0</v>
      </c>
      <c r="S9" s="180">
        <f t="shared" si="3"/>
        <v>328.83388410655067</v>
      </c>
      <c r="T9" s="180">
        <f t="shared" si="3"/>
        <v>0.45660113346239994</v>
      </c>
      <c r="U9" s="180">
        <f t="shared" si="3"/>
        <v>30.61957419812699</v>
      </c>
      <c r="V9" s="180">
        <f t="shared" si="3"/>
        <v>0</v>
      </c>
      <c r="W9" s="260">
        <f t="shared" si="3"/>
        <v>0</v>
      </c>
      <c r="X9" s="260">
        <f t="shared" si="3"/>
        <v>0</v>
      </c>
      <c r="Y9" s="260">
        <f t="shared" si="3"/>
        <v>0</v>
      </c>
      <c r="Z9" s="180">
        <f t="shared" si="3"/>
        <v>0</v>
      </c>
      <c r="AA9" s="308">
        <f t="shared" si="3"/>
        <v>2375.4471599088865</v>
      </c>
      <c r="AB9" s="326">
        <f t="shared" si="3"/>
        <v>237.91071045662861</v>
      </c>
      <c r="AC9" s="327">
        <f t="shared" si="3"/>
        <v>0</v>
      </c>
      <c r="AD9" s="180">
        <f t="shared" si="3"/>
        <v>0</v>
      </c>
      <c r="AE9" s="180">
        <f t="shared" si="3"/>
        <v>101.52989282069719</v>
      </c>
      <c r="AF9" s="180">
        <f t="shared" ref="AF9" si="5">SUM(AF10:AF14)</f>
        <v>97.137693209692969</v>
      </c>
      <c r="AG9" s="180">
        <f t="shared" si="3"/>
        <v>29.401516213591378</v>
      </c>
      <c r="AH9" s="180">
        <f t="shared" si="3"/>
        <v>9.8416082126470759</v>
      </c>
      <c r="AI9" s="180">
        <f t="shared" si="3"/>
        <v>0</v>
      </c>
      <c r="AJ9" s="180">
        <f t="shared" ref="AJ9" si="6">SUM(AJ10:AJ14)</f>
        <v>0</v>
      </c>
      <c r="AK9" s="259">
        <f t="shared" si="3"/>
        <v>0</v>
      </c>
      <c r="AL9" s="259">
        <f t="shared" ref="AL9" si="7">SUM(AL10:AL14)</f>
        <v>0</v>
      </c>
      <c r="AM9" s="260">
        <f t="shared" ref="AM9" si="8">SUM(AM10:AM14)</f>
        <v>0</v>
      </c>
      <c r="AN9" s="308">
        <f t="shared" si="3"/>
        <v>89.023112402331606</v>
      </c>
      <c r="AO9" s="308">
        <f t="shared" si="3"/>
        <v>53.473718120000001</v>
      </c>
      <c r="AP9" s="326">
        <f t="shared" si="3"/>
        <v>0</v>
      </c>
      <c r="AQ9" s="211">
        <f t="shared" si="0"/>
        <v>7046.148431062391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672.76181752483296</v>
      </c>
      <c r="D10" s="262">
        <v>672.76181752483296</v>
      </c>
      <c r="E10" s="181"/>
      <c r="F10" s="263"/>
      <c r="G10" s="263"/>
      <c r="H10" s="309">
        <f>SUM(I10:K10)</f>
        <v>66.477586998939529</v>
      </c>
      <c r="I10" s="262">
        <v>66.477586998939529</v>
      </c>
      <c r="J10" s="473">
        <v>0</v>
      </c>
      <c r="K10" s="181"/>
      <c r="L10" s="309">
        <f>SUM(M10:Z10)</f>
        <v>359.45345830467767</v>
      </c>
      <c r="M10" s="181"/>
      <c r="N10" s="181"/>
      <c r="O10" s="181"/>
      <c r="P10" s="181"/>
      <c r="Q10" s="181"/>
      <c r="R10" s="181"/>
      <c r="S10" s="181">
        <v>328.83388410655067</v>
      </c>
      <c r="T10" s="181"/>
      <c r="U10" s="181">
        <v>30.61957419812699</v>
      </c>
      <c r="V10" s="181"/>
      <c r="W10" s="263"/>
      <c r="X10" s="263"/>
      <c r="Y10" s="263"/>
      <c r="Z10" s="181"/>
      <c r="AA10" s="309">
        <v>2087.6867920143859</v>
      </c>
      <c r="AB10" s="328">
        <f>SUM(AC10:AM10)</f>
        <v>223.26183026503296</v>
      </c>
      <c r="AC10" s="329"/>
      <c r="AD10" s="181"/>
      <c r="AE10" s="181">
        <v>96.722620841748608</v>
      </c>
      <c r="AF10" s="181">
        <v>97.137693209692969</v>
      </c>
      <c r="AG10" s="181">
        <v>29.401516213591378</v>
      </c>
      <c r="AH10" s="181"/>
      <c r="AI10" s="181"/>
      <c r="AJ10" s="181"/>
      <c r="AK10" s="262"/>
      <c r="AL10" s="262"/>
      <c r="AM10" s="263"/>
      <c r="AN10" s="354">
        <v>89.023112402331606</v>
      </c>
      <c r="AO10" s="309"/>
      <c r="AP10" s="328"/>
      <c r="AQ10" s="214">
        <f t="shared" si="0"/>
        <v>3498.664597510201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4.9669183165848452</v>
      </c>
      <c r="I11" s="28">
        <v>4.9669183165848452</v>
      </c>
      <c r="J11" s="470"/>
      <c r="K11" s="175"/>
      <c r="L11" s="304">
        <f>SUM(M11:Z11)</f>
        <v>0.45660113346239994</v>
      </c>
      <c r="M11" s="175"/>
      <c r="N11" s="188"/>
      <c r="O11" s="188">
        <v>0</v>
      </c>
      <c r="P11" s="175"/>
      <c r="Q11" s="175"/>
      <c r="R11" s="175"/>
      <c r="S11" s="175">
        <v>0</v>
      </c>
      <c r="T11" s="175">
        <v>0.45660113346239994</v>
      </c>
      <c r="U11" s="175">
        <v>0</v>
      </c>
      <c r="V11" s="175"/>
      <c r="W11" s="190"/>
      <c r="X11" s="190"/>
      <c r="Y11" s="190"/>
      <c r="Z11" s="175"/>
      <c r="AA11" s="304">
        <v>254.88331050144731</v>
      </c>
      <c r="AB11" s="322">
        <f>SUM(AC11:AM11)</f>
        <v>14.648880191595648</v>
      </c>
      <c r="AC11" s="323"/>
      <c r="AD11" s="175"/>
      <c r="AE11" s="175">
        <v>4.8072719789485721</v>
      </c>
      <c r="AF11" s="175"/>
      <c r="AG11" s="175"/>
      <c r="AH11" s="175">
        <v>9.8416082126470759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274.95571014309019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470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44.327411720000001</v>
      </c>
      <c r="AP12" s="322"/>
      <c r="AQ12" s="201">
        <f t="shared" si="0"/>
        <v>44.327411720000001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57.917252027368434</v>
      </c>
      <c r="I13" s="28">
        <v>57.917252027368434</v>
      </c>
      <c r="J13" s="470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57.917252027368434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476"/>
      <c r="K14" s="182"/>
      <c r="L14" s="310">
        <f>SUM(M14:Z14)</f>
        <v>3128.2600958686794</v>
      </c>
      <c r="M14" s="182">
        <v>3093.1237788859994</v>
      </c>
      <c r="N14" s="182">
        <v>35.136316982680086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32.877057393053079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9.1463063999999985</v>
      </c>
      <c r="AP14" s="330"/>
      <c r="AQ14" s="217">
        <f t="shared" si="0"/>
        <v>3170.2834596617326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9">SUM(C16:C20)</f>
        <v>0</v>
      </c>
      <c r="D15" s="268">
        <f t="shared" si="9"/>
        <v>0</v>
      </c>
      <c r="E15" s="183">
        <f t="shared" si="9"/>
        <v>0</v>
      </c>
      <c r="F15" s="269">
        <f t="shared" si="9"/>
        <v>0</v>
      </c>
      <c r="G15" s="269">
        <f t="shared" si="9"/>
        <v>0</v>
      </c>
      <c r="H15" s="311">
        <f t="shared" si="9"/>
        <v>55.021389426000013</v>
      </c>
      <c r="I15" s="268">
        <f t="shared" si="9"/>
        <v>0</v>
      </c>
      <c r="J15" s="528">
        <f t="shared" si="9"/>
        <v>0</v>
      </c>
      <c r="K15" s="183">
        <f t="shared" si="9"/>
        <v>55.021389426000013</v>
      </c>
      <c r="L15" s="311">
        <f t="shared" si="9"/>
        <v>3190.0554152209188</v>
      </c>
      <c r="M15" s="183">
        <f t="shared" si="9"/>
        <v>0</v>
      </c>
      <c r="N15" s="183">
        <f t="shared" si="9"/>
        <v>0</v>
      </c>
      <c r="O15" s="183">
        <f t="shared" si="9"/>
        <v>97.440566086436775</v>
      </c>
      <c r="P15" s="183">
        <f t="shared" si="9"/>
        <v>584.61907413333336</v>
      </c>
      <c r="Q15" s="183">
        <f t="shared" si="9"/>
        <v>268.86374956896009</v>
      </c>
      <c r="R15" s="183">
        <f t="shared" si="9"/>
        <v>0</v>
      </c>
      <c r="S15" s="183">
        <f t="shared" si="9"/>
        <v>962.83784417289087</v>
      </c>
      <c r="T15" s="183">
        <f t="shared" si="9"/>
        <v>47.239381054464758</v>
      </c>
      <c r="U15" s="183">
        <f t="shared" si="9"/>
        <v>1135.2489180618768</v>
      </c>
      <c r="V15" s="183">
        <f t="shared" si="9"/>
        <v>0</v>
      </c>
      <c r="W15" s="269">
        <f t="shared" si="9"/>
        <v>93.805882142955795</v>
      </c>
      <c r="X15" s="269">
        <f t="shared" si="9"/>
        <v>0</v>
      </c>
      <c r="Y15" s="269">
        <f t="shared" si="9"/>
        <v>0</v>
      </c>
      <c r="Z15" s="183">
        <f t="shared" si="9"/>
        <v>0</v>
      </c>
      <c r="AA15" s="311">
        <f t="shared" si="9"/>
        <v>0</v>
      </c>
      <c r="AB15" s="219">
        <f t="shared" si="9"/>
        <v>0</v>
      </c>
      <c r="AC15" s="332">
        <f t="shared" si="9"/>
        <v>0</v>
      </c>
      <c r="AD15" s="183">
        <f t="shared" si="9"/>
        <v>0</v>
      </c>
      <c r="AE15" s="183">
        <f t="shared" si="9"/>
        <v>0</v>
      </c>
      <c r="AF15" s="183">
        <f t="shared" si="9"/>
        <v>0</v>
      </c>
      <c r="AG15" s="189">
        <f t="shared" si="9"/>
        <v>0</v>
      </c>
      <c r="AH15" s="189">
        <f t="shared" si="9"/>
        <v>0</v>
      </c>
      <c r="AI15" s="189">
        <f t="shared" si="9"/>
        <v>0</v>
      </c>
      <c r="AJ15" s="189">
        <f t="shared" ref="AJ15" si="10">SUM(AJ16:AJ20)</f>
        <v>0</v>
      </c>
      <c r="AK15" s="268">
        <f t="shared" si="9"/>
        <v>0</v>
      </c>
      <c r="AL15" s="268">
        <f t="shared" si="9"/>
        <v>0</v>
      </c>
      <c r="AM15" s="269">
        <f t="shared" si="9"/>
        <v>0</v>
      </c>
      <c r="AN15" s="311">
        <f t="shared" si="9"/>
        <v>0</v>
      </c>
      <c r="AO15" s="311">
        <f t="shared" si="9"/>
        <v>1827.8706563586245</v>
      </c>
      <c r="AP15" s="219">
        <f t="shared" si="9"/>
        <v>0</v>
      </c>
      <c r="AQ15" s="220">
        <f t="shared" si="0"/>
        <v>5072.9474610055431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1625.7425735452675</v>
      </c>
      <c r="AP16" s="328"/>
      <c r="AQ16" s="221">
        <f>C16+H16+L16+AA16+AO16+AP16</f>
        <v>1625.7425735452675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177.50845107791997</v>
      </c>
      <c r="AP17" s="322"/>
      <c r="AQ17" s="201">
        <f>C17+H17+L17+AA17+AO17+AP17</f>
        <v>177.50845107791997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24.619631735436887</v>
      </c>
      <c r="AP18" s="322"/>
      <c r="AQ18" s="201">
        <f t="shared" si="0"/>
        <v>24.619631735436887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55.021389426000013</v>
      </c>
      <c r="I19" s="28"/>
      <c r="J19" s="175"/>
      <c r="K19" s="175">
        <v>55.021389426000013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55.021389426000013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3190.0554152209188</v>
      </c>
      <c r="M20" s="182"/>
      <c r="N20" s="182"/>
      <c r="O20" s="182">
        <v>97.440566086436775</v>
      </c>
      <c r="P20" s="182">
        <v>584.61907413333336</v>
      </c>
      <c r="Q20" s="182">
        <v>268.86374956896009</v>
      </c>
      <c r="R20" s="182">
        <v>0</v>
      </c>
      <c r="S20" s="182">
        <v>962.83784417289087</v>
      </c>
      <c r="T20" s="182">
        <v>47.239381054464758</v>
      </c>
      <c r="U20" s="182">
        <v>1135.2489180618768</v>
      </c>
      <c r="V20" s="182"/>
      <c r="W20" s="266">
        <v>93.805882142955795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3190.0554152209188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23.955447667406776</v>
      </c>
      <c r="D21" s="271">
        <f>SUM(D22:D24)</f>
        <v>-19.918310089999999</v>
      </c>
      <c r="E21" s="184">
        <f>SUM(E22:E24)</f>
        <v>44.205068877406774</v>
      </c>
      <c r="F21" s="272">
        <f>SUM(F22:F24)</f>
        <v>0</v>
      </c>
      <c r="G21" s="272">
        <f>SUM(G22:G24)</f>
        <v>-0.33131112000000001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-43.34002594038531</v>
      </c>
      <c r="M21" s="184">
        <f t="shared" ref="M21:AQ21" si="11">SUM(M22:M24)</f>
        <v>0</v>
      </c>
      <c r="N21" s="184">
        <f t="shared" si="11"/>
        <v>32.20625870827056</v>
      </c>
      <c r="O21" s="184">
        <f t="shared" si="11"/>
        <v>0</v>
      </c>
      <c r="P21" s="184">
        <f t="shared" si="11"/>
        <v>-8.6147849999999995</v>
      </c>
      <c r="Q21" s="184">
        <f t="shared" si="11"/>
        <v>309.44144594272001</v>
      </c>
      <c r="R21" s="184">
        <f t="shared" si="11"/>
        <v>-323.60824756991997</v>
      </c>
      <c r="S21" s="184">
        <f t="shared" si="11"/>
        <v>0.12686258843601894</v>
      </c>
      <c r="T21" s="184">
        <f t="shared" si="11"/>
        <v>0</v>
      </c>
      <c r="U21" s="184">
        <f t="shared" si="11"/>
        <v>-28.604801822485136</v>
      </c>
      <c r="V21" s="184">
        <f t="shared" si="11"/>
        <v>-24.286758787406775</v>
      </c>
      <c r="W21" s="272">
        <f t="shared" si="11"/>
        <v>0</v>
      </c>
      <c r="X21" s="272">
        <f t="shared" si="11"/>
        <v>0</v>
      </c>
      <c r="Y21" s="272">
        <f t="shared" si="11"/>
        <v>0</v>
      </c>
      <c r="Z21" s="184">
        <f t="shared" si="11"/>
        <v>0</v>
      </c>
      <c r="AA21" s="312">
        <f t="shared" si="11"/>
        <v>0</v>
      </c>
      <c r="AB21" s="333">
        <f t="shared" si="11"/>
        <v>-912.68352638038402</v>
      </c>
      <c r="AC21" s="334">
        <f t="shared" si="11"/>
        <v>-64.450114580884502</v>
      </c>
      <c r="AD21" s="184">
        <f t="shared" si="11"/>
        <v>-840.94072444363735</v>
      </c>
      <c r="AE21" s="184">
        <f t="shared" si="11"/>
        <v>0</v>
      </c>
      <c r="AF21" s="184">
        <f t="shared" si="11"/>
        <v>0</v>
      </c>
      <c r="AG21" s="335">
        <f t="shared" si="11"/>
        <v>0</v>
      </c>
      <c r="AH21" s="335">
        <f t="shared" si="11"/>
        <v>-0.42882789873600002</v>
      </c>
      <c r="AI21" s="335">
        <f t="shared" si="11"/>
        <v>0</v>
      </c>
      <c r="AJ21" s="335">
        <f t="shared" si="11"/>
        <v>0</v>
      </c>
      <c r="AK21" s="271">
        <f t="shared" si="11"/>
        <v>-6.863859457126229</v>
      </c>
      <c r="AL21" s="335">
        <f t="shared" si="11"/>
        <v>0</v>
      </c>
      <c r="AM21" s="272">
        <f t="shared" si="11"/>
        <v>0</v>
      </c>
      <c r="AN21" s="315">
        <f t="shared" si="11"/>
        <v>0</v>
      </c>
      <c r="AO21" s="312">
        <f t="shared" si="11"/>
        <v>912.25469848164801</v>
      </c>
      <c r="AP21" s="333">
        <f t="shared" si="11"/>
        <v>0</v>
      </c>
      <c r="AQ21" s="225">
        <f t="shared" si="11"/>
        <v>-19.813406171714533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-912.25469848164801</v>
      </c>
      <c r="AC22" s="329">
        <f>-AC2</f>
        <v>-64.450114580884502</v>
      </c>
      <c r="AD22" s="181">
        <f>-AD2</f>
        <v>-840.94072444363735</v>
      </c>
      <c r="AE22" s="181"/>
      <c r="AF22" s="181"/>
      <c r="AG22" s="188"/>
      <c r="AH22" s="188"/>
      <c r="AI22" s="188"/>
      <c r="AJ22" s="188"/>
      <c r="AK22" s="262">
        <v>-6.863859457126229</v>
      </c>
      <c r="AL22" s="188"/>
      <c r="AM22" s="263"/>
      <c r="AN22" s="354"/>
      <c r="AO22" s="309">
        <f>-(C22+H22+L22+AA22+AB22)</f>
        <v>912.25469848164801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23.955447667406776</v>
      </c>
      <c r="D24" s="406">
        <v>-19.918310089999999</v>
      </c>
      <c r="E24" s="186">
        <f>-D24-V24</f>
        <v>44.205068877406774</v>
      </c>
      <c r="F24" s="255"/>
      <c r="G24" s="255">
        <v>-0.33131112000000001</v>
      </c>
      <c r="H24" s="305"/>
      <c r="I24" s="314"/>
      <c r="J24" s="186"/>
      <c r="K24" s="186"/>
      <c r="L24" s="305">
        <f>SUM(N24:Z24)</f>
        <v>-43.34002594038531</v>
      </c>
      <c r="M24" s="186"/>
      <c r="N24" s="186">
        <v>32.20625870827056</v>
      </c>
      <c r="O24" s="186"/>
      <c r="P24" s="186">
        <v>-8.6147849999999995</v>
      </c>
      <c r="Q24" s="186">
        <v>309.44144594272001</v>
      </c>
      <c r="R24" s="186">
        <v>-323.60824756991997</v>
      </c>
      <c r="S24" s="186">
        <v>0.12686258843601894</v>
      </c>
      <c r="T24" s="186"/>
      <c r="U24" s="186">
        <v>-28.604801822485136</v>
      </c>
      <c r="V24" s="255">
        <v>-24.286758787406775</v>
      </c>
      <c r="W24" s="255">
        <v>0</v>
      </c>
      <c r="X24" s="255"/>
      <c r="Y24" s="255"/>
      <c r="Z24" s="186"/>
      <c r="AA24" s="305"/>
      <c r="AB24" s="305">
        <f>SUM(AC24:AM24)</f>
        <v>-0.42882789873600002</v>
      </c>
      <c r="AC24" s="325"/>
      <c r="AD24" s="186"/>
      <c r="AE24" s="186"/>
      <c r="AF24" s="186"/>
      <c r="AG24" s="186"/>
      <c r="AH24" s="186">
        <v>-0.42882789873600002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-19.813406171714533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10.469112896752314</v>
      </c>
      <c r="I25" s="174">
        <v>10.469112896752314</v>
      </c>
      <c r="J25" s="479"/>
      <c r="K25" s="185"/>
      <c r="L25" s="311">
        <f>SUM(O25:Z25)</f>
        <v>99.993768447536056</v>
      </c>
      <c r="M25" s="185"/>
      <c r="N25" s="185"/>
      <c r="O25" s="185">
        <v>99.385536260942132</v>
      </c>
      <c r="P25" s="185"/>
      <c r="Q25" s="185"/>
      <c r="R25" s="185"/>
      <c r="S25" s="185">
        <v>0</v>
      </c>
      <c r="T25" s="185">
        <v>1.8276471195184864E-3</v>
      </c>
      <c r="U25" s="185">
        <v>0.60640453947441786</v>
      </c>
      <c r="V25" s="185"/>
      <c r="W25" s="174"/>
      <c r="X25" s="174"/>
      <c r="Y25" s="174"/>
      <c r="Z25" s="185"/>
      <c r="AA25" s="311">
        <v>54.817977940294135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280.44279393273672</v>
      </c>
      <c r="AP25" s="219"/>
      <c r="AQ25" s="228">
        <f>C25+H25+L25+AA25+AB25+AN25+AO25+AP25</f>
        <v>445.72365321731922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12">C7-C9+C15+C21-C25</f>
        <v>261.86444029674118</v>
      </c>
      <c r="D26" s="278">
        <f t="shared" si="12"/>
        <v>167.3254396528724</v>
      </c>
      <c r="E26" s="179">
        <f t="shared" si="12"/>
        <v>81.823679917691919</v>
      </c>
      <c r="F26" s="179">
        <f t="shared" si="12"/>
        <v>0</v>
      </c>
      <c r="G26" s="179">
        <f t="shared" si="12"/>
        <v>12.715320726176765</v>
      </c>
      <c r="H26" s="307">
        <f t="shared" si="12"/>
        <v>180.19453073799906</v>
      </c>
      <c r="I26" s="278">
        <f t="shared" si="12"/>
        <v>-1.4245832620936483E-2</v>
      </c>
      <c r="J26" s="480">
        <f t="shared" si="12"/>
        <v>127.70399999999999</v>
      </c>
      <c r="K26" s="179">
        <f t="shared" si="12"/>
        <v>52.50477657062001</v>
      </c>
      <c r="L26" s="307">
        <f t="shared" si="12"/>
        <v>6270.5356909622924</v>
      </c>
      <c r="M26" s="179">
        <f t="shared" si="12"/>
        <v>4.5474735088646412E-13</v>
      </c>
      <c r="N26" s="179">
        <f t="shared" si="12"/>
        <v>-2.3922852809526773E-2</v>
      </c>
      <c r="O26" s="179">
        <f t="shared" si="12"/>
        <v>-1.9449701745053574</v>
      </c>
      <c r="P26" s="179">
        <f t="shared" si="12"/>
        <v>604.46354810000003</v>
      </c>
      <c r="Q26" s="179">
        <f t="shared" si="12"/>
        <v>935.77818530560012</v>
      </c>
      <c r="R26" s="179">
        <f t="shared" si="12"/>
        <v>426.03276249455973</v>
      </c>
      <c r="S26" s="179">
        <f t="shared" si="12"/>
        <v>27.011566016008409</v>
      </c>
      <c r="T26" s="179">
        <f t="shared" si="12"/>
        <v>181.80653026276013</v>
      </c>
      <c r="U26" s="179">
        <f t="shared" si="12"/>
        <v>3567.9183428921538</v>
      </c>
      <c r="V26" s="179">
        <f t="shared" si="12"/>
        <v>151.33270772902267</v>
      </c>
      <c r="W26" s="179">
        <f t="shared" si="12"/>
        <v>0.48245400138121397</v>
      </c>
      <c r="X26" s="179">
        <f t="shared" si="12"/>
        <v>335.39831839717573</v>
      </c>
      <c r="Y26" s="179">
        <f t="shared" si="12"/>
        <v>0.86867144247927663</v>
      </c>
      <c r="Z26" s="179">
        <f t="shared" si="12"/>
        <v>41.411497348463499</v>
      </c>
      <c r="AA26" s="307">
        <f t="shared" si="12"/>
        <v>1953.4627836660532</v>
      </c>
      <c r="AB26" s="257">
        <f t="shared" si="12"/>
        <v>487.911412075263</v>
      </c>
      <c r="AC26" s="327">
        <f t="shared" si="12"/>
        <v>0</v>
      </c>
      <c r="AD26" s="180">
        <f t="shared" si="12"/>
        <v>0</v>
      </c>
      <c r="AE26" s="180">
        <f t="shared" si="12"/>
        <v>167.55524583841947</v>
      </c>
      <c r="AF26" s="180">
        <f t="shared" si="12"/>
        <v>46.642791952044718</v>
      </c>
      <c r="AG26" s="180">
        <f t="shared" si="12"/>
        <v>0</v>
      </c>
      <c r="AH26" s="180">
        <f t="shared" si="12"/>
        <v>12.403967775042096</v>
      </c>
      <c r="AI26" s="180">
        <f t="shared" si="12"/>
        <v>162.5370662115271</v>
      </c>
      <c r="AJ26" s="180">
        <f t="shared" si="12"/>
        <v>19.912024541567998</v>
      </c>
      <c r="AK26" s="259">
        <f t="shared" si="12"/>
        <v>0</v>
      </c>
      <c r="AL26" s="259">
        <f t="shared" si="12"/>
        <v>14.011375971201144</v>
      </c>
      <c r="AM26" s="297">
        <f t="shared" si="12"/>
        <v>64.848939785460246</v>
      </c>
      <c r="AN26" s="307">
        <f t="shared" si="12"/>
        <v>53.912868117219489</v>
      </c>
      <c r="AO26" s="307">
        <f t="shared" si="12"/>
        <v>2542.7418502475361</v>
      </c>
      <c r="AP26" s="257">
        <f t="shared" si="12"/>
        <v>0</v>
      </c>
      <c r="AQ26" s="207">
        <f>C26+H26+L26+AA26+AB26+AN26+AO26+AP26</f>
        <v>11750.623576103104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13">C28</f>
        <v>0</v>
      </c>
      <c r="D27" s="259">
        <f t="shared" si="13"/>
        <v>0</v>
      </c>
      <c r="E27" s="180">
        <f t="shared" si="13"/>
        <v>0</v>
      </c>
      <c r="F27" s="260">
        <f t="shared" si="13"/>
        <v>0</v>
      </c>
      <c r="G27" s="260">
        <f t="shared" si="13"/>
        <v>0</v>
      </c>
      <c r="H27" s="308">
        <f t="shared" si="13"/>
        <v>0</v>
      </c>
      <c r="I27" s="259">
        <f t="shared" si="13"/>
        <v>0</v>
      </c>
      <c r="J27" s="471">
        <f t="shared" si="13"/>
        <v>0</v>
      </c>
      <c r="K27" s="180">
        <f t="shared" si="13"/>
        <v>0</v>
      </c>
      <c r="L27" s="308">
        <f t="shared" si="13"/>
        <v>377.67848718811854</v>
      </c>
      <c r="M27" s="180">
        <f t="shared" si="13"/>
        <v>0</v>
      </c>
      <c r="N27" s="180">
        <f t="shared" si="13"/>
        <v>0</v>
      </c>
      <c r="O27" s="180">
        <f t="shared" si="13"/>
        <v>0</v>
      </c>
      <c r="P27" s="180">
        <f t="shared" si="13"/>
        <v>0</v>
      </c>
      <c r="Q27" s="180">
        <f t="shared" si="13"/>
        <v>0</v>
      </c>
      <c r="R27" s="180">
        <f t="shared" si="13"/>
        <v>0</v>
      </c>
      <c r="S27" s="180">
        <f t="shared" si="13"/>
        <v>0</v>
      </c>
      <c r="T27" s="180">
        <f t="shared" si="13"/>
        <v>0</v>
      </c>
      <c r="U27" s="180">
        <f t="shared" si="13"/>
        <v>0</v>
      </c>
      <c r="V27" s="180">
        <f t="shared" si="13"/>
        <v>0</v>
      </c>
      <c r="W27" s="260"/>
      <c r="X27" s="260">
        <f t="shared" ref="X27:AQ27" si="14">X28</f>
        <v>335.39831839717573</v>
      </c>
      <c r="Y27" s="260">
        <f t="shared" si="14"/>
        <v>0.86867144247927663</v>
      </c>
      <c r="Z27" s="180">
        <f t="shared" si="14"/>
        <v>41.411497348463499</v>
      </c>
      <c r="AA27" s="308">
        <f t="shared" si="14"/>
        <v>0</v>
      </c>
      <c r="AB27" s="326">
        <f t="shared" si="14"/>
        <v>0</v>
      </c>
      <c r="AC27" s="327">
        <f t="shared" si="14"/>
        <v>0</v>
      </c>
      <c r="AD27" s="180">
        <f t="shared" si="14"/>
        <v>0</v>
      </c>
      <c r="AE27" s="180">
        <f t="shared" si="14"/>
        <v>0</v>
      </c>
      <c r="AF27" s="180">
        <f t="shared" si="14"/>
        <v>0</v>
      </c>
      <c r="AG27" s="180">
        <f t="shared" si="14"/>
        <v>0</v>
      </c>
      <c r="AH27" s="180">
        <f t="shared" si="14"/>
        <v>0</v>
      </c>
      <c r="AI27" s="180">
        <f t="shared" si="14"/>
        <v>0</v>
      </c>
      <c r="AJ27" s="180">
        <f t="shared" si="14"/>
        <v>0</v>
      </c>
      <c r="AK27" s="259">
        <f t="shared" si="14"/>
        <v>0</v>
      </c>
      <c r="AL27" s="259">
        <f t="shared" si="14"/>
        <v>0</v>
      </c>
      <c r="AM27" s="260">
        <f t="shared" si="14"/>
        <v>0</v>
      </c>
      <c r="AN27" s="308">
        <f t="shared" si="14"/>
        <v>0</v>
      </c>
      <c r="AO27" s="308">
        <f t="shared" si="14"/>
        <v>0</v>
      </c>
      <c r="AP27" s="326">
        <f t="shared" si="14"/>
        <v>0</v>
      </c>
      <c r="AQ27" s="229">
        <f t="shared" si="14"/>
        <v>377.67848718811854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529"/>
      <c r="K28" s="184"/>
      <c r="L28" s="315">
        <f>SUM(M28:Z28)</f>
        <v>377.67848718811854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335.39831839717573</v>
      </c>
      <c r="Y28" s="272">
        <f>Y26</f>
        <v>0.86867144247927663</v>
      </c>
      <c r="Z28" s="184">
        <f>Z26</f>
        <v>41.411497348463499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>C28+H28+L28+AA28+AB28+AN28+AO28+AP28</f>
        <v>377.67848718811854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15">C30+C45+C56+C58+C65+C70+C71</f>
        <v>275.21666357380616</v>
      </c>
      <c r="D29" s="259">
        <f t="shared" si="15"/>
        <v>171.80346565934207</v>
      </c>
      <c r="E29" s="180">
        <f t="shared" si="15"/>
        <v>91.047445254885133</v>
      </c>
      <c r="F29" s="260">
        <f t="shared" si="15"/>
        <v>0</v>
      </c>
      <c r="G29" s="260">
        <f t="shared" si="15"/>
        <v>12.365752659579005</v>
      </c>
      <c r="H29" s="308">
        <f t="shared" si="15"/>
        <v>180.36988223</v>
      </c>
      <c r="I29" s="259">
        <f t="shared" si="15"/>
        <v>0</v>
      </c>
      <c r="J29" s="472">
        <f t="shared" si="15"/>
        <v>127.70399999999999</v>
      </c>
      <c r="K29" s="259">
        <f t="shared" si="15"/>
        <v>52.665882230000001</v>
      </c>
      <c r="L29" s="308">
        <f t="shared" si="15"/>
        <v>5975.5133953693839</v>
      </c>
      <c r="M29" s="180">
        <f t="shared" si="15"/>
        <v>0</v>
      </c>
      <c r="N29" s="180">
        <f t="shared" si="15"/>
        <v>0</v>
      </c>
      <c r="O29" s="180">
        <f t="shared" si="15"/>
        <v>0</v>
      </c>
      <c r="P29" s="180">
        <f t="shared" si="15"/>
        <v>612.74491157777788</v>
      </c>
      <c r="Q29" s="180">
        <f t="shared" si="15"/>
        <v>943.81500350592023</v>
      </c>
      <c r="R29" s="180">
        <f t="shared" si="15"/>
        <v>445.76882293992008</v>
      </c>
      <c r="S29" s="180">
        <f t="shared" si="15"/>
        <v>21.575486332510842</v>
      </c>
      <c r="T29" s="180">
        <f t="shared" si="15"/>
        <v>178.08896330005223</v>
      </c>
      <c r="U29" s="180">
        <f t="shared" si="15"/>
        <v>3622.7103030695262</v>
      </c>
      <c r="V29" s="180">
        <f t="shared" si="15"/>
        <v>150.80990464367727</v>
      </c>
      <c r="W29" s="260">
        <f t="shared" si="15"/>
        <v>0</v>
      </c>
      <c r="X29" s="260">
        <f t="shared" si="15"/>
        <v>0</v>
      </c>
      <c r="Y29" s="260">
        <f t="shared" si="15"/>
        <v>0</v>
      </c>
      <c r="Z29" s="259">
        <f t="shared" si="15"/>
        <v>0</v>
      </c>
      <c r="AA29" s="307">
        <f t="shared" si="15"/>
        <v>1950.8872618295818</v>
      </c>
      <c r="AB29" s="326">
        <f t="shared" si="15"/>
        <v>494.54043183904548</v>
      </c>
      <c r="AC29" s="327">
        <f t="shared" si="15"/>
        <v>0</v>
      </c>
      <c r="AD29" s="180">
        <f t="shared" si="15"/>
        <v>0</v>
      </c>
      <c r="AE29" s="180">
        <f t="shared" si="15"/>
        <v>175.7959098091942</v>
      </c>
      <c r="AF29" s="180">
        <f t="shared" si="15"/>
        <v>46.642791952044703</v>
      </c>
      <c r="AG29" s="180">
        <f t="shared" si="15"/>
        <v>0</v>
      </c>
      <c r="AH29" s="180">
        <f t="shared" si="15"/>
        <v>12.403967775042096</v>
      </c>
      <c r="AI29" s="180">
        <f t="shared" si="15"/>
        <v>160.51401357239109</v>
      </c>
      <c r="AJ29" s="180">
        <f t="shared" si="15"/>
        <v>20.323432973711995</v>
      </c>
      <c r="AK29" s="326">
        <f t="shared" si="15"/>
        <v>0</v>
      </c>
      <c r="AL29" s="326">
        <f t="shared" si="15"/>
        <v>14.011375971201142</v>
      </c>
      <c r="AM29" s="326">
        <f t="shared" si="15"/>
        <v>64.848939785460246</v>
      </c>
      <c r="AN29" s="326">
        <f t="shared" si="15"/>
        <v>53.912868117219482</v>
      </c>
      <c r="AO29" s="308">
        <f t="shared" si="15"/>
        <v>2581.6530979630797</v>
      </c>
      <c r="AP29" s="326">
        <f t="shared" si="15"/>
        <v>0</v>
      </c>
      <c r="AQ29" s="207">
        <f t="shared" si="15"/>
        <v>11512.093600922119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89.376412526600021</v>
      </c>
      <c r="D30" s="187">
        <v>89.376412526600021</v>
      </c>
      <c r="E30" s="187">
        <v>0</v>
      </c>
      <c r="F30" s="282"/>
      <c r="G30" s="282"/>
      <c r="H30" s="316">
        <f>SUM(H31:H44)</f>
        <v>0</v>
      </c>
      <c r="I30" s="281">
        <f t="shared" ref="I30:K30" si="16">SUM(I31:I44)</f>
        <v>0</v>
      </c>
      <c r="J30" s="187">
        <f t="shared" si="16"/>
        <v>0</v>
      </c>
      <c r="K30" s="187">
        <f t="shared" si="16"/>
        <v>0</v>
      </c>
      <c r="L30" s="316">
        <f>SUM(L31:L44)</f>
        <v>339.22067490251277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615">
        <v>5.0222142074379068</v>
      </c>
      <c r="R30" s="187">
        <f>SUM(R31:R44)</f>
        <v>0</v>
      </c>
      <c r="S30" s="615">
        <v>21.366183209552975</v>
      </c>
      <c r="T30" s="615">
        <v>68.569502140314214</v>
      </c>
      <c r="U30" s="615">
        <v>100.31118277909654</v>
      </c>
      <c r="V30" s="187">
        <v>143.95159256611112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616">
        <v>988.37154208206687</v>
      </c>
      <c r="AB30" s="338">
        <f t="shared" ref="AB30:AN30" si="17">SUM(AB31:AB44)</f>
        <v>179.74008094394975</v>
      </c>
      <c r="AC30" s="339">
        <f t="shared" si="17"/>
        <v>0</v>
      </c>
      <c r="AD30" s="187">
        <f t="shared" si="17"/>
        <v>0</v>
      </c>
      <c r="AE30" s="187">
        <f t="shared" si="17"/>
        <v>126.83949291621235</v>
      </c>
      <c r="AF30" s="187">
        <f t="shared" ref="AF30" si="18">SUM(AF31:AF44)</f>
        <v>46.642791952044703</v>
      </c>
      <c r="AG30" s="187">
        <f t="shared" si="17"/>
        <v>0</v>
      </c>
      <c r="AH30" s="187">
        <f t="shared" si="17"/>
        <v>6.2577960756926894</v>
      </c>
      <c r="AI30" s="187">
        <f t="shared" si="17"/>
        <v>0</v>
      </c>
      <c r="AJ30" s="187">
        <f t="shared" ref="AJ30" si="19">SUM(AJ31:AJ44)</f>
        <v>0</v>
      </c>
      <c r="AK30" s="187">
        <f t="shared" si="17"/>
        <v>0</v>
      </c>
      <c r="AL30" s="187">
        <f t="shared" ref="AL30:AM30" si="20">SUM(AL31:AL44)</f>
        <v>0</v>
      </c>
      <c r="AM30" s="442">
        <f t="shared" si="20"/>
        <v>0</v>
      </c>
      <c r="AN30" s="281">
        <f t="shared" si="17"/>
        <v>53.912868117219482</v>
      </c>
      <c r="AO30" s="616">
        <v>589.35517186101742</v>
      </c>
      <c r="AP30" s="338">
        <f>SUM(AP31:AP44)</f>
        <v>0</v>
      </c>
      <c r="AQ30" s="211">
        <f t="shared" ref="AQ30:AQ72" si="21">C30+H30+L30+AA30+AB30+AN30+AO30+AP30</f>
        <v>2239.9767504333663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22">SUM(D31:G31)</f>
        <v>0</v>
      </c>
      <c r="D31" s="329">
        <v>0</v>
      </c>
      <c r="E31" s="437"/>
      <c r="F31" s="437"/>
      <c r="G31" s="588"/>
      <c r="H31" s="317">
        <f t="shared" ref="H31:H43" si="23">SUM(I31:K31)</f>
        <v>0</v>
      </c>
      <c r="I31" s="284"/>
      <c r="J31" s="475"/>
      <c r="K31" s="188"/>
      <c r="L31" s="317">
        <f t="shared" ref="L31:L43" si="24">SUM(M31:Z31)</f>
        <v>10.938781098076682</v>
      </c>
      <c r="M31" s="188"/>
      <c r="N31" s="188"/>
      <c r="O31" s="188"/>
      <c r="P31" s="285"/>
      <c r="Q31" s="589">
        <v>0.17299999999999999</v>
      </c>
      <c r="R31" s="437"/>
      <c r="S31" s="589">
        <v>0</v>
      </c>
      <c r="T31" s="589">
        <v>0.90078109807668227</v>
      </c>
      <c r="U31" s="589">
        <v>9.8650000000000002</v>
      </c>
      <c r="V31" s="313">
        <v>0</v>
      </c>
      <c r="W31" s="437"/>
      <c r="X31" s="284"/>
      <c r="Y31" s="285"/>
      <c r="Z31" s="188"/>
      <c r="AA31" s="592">
        <v>0</v>
      </c>
      <c r="AB31" s="340">
        <f t="shared" ref="AB31:AB43" si="25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592">
        <v>23.595633964018234</v>
      </c>
      <c r="AP31" s="340"/>
      <c r="AQ31" s="214">
        <f t="shared" si="21"/>
        <v>34.534415062094915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22"/>
        <v>0</v>
      </c>
      <c r="D32" s="323">
        <v>0</v>
      </c>
      <c r="E32" s="416"/>
      <c r="F32" s="416"/>
      <c r="G32" s="587"/>
      <c r="H32" s="304">
        <f t="shared" si="23"/>
        <v>0</v>
      </c>
      <c r="I32" s="28">
        <v>0</v>
      </c>
      <c r="J32" s="470"/>
      <c r="K32" s="175"/>
      <c r="L32" s="304">
        <f t="shared" si="24"/>
        <v>67.464246350000423</v>
      </c>
      <c r="M32" s="175"/>
      <c r="N32" s="175"/>
      <c r="O32" s="175"/>
      <c r="P32" s="285"/>
      <c r="Q32" s="590">
        <v>1.121</v>
      </c>
      <c r="R32" s="416"/>
      <c r="S32" s="590">
        <v>16.447259565618001</v>
      </c>
      <c r="T32" s="590">
        <v>39.800986784382424</v>
      </c>
      <c r="U32" s="590">
        <v>10.095000000000001</v>
      </c>
      <c r="V32" s="416">
        <v>0</v>
      </c>
      <c r="W32" s="416"/>
      <c r="X32" s="28"/>
      <c r="Y32" s="190"/>
      <c r="Z32" s="175"/>
      <c r="AA32" s="593">
        <v>313.96025671751369</v>
      </c>
      <c r="AB32" s="322">
        <f t="shared" si="25"/>
        <v>11.994726146659145</v>
      </c>
      <c r="AC32" s="323"/>
      <c r="AD32" s="175"/>
      <c r="AE32" s="175">
        <v>5.7369300709664559</v>
      </c>
      <c r="AF32" s="175"/>
      <c r="AG32" s="188"/>
      <c r="AH32" s="188">
        <v>6.2577960756926894</v>
      </c>
      <c r="AI32" s="188"/>
      <c r="AJ32" s="188"/>
      <c r="AK32" s="28"/>
      <c r="AL32" s="190"/>
      <c r="AM32" s="175"/>
      <c r="AN32" s="352"/>
      <c r="AO32" s="593">
        <v>103.28928221767404</v>
      </c>
      <c r="AP32" s="322"/>
      <c r="AQ32" s="201">
        <f t="shared" si="21"/>
        <v>496.70851143184734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22"/>
        <v>0</v>
      </c>
      <c r="D33" s="323">
        <v>0</v>
      </c>
      <c r="E33" s="416"/>
      <c r="F33" s="416"/>
      <c r="G33" s="587"/>
      <c r="H33" s="304">
        <f t="shared" si="23"/>
        <v>0</v>
      </c>
      <c r="I33" s="28"/>
      <c r="J33" s="470"/>
      <c r="K33" s="175"/>
      <c r="L33" s="304">
        <f t="shared" si="24"/>
        <v>5.6864690535297706</v>
      </c>
      <c r="M33" s="175"/>
      <c r="N33" s="175"/>
      <c r="O33" s="175"/>
      <c r="P33" s="285"/>
      <c r="Q33" s="590">
        <v>4.9000000000000002E-2</v>
      </c>
      <c r="R33" s="416"/>
      <c r="S33" s="590">
        <v>0</v>
      </c>
      <c r="T33" s="590">
        <v>5.3404690535297705</v>
      </c>
      <c r="U33" s="590">
        <v>0.29699999999999999</v>
      </c>
      <c r="V33" s="416">
        <v>0</v>
      </c>
      <c r="W33" s="416"/>
      <c r="X33" s="28"/>
      <c r="Y33" s="190"/>
      <c r="Z33" s="175"/>
      <c r="AA33" s="593">
        <v>1.4732453039807789</v>
      </c>
      <c r="AB33" s="322">
        <f t="shared" si="25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593">
        <v>3.6684377767555847</v>
      </c>
      <c r="AP33" s="322"/>
      <c r="AQ33" s="201">
        <f t="shared" si="21"/>
        <v>10.828152134266134</v>
      </c>
    </row>
    <row r="34" spans="1:45" ht="12.75" customHeight="1" x14ac:dyDescent="0.2">
      <c r="A34" s="237" t="s">
        <v>18</v>
      </c>
      <c r="B34" s="138" t="s">
        <v>125</v>
      </c>
      <c r="C34" s="251">
        <f t="shared" si="22"/>
        <v>0</v>
      </c>
      <c r="D34" s="323">
        <v>0</v>
      </c>
      <c r="E34" s="416"/>
      <c r="F34" s="416"/>
      <c r="G34" s="587"/>
      <c r="H34" s="304">
        <f t="shared" si="23"/>
        <v>0</v>
      </c>
      <c r="I34" s="28"/>
      <c r="J34" s="470"/>
      <c r="K34" s="175"/>
      <c r="L34" s="304">
        <f t="shared" si="24"/>
        <v>2.3271412135206591</v>
      </c>
      <c r="M34" s="175"/>
      <c r="N34" s="175"/>
      <c r="O34" s="175"/>
      <c r="P34" s="285"/>
      <c r="Q34" s="590">
        <v>9.4E-2</v>
      </c>
      <c r="R34" s="416"/>
      <c r="S34" s="590">
        <v>0</v>
      </c>
      <c r="T34" s="590">
        <v>0.6161412135206592</v>
      </c>
      <c r="U34" s="590">
        <v>1.617</v>
      </c>
      <c r="V34" s="416">
        <v>0</v>
      </c>
      <c r="W34" s="416"/>
      <c r="X34" s="28"/>
      <c r="Y34" s="190"/>
      <c r="Z34" s="175"/>
      <c r="AA34" s="593">
        <v>5.4466981813508522</v>
      </c>
      <c r="AB34" s="322">
        <f t="shared" si="25"/>
        <v>118.32968738034916</v>
      </c>
      <c r="AC34" s="323"/>
      <c r="AD34" s="175"/>
      <c r="AE34" s="175">
        <v>118.32968738034916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593">
        <v>28.613382187396564</v>
      </c>
      <c r="AP34" s="322"/>
      <c r="AQ34" s="201">
        <f t="shared" si="21"/>
        <v>154.71690896261723</v>
      </c>
    </row>
    <row r="35" spans="1:45" ht="12.75" customHeight="1" x14ac:dyDescent="0.2">
      <c r="A35" s="237" t="s">
        <v>20</v>
      </c>
      <c r="B35" s="138" t="s">
        <v>126</v>
      </c>
      <c r="C35" s="251">
        <f t="shared" si="22"/>
        <v>0</v>
      </c>
      <c r="D35" s="323">
        <v>0</v>
      </c>
      <c r="E35" s="416"/>
      <c r="F35" s="416"/>
      <c r="G35" s="587"/>
      <c r="H35" s="304">
        <f t="shared" si="23"/>
        <v>0</v>
      </c>
      <c r="I35" s="28"/>
      <c r="J35" s="470"/>
      <c r="K35" s="175"/>
      <c r="L35" s="304">
        <f t="shared" si="24"/>
        <v>0.94232863759068697</v>
      </c>
      <c r="M35" s="175"/>
      <c r="N35" s="175"/>
      <c r="O35" s="175"/>
      <c r="P35" s="285"/>
      <c r="Q35" s="590">
        <v>2.5999999999999999E-2</v>
      </c>
      <c r="R35" s="416"/>
      <c r="S35" s="590">
        <v>0</v>
      </c>
      <c r="T35" s="590">
        <v>0.35232863759068694</v>
      </c>
      <c r="U35" s="590">
        <v>0.56399999999999995</v>
      </c>
      <c r="V35" s="416">
        <v>0</v>
      </c>
      <c r="W35" s="416"/>
      <c r="X35" s="28"/>
      <c r="Y35" s="190"/>
      <c r="Z35" s="175"/>
      <c r="AA35" s="593">
        <v>6.9235955559909783</v>
      </c>
      <c r="AB35" s="322">
        <f t="shared" si="25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593">
        <v>7.722856186078733</v>
      </c>
      <c r="AP35" s="322"/>
      <c r="AQ35" s="201">
        <f t="shared" si="21"/>
        <v>15.588780379660399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22"/>
        <v>0</v>
      </c>
      <c r="D36" s="341">
        <v>0</v>
      </c>
      <c r="E36" s="416"/>
      <c r="F36" s="416"/>
      <c r="G36" s="587"/>
      <c r="H36" s="304">
        <f t="shared" si="23"/>
        <v>0</v>
      </c>
      <c r="I36" s="28"/>
      <c r="J36" s="470"/>
      <c r="K36" s="175"/>
      <c r="L36" s="304">
        <f t="shared" si="24"/>
        <v>14.409278689970284</v>
      </c>
      <c r="M36" s="175"/>
      <c r="N36" s="175"/>
      <c r="O36" s="175"/>
      <c r="P36" s="285"/>
      <c r="Q36" s="591">
        <v>0.14700000000000002</v>
      </c>
      <c r="R36" s="416"/>
      <c r="S36" s="591">
        <v>1.1441721186</v>
      </c>
      <c r="T36" s="591">
        <v>1.9716518832661101</v>
      </c>
      <c r="U36" s="591">
        <v>4.306</v>
      </c>
      <c r="V36" s="437">
        <v>6.8404546881041739</v>
      </c>
      <c r="W36" s="416"/>
      <c r="X36" s="28"/>
      <c r="Y36" s="190"/>
      <c r="Z36" s="175"/>
      <c r="AA36" s="594">
        <v>129.58204072083589</v>
      </c>
      <c r="AB36" s="322">
        <f t="shared" si="25"/>
        <v>7.4011150945839932E-2</v>
      </c>
      <c r="AC36" s="323"/>
      <c r="AD36" s="175"/>
      <c r="AE36" s="175">
        <v>7.4011150945839932E-2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594">
        <v>85.406594086952737</v>
      </c>
      <c r="AP36" s="322"/>
      <c r="AQ36" s="201">
        <f t="shared" si="21"/>
        <v>229.47192464870474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22"/>
        <v>0</v>
      </c>
      <c r="D37" s="323">
        <v>0</v>
      </c>
      <c r="E37" s="416"/>
      <c r="F37" s="416"/>
      <c r="G37" s="587"/>
      <c r="H37" s="304">
        <f t="shared" si="23"/>
        <v>0</v>
      </c>
      <c r="I37" s="28"/>
      <c r="J37" s="470"/>
      <c r="K37" s="175"/>
      <c r="L37" s="304">
        <f t="shared" si="24"/>
        <v>2.8995347432223428</v>
      </c>
      <c r="M37" s="175"/>
      <c r="N37" s="175"/>
      <c r="O37" s="175"/>
      <c r="P37" s="285"/>
      <c r="Q37" s="590">
        <v>0.28000000000000003</v>
      </c>
      <c r="R37" s="416"/>
      <c r="S37" s="590">
        <v>0</v>
      </c>
      <c r="T37" s="590">
        <v>2.1365347432223429</v>
      </c>
      <c r="U37" s="590">
        <v>0.48299999999999998</v>
      </c>
      <c r="V37" s="416">
        <v>0</v>
      </c>
      <c r="W37" s="416"/>
      <c r="X37" s="28"/>
      <c r="Y37" s="190"/>
      <c r="Z37" s="175"/>
      <c r="AA37" s="593">
        <v>6.7965034970456859</v>
      </c>
      <c r="AB37" s="322">
        <f t="shared" si="25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593">
        <v>21.360838536799314</v>
      </c>
      <c r="AP37" s="322"/>
      <c r="AQ37" s="201">
        <f t="shared" si="21"/>
        <v>31.056876777067345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22"/>
        <v>89.376412526600021</v>
      </c>
      <c r="D38" s="323">
        <v>89.376412526600021</v>
      </c>
      <c r="E38" s="416"/>
      <c r="F38" s="416"/>
      <c r="G38" s="587"/>
      <c r="H38" s="304">
        <f t="shared" si="23"/>
        <v>0</v>
      </c>
      <c r="I38" s="28"/>
      <c r="J38" s="470"/>
      <c r="K38" s="175"/>
      <c r="L38" s="304">
        <f t="shared" si="24"/>
        <v>167.15301397905489</v>
      </c>
      <c r="M38" s="175"/>
      <c r="N38" s="175"/>
      <c r="O38" s="175"/>
      <c r="P38" s="285"/>
      <c r="Q38" s="590">
        <v>1.44</v>
      </c>
      <c r="R38" s="416"/>
      <c r="S38" s="590">
        <v>0</v>
      </c>
      <c r="T38" s="590">
        <v>2.3968761010479733</v>
      </c>
      <c r="U38" s="590">
        <v>26.204999999999998</v>
      </c>
      <c r="V38" s="416">
        <v>137.11113787800693</v>
      </c>
      <c r="W38" s="416"/>
      <c r="X38" s="28"/>
      <c r="Y38" s="190"/>
      <c r="Z38" s="175"/>
      <c r="AA38" s="593">
        <v>24.056919847253813</v>
      </c>
      <c r="AB38" s="322">
        <f t="shared" si="25"/>
        <v>49.34165626599561</v>
      </c>
      <c r="AC38" s="323"/>
      <c r="AD38" s="175"/>
      <c r="AE38" s="175">
        <v>2.6988643139509088</v>
      </c>
      <c r="AF38" s="175">
        <v>46.642791952044703</v>
      </c>
      <c r="AG38" s="188"/>
      <c r="AH38" s="188"/>
      <c r="AI38" s="188"/>
      <c r="AJ38" s="188"/>
      <c r="AK38" s="28"/>
      <c r="AL38" s="190"/>
      <c r="AM38" s="175"/>
      <c r="AN38" s="352">
        <v>53.912868117219482</v>
      </c>
      <c r="AO38" s="593">
        <v>66.938988527046405</v>
      </c>
      <c r="AP38" s="322"/>
      <c r="AQ38" s="201">
        <f t="shared" si="21"/>
        <v>450.77985926317024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22"/>
        <v>0</v>
      </c>
      <c r="D39" s="323">
        <v>0</v>
      </c>
      <c r="E39" s="416"/>
      <c r="F39" s="416"/>
      <c r="G39" s="587"/>
      <c r="H39" s="304">
        <f t="shared" si="23"/>
        <v>0</v>
      </c>
      <c r="I39" s="28"/>
      <c r="J39" s="470"/>
      <c r="K39" s="175"/>
      <c r="L39" s="304">
        <f t="shared" si="24"/>
        <v>3.93479934863349</v>
      </c>
      <c r="M39" s="175"/>
      <c r="N39" s="175"/>
      <c r="O39" s="175"/>
      <c r="P39" s="285"/>
      <c r="Q39" s="590">
        <v>0.26200000000000001</v>
      </c>
      <c r="R39" s="416"/>
      <c r="S39" s="590">
        <v>0.74378131254000013</v>
      </c>
      <c r="T39" s="590">
        <v>1.2340180360934894</v>
      </c>
      <c r="U39" s="590">
        <v>1.6950000000000001</v>
      </c>
      <c r="V39" s="416">
        <v>0</v>
      </c>
      <c r="W39" s="416"/>
      <c r="X39" s="28"/>
      <c r="Y39" s="190"/>
      <c r="Z39" s="175"/>
      <c r="AA39" s="593">
        <v>422.21442809889999</v>
      </c>
      <c r="AB39" s="322">
        <f t="shared" si="25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593">
        <v>60.891958616821249</v>
      </c>
      <c r="AP39" s="322"/>
      <c r="AQ39" s="201">
        <f t="shared" si="21"/>
        <v>487.04118606435469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22"/>
        <v>0</v>
      </c>
      <c r="D40" s="323">
        <v>0</v>
      </c>
      <c r="E40" s="416"/>
      <c r="F40" s="416"/>
      <c r="G40" s="587"/>
      <c r="H40" s="304">
        <f t="shared" si="23"/>
        <v>0</v>
      </c>
      <c r="I40" s="28"/>
      <c r="J40" s="470"/>
      <c r="K40" s="175"/>
      <c r="L40" s="304">
        <f t="shared" si="24"/>
        <v>2.7330976609005639</v>
      </c>
      <c r="M40" s="175"/>
      <c r="N40" s="175"/>
      <c r="O40" s="175"/>
      <c r="P40" s="285"/>
      <c r="Q40" s="590">
        <v>6.9000000000000006E-2</v>
      </c>
      <c r="R40" s="416"/>
      <c r="S40" s="590">
        <v>0</v>
      </c>
      <c r="T40" s="590">
        <v>2.1590976609005641</v>
      </c>
      <c r="U40" s="590">
        <v>0.505</v>
      </c>
      <c r="V40" s="416">
        <v>0</v>
      </c>
      <c r="W40" s="416"/>
      <c r="X40" s="28"/>
      <c r="Y40" s="190"/>
      <c r="Z40" s="175"/>
      <c r="AA40" s="593">
        <v>13.040813910398031</v>
      </c>
      <c r="AB40" s="322">
        <f t="shared" si="25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593">
        <v>17.341017831235725</v>
      </c>
      <c r="AP40" s="322"/>
      <c r="AQ40" s="201">
        <f t="shared" si="21"/>
        <v>33.114929402534315</v>
      </c>
    </row>
    <row r="41" spans="1:45" ht="12.75" customHeight="1" x14ac:dyDescent="0.2">
      <c r="A41" s="237" t="s">
        <v>32</v>
      </c>
      <c r="B41" s="138" t="s">
        <v>132</v>
      </c>
      <c r="C41" s="251">
        <f t="shared" si="22"/>
        <v>0</v>
      </c>
      <c r="D41" s="341">
        <v>0</v>
      </c>
      <c r="E41" s="416"/>
      <c r="F41" s="416"/>
      <c r="G41" s="587"/>
      <c r="H41" s="304">
        <f t="shared" si="23"/>
        <v>0</v>
      </c>
      <c r="I41" s="28"/>
      <c r="J41" s="470"/>
      <c r="K41" s="175"/>
      <c r="L41" s="304">
        <f t="shared" si="24"/>
        <v>2.9754985949786454</v>
      </c>
      <c r="M41" s="175"/>
      <c r="N41" s="175"/>
      <c r="O41" s="175"/>
      <c r="P41" s="285"/>
      <c r="Q41" s="591">
        <v>0.32200000000000001</v>
      </c>
      <c r="R41" s="416"/>
      <c r="S41" s="591">
        <v>0</v>
      </c>
      <c r="T41" s="591">
        <v>2.2614985949786455</v>
      </c>
      <c r="U41" s="591">
        <v>0.39200000000000002</v>
      </c>
      <c r="V41" s="437">
        <v>0</v>
      </c>
      <c r="W41" s="416"/>
      <c r="X41" s="28"/>
      <c r="Y41" s="190"/>
      <c r="Z41" s="175"/>
      <c r="AA41" s="594">
        <v>18.515267828759924</v>
      </c>
      <c r="AB41" s="322">
        <f t="shared" si="25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594">
        <v>104.9186178291007</v>
      </c>
      <c r="AP41" s="322"/>
      <c r="AQ41" s="201">
        <f t="shared" si="21"/>
        <v>126.40938425283926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22"/>
        <v>0</v>
      </c>
      <c r="D42" s="323">
        <v>0</v>
      </c>
      <c r="E42" s="416"/>
      <c r="F42" s="416"/>
      <c r="G42" s="587"/>
      <c r="H42" s="304">
        <f t="shared" si="23"/>
        <v>0</v>
      </c>
      <c r="I42" s="28"/>
      <c r="J42" s="470"/>
      <c r="K42" s="175"/>
      <c r="L42" s="304">
        <f t="shared" si="24"/>
        <v>1.2246873860416685</v>
      </c>
      <c r="M42" s="175"/>
      <c r="N42" s="175"/>
      <c r="O42" s="175"/>
      <c r="P42" s="285"/>
      <c r="Q42" s="590">
        <v>1.4E-2</v>
      </c>
      <c r="R42" s="416"/>
      <c r="S42" s="590">
        <v>0</v>
      </c>
      <c r="T42" s="590">
        <v>1.0326873860416685</v>
      </c>
      <c r="U42" s="590">
        <v>0.17799999999999999</v>
      </c>
      <c r="V42" s="416">
        <v>0</v>
      </c>
      <c r="W42" s="416"/>
      <c r="X42" s="28"/>
      <c r="Y42" s="190"/>
      <c r="Z42" s="175"/>
      <c r="AA42" s="593">
        <v>1.1869229642879355</v>
      </c>
      <c r="AB42" s="322">
        <f t="shared" si="25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593">
        <v>2.598071316694273</v>
      </c>
      <c r="AP42" s="322"/>
      <c r="AQ42" s="201">
        <f t="shared" si="21"/>
        <v>5.0096816670238766</v>
      </c>
    </row>
    <row r="43" spans="1:45" ht="12.75" customHeight="1" x14ac:dyDescent="0.2">
      <c r="A43" s="237" t="s">
        <v>36</v>
      </c>
      <c r="B43" s="138" t="s">
        <v>143</v>
      </c>
      <c r="C43" s="251">
        <f t="shared" si="22"/>
        <v>0</v>
      </c>
      <c r="D43" s="323">
        <v>0</v>
      </c>
      <c r="E43" s="416"/>
      <c r="F43" s="416"/>
      <c r="G43" s="587"/>
      <c r="H43" s="304">
        <f t="shared" si="23"/>
        <v>0</v>
      </c>
      <c r="I43" s="28"/>
      <c r="J43" s="470"/>
      <c r="K43" s="175">
        <v>0</v>
      </c>
      <c r="L43" s="304">
        <f t="shared" si="24"/>
        <v>12.296891005285911</v>
      </c>
      <c r="M43" s="175"/>
      <c r="N43" s="175"/>
      <c r="O43" s="175"/>
      <c r="P43" s="190"/>
      <c r="Q43" s="590">
        <v>0.17299999999999999</v>
      </c>
      <c r="R43" s="416"/>
      <c r="S43" s="590">
        <v>3.0309702127950002</v>
      </c>
      <c r="T43" s="590">
        <v>7.6679207924909107</v>
      </c>
      <c r="U43" s="590">
        <v>1.425</v>
      </c>
      <c r="V43" s="416">
        <v>0</v>
      </c>
      <c r="W43" s="416"/>
      <c r="X43" s="28"/>
      <c r="Y43" s="190"/>
      <c r="Z43" s="175"/>
      <c r="AA43" s="593">
        <v>41.546686234868957</v>
      </c>
      <c r="AB43" s="322">
        <f t="shared" si="25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593">
        <v>53.037198685159211</v>
      </c>
      <c r="AP43" s="322"/>
      <c r="AQ43" s="201">
        <f t="shared" si="21"/>
        <v>106.88077592531408</v>
      </c>
    </row>
    <row r="44" spans="1:45" s="198" customFormat="1" ht="12.75" customHeight="1" x14ac:dyDescent="0.2">
      <c r="A44" s="631" t="s">
        <v>173</v>
      </c>
      <c r="B44" s="632" t="s">
        <v>174</v>
      </c>
      <c r="C44" s="264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44.234907141706749</v>
      </c>
      <c r="M44" s="182"/>
      <c r="N44" s="182"/>
      <c r="O44" s="182"/>
      <c r="P44" s="266"/>
      <c r="Q44" s="417">
        <v>0.85221420743790655</v>
      </c>
      <c r="R44" s="417"/>
      <c r="S44" s="417">
        <v>0</v>
      </c>
      <c r="T44" s="417">
        <v>0.69851015517229298</v>
      </c>
      <c r="U44" s="417">
        <v>42.684182779096552</v>
      </c>
      <c r="V44" s="417">
        <v>0</v>
      </c>
      <c r="W44" s="417"/>
      <c r="X44" s="265"/>
      <c r="Y44" s="266"/>
      <c r="Z44" s="182"/>
      <c r="AA44" s="355">
        <v>3.6281632208802095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9.9722940992846549</v>
      </c>
      <c r="AP44" s="330"/>
      <c r="AQ44" s="217">
        <f>C44+H44+L44+AA44+AB44+AN44+AO44+AP44</f>
        <v>57.835364461871613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26">SUM(C46:C55)</f>
        <v>0</v>
      </c>
      <c r="D45" s="534">
        <f t="shared" si="26"/>
        <v>0</v>
      </c>
      <c r="E45" s="534">
        <f t="shared" si="26"/>
        <v>0</v>
      </c>
      <c r="F45" s="535">
        <f t="shared" si="26"/>
        <v>0</v>
      </c>
      <c r="G45" s="535">
        <f t="shared" si="26"/>
        <v>0</v>
      </c>
      <c r="H45" s="536">
        <f t="shared" si="26"/>
        <v>0</v>
      </c>
      <c r="I45" s="537">
        <f t="shared" si="26"/>
        <v>0</v>
      </c>
      <c r="J45" s="551">
        <f t="shared" si="26"/>
        <v>0</v>
      </c>
      <c r="K45" s="534">
        <f t="shared" si="26"/>
        <v>0</v>
      </c>
      <c r="L45" s="536">
        <f t="shared" si="26"/>
        <v>3981.0229870168564</v>
      </c>
      <c r="M45" s="534">
        <f t="shared" si="26"/>
        <v>0</v>
      </c>
      <c r="N45" s="534">
        <f t="shared" ref="N45" si="27">SUM(N46:N55)</f>
        <v>0</v>
      </c>
      <c r="O45" s="534">
        <f t="shared" si="26"/>
        <v>0</v>
      </c>
      <c r="P45" s="534">
        <f t="shared" si="26"/>
        <v>612.74491157777788</v>
      </c>
      <c r="Q45" s="534">
        <f t="shared" si="26"/>
        <v>0</v>
      </c>
      <c r="R45" s="534">
        <f t="shared" si="26"/>
        <v>445.76882293992008</v>
      </c>
      <c r="S45" s="534">
        <f t="shared" si="26"/>
        <v>0</v>
      </c>
      <c r="T45" s="534">
        <f t="shared" si="26"/>
        <v>1.1651176501305485</v>
      </c>
      <c r="U45" s="534">
        <f>SUM(U46:U55)</f>
        <v>2921.3441348490278</v>
      </c>
      <c r="V45" s="534">
        <f t="shared" si="26"/>
        <v>0</v>
      </c>
      <c r="W45" s="535">
        <f t="shared" si="26"/>
        <v>0</v>
      </c>
      <c r="X45" s="535">
        <f t="shared" si="26"/>
        <v>0</v>
      </c>
      <c r="Y45" s="535">
        <f t="shared" si="26"/>
        <v>0</v>
      </c>
      <c r="Z45" s="534">
        <f t="shared" si="26"/>
        <v>0</v>
      </c>
      <c r="AA45" s="536">
        <f t="shared" si="26"/>
        <v>16.679762707720784</v>
      </c>
      <c r="AB45" s="538">
        <f t="shared" si="26"/>
        <v>180.83744654610311</v>
      </c>
      <c r="AC45" s="539">
        <f t="shared" si="26"/>
        <v>0</v>
      </c>
      <c r="AD45" s="534">
        <f t="shared" si="26"/>
        <v>0</v>
      </c>
      <c r="AE45" s="534">
        <f t="shared" si="26"/>
        <v>0</v>
      </c>
      <c r="AF45" s="534">
        <f t="shared" ref="AF45" si="28">SUM(AF46:AF55)</f>
        <v>0</v>
      </c>
      <c r="AG45" s="534">
        <f t="shared" si="26"/>
        <v>0</v>
      </c>
      <c r="AH45" s="534">
        <f t="shared" si="26"/>
        <v>0</v>
      </c>
      <c r="AI45" s="534">
        <f t="shared" si="26"/>
        <v>160.51401357239109</v>
      </c>
      <c r="AJ45" s="534">
        <f t="shared" ref="AJ45" si="29">SUM(AJ46:AJ55)</f>
        <v>20.323432973711995</v>
      </c>
      <c r="AK45" s="537">
        <f t="shared" si="26"/>
        <v>0</v>
      </c>
      <c r="AL45" s="535">
        <f t="shared" ref="AL45" si="30">SUM(AL46:AL55)</f>
        <v>0</v>
      </c>
      <c r="AM45" s="534">
        <f t="shared" ref="AM45" si="31">SUM(AM46:AM55)</f>
        <v>0</v>
      </c>
      <c r="AN45" s="536">
        <f t="shared" si="26"/>
        <v>0</v>
      </c>
      <c r="AO45" s="536">
        <f t="shared" si="26"/>
        <v>12.807422042160283</v>
      </c>
      <c r="AP45" s="538">
        <f t="shared" si="26"/>
        <v>0</v>
      </c>
      <c r="AQ45" s="541">
        <f t="shared" si="21"/>
        <v>4191.3476183128405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32">SUM(D46:G46)</f>
        <v>0</v>
      </c>
      <c r="D46" s="291"/>
      <c r="E46" s="274"/>
      <c r="F46" s="263"/>
      <c r="G46" s="263"/>
      <c r="H46" s="309">
        <f t="shared" ref="H46:H64" si="33">SUM(I46:K46)</f>
        <v>0</v>
      </c>
      <c r="I46" s="262"/>
      <c r="J46" s="473"/>
      <c r="K46" s="181"/>
      <c r="L46" s="309">
        <f t="shared" ref="L46:L64" si="34">SUM(M46:Z46)</f>
        <v>751.19642774701231</v>
      </c>
      <c r="M46" s="181"/>
      <c r="N46" s="181"/>
      <c r="O46" s="181"/>
      <c r="P46" s="181"/>
      <c r="Q46" s="181"/>
      <c r="R46" s="181"/>
      <c r="S46" s="181"/>
      <c r="T46" s="181"/>
      <c r="U46" s="181">
        <v>751.19642774701231</v>
      </c>
      <c r="V46" s="181"/>
      <c r="W46" s="263"/>
      <c r="X46" s="263"/>
      <c r="Y46" s="263"/>
      <c r="Z46" s="181"/>
      <c r="AA46" s="354">
        <v>1.5422209556599999</v>
      </c>
      <c r="AB46" s="328">
        <f t="shared" ref="AB46:AB56" si="35">SUM(AC46:AM46)</f>
        <v>42.849572252987677</v>
      </c>
      <c r="AC46" s="329"/>
      <c r="AD46" s="181"/>
      <c r="AE46" s="181"/>
      <c r="AF46" s="181"/>
      <c r="AG46" s="181"/>
      <c r="AH46" s="181"/>
      <c r="AI46" s="181">
        <v>42.849572252987677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1"/>
        <v>795.58822095565995</v>
      </c>
    </row>
    <row r="47" spans="1:45" s="198" customFormat="1" ht="12.75" customHeight="1" x14ac:dyDescent="0.2">
      <c r="A47" s="235" t="s">
        <v>151</v>
      </c>
      <c r="B47" s="510"/>
      <c r="C47" s="251">
        <f t="shared" si="32"/>
        <v>0</v>
      </c>
      <c r="D47" s="514"/>
      <c r="E47" s="515"/>
      <c r="F47" s="285"/>
      <c r="G47" s="285"/>
      <c r="H47" s="304">
        <f t="shared" si="33"/>
        <v>0</v>
      </c>
      <c r="I47" s="284"/>
      <c r="J47" s="475"/>
      <c r="K47" s="188"/>
      <c r="L47" s="317">
        <f t="shared" si="34"/>
        <v>260.06725318663308</v>
      </c>
      <c r="M47" s="188"/>
      <c r="N47" s="188"/>
      <c r="O47" s="188"/>
      <c r="P47" s="188"/>
      <c r="Q47" s="188"/>
      <c r="R47" s="188"/>
      <c r="S47" s="188"/>
      <c r="T47" s="188"/>
      <c r="U47" s="188">
        <v>260.06725318663308</v>
      </c>
      <c r="V47" s="188"/>
      <c r="W47" s="285"/>
      <c r="X47" s="285"/>
      <c r="Y47" s="285"/>
      <c r="Z47" s="188"/>
      <c r="AA47" s="522"/>
      <c r="AB47" s="340">
        <f t="shared" si="35"/>
        <v>14.834695885707362</v>
      </c>
      <c r="AC47" s="341"/>
      <c r="AD47" s="188"/>
      <c r="AE47" s="188"/>
      <c r="AF47" s="188"/>
      <c r="AG47" s="188"/>
      <c r="AH47" s="188"/>
      <c r="AI47" s="188">
        <v>14.834695885707362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1"/>
        <v>274.90194907234047</v>
      </c>
    </row>
    <row r="48" spans="1:45" s="198" customFormat="1" ht="12.75" customHeight="1" x14ac:dyDescent="0.2">
      <c r="A48" s="237" t="s">
        <v>72</v>
      </c>
      <c r="B48" s="200"/>
      <c r="C48" s="251">
        <f t="shared" si="32"/>
        <v>0</v>
      </c>
      <c r="D48" s="252"/>
      <c r="E48" s="253"/>
      <c r="F48" s="190"/>
      <c r="G48" s="190"/>
      <c r="H48" s="304">
        <f t="shared" si="33"/>
        <v>0</v>
      </c>
      <c r="I48" s="28"/>
      <c r="J48" s="470"/>
      <c r="K48" s="175"/>
      <c r="L48" s="304">
        <f t="shared" si="34"/>
        <v>1744.544123133795</v>
      </c>
      <c r="M48" s="175"/>
      <c r="N48" s="175"/>
      <c r="O48" s="175"/>
      <c r="P48" s="175">
        <v>517.70482369342994</v>
      </c>
      <c r="Q48" s="175"/>
      <c r="R48" s="175"/>
      <c r="S48" s="175"/>
      <c r="T48" s="175">
        <v>1.1651176501305485</v>
      </c>
      <c r="U48" s="175">
        <v>1225.6741817902343</v>
      </c>
      <c r="V48" s="175"/>
      <c r="W48" s="190"/>
      <c r="X48" s="190"/>
      <c r="Y48" s="190"/>
      <c r="Z48" s="175"/>
      <c r="AA48" s="352"/>
      <c r="AB48" s="322">
        <f t="shared" si="35"/>
        <v>89.606163166355998</v>
      </c>
      <c r="AC48" s="323"/>
      <c r="AD48" s="175"/>
      <c r="AE48" s="175"/>
      <c r="AF48" s="175"/>
      <c r="AG48" s="175"/>
      <c r="AH48" s="175"/>
      <c r="AI48" s="175">
        <v>72.413335468663476</v>
      </c>
      <c r="AJ48" s="175">
        <v>17.192827697692522</v>
      </c>
      <c r="AK48" s="28"/>
      <c r="AL48" s="190"/>
      <c r="AM48" s="175"/>
      <c r="AN48" s="304"/>
      <c r="AO48" s="352">
        <v>8.5789870281602827</v>
      </c>
      <c r="AP48" s="322"/>
      <c r="AQ48" s="201">
        <f t="shared" si="21"/>
        <v>1842.7292733283114</v>
      </c>
    </row>
    <row r="49" spans="1:45" s="198" customFormat="1" ht="12.75" customHeight="1" x14ac:dyDescent="0.2">
      <c r="A49" s="237" t="s">
        <v>73</v>
      </c>
      <c r="B49" s="200"/>
      <c r="C49" s="251">
        <f t="shared" si="32"/>
        <v>0</v>
      </c>
      <c r="D49" s="252"/>
      <c r="E49" s="253"/>
      <c r="F49" s="190"/>
      <c r="G49" s="190"/>
      <c r="H49" s="304">
        <f t="shared" si="33"/>
        <v>0</v>
      </c>
      <c r="I49" s="28"/>
      <c r="J49" s="470"/>
      <c r="K49" s="175"/>
      <c r="L49" s="304">
        <f t="shared" si="34"/>
        <v>116.24418928874995</v>
      </c>
      <c r="M49" s="175"/>
      <c r="N49" s="175"/>
      <c r="O49" s="175"/>
      <c r="P49" s="175">
        <v>3.3695253132909584</v>
      </c>
      <c r="Q49" s="175"/>
      <c r="R49" s="175"/>
      <c r="S49" s="175"/>
      <c r="T49" s="175"/>
      <c r="U49" s="175">
        <v>112.87466397545899</v>
      </c>
      <c r="V49" s="175"/>
      <c r="W49" s="190"/>
      <c r="X49" s="190"/>
      <c r="Y49" s="190"/>
      <c r="Z49" s="175"/>
      <c r="AA49" s="352"/>
      <c r="AB49" s="322">
        <f t="shared" si="35"/>
        <v>6.5504713430314574</v>
      </c>
      <c r="AC49" s="323"/>
      <c r="AD49" s="175"/>
      <c r="AE49" s="175"/>
      <c r="AF49" s="175"/>
      <c r="AG49" s="175"/>
      <c r="AH49" s="175"/>
      <c r="AI49" s="175">
        <v>6.4385703803919236</v>
      </c>
      <c r="AJ49" s="175">
        <v>0.11190096263953365</v>
      </c>
      <c r="AK49" s="28"/>
      <c r="AL49" s="190"/>
      <c r="AM49" s="175"/>
      <c r="AN49" s="304"/>
      <c r="AO49" s="352"/>
      <c r="AP49" s="322"/>
      <c r="AQ49" s="201">
        <f t="shared" si="21"/>
        <v>122.79466063178141</v>
      </c>
    </row>
    <row r="50" spans="1:45" s="198" customFormat="1" ht="12.75" customHeight="1" x14ac:dyDescent="0.2">
      <c r="A50" s="237" t="s">
        <v>38</v>
      </c>
      <c r="B50" s="200"/>
      <c r="C50" s="251">
        <f t="shared" si="32"/>
        <v>0</v>
      </c>
      <c r="D50" s="252"/>
      <c r="E50" s="253"/>
      <c r="F50" s="190"/>
      <c r="G50" s="190"/>
      <c r="H50" s="304">
        <f t="shared" si="33"/>
        <v>0</v>
      </c>
      <c r="I50" s="28"/>
      <c r="J50" s="470"/>
      <c r="K50" s="175"/>
      <c r="L50" s="304">
        <f t="shared" si="34"/>
        <v>34.300961069822492</v>
      </c>
      <c r="M50" s="175"/>
      <c r="N50" s="175"/>
      <c r="O50" s="175"/>
      <c r="P50" s="175"/>
      <c r="Q50" s="175"/>
      <c r="R50" s="287"/>
      <c r="S50" s="175"/>
      <c r="T50" s="175"/>
      <c r="U50" s="175">
        <v>34.300961069822492</v>
      </c>
      <c r="V50" s="175"/>
      <c r="W50" s="190"/>
      <c r="X50" s="190"/>
      <c r="Y50" s="190"/>
      <c r="Z50" s="175"/>
      <c r="AA50" s="352"/>
      <c r="AB50" s="322">
        <f t="shared" si="35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4.2284350140000004</v>
      </c>
      <c r="AP50" s="322"/>
      <c r="AQ50" s="201">
        <f t="shared" si="21"/>
        <v>38.52939608382249</v>
      </c>
    </row>
    <row r="51" spans="1:45" s="198" customFormat="1" ht="12.75" customHeight="1" x14ac:dyDescent="0.2">
      <c r="A51" s="237" t="s">
        <v>39</v>
      </c>
      <c r="B51" s="200"/>
      <c r="C51" s="251">
        <f t="shared" si="32"/>
        <v>0</v>
      </c>
      <c r="D51" s="252"/>
      <c r="E51" s="253"/>
      <c r="F51" s="190"/>
      <c r="G51" s="190"/>
      <c r="H51" s="304">
        <f t="shared" si="33"/>
        <v>0</v>
      </c>
      <c r="I51" s="28"/>
      <c r="J51" s="470"/>
      <c r="K51" s="175"/>
      <c r="L51" s="304">
        <f t="shared" si="34"/>
        <v>6.4611345173021695</v>
      </c>
      <c r="M51" s="175"/>
      <c r="N51" s="175"/>
      <c r="O51" s="175"/>
      <c r="P51" s="175">
        <v>0.77232222222222213</v>
      </c>
      <c r="Q51" s="175"/>
      <c r="R51" s="175">
        <v>5.6888122950799476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35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1"/>
        <v>6.4611345173021695</v>
      </c>
    </row>
    <row r="52" spans="1:45" s="198" customFormat="1" ht="12.75" customHeight="1" x14ac:dyDescent="0.2">
      <c r="A52" s="237" t="s">
        <v>77</v>
      </c>
      <c r="B52" s="238"/>
      <c r="C52" s="286">
        <f t="shared" si="32"/>
        <v>0</v>
      </c>
      <c r="D52" s="287"/>
      <c r="E52" s="287"/>
      <c r="F52" s="288"/>
      <c r="G52" s="288"/>
      <c r="H52" s="318">
        <f t="shared" si="33"/>
        <v>0</v>
      </c>
      <c r="I52" s="319"/>
      <c r="J52" s="481"/>
      <c r="K52" s="287"/>
      <c r="L52" s="318">
        <f t="shared" si="34"/>
        <v>440.08001064484012</v>
      </c>
      <c r="M52" s="287"/>
      <c r="N52" s="287"/>
      <c r="O52" s="287"/>
      <c r="P52" s="188"/>
      <c r="Q52" s="287"/>
      <c r="R52" s="287">
        <v>440.08001064484012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35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1"/>
        <v>440.08001064484012</v>
      </c>
    </row>
    <row r="53" spans="1:45" s="198" customFormat="1" ht="12.75" customHeight="1" x14ac:dyDescent="0.2">
      <c r="A53" s="237" t="s">
        <v>74</v>
      </c>
      <c r="B53" s="238"/>
      <c r="C53" s="286">
        <f t="shared" si="32"/>
        <v>0</v>
      </c>
      <c r="D53" s="319"/>
      <c r="E53" s="287"/>
      <c r="F53" s="288"/>
      <c r="G53" s="288"/>
      <c r="H53" s="318">
        <f t="shared" si="33"/>
        <v>0</v>
      </c>
      <c r="I53" s="319"/>
      <c r="J53" s="481"/>
      <c r="K53" s="287"/>
      <c r="L53" s="318">
        <f t="shared" si="34"/>
        <v>196.15591060787892</v>
      </c>
      <c r="M53" s="287"/>
      <c r="N53" s="287"/>
      <c r="O53" s="287"/>
      <c r="P53" s="287">
        <v>0</v>
      </c>
      <c r="Q53" s="287"/>
      <c r="R53" s="287"/>
      <c r="S53" s="287"/>
      <c r="T53" s="287"/>
      <c r="U53" s="287">
        <v>196.15591060787892</v>
      </c>
      <c r="V53" s="287"/>
      <c r="W53" s="288"/>
      <c r="X53" s="288"/>
      <c r="Y53" s="288"/>
      <c r="Z53" s="287"/>
      <c r="AA53" s="349"/>
      <c r="AB53" s="342">
        <f t="shared" si="35"/>
        <v>11.189079918353391</v>
      </c>
      <c r="AC53" s="343"/>
      <c r="AD53" s="287"/>
      <c r="AE53" s="287"/>
      <c r="AF53" s="287"/>
      <c r="AG53" s="287"/>
      <c r="AH53" s="287"/>
      <c r="AI53" s="175">
        <v>11.189079918353391</v>
      </c>
      <c r="AJ53" s="175">
        <v>0</v>
      </c>
      <c r="AK53" s="287"/>
      <c r="AL53" s="287"/>
      <c r="AM53" s="287"/>
      <c r="AN53" s="349"/>
      <c r="AO53" s="352"/>
      <c r="AP53" s="342"/>
      <c r="AQ53" s="239">
        <f t="shared" si="21"/>
        <v>207.34499052623232</v>
      </c>
    </row>
    <row r="54" spans="1:45" s="198" customFormat="1" ht="12.75" customHeight="1" x14ac:dyDescent="0.2">
      <c r="A54" s="199" t="s">
        <v>135</v>
      </c>
      <c r="B54" s="200"/>
      <c r="C54" s="286">
        <f t="shared" si="32"/>
        <v>0</v>
      </c>
      <c r="D54" s="319"/>
      <c r="E54" s="287"/>
      <c r="F54" s="288"/>
      <c r="G54" s="288"/>
      <c r="H54" s="318">
        <f t="shared" si="33"/>
        <v>0</v>
      </c>
      <c r="I54" s="319"/>
      <c r="J54" s="481"/>
      <c r="K54" s="287"/>
      <c r="L54" s="318">
        <f t="shared" si="34"/>
        <v>116.87481867793744</v>
      </c>
      <c r="M54" s="287"/>
      <c r="N54" s="287"/>
      <c r="O54" s="287"/>
      <c r="P54" s="287"/>
      <c r="Q54" s="287"/>
      <c r="R54" s="287"/>
      <c r="S54" s="287"/>
      <c r="T54" s="287"/>
      <c r="U54" s="287">
        <v>116.87481867793744</v>
      </c>
      <c r="V54" s="287"/>
      <c r="W54" s="288"/>
      <c r="X54" s="288"/>
      <c r="Y54" s="288"/>
      <c r="Z54" s="287"/>
      <c r="AA54" s="384"/>
      <c r="AB54" s="342">
        <f t="shared" si="35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1"/>
        <v>116.87481867793744</v>
      </c>
    </row>
    <row r="55" spans="1:45" s="198" customFormat="1" ht="12.75" customHeight="1" x14ac:dyDescent="0.2">
      <c r="A55" s="215" t="s">
        <v>75</v>
      </c>
      <c r="B55" s="216"/>
      <c r="C55" s="264">
        <f t="shared" si="32"/>
        <v>0</v>
      </c>
      <c r="D55" s="292"/>
      <c r="E55" s="293"/>
      <c r="F55" s="266"/>
      <c r="G55" s="266"/>
      <c r="H55" s="310">
        <f t="shared" si="33"/>
        <v>0</v>
      </c>
      <c r="I55" s="265"/>
      <c r="J55" s="476"/>
      <c r="K55" s="182"/>
      <c r="L55" s="310">
        <f t="shared" si="34"/>
        <v>315.09815814288515</v>
      </c>
      <c r="M55" s="182"/>
      <c r="N55" s="182"/>
      <c r="O55" s="182"/>
      <c r="P55" s="182">
        <v>90.898240348834747</v>
      </c>
      <c r="Q55" s="182"/>
      <c r="R55" s="182"/>
      <c r="S55" s="182">
        <v>0</v>
      </c>
      <c r="T55" s="182"/>
      <c r="U55" s="182">
        <v>224.19991779405038</v>
      </c>
      <c r="V55" s="182"/>
      <c r="W55" s="266"/>
      <c r="X55" s="266"/>
      <c r="Y55" s="266"/>
      <c r="Z55" s="182"/>
      <c r="AA55" s="520">
        <v>15.137541752060784</v>
      </c>
      <c r="AB55" s="330">
        <f t="shared" si="35"/>
        <v>15.807463979667194</v>
      </c>
      <c r="AC55" s="331"/>
      <c r="AD55" s="182"/>
      <c r="AE55" s="182"/>
      <c r="AF55" s="182"/>
      <c r="AG55" s="182"/>
      <c r="AH55" s="182"/>
      <c r="AI55" s="182">
        <v>12.788759666287254</v>
      </c>
      <c r="AJ55" s="182">
        <v>3.0187043133799394</v>
      </c>
      <c r="AK55" s="265"/>
      <c r="AL55" s="266"/>
      <c r="AM55" s="182"/>
      <c r="AN55" s="310"/>
      <c r="AO55" s="355"/>
      <c r="AP55" s="330"/>
      <c r="AQ55" s="217">
        <f t="shared" si="21"/>
        <v>346.04316387461313</v>
      </c>
    </row>
    <row r="56" spans="1:45" s="208" customFormat="1" ht="12.75" customHeight="1" x14ac:dyDescent="0.2">
      <c r="A56" s="242" t="s">
        <v>40</v>
      </c>
      <c r="B56" s="243"/>
      <c r="C56" s="289">
        <f t="shared" si="32"/>
        <v>185.64328067126633</v>
      </c>
      <c r="D56" s="294">
        <v>82.23008275680219</v>
      </c>
      <c r="E56" s="386">
        <v>91.047445254885133</v>
      </c>
      <c r="F56" s="290"/>
      <c r="G56" s="290">
        <v>12.365752659579005</v>
      </c>
      <c r="H56" s="176">
        <f t="shared" si="33"/>
        <v>180.36988223</v>
      </c>
      <c r="I56" s="294"/>
      <c r="J56" s="478">
        <v>127.70399999999999</v>
      </c>
      <c r="K56" s="189">
        <v>52.665882230000001</v>
      </c>
      <c r="L56" s="176">
        <f t="shared" si="34"/>
        <v>1257.6886574089397</v>
      </c>
      <c r="M56" s="189"/>
      <c r="N56" s="189"/>
      <c r="O56" s="189"/>
      <c r="P56" s="189">
        <v>0</v>
      </c>
      <c r="Q56" s="595">
        <v>892.28578929848231</v>
      </c>
      <c r="R56" s="189"/>
      <c r="S56" s="189">
        <v>0</v>
      </c>
      <c r="T56" s="595">
        <v>47.769438325478852</v>
      </c>
      <c r="U56" s="595">
        <v>310.77511770741245</v>
      </c>
      <c r="V56" s="189">
        <v>6.858312077566163</v>
      </c>
      <c r="W56" s="290"/>
      <c r="X56" s="290"/>
      <c r="Y56" s="290"/>
      <c r="Z56" s="189"/>
      <c r="AA56" s="176">
        <v>594.99540666478595</v>
      </c>
      <c r="AB56" s="344">
        <f t="shared" si="35"/>
        <v>84.896264547448709</v>
      </c>
      <c r="AC56" s="345"/>
      <c r="AD56" s="189"/>
      <c r="AE56" s="189">
        <v>28.125378051819894</v>
      </c>
      <c r="AF56" s="189"/>
      <c r="AG56" s="189"/>
      <c r="AH56" s="189"/>
      <c r="AI56" s="189"/>
      <c r="AJ56" s="189"/>
      <c r="AK56" s="294"/>
      <c r="AL56" s="290">
        <v>13.844881309543936</v>
      </c>
      <c r="AM56" s="189">
        <v>42.926005186084886</v>
      </c>
      <c r="AN56" s="176"/>
      <c r="AO56" s="176">
        <v>759.12156202136009</v>
      </c>
      <c r="AP56" s="344"/>
      <c r="AQ56" s="220">
        <f t="shared" si="21"/>
        <v>3062.7150535438009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0.19697037593984965</v>
      </c>
      <c r="D57" s="595">
        <f t="shared" ref="D57:AP57" si="36">D58+D65</f>
        <v>0.19697037593984965</v>
      </c>
      <c r="E57" s="189">
        <f t="shared" si="36"/>
        <v>0</v>
      </c>
      <c r="F57" s="290">
        <f t="shared" si="36"/>
        <v>0</v>
      </c>
      <c r="G57" s="290">
        <f t="shared" si="36"/>
        <v>0</v>
      </c>
      <c r="H57" s="176">
        <f t="shared" si="36"/>
        <v>0</v>
      </c>
      <c r="I57" s="294">
        <f t="shared" si="36"/>
        <v>0</v>
      </c>
      <c r="J57" s="294">
        <f t="shared" si="36"/>
        <v>0</v>
      </c>
      <c r="K57" s="294">
        <f t="shared" si="36"/>
        <v>0</v>
      </c>
      <c r="L57" s="176">
        <f t="shared" si="36"/>
        <v>193.27720830708648</v>
      </c>
      <c r="M57" s="189">
        <f t="shared" si="36"/>
        <v>0</v>
      </c>
      <c r="N57" s="189">
        <f t="shared" si="36"/>
        <v>0</v>
      </c>
      <c r="O57" s="189">
        <f t="shared" si="36"/>
        <v>0</v>
      </c>
      <c r="P57" s="189">
        <f t="shared" si="36"/>
        <v>0</v>
      </c>
      <c r="Q57" s="595">
        <f t="shared" si="36"/>
        <v>46.506999999999998</v>
      </c>
      <c r="R57" s="189">
        <f t="shared" si="36"/>
        <v>0</v>
      </c>
      <c r="S57" s="595">
        <f t="shared" si="36"/>
        <v>0.2093031229578676</v>
      </c>
      <c r="T57" s="595">
        <f t="shared" si="36"/>
        <v>60.584905184128601</v>
      </c>
      <c r="U57" s="595">
        <f t="shared" si="36"/>
        <v>85.976000000000013</v>
      </c>
      <c r="V57" s="189">
        <f t="shared" si="36"/>
        <v>0</v>
      </c>
      <c r="W57" s="290">
        <f t="shared" si="36"/>
        <v>0</v>
      </c>
      <c r="X57" s="290">
        <f t="shared" si="36"/>
        <v>0</v>
      </c>
      <c r="Y57" s="290">
        <f t="shared" si="36"/>
        <v>0</v>
      </c>
      <c r="Z57" s="294">
        <f t="shared" si="36"/>
        <v>0</v>
      </c>
      <c r="AA57" s="609">
        <f t="shared" si="36"/>
        <v>350.84055037500821</v>
      </c>
      <c r="AB57" s="344">
        <f t="shared" si="36"/>
        <v>49.066639801543943</v>
      </c>
      <c r="AC57" s="345">
        <f t="shared" si="36"/>
        <v>0</v>
      </c>
      <c r="AD57" s="189">
        <f t="shared" si="36"/>
        <v>0</v>
      </c>
      <c r="AE57" s="189">
        <f t="shared" si="36"/>
        <v>20.831038841161963</v>
      </c>
      <c r="AF57" s="189">
        <f t="shared" si="36"/>
        <v>0</v>
      </c>
      <c r="AG57" s="189">
        <f t="shared" si="36"/>
        <v>0</v>
      </c>
      <c r="AH57" s="189">
        <f t="shared" si="36"/>
        <v>6.1461716993494075</v>
      </c>
      <c r="AI57" s="189">
        <f t="shared" si="36"/>
        <v>0</v>
      </c>
      <c r="AJ57" s="189">
        <f t="shared" si="36"/>
        <v>0</v>
      </c>
      <c r="AK57" s="189">
        <f t="shared" si="36"/>
        <v>0</v>
      </c>
      <c r="AL57" s="189">
        <f t="shared" si="36"/>
        <v>0.16649466165720572</v>
      </c>
      <c r="AM57" s="294">
        <f t="shared" si="36"/>
        <v>21.922934599375363</v>
      </c>
      <c r="AN57" s="176">
        <f t="shared" si="36"/>
        <v>0</v>
      </c>
      <c r="AO57" s="609">
        <f t="shared" si="36"/>
        <v>1172.7324160599021</v>
      </c>
      <c r="AP57" s="344">
        <f t="shared" si="36"/>
        <v>0</v>
      </c>
      <c r="AQ57" s="240">
        <f t="shared" si="21"/>
        <v>1766.1137849194806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32"/>
        <v>0.19697037593984965</v>
      </c>
      <c r="D58" s="596">
        <v>0.19697037593984965</v>
      </c>
      <c r="E58" s="344">
        <v>0</v>
      </c>
      <c r="F58" s="344">
        <f>SUM(F59:F64)</f>
        <v>0</v>
      </c>
      <c r="G58" s="582">
        <v>0</v>
      </c>
      <c r="H58" s="176">
        <f t="shared" si="33"/>
        <v>0</v>
      </c>
      <c r="I58" s="294">
        <f>SUM(I59:I64)</f>
        <v>0</v>
      </c>
      <c r="J58" s="482">
        <f>SUM(J59:J64)</f>
        <v>0</v>
      </c>
      <c r="K58" s="294">
        <f>SUM(K59:K64)</f>
        <v>0</v>
      </c>
      <c r="L58" s="176">
        <f t="shared" si="34"/>
        <v>88.722671740664964</v>
      </c>
      <c r="M58" s="189">
        <f t="shared" ref="M58:AJ58" si="37">SUM(M59:M64)</f>
        <v>0</v>
      </c>
      <c r="N58" s="290">
        <f t="shared" si="37"/>
        <v>0</v>
      </c>
      <c r="O58" s="290">
        <f t="shared" si="37"/>
        <v>0</v>
      </c>
      <c r="P58" s="344">
        <f t="shared" si="37"/>
        <v>0</v>
      </c>
      <c r="Q58" s="602">
        <v>11.955</v>
      </c>
      <c r="R58" s="344">
        <f t="shared" si="37"/>
        <v>0</v>
      </c>
      <c r="S58" s="602">
        <v>0</v>
      </c>
      <c r="T58" s="602">
        <v>32.391671740664968</v>
      </c>
      <c r="U58" s="602">
        <v>44.376000000000005</v>
      </c>
      <c r="V58" s="344">
        <f t="shared" si="37"/>
        <v>0</v>
      </c>
      <c r="W58" s="344">
        <f t="shared" si="37"/>
        <v>0</v>
      </c>
      <c r="X58" s="344">
        <f t="shared" si="37"/>
        <v>0</v>
      </c>
      <c r="Y58" s="290">
        <f t="shared" si="37"/>
        <v>0</v>
      </c>
      <c r="Z58" s="294">
        <f t="shared" si="37"/>
        <v>0</v>
      </c>
      <c r="AA58" s="609">
        <v>199.12623104439464</v>
      </c>
      <c r="AB58" s="344">
        <f t="shared" ref="AB58:AB71" si="38">SUM(AC58:AM58)</f>
        <v>33.680353368655616</v>
      </c>
      <c r="AC58" s="345">
        <f t="shared" si="37"/>
        <v>0</v>
      </c>
      <c r="AD58" s="189">
        <f t="shared" si="37"/>
        <v>0</v>
      </c>
      <c r="AE58" s="189">
        <f t="shared" si="37"/>
        <v>9.5530913532230475</v>
      </c>
      <c r="AF58" s="189"/>
      <c r="AG58" s="189">
        <f t="shared" si="37"/>
        <v>0</v>
      </c>
      <c r="AH58" s="189">
        <f t="shared" si="37"/>
        <v>2.0378327544000001</v>
      </c>
      <c r="AI58" s="189">
        <f t="shared" si="37"/>
        <v>0</v>
      </c>
      <c r="AJ58" s="189">
        <f t="shared" si="37"/>
        <v>0</v>
      </c>
      <c r="AK58" s="189"/>
      <c r="AL58" s="189">
        <v>0.16649466165720572</v>
      </c>
      <c r="AM58" s="290">
        <v>21.922934599375363</v>
      </c>
      <c r="AN58" s="176">
        <f t="shared" ref="AN58" si="39">SUM(AN59:AN64)</f>
        <v>0</v>
      </c>
      <c r="AO58" s="609">
        <v>917.30081273781627</v>
      </c>
      <c r="AP58" s="344">
        <f t="shared" ref="AP58" si="40">SUM(AP59:AP64)</f>
        <v>0</v>
      </c>
      <c r="AQ58" s="240">
        <f t="shared" si="21"/>
        <v>1239.0270392674713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32"/>
        <v>9.9984962406015031E-3</v>
      </c>
      <c r="D59" s="597">
        <v>9.9984962406015031E-3</v>
      </c>
      <c r="E59" s="328"/>
      <c r="F59" s="328"/>
      <c r="G59" s="273"/>
      <c r="H59" s="309">
        <f t="shared" si="33"/>
        <v>0</v>
      </c>
      <c r="I59" s="291"/>
      <c r="J59" s="495"/>
      <c r="K59" s="291"/>
      <c r="L59" s="309">
        <f t="shared" si="34"/>
        <v>32.007838927052546</v>
      </c>
      <c r="M59" s="274"/>
      <c r="N59" s="563"/>
      <c r="O59" s="563"/>
      <c r="P59" s="328"/>
      <c r="Q59" s="603">
        <v>3.9159999999999999</v>
      </c>
      <c r="R59" s="328"/>
      <c r="S59" s="603">
        <v>0</v>
      </c>
      <c r="T59" s="603">
        <v>14.672838927052545</v>
      </c>
      <c r="U59" s="603">
        <v>13.419</v>
      </c>
      <c r="V59" s="617">
        <v>0</v>
      </c>
      <c r="W59" s="328"/>
      <c r="X59" s="328"/>
      <c r="Y59" s="563"/>
      <c r="Z59" s="291"/>
      <c r="AA59" s="610">
        <v>39.039904934292842</v>
      </c>
      <c r="AB59" s="328">
        <f t="shared" si="38"/>
        <v>2.6160921446685301</v>
      </c>
      <c r="AC59" s="564"/>
      <c r="AD59" s="274"/>
      <c r="AE59" s="579">
        <v>2.6160921446685301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10">
        <v>201.61379394585154</v>
      </c>
      <c r="AP59" s="328"/>
      <c r="AQ59" s="570">
        <f t="shared" si="21"/>
        <v>275.28762844810603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32"/>
        <v>0</v>
      </c>
      <c r="D60" s="597">
        <v>0</v>
      </c>
      <c r="E60" s="322"/>
      <c r="F60" s="322"/>
      <c r="G60" s="583"/>
      <c r="H60" s="304">
        <f t="shared" si="33"/>
        <v>0</v>
      </c>
      <c r="I60" s="252"/>
      <c r="J60" s="501"/>
      <c r="K60" s="252"/>
      <c r="L60" s="304">
        <f t="shared" si="34"/>
        <v>21.647720800299375</v>
      </c>
      <c r="M60" s="253"/>
      <c r="N60" s="386"/>
      <c r="O60" s="386"/>
      <c r="P60" s="322"/>
      <c r="Q60" s="603">
        <v>1.4870000000000001</v>
      </c>
      <c r="R60" s="322"/>
      <c r="S60" s="603">
        <v>0</v>
      </c>
      <c r="T60" s="603">
        <v>2.8377208002993743</v>
      </c>
      <c r="U60" s="603">
        <v>17.323</v>
      </c>
      <c r="V60" s="617">
        <v>0</v>
      </c>
      <c r="W60" s="322"/>
      <c r="X60" s="322"/>
      <c r="Y60" s="386"/>
      <c r="Z60" s="252"/>
      <c r="AA60" s="610">
        <v>15.270768254995611</v>
      </c>
      <c r="AB60" s="322">
        <f t="shared" si="38"/>
        <v>0.11739333468031542</v>
      </c>
      <c r="AC60" s="565"/>
      <c r="AD60" s="253"/>
      <c r="AE60" s="580">
        <v>0.11739333468031542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10">
        <v>48.085402334572542</v>
      </c>
      <c r="AP60" s="322"/>
      <c r="AQ60" s="571">
        <f t="shared" si="21"/>
        <v>85.121284724547849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32"/>
        <v>0.17997293233082706</v>
      </c>
      <c r="D61" s="597">
        <v>0.17997293233082706</v>
      </c>
      <c r="E61" s="322"/>
      <c r="F61" s="322"/>
      <c r="G61" s="583"/>
      <c r="H61" s="304">
        <f t="shared" si="33"/>
        <v>0</v>
      </c>
      <c r="I61" s="252"/>
      <c r="J61" s="501"/>
      <c r="K61" s="252"/>
      <c r="L61" s="304">
        <f t="shared" si="34"/>
        <v>13.710399338914931</v>
      </c>
      <c r="M61" s="253"/>
      <c r="N61" s="386"/>
      <c r="O61" s="386"/>
      <c r="P61" s="322"/>
      <c r="Q61" s="603">
        <v>3.5459999999999998</v>
      </c>
      <c r="R61" s="322"/>
      <c r="S61" s="603">
        <v>0</v>
      </c>
      <c r="T61" s="603">
        <v>8.8463993389149316</v>
      </c>
      <c r="U61" s="603">
        <v>1.3180000000000001</v>
      </c>
      <c r="V61" s="617">
        <v>0</v>
      </c>
      <c r="W61" s="322"/>
      <c r="X61" s="322"/>
      <c r="Y61" s="386"/>
      <c r="Z61" s="252"/>
      <c r="AA61" s="610">
        <v>31.552429668498608</v>
      </c>
      <c r="AB61" s="322">
        <f t="shared" si="38"/>
        <v>3.1352178143872447</v>
      </c>
      <c r="AC61" s="565"/>
      <c r="AD61" s="253"/>
      <c r="AE61" s="580">
        <v>3.1352178143872447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10">
        <v>91.760678618043954</v>
      </c>
      <c r="AP61" s="322"/>
      <c r="AQ61" s="571">
        <f t="shared" si="21"/>
        <v>140.33869837217557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32"/>
        <v>2.9995488721804514E-3</v>
      </c>
      <c r="D62" s="597">
        <v>2.9995488721804514E-3</v>
      </c>
      <c r="E62" s="322"/>
      <c r="F62" s="322"/>
      <c r="G62" s="583"/>
      <c r="H62" s="304">
        <f t="shared" si="33"/>
        <v>0</v>
      </c>
      <c r="I62" s="252"/>
      <c r="J62" s="501"/>
      <c r="K62" s="252"/>
      <c r="L62" s="304">
        <f t="shared" si="34"/>
        <v>2.2370280983991604</v>
      </c>
      <c r="M62" s="253"/>
      <c r="N62" s="386"/>
      <c r="O62" s="386"/>
      <c r="P62" s="322"/>
      <c r="Q62" s="603">
        <v>0.218</v>
      </c>
      <c r="R62" s="322"/>
      <c r="S62" s="603">
        <v>0</v>
      </c>
      <c r="T62" s="603">
        <v>0.4790280983991605</v>
      </c>
      <c r="U62" s="603">
        <v>1.54</v>
      </c>
      <c r="V62" s="617">
        <v>0</v>
      </c>
      <c r="W62" s="322"/>
      <c r="X62" s="322"/>
      <c r="Y62" s="386"/>
      <c r="Z62" s="252"/>
      <c r="AA62" s="610">
        <v>33.51651326909569</v>
      </c>
      <c r="AB62" s="322">
        <f t="shared" si="38"/>
        <v>0.15863348457380252</v>
      </c>
      <c r="AC62" s="565"/>
      <c r="AD62" s="253"/>
      <c r="AE62" s="580">
        <v>0.15863348457380252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10">
        <v>440.09900949520903</v>
      </c>
      <c r="AP62" s="322"/>
      <c r="AQ62" s="571">
        <f t="shared" si="21"/>
        <v>476.01418389614986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32"/>
        <v>9.9984962406015026E-4</v>
      </c>
      <c r="D63" s="598">
        <v>9.9984962406015026E-4</v>
      </c>
      <c r="E63" s="322"/>
      <c r="F63" s="322"/>
      <c r="G63" s="583"/>
      <c r="H63" s="304">
        <f t="shared" si="33"/>
        <v>0</v>
      </c>
      <c r="I63" s="252"/>
      <c r="J63" s="501"/>
      <c r="K63" s="252"/>
      <c r="L63" s="304">
        <f t="shared" si="34"/>
        <v>1.6146653250259106</v>
      </c>
      <c r="M63" s="253"/>
      <c r="N63" s="386"/>
      <c r="O63" s="386"/>
      <c r="P63" s="322"/>
      <c r="Q63" s="604">
        <v>0.995</v>
      </c>
      <c r="R63" s="322"/>
      <c r="S63" s="604">
        <v>0</v>
      </c>
      <c r="T63" s="604">
        <v>0.10066532502591054</v>
      </c>
      <c r="U63" s="604">
        <v>0.51900000000000002</v>
      </c>
      <c r="V63" s="618">
        <v>0</v>
      </c>
      <c r="W63" s="322"/>
      <c r="X63" s="322"/>
      <c r="Y63" s="386"/>
      <c r="Z63" s="252"/>
      <c r="AA63" s="611">
        <v>15.689295552556835</v>
      </c>
      <c r="AB63" s="322">
        <f t="shared" si="38"/>
        <v>1.3762663158338695</v>
      </c>
      <c r="AC63" s="565"/>
      <c r="AD63" s="253"/>
      <c r="AE63" s="580">
        <v>1.3762663158338695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11">
        <v>39.933318386226787</v>
      </c>
      <c r="AP63" s="322"/>
      <c r="AQ63" s="571">
        <f t="shared" si="21"/>
        <v>58.614545429267466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32"/>
        <v>2.9995488721804514E-3</v>
      </c>
      <c r="D64" s="598">
        <v>2.9995488721804514E-3</v>
      </c>
      <c r="E64" s="330"/>
      <c r="F64" s="330"/>
      <c r="G64" s="584"/>
      <c r="H64" s="310">
        <f t="shared" si="33"/>
        <v>0</v>
      </c>
      <c r="I64" s="292"/>
      <c r="J64" s="504"/>
      <c r="K64" s="292"/>
      <c r="L64" s="310">
        <f t="shared" si="34"/>
        <v>17.505019250973049</v>
      </c>
      <c r="M64" s="293"/>
      <c r="N64" s="567"/>
      <c r="O64" s="567"/>
      <c r="P64" s="330"/>
      <c r="Q64" s="604">
        <v>1.7929999999999999</v>
      </c>
      <c r="R64" s="330"/>
      <c r="S64" s="604">
        <v>0</v>
      </c>
      <c r="T64" s="604">
        <v>5.4550192509730486</v>
      </c>
      <c r="U64" s="604">
        <v>10.257000000000001</v>
      </c>
      <c r="V64" s="618">
        <v>0</v>
      </c>
      <c r="W64" s="330"/>
      <c r="X64" s="330"/>
      <c r="Y64" s="567"/>
      <c r="Z64" s="292"/>
      <c r="AA64" s="611">
        <v>64.057319364955063</v>
      </c>
      <c r="AB64" s="330">
        <f t="shared" si="38"/>
        <v>26.276750274511855</v>
      </c>
      <c r="AC64" s="568"/>
      <c r="AD64" s="293"/>
      <c r="AE64" s="581">
        <v>2.1494882590792854</v>
      </c>
      <c r="AF64" s="581"/>
      <c r="AG64" s="581"/>
      <c r="AH64" s="581">
        <v>2.0378327544000001</v>
      </c>
      <c r="AI64" s="581"/>
      <c r="AJ64" s="581"/>
      <c r="AK64" s="581"/>
      <c r="AL64" s="581">
        <v>0.16649466165720572</v>
      </c>
      <c r="AM64" s="624">
        <v>21.922934599375363</v>
      </c>
      <c r="AN64" s="310"/>
      <c r="AO64" s="611">
        <v>95.808609957912182</v>
      </c>
      <c r="AP64" s="330"/>
      <c r="AQ64" s="572">
        <f t="shared" si="21"/>
        <v>203.65069839722435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0</v>
      </c>
      <c r="D65" s="596">
        <f>SUM(D66:D69)</f>
        <v>0</v>
      </c>
      <c r="E65" s="417"/>
      <c r="F65" s="417"/>
      <c r="G65" s="585"/>
      <c r="H65" s="310">
        <f>SUM(I65:K65)</f>
        <v>0</v>
      </c>
      <c r="I65" s="265"/>
      <c r="J65" s="476">
        <v>0</v>
      </c>
      <c r="K65" s="182">
        <v>0</v>
      </c>
      <c r="L65" s="310">
        <f>SUM(M65:Z65)</f>
        <v>104.55453656642152</v>
      </c>
      <c r="M65" s="182"/>
      <c r="N65" s="266"/>
      <c r="O65" s="266"/>
      <c r="P65" s="417"/>
      <c r="Q65" s="602">
        <v>34.552</v>
      </c>
      <c r="R65" s="417"/>
      <c r="S65" s="602">
        <v>0.2093031229578676</v>
      </c>
      <c r="T65" s="602">
        <v>28.193233443463637</v>
      </c>
      <c r="U65" s="602">
        <v>41.600000000000009</v>
      </c>
      <c r="V65" s="344">
        <f>SUM(V66:V69)</f>
        <v>0</v>
      </c>
      <c r="W65" s="417"/>
      <c r="X65" s="417"/>
      <c r="Y65" s="266"/>
      <c r="Z65" s="182"/>
      <c r="AA65" s="609">
        <v>151.71431933061359</v>
      </c>
      <c r="AB65" s="330">
        <f t="shared" si="38"/>
        <v>15.386286432888323</v>
      </c>
      <c r="AC65" s="331"/>
      <c r="AD65" s="182"/>
      <c r="AE65" s="182">
        <f>SUM(AE66:AE69)</f>
        <v>11.277947487938915</v>
      </c>
      <c r="AF65" s="182"/>
      <c r="AG65" s="182"/>
      <c r="AH65" s="182">
        <v>4.1083389449494074</v>
      </c>
      <c r="AI65" s="182"/>
      <c r="AJ65" s="182"/>
      <c r="AK65" s="182"/>
      <c r="AL65" s="182"/>
      <c r="AM65" s="266"/>
      <c r="AN65" s="310"/>
      <c r="AO65" s="609">
        <v>255.43160332208581</v>
      </c>
      <c r="AP65" s="330"/>
      <c r="AQ65" s="576">
        <f t="shared" si="21"/>
        <v>527.0867456520092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41">SUM(D66:G66)</f>
        <v>0</v>
      </c>
      <c r="D66" s="599">
        <v>0</v>
      </c>
      <c r="E66" s="313"/>
      <c r="F66" s="313"/>
      <c r="G66" s="586"/>
      <c r="H66" s="309">
        <f t="shared" ref="H66:H69" si="42">SUM(I66:K66)</f>
        <v>0</v>
      </c>
      <c r="I66" s="554"/>
      <c r="J66" s="473"/>
      <c r="K66" s="423"/>
      <c r="L66" s="309">
        <f t="shared" ref="L66:L69" si="43">SUM(M66:Z66)</f>
        <v>5.5000257644508448</v>
      </c>
      <c r="M66" s="554"/>
      <c r="N66" s="313"/>
      <c r="O66" s="263"/>
      <c r="P66" s="313"/>
      <c r="Q66" s="605">
        <v>0.13</v>
      </c>
      <c r="R66" s="313"/>
      <c r="S66" s="605">
        <v>3.6784380133192906E-4</v>
      </c>
      <c r="T66" s="605">
        <v>1.5186579206495123</v>
      </c>
      <c r="U66" s="605">
        <v>3.851</v>
      </c>
      <c r="V66" s="619">
        <v>0</v>
      </c>
      <c r="W66" s="313"/>
      <c r="X66" s="313"/>
      <c r="Y66" s="263"/>
      <c r="Z66" s="181"/>
      <c r="AA66" s="612">
        <v>10.086288746985907</v>
      </c>
      <c r="AB66" s="328">
        <f t="shared" si="38"/>
        <v>4.1653457733627963</v>
      </c>
      <c r="AC66" s="329"/>
      <c r="AD66" s="181"/>
      <c r="AE66" s="181">
        <v>5.7006828413389027E-2</v>
      </c>
      <c r="AF66" s="181"/>
      <c r="AG66" s="181"/>
      <c r="AH66" s="181">
        <v>4.1083389449494074</v>
      </c>
      <c r="AI66" s="181"/>
      <c r="AJ66" s="181"/>
      <c r="AK66" s="181"/>
      <c r="AL66" s="181"/>
      <c r="AM66" s="263"/>
      <c r="AN66" s="309"/>
      <c r="AO66" s="612">
        <v>78.238382339269407</v>
      </c>
      <c r="AP66" s="328"/>
      <c r="AQ66" s="221">
        <f t="shared" si="21"/>
        <v>97.990042624068963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41"/>
        <v>0</v>
      </c>
      <c r="D67" s="600">
        <v>0</v>
      </c>
      <c r="E67" s="416"/>
      <c r="F67" s="416"/>
      <c r="G67" s="587"/>
      <c r="H67" s="304">
        <f t="shared" si="42"/>
        <v>0</v>
      </c>
      <c r="I67" s="555"/>
      <c r="J67" s="470"/>
      <c r="K67" s="419"/>
      <c r="L67" s="304">
        <f t="shared" si="43"/>
        <v>34.745768944955501</v>
      </c>
      <c r="M67" s="555"/>
      <c r="N67" s="416"/>
      <c r="O67" s="190"/>
      <c r="P67" s="416"/>
      <c r="Q67" s="606">
        <v>6.5960000000000001</v>
      </c>
      <c r="R67" s="416"/>
      <c r="S67" s="606">
        <v>4.7819694173150762E-3</v>
      </c>
      <c r="T67" s="606">
        <v>10.463986975538182</v>
      </c>
      <c r="U67" s="606">
        <v>17.681000000000001</v>
      </c>
      <c r="V67" s="620">
        <v>0</v>
      </c>
      <c r="W67" s="416"/>
      <c r="X67" s="416"/>
      <c r="Y67" s="190"/>
      <c r="Z67" s="175"/>
      <c r="AA67" s="613">
        <v>48.555009830156806</v>
      </c>
      <c r="AB67" s="322">
        <f t="shared" si="38"/>
        <v>6.9929357545079558</v>
      </c>
      <c r="AC67" s="323"/>
      <c r="AD67" s="175"/>
      <c r="AE67" s="175">
        <v>6.9929357545079558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13">
        <v>82.001963801363772</v>
      </c>
      <c r="AP67" s="322"/>
      <c r="AQ67" s="201">
        <f t="shared" si="21"/>
        <v>172.29567833098403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41"/>
        <v>0</v>
      </c>
      <c r="D68" s="600">
        <v>0</v>
      </c>
      <c r="E68" s="416"/>
      <c r="F68" s="416"/>
      <c r="G68" s="587"/>
      <c r="H68" s="304">
        <f t="shared" si="42"/>
        <v>0</v>
      </c>
      <c r="I68" s="555"/>
      <c r="J68" s="470"/>
      <c r="K68" s="419"/>
      <c r="L68" s="304">
        <f t="shared" si="43"/>
        <v>48.677593042232964</v>
      </c>
      <c r="M68" s="555"/>
      <c r="N68" s="416"/>
      <c r="O68" s="190"/>
      <c r="P68" s="416"/>
      <c r="Q68" s="606">
        <v>21.58</v>
      </c>
      <c r="R68" s="416"/>
      <c r="S68" s="606">
        <v>6.2901290027759862E-2</v>
      </c>
      <c r="T68" s="606">
        <v>11.916691752205203</v>
      </c>
      <c r="U68" s="606">
        <v>15.118</v>
      </c>
      <c r="V68" s="620">
        <v>0</v>
      </c>
      <c r="W68" s="416"/>
      <c r="X68" s="416"/>
      <c r="Y68" s="190"/>
      <c r="Z68" s="175"/>
      <c r="AA68" s="613">
        <v>34.033646474459303</v>
      </c>
      <c r="AB68" s="322">
        <f t="shared" si="38"/>
        <v>2.4022949248305689</v>
      </c>
      <c r="AC68" s="323"/>
      <c r="AD68" s="175"/>
      <c r="AE68" s="175">
        <v>2.4022949248305689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13">
        <v>50.974310598495592</v>
      </c>
      <c r="AP68" s="322"/>
      <c r="AQ68" s="201">
        <f t="shared" si="21"/>
        <v>136.08784504001844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41"/>
        <v>0</v>
      </c>
      <c r="D69" s="601">
        <v>0</v>
      </c>
      <c r="E69" s="417"/>
      <c r="F69" s="417"/>
      <c r="G69" s="585"/>
      <c r="H69" s="318">
        <f t="shared" si="42"/>
        <v>0</v>
      </c>
      <c r="I69" s="556"/>
      <c r="J69" s="476"/>
      <c r="K69" s="424"/>
      <c r="L69" s="318">
        <f t="shared" si="43"/>
        <v>15.631148814782197</v>
      </c>
      <c r="M69" s="556"/>
      <c r="N69" s="417"/>
      <c r="O69" s="266"/>
      <c r="P69" s="417"/>
      <c r="Q69" s="607">
        <v>6.2460000000000004</v>
      </c>
      <c r="R69" s="417"/>
      <c r="S69" s="607">
        <v>0.14125201971146076</v>
      </c>
      <c r="T69" s="607">
        <v>4.2938967950707356</v>
      </c>
      <c r="U69" s="607">
        <v>4.95</v>
      </c>
      <c r="V69" s="621">
        <v>0</v>
      </c>
      <c r="W69" s="417"/>
      <c r="X69" s="417"/>
      <c r="Y69" s="266"/>
      <c r="Z69" s="182"/>
      <c r="AA69" s="614">
        <v>59.039374279011589</v>
      </c>
      <c r="AB69" s="342">
        <f t="shared" si="38"/>
        <v>1.8257099801870011</v>
      </c>
      <c r="AC69" s="343"/>
      <c r="AD69" s="287"/>
      <c r="AE69" s="287">
        <v>1.8257099801870011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14">
        <v>44.216946582957007</v>
      </c>
      <c r="AP69" s="342"/>
      <c r="AQ69" s="239">
        <f t="shared" si="21"/>
        <v>120.7131796569378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483"/>
      <c r="K70" s="191"/>
      <c r="L70" s="312">
        <f>SUM(M70:Z70)</f>
        <v>185.53999163593323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608">
        <v>185.53999163593323</v>
      </c>
      <c r="V70" s="181"/>
      <c r="W70" s="296"/>
      <c r="X70" s="296"/>
      <c r="Y70" s="296"/>
      <c r="Z70" s="191"/>
      <c r="AA70" s="312">
        <v>0</v>
      </c>
      <c r="AB70" s="333">
        <f t="shared" si="38"/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47.636525978639845</v>
      </c>
      <c r="AP70" s="333"/>
      <c r="AQ70" s="220">
        <f t="shared" si="21"/>
        <v>233.17651761457307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476"/>
      <c r="K71" s="182"/>
      <c r="L71" s="310">
        <f>SUM(M71:Z71)</f>
        <v>18.763876098055789</v>
      </c>
      <c r="M71" s="182"/>
      <c r="N71" s="182"/>
      <c r="O71" s="182"/>
      <c r="P71" s="182"/>
      <c r="Q71" s="182"/>
      <c r="R71" s="182"/>
      <c r="S71" s="182"/>
      <c r="T71" s="182"/>
      <c r="U71" s="293">
        <v>18.763876098055789</v>
      </c>
      <c r="V71" s="182"/>
      <c r="W71" s="266"/>
      <c r="X71" s="266"/>
      <c r="Y71" s="266"/>
      <c r="Z71" s="182"/>
      <c r="AA71" s="310"/>
      <c r="AB71" s="330">
        <f t="shared" si="38"/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1"/>
        <v>18.763876098055789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44">C26-C27-C29</f>
        <v>-13.352223277064979</v>
      </c>
      <c r="D72" s="278">
        <f t="shared" si="44"/>
        <v>-4.478026006469662</v>
      </c>
      <c r="E72" s="179">
        <f t="shared" si="44"/>
        <v>-9.223765337193214</v>
      </c>
      <c r="F72" s="297">
        <f t="shared" si="44"/>
        <v>0</v>
      </c>
      <c r="G72" s="297">
        <f t="shared" si="44"/>
        <v>0.34956806659775985</v>
      </c>
      <c r="H72" s="307">
        <f t="shared" si="44"/>
        <v>-0.17535149200094224</v>
      </c>
      <c r="I72" s="278">
        <f t="shared" si="44"/>
        <v>-1.4245832620936483E-2</v>
      </c>
      <c r="J72" s="480">
        <f t="shared" si="44"/>
        <v>0</v>
      </c>
      <c r="K72" s="179">
        <f t="shared" si="44"/>
        <v>-0.16110565937999155</v>
      </c>
      <c r="L72" s="307">
        <f t="shared" si="44"/>
        <v>-82.656191595209748</v>
      </c>
      <c r="M72" s="179">
        <f t="shared" si="44"/>
        <v>4.5474735088646412E-13</v>
      </c>
      <c r="N72" s="179">
        <f t="shared" si="44"/>
        <v>-2.3922852809526773E-2</v>
      </c>
      <c r="O72" s="179">
        <f t="shared" si="44"/>
        <v>-1.9449701745053574</v>
      </c>
      <c r="P72" s="179">
        <f t="shared" si="44"/>
        <v>-8.2813634777778589</v>
      </c>
      <c r="Q72" s="179">
        <f t="shared" si="44"/>
        <v>-8.0368182003201127</v>
      </c>
      <c r="R72" s="179">
        <f t="shared" si="44"/>
        <v>-19.736060445360351</v>
      </c>
      <c r="S72" s="179">
        <f t="shared" si="44"/>
        <v>5.4360796834975673</v>
      </c>
      <c r="T72" s="179">
        <f t="shared" si="44"/>
        <v>3.717566962707906</v>
      </c>
      <c r="U72" s="179">
        <f t="shared" si="44"/>
        <v>-54.791960177372403</v>
      </c>
      <c r="V72" s="179">
        <f t="shared" si="44"/>
        <v>0.52280308534540154</v>
      </c>
      <c r="W72" s="297">
        <f t="shared" si="44"/>
        <v>0.48245400138121397</v>
      </c>
      <c r="X72" s="297">
        <f t="shared" si="44"/>
        <v>0</v>
      </c>
      <c r="Y72" s="297">
        <f t="shared" si="44"/>
        <v>0</v>
      </c>
      <c r="Z72" s="179">
        <f t="shared" si="44"/>
        <v>0</v>
      </c>
      <c r="AA72" s="307">
        <f t="shared" si="44"/>
        <v>2.5755218364713528</v>
      </c>
      <c r="AB72" s="257">
        <f t="shared" si="44"/>
        <v>-6.6290197637824804</v>
      </c>
      <c r="AC72" s="336">
        <f t="shared" si="44"/>
        <v>0</v>
      </c>
      <c r="AD72" s="179">
        <f t="shared" si="44"/>
        <v>0</v>
      </c>
      <c r="AE72" s="179">
        <f t="shared" si="44"/>
        <v>-8.2406639707747331</v>
      </c>
      <c r="AF72" s="179">
        <f t="shared" si="44"/>
        <v>0</v>
      </c>
      <c r="AG72" s="179">
        <f t="shared" si="44"/>
        <v>0</v>
      </c>
      <c r="AH72" s="179">
        <f t="shared" si="44"/>
        <v>0</v>
      </c>
      <c r="AI72" s="179">
        <f t="shared" si="44"/>
        <v>2.0230526391360115</v>
      </c>
      <c r="AJ72" s="179">
        <f t="shared" si="44"/>
        <v>-0.41140843214399681</v>
      </c>
      <c r="AK72" s="278">
        <f t="shared" si="44"/>
        <v>0</v>
      </c>
      <c r="AL72" s="297">
        <f t="shared" si="44"/>
        <v>0</v>
      </c>
      <c r="AM72" s="179">
        <f t="shared" si="44"/>
        <v>0</v>
      </c>
      <c r="AN72" s="307">
        <f t="shared" si="44"/>
        <v>0</v>
      </c>
      <c r="AO72" s="307">
        <f t="shared" si="44"/>
        <v>-38.911247715543595</v>
      </c>
      <c r="AP72" s="257">
        <f t="shared" si="44"/>
        <v>0</v>
      </c>
      <c r="AQ72" s="207">
        <f t="shared" si="21"/>
        <v>-139.14851200713039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244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816" t="s">
        <v>222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819" t="s">
        <v>223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524" t="s">
        <v>224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818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818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AS76"/>
  <sheetViews>
    <sheetView zoomScale="80" zoomScaleNormal="80" workbookViewId="0">
      <pane xSplit="2" ySplit="1" topLeftCell="C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3" width="5.42578125" style="213" customWidth="1"/>
    <col min="24" max="24" width="5.5703125" style="213" bestFit="1" customWidth="1"/>
    <col min="25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61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11</v>
      </c>
    </row>
    <row r="2" spans="1:45" ht="12.75" customHeight="1" x14ac:dyDescent="0.2">
      <c r="A2" s="195" t="s">
        <v>66</v>
      </c>
      <c r="B2" s="196"/>
      <c r="C2" s="247">
        <f>SUM(D2:G2)</f>
        <v>0.62407992000000001</v>
      </c>
      <c r="D2" s="248">
        <v>0.62407992000000001</v>
      </c>
      <c r="E2" s="249"/>
      <c r="F2" s="250"/>
      <c r="G2" s="250"/>
      <c r="H2" s="302">
        <f>SUM(I2:K2)</f>
        <v>1191.951</v>
      </c>
      <c r="I2" s="12">
        <v>719.63400000000001</v>
      </c>
      <c r="J2" s="303">
        <v>472.31700000000001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2198.2888004985598</v>
      </c>
      <c r="AB2" s="320">
        <f>SUM(AC2:AM2)</f>
        <v>174.16413092756795</v>
      </c>
      <c r="AC2" s="321">
        <v>79.11999999999999</v>
      </c>
      <c r="AD2" s="303">
        <v>1.6339999999999999</v>
      </c>
      <c r="AE2" s="303">
        <v>90.78333092756796</v>
      </c>
      <c r="AF2" s="303">
        <v>0</v>
      </c>
      <c r="AG2" s="303">
        <v>0</v>
      </c>
      <c r="AH2" s="303">
        <v>2.4835199999999999</v>
      </c>
      <c r="AI2" s="303">
        <v>0</v>
      </c>
      <c r="AJ2" s="303">
        <v>0</v>
      </c>
      <c r="AK2" s="303">
        <v>0</v>
      </c>
      <c r="AL2" s="303">
        <v>9.5519999999999994E-2</v>
      </c>
      <c r="AM2" s="418">
        <v>4.7759999999999997E-2</v>
      </c>
      <c r="AN2" s="415">
        <v>0</v>
      </c>
      <c r="AO2" s="351"/>
      <c r="AP2" s="320"/>
      <c r="AQ2" s="197">
        <f>C2+H2+L2+AA2+AB2+AN2+AO2+AP2</f>
        <v>3565.0280113461276</v>
      </c>
    </row>
    <row r="3" spans="1:45" ht="12.75" customHeight="1" x14ac:dyDescent="0.2">
      <c r="A3" s="199" t="s">
        <v>1</v>
      </c>
      <c r="B3" s="200"/>
      <c r="C3" s="251">
        <f>SUM(D3:G3)</f>
        <v>1552.8164808171261</v>
      </c>
      <c r="D3" s="252">
        <v>1464.4478008171261</v>
      </c>
      <c r="E3" s="190">
        <v>64.703600000000009</v>
      </c>
      <c r="F3" s="190"/>
      <c r="G3" s="190">
        <v>23.66508</v>
      </c>
      <c r="H3" s="304">
        <f>SUM(I3:K3)</f>
        <v>0</v>
      </c>
      <c r="I3" s="28"/>
      <c r="J3" s="175"/>
      <c r="K3" s="190"/>
      <c r="L3" s="304">
        <f>SUM(M3:Z3)</f>
        <v>6665.4982966500002</v>
      </c>
      <c r="M3" s="28">
        <v>2343.7991999999999</v>
      </c>
      <c r="N3" s="28">
        <v>30.884999999999998</v>
      </c>
      <c r="O3" s="175">
        <v>0</v>
      </c>
      <c r="P3" s="175">
        <v>698.64</v>
      </c>
      <c r="Q3" s="175">
        <v>224.84280000000001</v>
      </c>
      <c r="R3" s="175">
        <v>398.14739999999995</v>
      </c>
      <c r="S3" s="175">
        <v>1215.3666000000001</v>
      </c>
      <c r="T3" s="175">
        <v>125.01930000000002</v>
      </c>
      <c r="U3" s="175">
        <v>1380.924</v>
      </c>
      <c r="V3" s="175">
        <v>97.282996650000001</v>
      </c>
      <c r="W3" s="175">
        <v>0</v>
      </c>
      <c r="X3" s="175">
        <v>108.048</v>
      </c>
      <c r="Y3" s="175">
        <v>3.1529999999999996</v>
      </c>
      <c r="Z3" s="190">
        <v>39.39</v>
      </c>
      <c r="AA3" s="304">
        <v>2.5912331279999998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0</v>
      </c>
      <c r="AP3" s="322"/>
      <c r="AQ3" s="201">
        <f t="shared" ref="AQ3:AQ20" si="0">C3+H3+L3+AA3+AB3+AN3+AO3+AP3</f>
        <v>8220.9060105951266</v>
      </c>
    </row>
    <row r="4" spans="1:45" ht="12.75" customHeight="1" x14ac:dyDescent="0.2">
      <c r="A4" s="199" t="s">
        <v>2</v>
      </c>
      <c r="B4" s="200"/>
      <c r="C4" s="251">
        <f>SUM(D4:G4)</f>
        <v>9.5539103999999995</v>
      </c>
      <c r="D4" s="252">
        <v>6.2407991999999997</v>
      </c>
      <c r="E4" s="253">
        <v>0</v>
      </c>
      <c r="F4" s="190"/>
      <c r="G4" s="190">
        <v>3.3131111999999998</v>
      </c>
      <c r="H4" s="304">
        <f>SUM(I4:K4)</f>
        <v>5.3159999999999998</v>
      </c>
      <c r="I4" s="28"/>
      <c r="J4" s="175"/>
      <c r="K4" s="190">
        <v>5.3159999999999998</v>
      </c>
      <c r="L4" s="304">
        <f>SUM(M4:Z4)</f>
        <v>1044.3776</v>
      </c>
      <c r="M4" s="28">
        <v>0</v>
      </c>
      <c r="N4" s="28">
        <v>0</v>
      </c>
      <c r="O4" s="175"/>
      <c r="P4" s="175">
        <v>15.975</v>
      </c>
      <c r="Q4" s="175">
        <v>61.224800000000002</v>
      </c>
      <c r="R4" s="175">
        <v>0</v>
      </c>
      <c r="S4" s="175">
        <v>789.88980000000004</v>
      </c>
      <c r="T4" s="175">
        <v>9.0104000000000006</v>
      </c>
      <c r="U4" s="175">
        <v>111.7152</v>
      </c>
      <c r="V4" s="175">
        <v>0</v>
      </c>
      <c r="W4" s="175">
        <v>54.651999999999994</v>
      </c>
      <c r="X4" s="175">
        <v>0.90039999999999998</v>
      </c>
      <c r="Y4" s="175">
        <v>0</v>
      </c>
      <c r="Z4" s="190">
        <v>1.01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</v>
      </c>
      <c r="AP4" s="322"/>
      <c r="AQ4" s="201">
        <f t="shared" si="0"/>
        <v>1059.2475104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39.351600000000005</v>
      </c>
      <c r="M5" s="28"/>
      <c r="N5" s="28"/>
      <c r="O5" s="175"/>
      <c r="P5" s="175"/>
      <c r="Q5" s="175"/>
      <c r="R5" s="175"/>
      <c r="S5" s="175">
        <v>19.698</v>
      </c>
      <c r="T5" s="175"/>
      <c r="U5" s="175">
        <v>19.653600000000001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39.351600000000005</v>
      </c>
    </row>
    <row r="6" spans="1:45" ht="12.75" customHeight="1" thickBot="1" x14ac:dyDescent="0.25">
      <c r="A6" s="202" t="s">
        <v>4</v>
      </c>
      <c r="B6" s="203"/>
      <c r="C6" s="251">
        <f>SUM(D6:G6)</f>
        <v>188.84259524121615</v>
      </c>
      <c r="D6" s="254">
        <v>188.84259524121615</v>
      </c>
      <c r="E6" s="190">
        <v>0</v>
      </c>
      <c r="F6" s="255"/>
      <c r="G6" s="255">
        <v>0</v>
      </c>
      <c r="H6" s="305">
        <f>SUM(I6:K6)</f>
        <v>21.617000000000001</v>
      </c>
      <c r="I6" s="306">
        <v>31.806000000000001</v>
      </c>
      <c r="J6" s="306">
        <v>0</v>
      </c>
      <c r="K6" s="255">
        <v>-10.189</v>
      </c>
      <c r="L6" s="305">
        <f>SUM(M6:Z6)</f>
        <v>101.35720000000001</v>
      </c>
      <c r="M6" s="28">
        <v>-5.1129999999999995</v>
      </c>
      <c r="N6" s="28">
        <v>-6.39</v>
      </c>
      <c r="O6" s="175"/>
      <c r="P6" s="175">
        <v>-6.39</v>
      </c>
      <c r="Q6" s="175">
        <v>0</v>
      </c>
      <c r="R6" s="175">
        <v>-12.639599999999998</v>
      </c>
      <c r="S6" s="175">
        <v>111.2937</v>
      </c>
      <c r="T6" s="175">
        <v>-1.1263000000000001</v>
      </c>
      <c r="U6" s="175">
        <v>21.7224</v>
      </c>
      <c r="V6" s="175">
        <v>0</v>
      </c>
      <c r="W6" s="175">
        <v>0</v>
      </c>
      <c r="X6" s="175">
        <v>0</v>
      </c>
      <c r="Y6" s="186">
        <v>0</v>
      </c>
      <c r="Z6" s="255">
        <v>0</v>
      </c>
      <c r="AA6" s="305">
        <v>-2.42994340512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309.38685183609613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1732.7292455783422</v>
      </c>
      <c r="D7" s="326">
        <f t="shared" si="1"/>
        <v>1647.6736767783423</v>
      </c>
      <c r="E7" s="180">
        <f t="shared" si="1"/>
        <v>64.703600000000009</v>
      </c>
      <c r="F7" s="180">
        <f t="shared" si="1"/>
        <v>0</v>
      </c>
      <c r="G7" s="180">
        <f t="shared" si="1"/>
        <v>20.351968800000002</v>
      </c>
      <c r="H7" s="308">
        <f t="shared" si="1"/>
        <v>1208.252</v>
      </c>
      <c r="I7" s="326">
        <f t="shared" si="1"/>
        <v>751.44</v>
      </c>
      <c r="J7" s="180">
        <f t="shared" si="1"/>
        <v>472.31700000000001</v>
      </c>
      <c r="K7" s="326">
        <f t="shared" si="1"/>
        <v>-15.504999999999999</v>
      </c>
      <c r="L7" s="308">
        <f t="shared" si="1"/>
        <v>5683.1262966500008</v>
      </c>
      <c r="M7" s="326">
        <f t="shared" si="1"/>
        <v>2338.6862000000001</v>
      </c>
      <c r="N7" s="326">
        <f t="shared" ref="N7" si="2">N2+N3-N4-N5+N6</f>
        <v>24.494999999999997</v>
      </c>
      <c r="O7" s="180">
        <f t="shared" si="1"/>
        <v>0</v>
      </c>
      <c r="P7" s="180">
        <f t="shared" si="1"/>
        <v>676.27499999999998</v>
      </c>
      <c r="Q7" s="180">
        <f t="shared" si="1"/>
        <v>163.61799999999999</v>
      </c>
      <c r="R7" s="180">
        <f t="shared" si="1"/>
        <v>385.50779999999997</v>
      </c>
      <c r="S7" s="180">
        <f t="shared" si="1"/>
        <v>517.07249999999999</v>
      </c>
      <c r="T7" s="180">
        <f t="shared" si="1"/>
        <v>114.88260000000001</v>
      </c>
      <c r="U7" s="180">
        <f t="shared" si="1"/>
        <v>1271.2775999999999</v>
      </c>
      <c r="V7" s="180">
        <f t="shared" si="1"/>
        <v>97.282996650000001</v>
      </c>
      <c r="W7" s="180">
        <f t="shared" si="1"/>
        <v>-54.651999999999994</v>
      </c>
      <c r="X7" s="180">
        <f t="shared" si="1"/>
        <v>107.1476</v>
      </c>
      <c r="Y7" s="180">
        <f t="shared" si="1"/>
        <v>3.1529999999999996</v>
      </c>
      <c r="Z7" s="326">
        <f t="shared" si="1"/>
        <v>38.380000000000003</v>
      </c>
      <c r="AA7" s="308">
        <f t="shared" si="1"/>
        <v>2198.45009022144</v>
      </c>
      <c r="AB7" s="308">
        <f t="shared" si="1"/>
        <v>174.16413092756795</v>
      </c>
      <c r="AC7" s="326">
        <f t="shared" si="1"/>
        <v>79.11999999999999</v>
      </c>
      <c r="AD7" s="180">
        <f t="shared" si="1"/>
        <v>1.6339999999999999</v>
      </c>
      <c r="AE7" s="180">
        <f t="shared" si="1"/>
        <v>90.78333092756796</v>
      </c>
      <c r="AF7" s="180">
        <f t="shared" ref="AF7" si="3">AF2+AF3-AF4-AF5+AF6</f>
        <v>0</v>
      </c>
      <c r="AG7" s="180">
        <f t="shared" si="1"/>
        <v>0</v>
      </c>
      <c r="AH7" s="180">
        <f t="shared" si="1"/>
        <v>2.4835199999999999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9.5519999999999994E-2</v>
      </c>
      <c r="AM7" s="421">
        <f t="shared" si="1"/>
        <v>4.7759999999999997E-2</v>
      </c>
      <c r="AN7" s="326">
        <f t="shared" si="1"/>
        <v>0</v>
      </c>
      <c r="AO7" s="308">
        <f t="shared" si="1"/>
        <v>0</v>
      </c>
      <c r="AP7" s="362">
        <f t="shared" si="1"/>
        <v>0</v>
      </c>
      <c r="AQ7" s="229">
        <f t="shared" si="0"/>
        <v>10996.721763377351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1732.7292455783422</v>
      </c>
      <c r="D8" s="374">
        <f t="shared" si="6"/>
        <v>1647.6736767783423</v>
      </c>
      <c r="E8" s="375">
        <f t="shared" si="6"/>
        <v>64.703600000000009</v>
      </c>
      <c r="F8" s="376">
        <f t="shared" si="6"/>
        <v>0</v>
      </c>
      <c r="G8" s="376">
        <f t="shared" si="6"/>
        <v>20.351968800000002</v>
      </c>
      <c r="H8" s="377">
        <f t="shared" si="6"/>
        <v>1208.252</v>
      </c>
      <c r="I8" s="374">
        <f t="shared" si="6"/>
        <v>751.44</v>
      </c>
      <c r="J8" s="375">
        <f t="shared" si="6"/>
        <v>472.31700000000001</v>
      </c>
      <c r="K8" s="374">
        <f t="shared" si="6"/>
        <v>-15.504999999999999</v>
      </c>
      <c r="L8" s="377">
        <f t="shared" si="6"/>
        <v>5534.4456966500011</v>
      </c>
      <c r="M8" s="374">
        <f t="shared" si="6"/>
        <v>2338.6862000000001</v>
      </c>
      <c r="N8" s="374">
        <f t="shared" si="6"/>
        <v>24.494999999999997</v>
      </c>
      <c r="O8" s="375">
        <f t="shared" si="6"/>
        <v>0</v>
      </c>
      <c r="P8" s="375">
        <f t="shared" si="6"/>
        <v>676.27499999999998</v>
      </c>
      <c r="Q8" s="375">
        <f t="shared" si="6"/>
        <v>163.61799999999999</v>
      </c>
      <c r="R8" s="375">
        <f t="shared" si="6"/>
        <v>385.50779999999997</v>
      </c>
      <c r="S8" s="375">
        <f t="shared" si="6"/>
        <v>517.07249999999999</v>
      </c>
      <c r="T8" s="375">
        <f t="shared" si="6"/>
        <v>114.88260000000001</v>
      </c>
      <c r="U8" s="375">
        <f t="shared" si="6"/>
        <v>1271.2775999999999</v>
      </c>
      <c r="V8" s="375">
        <f t="shared" si="6"/>
        <v>97.282996650000001</v>
      </c>
      <c r="W8" s="375">
        <f t="shared" si="6"/>
        <v>-54.651999999999994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1739.09316846144</v>
      </c>
      <c r="AB8" s="374">
        <f t="shared" si="6"/>
        <v>174.16413092756795</v>
      </c>
      <c r="AC8" s="374">
        <f t="shared" si="6"/>
        <v>79.11999999999999</v>
      </c>
      <c r="AD8" s="375">
        <f t="shared" si="6"/>
        <v>1.6339999999999999</v>
      </c>
      <c r="AE8" s="375">
        <f t="shared" si="6"/>
        <v>90.78333092756796</v>
      </c>
      <c r="AF8" s="375">
        <f t="shared" si="6"/>
        <v>0</v>
      </c>
      <c r="AG8" s="375">
        <f t="shared" si="6"/>
        <v>0</v>
      </c>
      <c r="AH8" s="375">
        <f t="shared" si="6"/>
        <v>2.4835199999999999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9.5519999999999994E-2</v>
      </c>
      <c r="AM8" s="422">
        <f t="shared" si="6"/>
        <v>4.7759999999999997E-2</v>
      </c>
      <c r="AN8" s="374">
        <f t="shared" si="6"/>
        <v>0</v>
      </c>
      <c r="AO8" s="377">
        <f t="shared" si="6"/>
        <v>0</v>
      </c>
      <c r="AP8" s="374">
        <f t="shared" si="6"/>
        <v>0</v>
      </c>
      <c r="AQ8" s="378">
        <f t="shared" si="0"/>
        <v>10388.684241617351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1402.1033305001797</v>
      </c>
      <c r="D9" s="259">
        <f t="shared" si="8"/>
        <v>1402.1033305001797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763.23</v>
      </c>
      <c r="I9" s="259">
        <f t="shared" si="8"/>
        <v>755.71799999999996</v>
      </c>
      <c r="J9" s="180">
        <f t="shared" si="8"/>
        <v>7.5120000000000005</v>
      </c>
      <c r="K9" s="260">
        <f t="shared" si="8"/>
        <v>0</v>
      </c>
      <c r="L9" s="308">
        <f t="shared" si="8"/>
        <v>3023.2281200000002</v>
      </c>
      <c r="M9" s="180">
        <f t="shared" si="8"/>
        <v>2338.6862000000001</v>
      </c>
      <c r="N9" s="180">
        <f t="shared" ref="N9" si="9">SUM(N10:N14)</f>
        <v>29.82</v>
      </c>
      <c r="O9" s="180">
        <f t="shared" si="8"/>
        <v>3.7969199999999996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632.30579999999998</v>
      </c>
      <c r="T9" s="180">
        <f t="shared" si="8"/>
        <v>0</v>
      </c>
      <c r="U9" s="180">
        <f t="shared" si="8"/>
        <v>18.619199999999999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945.4662254399999</v>
      </c>
      <c r="AB9" s="326">
        <f t="shared" si="8"/>
        <v>0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0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41.279999999999994</v>
      </c>
      <c r="AP9" s="326">
        <f t="shared" si="8"/>
        <v>0</v>
      </c>
      <c r="AQ9" s="211">
        <f t="shared" si="0"/>
        <v>6175.3076759401793</v>
      </c>
    </row>
    <row r="10" spans="1:45" ht="12.75" customHeight="1" x14ac:dyDescent="0.2">
      <c r="A10" s="63" t="s">
        <v>225</v>
      </c>
      <c r="B10" s="212"/>
      <c r="C10" s="261">
        <f>SUM(D10:G10)</f>
        <v>1398.3211007999998</v>
      </c>
      <c r="D10" s="262">
        <v>1398.3211007999998</v>
      </c>
      <c r="E10" s="181"/>
      <c r="F10" s="263"/>
      <c r="G10" s="263"/>
      <c r="H10" s="309">
        <f>SUM(I10:K10)</f>
        <v>576.4860000000001</v>
      </c>
      <c r="I10" s="262">
        <v>568.97400000000005</v>
      </c>
      <c r="J10" s="181">
        <v>7.5120000000000005</v>
      </c>
      <c r="K10" s="263"/>
      <c r="L10" s="309">
        <f>SUM(M10:Z10)</f>
        <v>650.92499999999995</v>
      </c>
      <c r="M10" s="181"/>
      <c r="N10" s="181"/>
      <c r="O10" s="181"/>
      <c r="P10" s="181"/>
      <c r="Q10" s="181"/>
      <c r="R10" s="181"/>
      <c r="S10" s="181">
        <v>632.30579999999998</v>
      </c>
      <c r="T10" s="181"/>
      <c r="U10" s="181">
        <v>18.619199999999999</v>
      </c>
      <c r="V10" s="181"/>
      <c r="W10" s="181"/>
      <c r="X10" s="181"/>
      <c r="Y10" s="181"/>
      <c r="Z10" s="263"/>
      <c r="AA10" s="309">
        <v>914.01817583999991</v>
      </c>
      <c r="AB10" s="328">
        <f>SUM(AC10:AM10)</f>
        <v>0</v>
      </c>
      <c r="AC10" s="329"/>
      <c r="AD10" s="181"/>
      <c r="AE10" s="181">
        <v>0</v>
      </c>
      <c r="AF10" s="181">
        <v>0</v>
      </c>
      <c r="AG10" s="181">
        <v>0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3539.7502766399998</v>
      </c>
    </row>
    <row r="11" spans="1:45" ht="12.75" customHeight="1" x14ac:dyDescent="0.2">
      <c r="A11" s="19" t="s">
        <v>226</v>
      </c>
      <c r="B11" s="200"/>
      <c r="C11" s="251">
        <f>SUM(D11:G11)</f>
        <v>3.7822297001798288</v>
      </c>
      <c r="D11" s="28">
        <v>3.7822297001798288</v>
      </c>
      <c r="E11" s="175"/>
      <c r="F11" s="190"/>
      <c r="G11" s="190"/>
      <c r="H11" s="304">
        <f>SUM(I11:K11)</f>
        <v>9.3000000000000007</v>
      </c>
      <c r="I11" s="28">
        <v>9.3000000000000007</v>
      </c>
      <c r="J11" s="175"/>
      <c r="K11" s="190"/>
      <c r="L11" s="304">
        <f>SUM(M11:Z11)</f>
        <v>3.7969199999999996</v>
      </c>
      <c r="M11" s="175"/>
      <c r="N11" s="175"/>
      <c r="O11" s="175">
        <v>3.7969199999999996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31.448049599999997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48.327199300179828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33.281999999999996</v>
      </c>
      <c r="AP12" s="322"/>
      <c r="AQ12" s="201">
        <f t="shared" si="0"/>
        <v>33.281999999999996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177.44399999999999</v>
      </c>
      <c r="I13" s="28">
        <v>177.44399999999999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177.44399999999999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2368.5062000000003</v>
      </c>
      <c r="M14" s="182">
        <v>2338.6862000000001</v>
      </c>
      <c r="N14" s="182">
        <v>29.82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7.9979999999999993</v>
      </c>
      <c r="AP14" s="330"/>
      <c r="AQ14" s="217">
        <f t="shared" si="0"/>
        <v>2376.5042000000003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164.35300000000001</v>
      </c>
      <c r="I15" s="268">
        <f t="shared" si="13"/>
        <v>0</v>
      </c>
      <c r="J15" s="183">
        <f t="shared" si="13"/>
        <v>0</v>
      </c>
      <c r="K15" s="269">
        <f t="shared" si="13"/>
        <v>164.35300000000001</v>
      </c>
      <c r="L15" s="311">
        <f t="shared" si="13"/>
        <v>2324.6709000000001</v>
      </c>
      <c r="M15" s="183">
        <f t="shared" si="13"/>
        <v>0</v>
      </c>
      <c r="N15" s="183">
        <f t="shared" si="13"/>
        <v>0</v>
      </c>
      <c r="O15" s="183">
        <f t="shared" si="13"/>
        <v>51.809800000000003</v>
      </c>
      <c r="P15" s="183">
        <f t="shared" si="13"/>
        <v>377.01</v>
      </c>
      <c r="Q15" s="183">
        <f t="shared" si="13"/>
        <v>101.33760000000001</v>
      </c>
      <c r="R15" s="183">
        <f t="shared" si="13"/>
        <v>29.492399999999996</v>
      </c>
      <c r="S15" s="183">
        <f t="shared" si="13"/>
        <v>806.63310000000001</v>
      </c>
      <c r="T15" s="183">
        <f t="shared" si="13"/>
        <v>33.789000000000001</v>
      </c>
      <c r="U15" s="183">
        <f t="shared" si="13"/>
        <v>868.89599999999996</v>
      </c>
      <c r="V15" s="183">
        <f t="shared" si="13"/>
        <v>0</v>
      </c>
      <c r="W15" s="183">
        <f t="shared" si="13"/>
        <v>55.702999999999996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1388.5559999999998</v>
      </c>
      <c r="AP15" s="219">
        <f t="shared" si="13"/>
        <v>0</v>
      </c>
      <c r="AQ15" s="220">
        <f t="shared" si="0"/>
        <v>3877.5798999999997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1345.5559999999998</v>
      </c>
      <c r="AP16" s="328"/>
      <c r="AQ16" s="221">
        <f>C16+H16+L16+AA16+AO16+AP16</f>
        <v>1345.5559999999998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19.091999999999999</v>
      </c>
      <c r="AP17" s="322"/>
      <c r="AQ17" s="201">
        <f>C17+H17+L17+AA17+AO17+AP17</f>
        <v>19.091999999999999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23.907999999999998</v>
      </c>
      <c r="AP18" s="322"/>
      <c r="AQ18" s="201">
        <f t="shared" si="0"/>
        <v>23.907999999999998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164.35300000000001</v>
      </c>
      <c r="I19" s="28"/>
      <c r="J19" s="175"/>
      <c r="K19" s="190">
        <v>164.35300000000001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164.35300000000001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2324.6709000000001</v>
      </c>
      <c r="M20" s="182"/>
      <c r="N20" s="182"/>
      <c r="O20" s="182">
        <v>51.809800000000003</v>
      </c>
      <c r="P20" s="182">
        <v>377.01</v>
      </c>
      <c r="Q20" s="182">
        <v>101.33760000000001</v>
      </c>
      <c r="R20" s="182">
        <v>29.492399999999996</v>
      </c>
      <c r="S20" s="182">
        <v>806.63310000000001</v>
      </c>
      <c r="T20" s="182">
        <v>33.789000000000001</v>
      </c>
      <c r="U20" s="182">
        <v>868.89599999999996</v>
      </c>
      <c r="V20" s="182"/>
      <c r="W20" s="182">
        <v>55.702999999999996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2324.6709000000001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0</v>
      </c>
      <c r="D21" s="271">
        <f>SUM(D22:D24)</f>
        <v>0</v>
      </c>
      <c r="E21" s="184">
        <f>SUM(E22:E24)</f>
        <v>0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0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0</v>
      </c>
      <c r="R21" s="184">
        <f t="shared" si="15"/>
        <v>0</v>
      </c>
      <c r="S21" s="184">
        <f t="shared" si="15"/>
        <v>0</v>
      </c>
      <c r="T21" s="184">
        <f t="shared" si="15"/>
        <v>0</v>
      </c>
      <c r="U21" s="184">
        <f t="shared" si="15"/>
        <v>0</v>
      </c>
      <c r="V21" s="184">
        <f t="shared" si="15"/>
        <v>0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-80.753999999999991</v>
      </c>
      <c r="AC21" s="334">
        <f t="shared" si="17"/>
        <v>-79.11999999999999</v>
      </c>
      <c r="AD21" s="184">
        <f t="shared" si="17"/>
        <v>-1.6339999999999999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80.753999999999991</v>
      </c>
      <c r="AP21" s="333">
        <f t="shared" si="17"/>
        <v>0</v>
      </c>
      <c r="AQ21" s="225">
        <f t="shared" si="17"/>
        <v>0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-80.753999999999991</v>
      </c>
      <c r="AC22" s="329">
        <f>-AC2</f>
        <v>-79.11999999999999</v>
      </c>
      <c r="AD22" s="181">
        <f>-AD2</f>
        <v>-1.6339999999999999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80.753999999999991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0</v>
      </c>
      <c r="D24" s="379">
        <v>0</v>
      </c>
      <c r="E24" s="380">
        <f>-D24-V24</f>
        <v>0</v>
      </c>
      <c r="F24" s="255"/>
      <c r="G24" s="255">
        <v>0</v>
      </c>
      <c r="H24" s="305"/>
      <c r="I24" s="314"/>
      <c r="J24" s="186"/>
      <c r="K24" s="255"/>
      <c r="L24" s="305">
        <f>SUM(N24:Z24)</f>
        <v>0</v>
      </c>
      <c r="M24" s="186"/>
      <c r="N24" s="186">
        <v>0</v>
      </c>
      <c r="O24" s="186"/>
      <c r="P24" s="186">
        <v>0</v>
      </c>
      <c r="Q24" s="186">
        <v>0</v>
      </c>
      <c r="R24" s="186">
        <v>0</v>
      </c>
      <c r="S24" s="186">
        <v>0</v>
      </c>
      <c r="T24" s="186"/>
      <c r="U24" s="186">
        <v>0</v>
      </c>
      <c r="V24" s="255">
        <v>0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6.1379999999999999</v>
      </c>
      <c r="I25" s="174">
        <v>6.1379999999999999</v>
      </c>
      <c r="J25" s="185"/>
      <c r="K25" s="174"/>
      <c r="L25" s="311">
        <f>SUM(O25:Z25)</f>
        <v>65.378380000000007</v>
      </c>
      <c r="M25" s="185"/>
      <c r="N25" s="185"/>
      <c r="O25" s="185">
        <v>48.012880000000003</v>
      </c>
      <c r="P25" s="185"/>
      <c r="Q25" s="185"/>
      <c r="R25" s="185"/>
      <c r="S25" s="185">
        <v>9.8490000000000002</v>
      </c>
      <c r="T25" s="185">
        <v>3.3789000000000002</v>
      </c>
      <c r="U25" s="185">
        <v>4.1375999999999999</v>
      </c>
      <c r="V25" s="185"/>
      <c r="W25" s="185"/>
      <c r="X25" s="185"/>
      <c r="Y25" s="185"/>
      <c r="Z25" s="174"/>
      <c r="AA25" s="311">
        <v>20.742788879999999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212.93599999999998</v>
      </c>
      <c r="AP25" s="219"/>
      <c r="AQ25" s="228">
        <f>C25+H25+L25+AA25+AB25+AN25+AO25+AP25</f>
        <v>305.19516887999998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330.62591507816251</v>
      </c>
      <c r="D26" s="278">
        <f t="shared" si="20"/>
        <v>245.57034627816256</v>
      </c>
      <c r="E26" s="179">
        <f t="shared" si="20"/>
        <v>64.703600000000009</v>
      </c>
      <c r="F26" s="179">
        <f t="shared" si="20"/>
        <v>0</v>
      </c>
      <c r="G26" s="179">
        <f t="shared" si="20"/>
        <v>20.351968800000002</v>
      </c>
      <c r="H26" s="307">
        <f t="shared" si="20"/>
        <v>603.23699999999997</v>
      </c>
      <c r="I26" s="278">
        <f t="shared" si="20"/>
        <v>-10.415999999999906</v>
      </c>
      <c r="J26" s="179">
        <f t="shared" si="20"/>
        <v>464.80500000000001</v>
      </c>
      <c r="K26" s="297">
        <f t="shared" si="20"/>
        <v>148.84800000000001</v>
      </c>
      <c r="L26" s="307">
        <f t="shared" si="20"/>
        <v>4919.190696650001</v>
      </c>
      <c r="M26" s="179">
        <f t="shared" si="20"/>
        <v>0</v>
      </c>
      <c r="N26" s="179">
        <f t="shared" si="20"/>
        <v>-5.3250000000000028</v>
      </c>
      <c r="O26" s="179">
        <f t="shared" si="20"/>
        <v>0</v>
      </c>
      <c r="P26" s="179">
        <f t="shared" si="20"/>
        <v>1053.2849999999999</v>
      </c>
      <c r="Q26" s="179">
        <f t="shared" si="20"/>
        <v>264.9556</v>
      </c>
      <c r="R26" s="179">
        <f t="shared" si="20"/>
        <v>415.00019999999995</v>
      </c>
      <c r="S26" s="179">
        <f t="shared" si="20"/>
        <v>681.55079999999998</v>
      </c>
      <c r="T26" s="179">
        <f t="shared" si="20"/>
        <v>145.29270000000002</v>
      </c>
      <c r="U26" s="179">
        <f t="shared" si="20"/>
        <v>2117.4168</v>
      </c>
      <c r="V26" s="179">
        <f t="shared" si="20"/>
        <v>97.282996650000001</v>
      </c>
      <c r="W26" s="179">
        <f t="shared" si="20"/>
        <v>1.0510000000000019</v>
      </c>
      <c r="X26" s="179">
        <f t="shared" si="20"/>
        <v>107.1476</v>
      </c>
      <c r="Y26" s="179">
        <f t="shared" si="20"/>
        <v>3.1529999999999996</v>
      </c>
      <c r="Z26" s="297">
        <f t="shared" si="20"/>
        <v>38.380000000000003</v>
      </c>
      <c r="AA26" s="307">
        <f t="shared" si="20"/>
        <v>1232.2410759014399</v>
      </c>
      <c r="AB26" s="257">
        <f t="shared" si="20"/>
        <v>93.410130927567963</v>
      </c>
      <c r="AC26" s="336">
        <f t="shared" si="20"/>
        <v>0</v>
      </c>
      <c r="AD26" s="336">
        <f t="shared" si="20"/>
        <v>0</v>
      </c>
      <c r="AE26" s="336">
        <f t="shared" si="20"/>
        <v>90.78333092756796</v>
      </c>
      <c r="AF26" s="336">
        <f t="shared" si="20"/>
        <v>0</v>
      </c>
      <c r="AG26" s="336">
        <f t="shared" si="20"/>
        <v>0</v>
      </c>
      <c r="AH26" s="336">
        <f t="shared" si="20"/>
        <v>2.4835199999999999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9.5519999999999994E-2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1215.0939999999998</v>
      </c>
      <c r="AP26" s="257">
        <f t="shared" si="20"/>
        <v>0</v>
      </c>
      <c r="AQ26" s="207">
        <f>C26+H26+L26+AA26+AB26+AN26+AO26+AP26</f>
        <v>8393.7988185571721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148.6806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107.1476</v>
      </c>
      <c r="Y27" s="180">
        <f t="shared" si="23"/>
        <v>3.1529999999999996</v>
      </c>
      <c r="Z27" s="260">
        <f t="shared" si="23"/>
        <v>38.380000000000003</v>
      </c>
      <c r="AA27" s="308">
        <f t="shared" si="23"/>
        <v>459.35692175999998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608.03752176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148.6806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107.1476</v>
      </c>
      <c r="Y28" s="184">
        <f>Y26</f>
        <v>3.1529999999999996</v>
      </c>
      <c r="Z28" s="272">
        <f>Z26</f>
        <v>38.380000000000003</v>
      </c>
      <c r="AA28" s="315">
        <v>459.35692175999998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608.03752176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389.92309477487714</v>
      </c>
      <c r="D29" s="56">
        <f t="shared" si="25"/>
        <v>304.86752597487714</v>
      </c>
      <c r="E29" s="57">
        <f t="shared" si="25"/>
        <v>64.703600000000009</v>
      </c>
      <c r="F29" s="58">
        <f t="shared" si="25"/>
        <v>0</v>
      </c>
      <c r="G29" s="58">
        <f t="shared" si="25"/>
        <v>20.351968799999998</v>
      </c>
      <c r="H29" s="59">
        <f t="shared" si="25"/>
        <v>621.93300199999999</v>
      </c>
      <c r="I29" s="56">
        <f t="shared" si="25"/>
        <v>0</v>
      </c>
      <c r="J29" s="56">
        <f t="shared" si="25"/>
        <v>473.25599999999997</v>
      </c>
      <c r="K29" s="56">
        <f t="shared" si="25"/>
        <v>148.67700199999999</v>
      </c>
      <c r="L29" s="59">
        <f t="shared" si="25"/>
        <v>4765.8955979935636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1047.9130837358491</v>
      </c>
      <c r="Q29" s="57">
        <f t="shared" si="25"/>
        <v>238.56560000000002</v>
      </c>
      <c r="R29" s="57">
        <f t="shared" si="25"/>
        <v>409.73390182771476</v>
      </c>
      <c r="S29" s="57">
        <f t="shared" si="25"/>
        <v>733.75049999999999</v>
      </c>
      <c r="T29" s="57">
        <f t="shared" si="25"/>
        <v>152.45531578000009</v>
      </c>
      <c r="U29" s="57">
        <f t="shared" si="25"/>
        <v>2085.1432</v>
      </c>
      <c r="V29" s="57">
        <f t="shared" si="25"/>
        <v>97.282996649999987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772.48041288000002</v>
      </c>
      <c r="AB29" s="60">
        <f t="shared" si="25"/>
        <v>93.410130927567963</v>
      </c>
      <c r="AC29" s="61">
        <f t="shared" si="25"/>
        <v>0</v>
      </c>
      <c r="AD29" s="57">
        <f t="shared" si="25"/>
        <v>0</v>
      </c>
      <c r="AE29" s="57">
        <f t="shared" si="25"/>
        <v>90.78333092756796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2.4835199999999999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1217.2439999999999</v>
      </c>
      <c r="AP29" s="60">
        <f t="shared" si="25"/>
        <v>0</v>
      </c>
      <c r="AQ29" s="51">
        <f t="shared" si="25"/>
        <v>7860.8862385760076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51.502525974877138</v>
      </c>
      <c r="D30" s="187">
        <v>51.50252597487713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992.30102905662193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27.770377038652502</v>
      </c>
      <c r="R30" s="187">
        <f>SUM(R31:R44)</f>
        <v>0</v>
      </c>
      <c r="S30" s="187">
        <v>625.41150000000005</v>
      </c>
      <c r="T30" s="187">
        <v>60.605937942817562</v>
      </c>
      <c r="U30" s="187">
        <v>208.7464466001521</v>
      </c>
      <c r="V30" s="187">
        <v>68.715767474999993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359.64937271999997</v>
      </c>
      <c r="AB30" s="338">
        <f t="shared" ref="AB30:AN30" si="31">SUM(AB31:AB44)</f>
        <v>61.753679999999996</v>
      </c>
      <c r="AC30" s="339">
        <f t="shared" si="31"/>
        <v>0</v>
      </c>
      <c r="AD30" s="187">
        <f t="shared" si="31"/>
        <v>0</v>
      </c>
      <c r="AE30" s="187">
        <f t="shared" si="31"/>
        <v>59.270159999999997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2.4835199999999999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461.99199999999996</v>
      </c>
      <c r="AP30" s="338">
        <f>SUM(AP31:AP44)</f>
        <v>0</v>
      </c>
      <c r="AQ30" s="211">
        <f t="shared" ref="AQ30" si="35">C30+H30+L30+AA30+AB30+AN30+AO30+AP30</f>
        <v>1927.1986077514991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67.6073278848515</v>
      </c>
      <c r="M31" s="188"/>
      <c r="N31" s="188"/>
      <c r="O31" s="188"/>
      <c r="P31" s="188"/>
      <c r="Q31" s="188">
        <v>0.87770852080373096</v>
      </c>
      <c r="R31" s="188"/>
      <c r="S31" s="188">
        <v>20.458694270520979</v>
      </c>
      <c r="T31" s="188">
        <v>0.47191251156834696</v>
      </c>
      <c r="U31" s="188">
        <v>33.965773527159513</v>
      </c>
      <c r="V31" s="188">
        <v>11.833239054798931</v>
      </c>
      <c r="W31" s="188"/>
      <c r="X31" s="188"/>
      <c r="Y31" s="188"/>
      <c r="Z31" s="285"/>
      <c r="AA31" s="354">
        <v>27.896715286389593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26.54921900977406</v>
      </c>
      <c r="AP31" s="340"/>
      <c r="AQ31" s="214">
        <f t="shared" si="24"/>
        <v>122.05326218101516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13.185408293789054</v>
      </c>
      <c r="D32" s="188">
        <v>13.185408293789054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226.2570974097452</v>
      </c>
      <c r="M32" s="175"/>
      <c r="N32" s="175"/>
      <c r="O32" s="175"/>
      <c r="P32" s="188"/>
      <c r="Q32" s="188">
        <v>6.552068438654624</v>
      </c>
      <c r="R32" s="175"/>
      <c r="S32" s="188">
        <v>152.72355440188281</v>
      </c>
      <c r="T32" s="188">
        <v>11.401565302269637</v>
      </c>
      <c r="U32" s="188">
        <v>34.046398586665596</v>
      </c>
      <c r="V32" s="188">
        <v>21.533510680272556</v>
      </c>
      <c r="W32" s="175"/>
      <c r="X32" s="175"/>
      <c r="Y32" s="175"/>
      <c r="Z32" s="190"/>
      <c r="AA32" s="352">
        <v>117.53099249514794</v>
      </c>
      <c r="AB32" s="322">
        <f t="shared" si="39"/>
        <v>2.4835199999999999</v>
      </c>
      <c r="AC32" s="323"/>
      <c r="AD32" s="175"/>
      <c r="AE32" s="175">
        <v>0</v>
      </c>
      <c r="AF32" s="175"/>
      <c r="AG32" s="188"/>
      <c r="AH32" s="188">
        <v>2.4835199999999999</v>
      </c>
      <c r="AI32" s="175"/>
      <c r="AJ32" s="175"/>
      <c r="AK32" s="175"/>
      <c r="AL32" s="175"/>
      <c r="AM32" s="443"/>
      <c r="AN32" s="416"/>
      <c r="AO32" s="349">
        <v>104.99498569388945</v>
      </c>
      <c r="AP32" s="322"/>
      <c r="AQ32" s="201">
        <f t="shared" si="24"/>
        <v>464.45200389257161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4.5959840281105748</v>
      </c>
      <c r="D33" s="188">
        <v>4.5959840281105748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29.434044175272575</v>
      </c>
      <c r="M33" s="175"/>
      <c r="N33" s="175"/>
      <c r="O33" s="175"/>
      <c r="P33" s="188"/>
      <c r="Q33" s="188">
        <v>0.42207085502517983</v>
      </c>
      <c r="R33" s="175"/>
      <c r="S33" s="188">
        <v>9.8381391758055639</v>
      </c>
      <c r="T33" s="188">
        <v>12.214486278367024</v>
      </c>
      <c r="U33" s="188">
        <v>6.9593478660748067</v>
      </c>
      <c r="V33" s="188">
        <v>0</v>
      </c>
      <c r="W33" s="175"/>
      <c r="X33" s="175"/>
      <c r="Y33" s="175"/>
      <c r="Z33" s="190"/>
      <c r="AA33" s="352">
        <v>1.2306503422086954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11.757521153258233</v>
      </c>
      <c r="AP33" s="322"/>
      <c r="AQ33" s="201">
        <f t="shared" si="24"/>
        <v>47.018199698850083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7.2227726774521246</v>
      </c>
      <c r="M34" s="175"/>
      <c r="N34" s="175"/>
      <c r="O34" s="175"/>
      <c r="P34" s="188"/>
      <c r="Q34" s="188">
        <v>0.24418862517937701</v>
      </c>
      <c r="R34" s="175"/>
      <c r="S34" s="188">
        <v>5.6918445115572132</v>
      </c>
      <c r="T34" s="188">
        <v>0.37046635061854077</v>
      </c>
      <c r="U34" s="188">
        <v>0.91627319009699393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59.270159999999997</v>
      </c>
      <c r="AC34" s="323"/>
      <c r="AD34" s="175"/>
      <c r="AE34" s="175">
        <v>59.270159999999997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19.595448933542944</v>
      </c>
      <c r="AP34" s="322"/>
      <c r="AQ34" s="201">
        <f t="shared" si="24"/>
        <v>86.088381610995057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8.4611717954014338</v>
      </c>
      <c r="M35" s="175"/>
      <c r="N35" s="175"/>
      <c r="O35" s="175"/>
      <c r="P35" s="188"/>
      <c r="Q35" s="188">
        <v>0.10212220719100522</v>
      </c>
      <c r="R35" s="175"/>
      <c r="S35" s="188">
        <v>2.3803882104714935</v>
      </c>
      <c r="T35" s="188">
        <v>1.3471503658856026E-2</v>
      </c>
      <c r="U35" s="188">
        <v>5.9651898740800791</v>
      </c>
      <c r="V35" s="188">
        <v>0</v>
      </c>
      <c r="W35" s="175"/>
      <c r="X35" s="175"/>
      <c r="Y35" s="175"/>
      <c r="Z35" s="190"/>
      <c r="AA35" s="352">
        <v>10.664044413127231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18.241046152155548</v>
      </c>
      <c r="AP35" s="322"/>
      <c r="AQ35" s="201">
        <f t="shared" si="24"/>
        <v>37.36626236068421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61.134660461264289</v>
      </c>
      <c r="M36" s="175"/>
      <c r="N36" s="175"/>
      <c r="O36" s="175"/>
      <c r="P36" s="188"/>
      <c r="Q36" s="188">
        <v>1.9211483411324586</v>
      </c>
      <c r="R36" s="175"/>
      <c r="S36" s="188">
        <v>44.780454590501272</v>
      </c>
      <c r="T36" s="188">
        <v>3.771105801551065</v>
      </c>
      <c r="U36" s="188">
        <v>10.661951728079497</v>
      </c>
      <c r="V36" s="188">
        <v>0</v>
      </c>
      <c r="W36" s="175"/>
      <c r="X36" s="175"/>
      <c r="Y36" s="175"/>
      <c r="Z36" s="190"/>
      <c r="AA36" s="349">
        <v>69.860150177789166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77.160471579606082</v>
      </c>
      <c r="AP36" s="322"/>
      <c r="AQ36" s="201">
        <f t="shared" si="24"/>
        <v>208.15528221865955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11.948451089519944</v>
      </c>
      <c r="M37" s="175"/>
      <c r="N37" s="175"/>
      <c r="O37" s="175"/>
      <c r="P37" s="188"/>
      <c r="Q37" s="188">
        <v>0.14117143286535883</v>
      </c>
      <c r="R37" s="175"/>
      <c r="S37" s="188">
        <v>3.2905949028260553</v>
      </c>
      <c r="T37" s="188">
        <v>1.6122107049387489</v>
      </c>
      <c r="U37" s="188">
        <v>6.9044740488897816</v>
      </c>
      <c r="V37" s="188">
        <v>0</v>
      </c>
      <c r="W37" s="175"/>
      <c r="X37" s="175"/>
      <c r="Y37" s="175"/>
      <c r="Z37" s="190"/>
      <c r="AA37" s="352">
        <v>3.3843007074345572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22.060236061630242</v>
      </c>
      <c r="AP37" s="322"/>
      <c r="AQ37" s="201">
        <f t="shared" si="24"/>
        <v>37.392987858584746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31.800887623002897</v>
      </c>
      <c r="D38" s="188">
        <v>31.800887623002897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61.769439954990752</v>
      </c>
      <c r="M38" s="175"/>
      <c r="N38" s="175"/>
      <c r="O38" s="175"/>
      <c r="P38" s="188"/>
      <c r="Q38" s="188">
        <v>0.9441563017808986</v>
      </c>
      <c r="R38" s="175"/>
      <c r="S38" s="188">
        <v>22.007539705816011</v>
      </c>
      <c r="T38" s="188">
        <v>4.9577947115564882</v>
      </c>
      <c r="U38" s="188">
        <v>15.919541987149623</v>
      </c>
      <c r="V38" s="188">
        <v>17.940407248687727</v>
      </c>
      <c r="W38" s="175"/>
      <c r="X38" s="175"/>
      <c r="Y38" s="175"/>
      <c r="Z38" s="190"/>
      <c r="AA38" s="352">
        <v>45.709386715078686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33.893036121443046</v>
      </c>
      <c r="AP38" s="322"/>
      <c r="AQ38" s="201">
        <f t="shared" si="24"/>
        <v>173.17275041451541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380.61650551569886</v>
      </c>
      <c r="M39" s="175"/>
      <c r="N39" s="175"/>
      <c r="O39" s="175"/>
      <c r="P39" s="188"/>
      <c r="Q39" s="188">
        <v>15.024819975304823</v>
      </c>
      <c r="R39" s="175"/>
      <c r="S39" s="188">
        <v>350.21671894320679</v>
      </c>
      <c r="T39" s="188">
        <v>8.5596957195986256</v>
      </c>
      <c r="U39" s="188">
        <v>6.7304016711559358</v>
      </c>
      <c r="V39" s="188">
        <v>8.4869206432688374E-2</v>
      </c>
      <c r="W39" s="175"/>
      <c r="X39" s="175"/>
      <c r="Y39" s="175"/>
      <c r="Z39" s="190"/>
      <c r="AA39" s="352">
        <v>17.462719311141939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30.753825139032521</v>
      </c>
      <c r="AP39" s="322"/>
      <c r="AQ39" s="201">
        <f t="shared" si="24"/>
        <v>428.83304996587333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30.284729350273878</v>
      </c>
      <c r="M40" s="175"/>
      <c r="N40" s="175"/>
      <c r="O40" s="175"/>
      <c r="P40" s="188"/>
      <c r="Q40" s="188">
        <v>0.11836070654903198</v>
      </c>
      <c r="R40" s="175"/>
      <c r="S40" s="188">
        <v>2.7588948398405502</v>
      </c>
      <c r="T40" s="188">
        <v>5.7926330864508735</v>
      </c>
      <c r="U40" s="188">
        <v>4.2910994326253418</v>
      </c>
      <c r="V40" s="188">
        <v>17.323741284808079</v>
      </c>
      <c r="W40" s="175"/>
      <c r="X40" s="175"/>
      <c r="Y40" s="175"/>
      <c r="Z40" s="190"/>
      <c r="AA40" s="352">
        <v>3.6914889407001645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11.763967142176613</v>
      </c>
      <c r="AP40" s="322"/>
      <c r="AQ40" s="201">
        <f t="shared" si="24"/>
        <v>45.740185433150657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1.9202460299746142</v>
      </c>
      <c r="D41" s="530">
        <v>1.9202460299746142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51.049340493614935</v>
      </c>
      <c r="M41" s="175"/>
      <c r="N41" s="175"/>
      <c r="O41" s="175"/>
      <c r="P41" s="188"/>
      <c r="Q41" s="188">
        <v>0.28429446147025911</v>
      </c>
      <c r="R41" s="175"/>
      <c r="S41" s="188">
        <v>6.6266799651168595</v>
      </c>
      <c r="T41" s="188">
        <v>9.0856985711856399</v>
      </c>
      <c r="U41" s="188">
        <v>35.052667495842179</v>
      </c>
      <c r="V41" s="188">
        <v>0</v>
      </c>
      <c r="W41" s="175"/>
      <c r="X41" s="175"/>
      <c r="Y41" s="175"/>
      <c r="Z41" s="190"/>
      <c r="AA41" s="349">
        <v>18.420281776143685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67.694121993288476</v>
      </c>
      <c r="AP41" s="322"/>
      <c r="AQ41" s="201">
        <f t="shared" si="24"/>
        <v>139.08399029302171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4.4892924636358487</v>
      </c>
      <c r="M42" s="175"/>
      <c r="N42" s="175"/>
      <c r="O42" s="175"/>
      <c r="P42" s="188"/>
      <c r="Q42" s="188">
        <v>7.3357688551136391E-2</v>
      </c>
      <c r="R42" s="175"/>
      <c r="S42" s="188">
        <v>1.7099099380800007</v>
      </c>
      <c r="T42" s="188">
        <v>1.082208898500405</v>
      </c>
      <c r="U42" s="188">
        <v>1.6238159385043072</v>
      </c>
      <c r="V42" s="188">
        <v>0</v>
      </c>
      <c r="W42" s="175"/>
      <c r="X42" s="175"/>
      <c r="Y42" s="175"/>
      <c r="Z42" s="190"/>
      <c r="AA42" s="384">
        <v>1.0175614898022163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6.8496284705627604</v>
      </c>
      <c r="AP42" s="322"/>
      <c r="AQ42" s="201">
        <f t="shared" si="24"/>
        <v>12.356482424000825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5.9901817206889962</v>
      </c>
      <c r="M43" s="175"/>
      <c r="N43" s="175"/>
      <c r="O43" s="175"/>
      <c r="P43" s="175"/>
      <c r="Q43" s="175">
        <v>0.12561928320866725</v>
      </c>
      <c r="R43" s="175"/>
      <c r="S43" s="175">
        <v>2.9280865443743433</v>
      </c>
      <c r="T43" s="175">
        <v>0.7835694984234407</v>
      </c>
      <c r="U43" s="175">
        <v>1.1019063946825436</v>
      </c>
      <c r="V43" s="175">
        <v>0</v>
      </c>
      <c r="W43" s="175">
        <v>1.0510000000000019</v>
      </c>
      <c r="X43" s="175"/>
      <c r="Y43" s="175"/>
      <c r="Z43" s="190"/>
      <c r="AA43" s="352">
        <v>42.781081065036105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14.881710055192144</v>
      </c>
      <c r="AP43" s="322"/>
      <c r="AQ43" s="201">
        <f t="shared" si="24"/>
        <v>63.652972840917244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46.036014064211763</v>
      </c>
      <c r="M44" s="182"/>
      <c r="N44" s="182"/>
      <c r="O44" s="182"/>
      <c r="P44" s="182"/>
      <c r="Q44" s="182">
        <v>0.93929020093594395</v>
      </c>
      <c r="R44" s="182"/>
      <c r="S44" s="182">
        <v>0</v>
      </c>
      <c r="T44" s="182">
        <v>0.48911900412988363</v>
      </c>
      <c r="U44" s="182">
        <v>44.607604859145937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15.796782494447863</v>
      </c>
      <c r="AP44" s="330"/>
      <c r="AQ44" s="217">
        <f>C44+H44+L44+AA44+AB44+AN44+AO44+AP44</f>
        <v>61.832796558659624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2322.9513013435635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1047.9130837358491</v>
      </c>
      <c r="Q45" s="534">
        <f t="shared" si="40"/>
        <v>0</v>
      </c>
      <c r="R45" s="534">
        <f t="shared" si="40"/>
        <v>409.73390182771476</v>
      </c>
      <c r="S45" s="534">
        <f t="shared" si="40"/>
        <v>24.622499999999999</v>
      </c>
      <c r="T45" s="534">
        <f t="shared" si="40"/>
        <v>7.1626157799999994</v>
      </c>
      <c r="U45" s="534">
        <f>SUM(U46:U55)</f>
        <v>833.51920000000007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1.5479999999999998</v>
      </c>
      <c r="AP45" s="538">
        <f t="shared" si="40"/>
        <v>0</v>
      </c>
      <c r="AQ45" s="541">
        <f t="shared" si="24"/>
        <v>2324.4993013435633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352.81180000000006</v>
      </c>
      <c r="M46" s="181"/>
      <c r="N46" s="181"/>
      <c r="O46" s="181"/>
      <c r="P46" s="181"/>
      <c r="Q46" s="181"/>
      <c r="R46" s="181"/>
      <c r="S46" s="181"/>
      <c r="T46" s="181"/>
      <c r="U46" s="181">
        <v>352.81180000000006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352.81180000000006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1113.836611811792</v>
      </c>
      <c r="M48" s="175"/>
      <c r="N48" s="175"/>
      <c r="O48" s="175"/>
      <c r="P48" s="175">
        <v>898.4298361262039</v>
      </c>
      <c r="Q48" s="175"/>
      <c r="R48" s="175"/>
      <c r="S48" s="175"/>
      <c r="T48" s="175">
        <v>7.1626157799999994</v>
      </c>
      <c r="U48" s="175">
        <v>208.24415990558808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1">
        <v>0</v>
      </c>
      <c r="AP48" s="322"/>
      <c r="AQ48" s="201">
        <f t="shared" si="24"/>
        <v>1113.836611811792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59.082744303797476</v>
      </c>
      <c r="M49" s="175"/>
      <c r="N49" s="175"/>
      <c r="O49" s="175"/>
      <c r="P49" s="175">
        <v>6.0695999999999994</v>
      </c>
      <c r="Q49" s="175"/>
      <c r="R49" s="175"/>
      <c r="S49" s="175"/>
      <c r="T49" s="175"/>
      <c r="U49" s="175">
        <v>53.013144303797475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59.082744303797476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39.1</v>
      </c>
      <c r="M50" s="175"/>
      <c r="N50" s="175"/>
      <c r="O50" s="175"/>
      <c r="P50" s="175"/>
      <c r="Q50" s="175"/>
      <c r="R50" s="287"/>
      <c r="S50" s="175"/>
      <c r="T50" s="175"/>
      <c r="U50" s="175">
        <v>39.1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1.5479999999999998</v>
      </c>
      <c r="AP50" s="322"/>
      <c r="AQ50" s="201">
        <f t="shared" si="24"/>
        <v>40.648000000000003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12.912370494815299</v>
      </c>
      <c r="M51" s="175"/>
      <c r="N51" s="175"/>
      <c r="O51" s="175"/>
      <c r="P51" s="175">
        <v>0.721788679245283</v>
      </c>
      <c r="Q51" s="190"/>
      <c r="R51" s="175">
        <v>12.190581815570017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12.912370494815299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397.54332001214476</v>
      </c>
      <c r="M52" s="287"/>
      <c r="N52" s="287"/>
      <c r="O52" s="287"/>
      <c r="P52" s="188"/>
      <c r="Q52" s="188"/>
      <c r="R52" s="287">
        <v>397.54332001214476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397.54332001214476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5.7880828177569557</v>
      </c>
      <c r="M53" s="287"/>
      <c r="N53" s="287"/>
      <c r="O53" s="287"/>
      <c r="P53" s="185">
        <v>0</v>
      </c>
      <c r="Q53" s="185"/>
      <c r="R53" s="287"/>
      <c r="S53" s="188"/>
      <c r="T53" s="287"/>
      <c r="U53" s="287">
        <v>5.7880828177569557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5.7880828177569557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8.2751999999999999</v>
      </c>
      <c r="M54" s="287"/>
      <c r="N54" s="287"/>
      <c r="O54" s="287"/>
      <c r="P54" s="185"/>
      <c r="Q54" s="185"/>
      <c r="R54" s="287"/>
      <c r="S54" s="188"/>
      <c r="T54" s="287"/>
      <c r="U54" s="287">
        <v>8.2751999999999999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8.2751999999999999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333.6011719032573</v>
      </c>
      <c r="M55" s="182"/>
      <c r="N55" s="182"/>
      <c r="O55" s="182"/>
      <c r="P55" s="182">
        <v>142.69185893039983</v>
      </c>
      <c r="Q55" s="182"/>
      <c r="R55" s="182"/>
      <c r="S55" s="175">
        <v>24.622499999999999</v>
      </c>
      <c r="T55" s="182"/>
      <c r="U55" s="182">
        <v>166.28681297285746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333.6011719032573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338.42056880000001</v>
      </c>
      <c r="D56" s="294">
        <v>253.36500000000001</v>
      </c>
      <c r="E56" s="190">
        <v>64.703600000000009</v>
      </c>
      <c r="F56" s="290"/>
      <c r="G56" s="290">
        <v>20.351968799999998</v>
      </c>
      <c r="H56" s="176">
        <f t="shared" si="46"/>
        <v>611.34928500000001</v>
      </c>
      <c r="I56" s="294"/>
      <c r="J56" s="189">
        <v>469.81299999999999</v>
      </c>
      <c r="K56" s="290">
        <v>141.53628499999999</v>
      </c>
      <c r="L56" s="176">
        <f t="shared" si="47"/>
        <v>626.67723018723495</v>
      </c>
      <c r="M56" s="189"/>
      <c r="N56" s="189"/>
      <c r="O56" s="189"/>
      <c r="P56" s="189">
        <v>0</v>
      </c>
      <c r="Q56" s="189">
        <v>208.92484881160195</v>
      </c>
      <c r="R56" s="189"/>
      <c r="S56" s="189">
        <v>0</v>
      </c>
      <c r="T56" s="189">
        <v>64.571571159969537</v>
      </c>
      <c r="U56" s="189">
        <v>324.61358104066358</v>
      </c>
      <c r="V56" s="189">
        <v>28.567229174999998</v>
      </c>
      <c r="W56" s="189"/>
      <c r="X56" s="189"/>
      <c r="Y56" s="189"/>
      <c r="Z56" s="290"/>
      <c r="AA56" s="176">
        <v>238.53130224</v>
      </c>
      <c r="AB56" s="344">
        <f t="shared" si="48"/>
        <v>31.608690927567967</v>
      </c>
      <c r="AC56" s="345"/>
      <c r="AD56" s="189"/>
      <c r="AE56" s="189">
        <v>31.513170927567966</v>
      </c>
      <c r="AF56" s="189"/>
      <c r="AG56" s="189"/>
      <c r="AH56" s="189"/>
      <c r="AI56" s="189"/>
      <c r="AJ56" s="189"/>
      <c r="AK56" s="189"/>
      <c r="AL56" s="189">
        <v>9.5519999999999994E-2</v>
      </c>
      <c r="AM56" s="445">
        <v>0</v>
      </c>
      <c r="AN56" s="344"/>
      <c r="AO56" s="176">
        <v>415.37999999999994</v>
      </c>
      <c r="AP56" s="344"/>
      <c r="AQ56" s="220">
        <f t="shared" si="24"/>
        <v>2261.9670771548031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10.583717</v>
      </c>
      <c r="I57" s="294">
        <f t="shared" si="49"/>
        <v>0</v>
      </c>
      <c r="J57" s="294">
        <f t="shared" si="49"/>
        <v>3.4430000000000001</v>
      </c>
      <c r="K57" s="294">
        <f t="shared" si="49"/>
        <v>7.1407169999999995</v>
      </c>
      <c r="L57" s="176">
        <f t="shared" si="49"/>
        <v>527.34148830435652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1.8703741497455639</v>
      </c>
      <c r="R57" s="189">
        <f t="shared" si="49"/>
        <v>0</v>
      </c>
      <c r="S57" s="189">
        <f t="shared" si="49"/>
        <v>83.716500000000011</v>
      </c>
      <c r="T57" s="189">
        <f t="shared" si="49"/>
        <v>20.115190897212969</v>
      </c>
      <c r="U57" s="189">
        <f t="shared" si="49"/>
        <v>421.63942325739799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174.29973791999998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296.35599999999999</v>
      </c>
      <c r="AP57" s="344">
        <f t="shared" si="49"/>
        <v>0</v>
      </c>
      <c r="AQ57" s="240">
        <f t="shared" si="24"/>
        <v>1008.6287032243565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297.9329871149526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0.83060252479060148</v>
      </c>
      <c r="R58" s="189">
        <f t="shared" si="54"/>
        <v>0</v>
      </c>
      <c r="S58" s="189">
        <v>8.1673245971853969</v>
      </c>
      <c r="T58" s="189">
        <v>15.193737958779749</v>
      </c>
      <c r="U58" s="189">
        <v>273.74132203419686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76.381929030762123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212.4597881070284</v>
      </c>
      <c r="AP58" s="344">
        <f t="shared" ref="AP58" si="57">SUM(AP59:AP64)</f>
        <v>0</v>
      </c>
      <c r="AQ58" s="240">
        <f t="shared" si="24"/>
        <v>586.82246425274309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10.583717</v>
      </c>
      <c r="I65" s="151"/>
      <c r="J65" s="151">
        <v>3.4430000000000001</v>
      </c>
      <c r="K65" s="151">
        <v>7.1407169999999995</v>
      </c>
      <c r="L65" s="310">
        <f>SUM(M65:Z65)</f>
        <v>229.40850118940392</v>
      </c>
      <c r="M65" s="182"/>
      <c r="N65" s="182"/>
      <c r="O65" s="182"/>
      <c r="P65" s="182"/>
      <c r="Q65" s="182">
        <v>1.0397716249549624</v>
      </c>
      <c r="R65" s="182"/>
      <c r="S65" s="189">
        <v>75.549175402814612</v>
      </c>
      <c r="T65" s="189">
        <v>4.9214529384332204</v>
      </c>
      <c r="U65" s="189">
        <v>147.89810122320114</v>
      </c>
      <c r="V65" s="182">
        <f>SUM(V66:V69)</f>
        <v>0</v>
      </c>
      <c r="W65" s="182"/>
      <c r="X65" s="182"/>
      <c r="Y65" s="182"/>
      <c r="Z65" s="266"/>
      <c r="AA65" s="176">
        <v>97.917808889237875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83.896211892971564</v>
      </c>
      <c r="AP65" s="330"/>
      <c r="AQ65" s="576">
        <f t="shared" si="24"/>
        <v>421.80623897161337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258.60000000000002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258.60000000000002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41.967999999999996</v>
      </c>
      <c r="AP70" s="333"/>
      <c r="AQ70" s="220">
        <f t="shared" si="24"/>
        <v>300.56800000000004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38.024549101786107</v>
      </c>
      <c r="M71" s="182"/>
      <c r="N71" s="182"/>
      <c r="O71" s="182"/>
      <c r="P71" s="182"/>
      <c r="Q71" s="182"/>
      <c r="R71" s="182"/>
      <c r="S71" s="182"/>
      <c r="T71" s="182"/>
      <c r="U71" s="182">
        <v>38.024549101786107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38.024549101786107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-59.297179696714636</v>
      </c>
      <c r="D72" s="278">
        <f t="shared" si="58"/>
        <v>-59.297179696714579</v>
      </c>
      <c r="E72" s="179">
        <f t="shared" si="58"/>
        <v>0</v>
      </c>
      <c r="F72" s="297">
        <f t="shared" si="58"/>
        <v>0</v>
      </c>
      <c r="G72" s="297">
        <f t="shared" si="58"/>
        <v>0</v>
      </c>
      <c r="H72" s="307">
        <f t="shared" si="58"/>
        <v>-18.696002000000021</v>
      </c>
      <c r="I72" s="278">
        <f t="shared" si="58"/>
        <v>-10.415999999999906</v>
      </c>
      <c r="J72" s="179">
        <f t="shared" si="58"/>
        <v>-8.450999999999965</v>
      </c>
      <c r="K72" s="297">
        <f t="shared" si="58"/>
        <v>0.17099800000002574</v>
      </c>
      <c r="L72" s="307">
        <f t="shared" si="58"/>
        <v>4.6144986564377177</v>
      </c>
      <c r="M72" s="179">
        <f t="shared" si="58"/>
        <v>0</v>
      </c>
      <c r="N72" s="179">
        <f t="shared" ref="N72" si="59">N26-N27-N29</f>
        <v>-5.3250000000000028</v>
      </c>
      <c r="O72" s="179">
        <f t="shared" si="58"/>
        <v>0</v>
      </c>
      <c r="P72" s="179">
        <f t="shared" si="58"/>
        <v>5.371916264150741</v>
      </c>
      <c r="Q72" s="179">
        <f t="shared" si="58"/>
        <v>26.389999999999986</v>
      </c>
      <c r="R72" s="179">
        <f t="shared" si="58"/>
        <v>5.2662981722851896</v>
      </c>
      <c r="S72" s="179">
        <f t="shared" si="58"/>
        <v>-52.199700000000007</v>
      </c>
      <c r="T72" s="179">
        <f t="shared" si="58"/>
        <v>-7.1626157800000669</v>
      </c>
      <c r="U72" s="179">
        <f t="shared" si="58"/>
        <v>32.273599999999988</v>
      </c>
      <c r="V72" s="179">
        <f t="shared" si="58"/>
        <v>0</v>
      </c>
      <c r="W72" s="179">
        <f t="shared" si="58"/>
        <v>0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0.40374126143990452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-2.1500000000000909</v>
      </c>
      <c r="AP72" s="257">
        <f t="shared" si="58"/>
        <v>0</v>
      </c>
      <c r="AQ72" s="207">
        <f t="shared" si="24"/>
        <v>-75.124941778837126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-0.68315761183507928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A1:AS76"/>
  <sheetViews>
    <sheetView zoomScale="80" zoomScaleNormal="80" workbookViewId="0">
      <pane xSplit="2" ySplit="1" topLeftCell="C56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62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10</v>
      </c>
    </row>
    <row r="2" spans="1:45" ht="12.75" customHeight="1" x14ac:dyDescent="0.2">
      <c r="A2" s="195" t="s">
        <v>66</v>
      </c>
      <c r="B2" s="196"/>
      <c r="C2" s="247">
        <f>SUM(D2:G2)</f>
        <v>0.62419932</v>
      </c>
      <c r="D2" s="248">
        <v>0.62419932</v>
      </c>
      <c r="E2" s="249"/>
      <c r="F2" s="250"/>
      <c r="G2" s="250"/>
      <c r="H2" s="302">
        <f>SUM(I2:K2)</f>
        <v>1134.2280000000001</v>
      </c>
      <c r="I2" s="12">
        <v>668.48400000000004</v>
      </c>
      <c r="J2" s="303">
        <v>465.74400000000003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2161.0296682867202</v>
      </c>
      <c r="AB2" s="320">
        <f>SUM(AC2:AM2)</f>
        <v>160.59407999999999</v>
      </c>
      <c r="AC2" s="321">
        <v>65.789999999999992</v>
      </c>
      <c r="AD2" s="303">
        <v>1.2899999999999998</v>
      </c>
      <c r="AE2" s="303">
        <v>89.741039999999998</v>
      </c>
      <c r="AF2" s="303">
        <v>0</v>
      </c>
      <c r="AG2" s="303">
        <v>0</v>
      </c>
      <c r="AH2" s="303">
        <v>3.6297599999999997</v>
      </c>
      <c r="AI2" s="303">
        <v>0</v>
      </c>
      <c r="AJ2" s="303">
        <v>0</v>
      </c>
      <c r="AK2" s="303">
        <v>0</v>
      </c>
      <c r="AL2" s="303">
        <v>9.5519999999999994E-2</v>
      </c>
      <c r="AM2" s="418">
        <v>4.7759999999999997E-2</v>
      </c>
      <c r="AN2" s="415">
        <v>0</v>
      </c>
      <c r="AO2" s="351"/>
      <c r="AP2" s="320"/>
      <c r="AQ2" s="197">
        <f>C2+H2+L2+AA2+AB2+AN2+AO2+AP2</f>
        <v>3456.4759476067202</v>
      </c>
    </row>
    <row r="3" spans="1:45" ht="12.75" customHeight="1" x14ac:dyDescent="0.2">
      <c r="A3" s="199" t="s">
        <v>1</v>
      </c>
      <c r="B3" s="200"/>
      <c r="C3" s="251">
        <f>SUM(D3:G3)</f>
        <v>1870.8907102769654</v>
      </c>
      <c r="D3" s="252">
        <v>1731.1136542769655</v>
      </c>
      <c r="E3" s="190">
        <v>116.10720000000001</v>
      </c>
      <c r="F3" s="190"/>
      <c r="G3" s="190">
        <v>23.669855999999996</v>
      </c>
      <c r="H3" s="304">
        <f>SUM(I3:K3)</f>
        <v>0</v>
      </c>
      <c r="I3" s="28"/>
      <c r="J3" s="175"/>
      <c r="K3" s="190"/>
      <c r="L3" s="304">
        <f>SUM(M3:Z3)</f>
        <v>6016.5299183750003</v>
      </c>
      <c r="M3" s="28">
        <v>1899.9907999999998</v>
      </c>
      <c r="N3" s="28">
        <v>33.015000000000001</v>
      </c>
      <c r="O3" s="175">
        <v>0</v>
      </c>
      <c r="P3" s="175">
        <v>624.08999999999992</v>
      </c>
      <c r="Q3" s="175">
        <v>145.67280000000002</v>
      </c>
      <c r="R3" s="175">
        <v>456.07889999999998</v>
      </c>
      <c r="S3" s="175">
        <v>1247.8683000000001</v>
      </c>
      <c r="T3" s="175">
        <v>125.01930000000002</v>
      </c>
      <c r="U3" s="175">
        <v>1271.2775999999999</v>
      </c>
      <c r="V3" s="175">
        <v>65.627418374999991</v>
      </c>
      <c r="W3" s="175">
        <v>0</v>
      </c>
      <c r="X3" s="175">
        <v>105.3468</v>
      </c>
      <c r="Y3" s="175">
        <v>3.1529999999999996</v>
      </c>
      <c r="Z3" s="190">
        <v>39.39</v>
      </c>
      <c r="AA3" s="304">
        <v>4.31872188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0</v>
      </c>
      <c r="AP3" s="322"/>
      <c r="AQ3" s="201">
        <f t="shared" ref="AQ3:AQ20" si="0">C3+H3+L3+AA3+AB3+AN3+AO3+AP3</f>
        <v>7891.739350531966</v>
      </c>
    </row>
    <row r="4" spans="1:45" ht="12.75" customHeight="1" x14ac:dyDescent="0.2">
      <c r="A4" s="199" t="s">
        <v>2</v>
      </c>
      <c r="B4" s="200"/>
      <c r="C4" s="251">
        <f>SUM(D4:G4)</f>
        <v>12.203372519999999</v>
      </c>
      <c r="D4" s="252">
        <v>9.3629897999999994</v>
      </c>
      <c r="E4" s="253">
        <v>0</v>
      </c>
      <c r="F4" s="190"/>
      <c r="G4" s="190">
        <v>2.8403827199999996</v>
      </c>
      <c r="H4" s="304">
        <f>SUM(I4:K4)</f>
        <v>5.7590000000000003</v>
      </c>
      <c r="I4" s="28"/>
      <c r="J4" s="175"/>
      <c r="K4" s="190">
        <v>5.7590000000000003</v>
      </c>
      <c r="L4" s="304">
        <f>SUM(M4:Z4)</f>
        <v>787.91610000000003</v>
      </c>
      <c r="M4" s="28">
        <v>0</v>
      </c>
      <c r="N4" s="28">
        <v>0</v>
      </c>
      <c r="O4" s="175"/>
      <c r="P4" s="175">
        <v>9.5849999999999991</v>
      </c>
      <c r="Q4" s="175">
        <v>0</v>
      </c>
      <c r="R4" s="175">
        <v>0</v>
      </c>
      <c r="S4" s="175">
        <v>678.59609999999998</v>
      </c>
      <c r="T4" s="175">
        <v>0</v>
      </c>
      <c r="U4" s="175">
        <v>67.236000000000004</v>
      </c>
      <c r="V4" s="175">
        <v>0</v>
      </c>
      <c r="W4" s="175">
        <v>30.478999999999999</v>
      </c>
      <c r="X4" s="175">
        <v>0</v>
      </c>
      <c r="Y4" s="175">
        <v>0</v>
      </c>
      <c r="Z4" s="190">
        <v>2.02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</v>
      </c>
      <c r="AP4" s="322"/>
      <c r="AQ4" s="201">
        <f t="shared" si="0"/>
        <v>805.87847252000006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54.867600000000003</v>
      </c>
      <c r="M5" s="28"/>
      <c r="N5" s="28"/>
      <c r="O5" s="175"/>
      <c r="P5" s="175"/>
      <c r="Q5" s="175"/>
      <c r="R5" s="175"/>
      <c r="S5" s="175">
        <v>19.698</v>
      </c>
      <c r="T5" s="175"/>
      <c r="U5" s="175">
        <v>35.169600000000003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54.867600000000003</v>
      </c>
    </row>
    <row r="6" spans="1:45" ht="12.75" customHeight="1" thickBot="1" x14ac:dyDescent="0.25">
      <c r="A6" s="202" t="s">
        <v>4</v>
      </c>
      <c r="B6" s="203"/>
      <c r="C6" s="251">
        <f>SUM(D6:G6)</f>
        <v>-3.2205555624523723</v>
      </c>
      <c r="D6" s="254">
        <v>-3.2205555624523723</v>
      </c>
      <c r="E6" s="190">
        <v>0</v>
      </c>
      <c r="F6" s="255"/>
      <c r="G6" s="255">
        <v>0</v>
      </c>
      <c r="H6" s="305">
        <f>SUM(I6:K6)</f>
        <v>89.063000000000002</v>
      </c>
      <c r="I6" s="306">
        <v>75.33</v>
      </c>
      <c r="J6" s="306">
        <v>0</v>
      </c>
      <c r="K6" s="255">
        <v>13.733000000000001</v>
      </c>
      <c r="L6" s="305">
        <f>SUM(M6:Z6)</f>
        <v>-58.319400000000002</v>
      </c>
      <c r="M6" s="28">
        <v>6.1356000000000002</v>
      </c>
      <c r="N6" s="28">
        <v>5.3249999999999993</v>
      </c>
      <c r="O6" s="175"/>
      <c r="P6" s="175">
        <v>3.1949999999999998</v>
      </c>
      <c r="Q6" s="175">
        <v>0</v>
      </c>
      <c r="R6" s="175">
        <v>-2.1065999999999998</v>
      </c>
      <c r="S6" s="175">
        <v>-51.214799999999997</v>
      </c>
      <c r="T6" s="175">
        <v>0</v>
      </c>
      <c r="U6" s="175">
        <v>-19.653600000000001</v>
      </c>
      <c r="V6" s="175">
        <v>0</v>
      </c>
      <c r="W6" s="175">
        <v>0</v>
      </c>
      <c r="X6" s="186">
        <v>0</v>
      </c>
      <c r="Y6" s="186">
        <v>0</v>
      </c>
      <c r="Z6" s="255">
        <v>0</v>
      </c>
      <c r="AA6" s="305">
        <v>-4.0499056751999998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23.473138762347624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1856.090981514513</v>
      </c>
      <c r="D7" s="326">
        <f t="shared" si="1"/>
        <v>1719.1543082345131</v>
      </c>
      <c r="E7" s="180">
        <f t="shared" si="1"/>
        <v>116.10720000000001</v>
      </c>
      <c r="F7" s="180">
        <f t="shared" si="1"/>
        <v>0</v>
      </c>
      <c r="G7" s="180">
        <f t="shared" si="1"/>
        <v>20.829473279999995</v>
      </c>
      <c r="H7" s="308">
        <f t="shared" si="1"/>
        <v>1217.5320000000002</v>
      </c>
      <c r="I7" s="326">
        <f t="shared" si="1"/>
        <v>743.81400000000008</v>
      </c>
      <c r="J7" s="180">
        <f t="shared" si="1"/>
        <v>465.74400000000003</v>
      </c>
      <c r="K7" s="326">
        <f t="shared" si="1"/>
        <v>7.9740000000000002</v>
      </c>
      <c r="L7" s="308">
        <f t="shared" si="1"/>
        <v>5115.426818375</v>
      </c>
      <c r="M7" s="326">
        <f t="shared" si="1"/>
        <v>1906.1263999999999</v>
      </c>
      <c r="N7" s="326">
        <f t="shared" ref="N7" si="2">N2+N3-N4-N5+N6</f>
        <v>38.340000000000003</v>
      </c>
      <c r="O7" s="180">
        <f t="shared" si="1"/>
        <v>0</v>
      </c>
      <c r="P7" s="180">
        <f t="shared" si="1"/>
        <v>617.69999999999993</v>
      </c>
      <c r="Q7" s="180">
        <f t="shared" si="1"/>
        <v>145.67280000000002</v>
      </c>
      <c r="R7" s="180">
        <f t="shared" si="1"/>
        <v>453.97229999999996</v>
      </c>
      <c r="S7" s="180">
        <f t="shared" si="1"/>
        <v>498.35940000000016</v>
      </c>
      <c r="T7" s="180">
        <f t="shared" si="1"/>
        <v>125.01930000000002</v>
      </c>
      <c r="U7" s="180">
        <f t="shared" si="1"/>
        <v>1149.2183999999997</v>
      </c>
      <c r="V7" s="180">
        <f t="shared" si="1"/>
        <v>65.627418374999991</v>
      </c>
      <c r="W7" s="180">
        <f t="shared" si="1"/>
        <v>-30.478999999999999</v>
      </c>
      <c r="X7" s="180">
        <f t="shared" si="1"/>
        <v>105.3468</v>
      </c>
      <c r="Y7" s="180">
        <f t="shared" si="1"/>
        <v>3.1529999999999996</v>
      </c>
      <c r="Z7" s="326">
        <f t="shared" si="1"/>
        <v>37.369999999999997</v>
      </c>
      <c r="AA7" s="308">
        <f t="shared" si="1"/>
        <v>2161.29848449152</v>
      </c>
      <c r="AB7" s="308">
        <f t="shared" si="1"/>
        <v>160.59407999999999</v>
      </c>
      <c r="AC7" s="326">
        <f t="shared" si="1"/>
        <v>65.789999999999992</v>
      </c>
      <c r="AD7" s="180">
        <f t="shared" si="1"/>
        <v>1.2899999999999998</v>
      </c>
      <c r="AE7" s="180">
        <f t="shared" si="1"/>
        <v>89.741039999999998</v>
      </c>
      <c r="AF7" s="180">
        <f t="shared" ref="AF7" si="3">AF2+AF3-AF4-AF5+AF6</f>
        <v>0</v>
      </c>
      <c r="AG7" s="180">
        <f t="shared" si="1"/>
        <v>0</v>
      </c>
      <c r="AH7" s="180">
        <f t="shared" si="1"/>
        <v>3.6297599999999997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9.5519999999999994E-2</v>
      </c>
      <c r="AM7" s="421">
        <f t="shared" si="1"/>
        <v>4.7759999999999997E-2</v>
      </c>
      <c r="AN7" s="326">
        <f t="shared" si="1"/>
        <v>0</v>
      </c>
      <c r="AO7" s="308">
        <f t="shared" si="1"/>
        <v>0</v>
      </c>
      <c r="AP7" s="362">
        <f t="shared" si="1"/>
        <v>0</v>
      </c>
      <c r="AQ7" s="229">
        <f t="shared" si="0"/>
        <v>10510.942364381035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1856.090981514513</v>
      </c>
      <c r="D8" s="374">
        <f t="shared" si="6"/>
        <v>1719.1543082345131</v>
      </c>
      <c r="E8" s="375">
        <f t="shared" si="6"/>
        <v>116.10720000000001</v>
      </c>
      <c r="F8" s="376">
        <f t="shared" si="6"/>
        <v>0</v>
      </c>
      <c r="G8" s="376">
        <f t="shared" si="6"/>
        <v>20.829473279999995</v>
      </c>
      <c r="H8" s="377">
        <f t="shared" si="6"/>
        <v>1217.5320000000002</v>
      </c>
      <c r="I8" s="374">
        <f t="shared" si="6"/>
        <v>743.81400000000008</v>
      </c>
      <c r="J8" s="375">
        <f t="shared" si="6"/>
        <v>465.74400000000003</v>
      </c>
      <c r="K8" s="374">
        <f t="shared" si="6"/>
        <v>7.9740000000000002</v>
      </c>
      <c r="L8" s="377">
        <f t="shared" si="6"/>
        <v>4969.5570183749996</v>
      </c>
      <c r="M8" s="374">
        <f t="shared" si="6"/>
        <v>1906.1263999999999</v>
      </c>
      <c r="N8" s="374">
        <f t="shared" si="6"/>
        <v>38.340000000000003</v>
      </c>
      <c r="O8" s="375">
        <f t="shared" si="6"/>
        <v>0</v>
      </c>
      <c r="P8" s="375">
        <f t="shared" si="6"/>
        <v>617.69999999999993</v>
      </c>
      <c r="Q8" s="375">
        <f t="shared" si="6"/>
        <v>145.67280000000002</v>
      </c>
      <c r="R8" s="375">
        <f t="shared" si="6"/>
        <v>453.97229999999996</v>
      </c>
      <c r="S8" s="375">
        <f t="shared" si="6"/>
        <v>498.35940000000016</v>
      </c>
      <c r="T8" s="375">
        <f t="shared" si="6"/>
        <v>125.01930000000002</v>
      </c>
      <c r="U8" s="375">
        <f t="shared" si="6"/>
        <v>1149.2183999999997</v>
      </c>
      <c r="V8" s="375">
        <f t="shared" si="6"/>
        <v>65.627418374999991</v>
      </c>
      <c r="W8" s="375">
        <f t="shared" si="6"/>
        <v>-30.478999999999999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1749.95368777152</v>
      </c>
      <c r="AB8" s="374">
        <f t="shared" si="6"/>
        <v>160.59407999999999</v>
      </c>
      <c r="AC8" s="374">
        <f t="shared" si="6"/>
        <v>65.789999999999992</v>
      </c>
      <c r="AD8" s="375">
        <f t="shared" si="6"/>
        <v>1.2899999999999998</v>
      </c>
      <c r="AE8" s="375">
        <f t="shared" si="6"/>
        <v>89.741039999999998</v>
      </c>
      <c r="AF8" s="375">
        <f t="shared" si="6"/>
        <v>0</v>
      </c>
      <c r="AG8" s="375">
        <f t="shared" si="6"/>
        <v>0</v>
      </c>
      <c r="AH8" s="375">
        <f t="shared" si="6"/>
        <v>3.6297599999999997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9.5519999999999994E-2</v>
      </c>
      <c r="AM8" s="422">
        <f t="shared" si="6"/>
        <v>4.7759999999999997E-2</v>
      </c>
      <c r="AN8" s="374">
        <f t="shared" si="6"/>
        <v>0</v>
      </c>
      <c r="AO8" s="377">
        <f t="shared" si="6"/>
        <v>0</v>
      </c>
      <c r="AP8" s="374">
        <f t="shared" si="6"/>
        <v>0</v>
      </c>
      <c r="AQ8" s="378">
        <f t="shared" si="0"/>
        <v>9953.7277676610338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1360.7055158399999</v>
      </c>
      <c r="D9" s="259">
        <f t="shared" si="8"/>
        <v>1360.7055158399999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761.15200000000016</v>
      </c>
      <c r="I9" s="259">
        <f t="shared" si="8"/>
        <v>750.5100000000001</v>
      </c>
      <c r="J9" s="180">
        <f t="shared" si="8"/>
        <v>10.641999999999999</v>
      </c>
      <c r="K9" s="260">
        <f t="shared" si="8"/>
        <v>0</v>
      </c>
      <c r="L9" s="308">
        <f t="shared" si="8"/>
        <v>2509.2883999999999</v>
      </c>
      <c r="M9" s="180">
        <f t="shared" si="8"/>
        <v>1906.1263999999999</v>
      </c>
      <c r="N9" s="180">
        <f t="shared" ref="N9" si="9">SUM(N10:N14)</f>
        <v>33.015000000000001</v>
      </c>
      <c r="O9" s="180">
        <f t="shared" si="8"/>
        <v>3.5819999999999999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561.39300000000003</v>
      </c>
      <c r="T9" s="180">
        <f t="shared" si="8"/>
        <v>0</v>
      </c>
      <c r="U9" s="180">
        <f t="shared" si="8"/>
        <v>5.1719999999999997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961.66412495999987</v>
      </c>
      <c r="AB9" s="326">
        <f t="shared" si="8"/>
        <v>0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0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37.926000000000002</v>
      </c>
      <c r="AP9" s="326">
        <f t="shared" si="8"/>
        <v>0</v>
      </c>
      <c r="AQ9" s="211">
        <f t="shared" si="0"/>
        <v>5630.7360407999995</v>
      </c>
    </row>
    <row r="10" spans="1:45" ht="12.75" customHeight="1" x14ac:dyDescent="0.2">
      <c r="A10" s="63" t="s">
        <v>225</v>
      </c>
      <c r="B10" s="212"/>
      <c r="C10" s="261">
        <f>SUM(D10:G10)</f>
        <v>1356.8850979199999</v>
      </c>
      <c r="D10" s="262">
        <v>1356.8850979199999</v>
      </c>
      <c r="E10" s="181"/>
      <c r="F10" s="263"/>
      <c r="G10" s="263"/>
      <c r="H10" s="309">
        <f>SUM(I10:K10)</f>
        <v>565.2940000000001</v>
      </c>
      <c r="I10" s="262">
        <v>554.65200000000004</v>
      </c>
      <c r="J10" s="181">
        <v>10.641999999999999</v>
      </c>
      <c r="K10" s="263"/>
      <c r="L10" s="309">
        <f>SUM(M10:Z10)</f>
        <v>566.56500000000005</v>
      </c>
      <c r="M10" s="181"/>
      <c r="N10" s="181"/>
      <c r="O10" s="181"/>
      <c r="P10" s="181"/>
      <c r="Q10" s="181"/>
      <c r="R10" s="181"/>
      <c r="S10" s="181">
        <v>561.39300000000003</v>
      </c>
      <c r="T10" s="181"/>
      <c r="U10" s="181">
        <v>5.1719999999999997</v>
      </c>
      <c r="V10" s="181"/>
      <c r="W10" s="181"/>
      <c r="X10" s="181"/>
      <c r="Y10" s="181"/>
      <c r="Z10" s="263"/>
      <c r="AA10" s="309">
        <v>931.35768263999989</v>
      </c>
      <c r="AB10" s="328">
        <f>SUM(AC10:AM10)</f>
        <v>0</v>
      </c>
      <c r="AC10" s="329"/>
      <c r="AD10" s="181"/>
      <c r="AE10" s="181">
        <v>0</v>
      </c>
      <c r="AF10" s="181">
        <v>0</v>
      </c>
      <c r="AG10" s="181">
        <v>0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3420.10178056</v>
      </c>
    </row>
    <row r="11" spans="1:45" ht="12.75" customHeight="1" x14ac:dyDescent="0.2">
      <c r="A11" s="19" t="s">
        <v>226</v>
      </c>
      <c r="B11" s="200"/>
      <c r="C11" s="251">
        <f>SUM(D11:G11)</f>
        <v>3.8204179199999997</v>
      </c>
      <c r="D11" s="28">
        <v>3.8204179199999997</v>
      </c>
      <c r="E11" s="175"/>
      <c r="F11" s="190"/>
      <c r="G11" s="190"/>
      <c r="H11" s="304">
        <f>SUM(I11:K11)</f>
        <v>7.9980000000000002</v>
      </c>
      <c r="I11" s="28">
        <v>7.9980000000000002</v>
      </c>
      <c r="J11" s="175"/>
      <c r="K11" s="190"/>
      <c r="L11" s="304">
        <f>SUM(M11:Z11)</f>
        <v>3.5819999999999999</v>
      </c>
      <c r="M11" s="175"/>
      <c r="N11" s="175"/>
      <c r="O11" s="175">
        <v>3.5819999999999999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30.306442319999999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45.706860239999997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30.013999999999999</v>
      </c>
      <c r="AP12" s="322"/>
      <c r="AQ12" s="201">
        <f t="shared" si="0"/>
        <v>30.013999999999999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187.85999999999999</v>
      </c>
      <c r="I13" s="28">
        <v>187.85999999999999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187.85999999999999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1939.1414</v>
      </c>
      <c r="M14" s="182">
        <v>1906.1263999999999</v>
      </c>
      <c r="N14" s="182">
        <v>33.015000000000001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7.911999999999999</v>
      </c>
      <c r="AP14" s="330"/>
      <c r="AQ14" s="217">
        <f t="shared" si="0"/>
        <v>1947.0534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161.25200000000001</v>
      </c>
      <c r="I15" s="268">
        <f t="shared" si="13"/>
        <v>0</v>
      </c>
      <c r="J15" s="183">
        <f t="shared" si="13"/>
        <v>0</v>
      </c>
      <c r="K15" s="269">
        <f t="shared" si="13"/>
        <v>161.25200000000001</v>
      </c>
      <c r="L15" s="311">
        <f t="shared" si="13"/>
        <v>1938.6503000000002</v>
      </c>
      <c r="M15" s="183">
        <f t="shared" si="13"/>
        <v>0</v>
      </c>
      <c r="N15" s="183">
        <f t="shared" si="13"/>
        <v>0</v>
      </c>
      <c r="O15" s="183">
        <f t="shared" si="13"/>
        <v>49.557200000000002</v>
      </c>
      <c r="P15" s="183">
        <f t="shared" si="13"/>
        <v>390.85499999999996</v>
      </c>
      <c r="Q15" s="183">
        <f t="shared" si="13"/>
        <v>0</v>
      </c>
      <c r="R15" s="183">
        <f t="shared" si="13"/>
        <v>0</v>
      </c>
      <c r="S15" s="183">
        <f t="shared" si="13"/>
        <v>670.71690000000001</v>
      </c>
      <c r="T15" s="183">
        <f t="shared" si="13"/>
        <v>31.5364</v>
      </c>
      <c r="U15" s="183">
        <f t="shared" si="13"/>
        <v>762.3528</v>
      </c>
      <c r="V15" s="183">
        <f t="shared" si="13"/>
        <v>0</v>
      </c>
      <c r="W15" s="183">
        <f t="shared" si="13"/>
        <v>33.631999999999998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1341.5139999999999</v>
      </c>
      <c r="AP15" s="219">
        <f t="shared" si="13"/>
        <v>0</v>
      </c>
      <c r="AQ15" s="220">
        <f t="shared" si="0"/>
        <v>3441.4162999999999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1302.6419999999998</v>
      </c>
      <c r="AP16" s="328"/>
      <c r="AQ16" s="221">
        <f>C16+H16+L16+AA16+AO16+AP16</f>
        <v>1302.6419999999998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17.63</v>
      </c>
      <c r="AP17" s="322"/>
      <c r="AQ17" s="201">
        <f>C17+H17+L17+AA17+AO17+AP17</f>
        <v>17.63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21.241999999999997</v>
      </c>
      <c r="AP18" s="322"/>
      <c r="AQ18" s="201">
        <f t="shared" si="0"/>
        <v>21.241999999999997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161.25200000000001</v>
      </c>
      <c r="I19" s="28"/>
      <c r="J19" s="175"/>
      <c r="K19" s="190">
        <v>161.25200000000001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161.25200000000001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1938.6503000000002</v>
      </c>
      <c r="M20" s="182"/>
      <c r="N20" s="182"/>
      <c r="O20" s="182">
        <v>49.557200000000002</v>
      </c>
      <c r="P20" s="182">
        <v>390.85499999999996</v>
      </c>
      <c r="Q20" s="182">
        <v>0</v>
      </c>
      <c r="R20" s="182">
        <v>0</v>
      </c>
      <c r="S20" s="182">
        <v>670.71690000000001</v>
      </c>
      <c r="T20" s="182">
        <v>31.5364</v>
      </c>
      <c r="U20" s="182">
        <v>762.3528</v>
      </c>
      <c r="V20" s="182"/>
      <c r="W20" s="182">
        <v>33.631999999999998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1938.6503000000002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0</v>
      </c>
      <c r="D21" s="271">
        <f>SUM(D22:D24)</f>
        <v>0</v>
      </c>
      <c r="E21" s="184">
        <f>SUM(E22:E24)</f>
        <v>0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0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0</v>
      </c>
      <c r="R21" s="184">
        <f t="shared" si="15"/>
        <v>0</v>
      </c>
      <c r="S21" s="184">
        <f t="shared" si="15"/>
        <v>0</v>
      </c>
      <c r="T21" s="184">
        <f t="shared" si="15"/>
        <v>0</v>
      </c>
      <c r="U21" s="184">
        <f t="shared" si="15"/>
        <v>0</v>
      </c>
      <c r="V21" s="184">
        <f t="shared" si="15"/>
        <v>0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-67.08</v>
      </c>
      <c r="AC21" s="334">
        <f t="shared" si="17"/>
        <v>-65.789999999999992</v>
      </c>
      <c r="AD21" s="184">
        <f t="shared" si="17"/>
        <v>-1.2899999999999998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67.08</v>
      </c>
      <c r="AP21" s="333">
        <f t="shared" si="17"/>
        <v>0</v>
      </c>
      <c r="AQ21" s="225">
        <f t="shared" si="17"/>
        <v>0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-67.08</v>
      </c>
      <c r="AC22" s="329">
        <f>-AC2</f>
        <v>-65.789999999999992</v>
      </c>
      <c r="AD22" s="181">
        <f>-AD2</f>
        <v>-1.2899999999999998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67.08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0</v>
      </c>
      <c r="D24" s="379">
        <v>0</v>
      </c>
      <c r="E24" s="380">
        <f>-D24-V24</f>
        <v>0</v>
      </c>
      <c r="F24" s="255"/>
      <c r="G24" s="255">
        <v>0</v>
      </c>
      <c r="H24" s="305"/>
      <c r="I24" s="314"/>
      <c r="J24" s="186"/>
      <c r="K24" s="255"/>
      <c r="L24" s="305">
        <f>SUM(N24:Z24)</f>
        <v>0</v>
      </c>
      <c r="M24" s="186"/>
      <c r="N24" s="186">
        <v>0</v>
      </c>
      <c r="O24" s="186"/>
      <c r="P24" s="186">
        <v>0</v>
      </c>
      <c r="Q24" s="186">
        <v>0</v>
      </c>
      <c r="R24" s="186">
        <v>0</v>
      </c>
      <c r="S24" s="186">
        <v>0</v>
      </c>
      <c r="T24" s="186"/>
      <c r="U24" s="186">
        <v>0</v>
      </c>
      <c r="V24" s="255">
        <v>0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5.3940000000000001</v>
      </c>
      <c r="I25" s="174">
        <v>5.3940000000000001</v>
      </c>
      <c r="J25" s="185"/>
      <c r="K25" s="174"/>
      <c r="L25" s="311">
        <f>SUM(O25:Z25)</f>
        <v>63.432600000000008</v>
      </c>
      <c r="M25" s="185"/>
      <c r="N25" s="185"/>
      <c r="O25" s="185">
        <v>45.975200000000001</v>
      </c>
      <c r="P25" s="185"/>
      <c r="Q25" s="185"/>
      <c r="R25" s="185"/>
      <c r="S25" s="185">
        <v>9.8490000000000002</v>
      </c>
      <c r="T25" s="185">
        <v>4.5052000000000003</v>
      </c>
      <c r="U25" s="185">
        <v>3.1032000000000002</v>
      </c>
      <c r="V25" s="185"/>
      <c r="W25" s="185"/>
      <c r="X25" s="185"/>
      <c r="Y25" s="185"/>
      <c r="Z25" s="174"/>
      <c r="AA25" s="311">
        <v>23.909133600000001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206.916</v>
      </c>
      <c r="AP25" s="219"/>
      <c r="AQ25" s="228">
        <f>C25+H25+L25+AA25+AB25+AN25+AO25+AP25</f>
        <v>299.6517336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495.38546567451317</v>
      </c>
      <c r="D26" s="278">
        <f t="shared" si="20"/>
        <v>358.44879239451325</v>
      </c>
      <c r="E26" s="179">
        <f t="shared" si="20"/>
        <v>116.10720000000001</v>
      </c>
      <c r="F26" s="179">
        <f t="shared" si="20"/>
        <v>0</v>
      </c>
      <c r="G26" s="179">
        <f t="shared" si="20"/>
        <v>20.829473279999995</v>
      </c>
      <c r="H26" s="307">
        <f t="shared" si="20"/>
        <v>612.23800000000006</v>
      </c>
      <c r="I26" s="278">
        <f t="shared" si="20"/>
        <v>-12.090000000000027</v>
      </c>
      <c r="J26" s="179">
        <f t="shared" si="20"/>
        <v>455.10200000000003</v>
      </c>
      <c r="K26" s="297">
        <f t="shared" si="20"/>
        <v>169.226</v>
      </c>
      <c r="L26" s="307">
        <f t="shared" si="20"/>
        <v>4481.3561183750007</v>
      </c>
      <c r="M26" s="179">
        <f t="shared" si="20"/>
        <v>0</v>
      </c>
      <c r="N26" s="179">
        <f t="shared" si="20"/>
        <v>5.3250000000000028</v>
      </c>
      <c r="O26" s="179">
        <f t="shared" si="20"/>
        <v>0</v>
      </c>
      <c r="P26" s="179">
        <f t="shared" si="20"/>
        <v>1008.5549999999998</v>
      </c>
      <c r="Q26" s="179">
        <f t="shared" si="20"/>
        <v>145.67280000000002</v>
      </c>
      <c r="R26" s="179">
        <f t="shared" si="20"/>
        <v>453.97229999999996</v>
      </c>
      <c r="S26" s="179">
        <f t="shared" si="20"/>
        <v>597.8343000000001</v>
      </c>
      <c r="T26" s="179">
        <f t="shared" si="20"/>
        <v>152.0505</v>
      </c>
      <c r="U26" s="179">
        <f t="shared" si="20"/>
        <v>1903.2959999999998</v>
      </c>
      <c r="V26" s="179">
        <f t="shared" si="20"/>
        <v>65.627418374999991</v>
      </c>
      <c r="W26" s="179">
        <f t="shared" si="20"/>
        <v>3.1529999999999987</v>
      </c>
      <c r="X26" s="179">
        <f t="shared" si="20"/>
        <v>105.3468</v>
      </c>
      <c r="Y26" s="179">
        <f t="shared" si="20"/>
        <v>3.1529999999999996</v>
      </c>
      <c r="Z26" s="297">
        <f t="shared" si="20"/>
        <v>37.369999999999997</v>
      </c>
      <c r="AA26" s="307">
        <f t="shared" si="20"/>
        <v>1175.7252259315203</v>
      </c>
      <c r="AB26" s="257">
        <f t="shared" si="20"/>
        <v>93.514079999999993</v>
      </c>
      <c r="AC26" s="336">
        <f t="shared" si="20"/>
        <v>0</v>
      </c>
      <c r="AD26" s="336">
        <f t="shared" si="20"/>
        <v>0</v>
      </c>
      <c r="AE26" s="336">
        <f t="shared" si="20"/>
        <v>89.741039999999998</v>
      </c>
      <c r="AF26" s="336">
        <f t="shared" si="20"/>
        <v>0</v>
      </c>
      <c r="AG26" s="336">
        <f t="shared" si="20"/>
        <v>0</v>
      </c>
      <c r="AH26" s="336">
        <f t="shared" si="20"/>
        <v>3.6297599999999997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9.5519999999999994E-2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1163.752</v>
      </c>
      <c r="AP26" s="257">
        <f t="shared" si="20"/>
        <v>0</v>
      </c>
      <c r="AQ26" s="207">
        <f>C26+H26+L26+AA26+AB26+AN26+AO26+AP26</f>
        <v>8021.9708899810339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145.8698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105.3468</v>
      </c>
      <c r="Y27" s="180">
        <f t="shared" si="23"/>
        <v>3.1529999999999996</v>
      </c>
      <c r="Z27" s="260">
        <f t="shared" si="23"/>
        <v>37.369999999999997</v>
      </c>
      <c r="AA27" s="308">
        <f t="shared" si="23"/>
        <v>411.34479671999998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557.21459671999992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145.8698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105.3468</v>
      </c>
      <c r="Y28" s="184">
        <f>Y26</f>
        <v>3.1529999999999996</v>
      </c>
      <c r="Z28" s="272">
        <f>Z26</f>
        <v>37.369999999999997</v>
      </c>
      <c r="AA28" s="315">
        <v>411.34479671999998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557.21459671999992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610.06178467801874</v>
      </c>
      <c r="D29" s="56">
        <f t="shared" si="25"/>
        <v>473.1251113980187</v>
      </c>
      <c r="E29" s="57">
        <f t="shared" si="25"/>
        <v>116.10720000000001</v>
      </c>
      <c r="F29" s="58">
        <f t="shared" si="25"/>
        <v>0</v>
      </c>
      <c r="G29" s="58">
        <f t="shared" si="25"/>
        <v>20.829473279999998</v>
      </c>
      <c r="H29" s="59">
        <f t="shared" si="25"/>
        <v>626.02968600000008</v>
      </c>
      <c r="I29" s="56">
        <f t="shared" si="25"/>
        <v>0</v>
      </c>
      <c r="J29" s="56">
        <f t="shared" si="25"/>
        <v>456.98</v>
      </c>
      <c r="K29" s="56">
        <f t="shared" si="25"/>
        <v>169.04968600000001</v>
      </c>
      <c r="L29" s="59">
        <f t="shared" si="25"/>
        <v>4332.3939931531868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1014.8893065283019</v>
      </c>
      <c r="Q29" s="57">
        <f t="shared" si="25"/>
        <v>141.45040000000003</v>
      </c>
      <c r="R29" s="57">
        <f t="shared" si="25"/>
        <v>460.2922942298847</v>
      </c>
      <c r="S29" s="57">
        <f t="shared" si="25"/>
        <v>609.65310000000011</v>
      </c>
      <c r="T29" s="57">
        <f t="shared" si="25"/>
        <v>148.42327402000004</v>
      </c>
      <c r="U29" s="57">
        <f t="shared" si="25"/>
        <v>1891.0071999999998</v>
      </c>
      <c r="V29" s="57">
        <f t="shared" si="25"/>
        <v>65.627418374999991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763.82142935999991</v>
      </c>
      <c r="AB29" s="60">
        <f t="shared" si="25"/>
        <v>93.514079999999993</v>
      </c>
      <c r="AC29" s="61">
        <f t="shared" si="25"/>
        <v>0</v>
      </c>
      <c r="AD29" s="57">
        <f t="shared" si="25"/>
        <v>0</v>
      </c>
      <c r="AE29" s="57">
        <f t="shared" si="25"/>
        <v>89.741039999999998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3.6297599999999997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1165.5579999999998</v>
      </c>
      <c r="AP29" s="60">
        <f t="shared" si="25"/>
        <v>0</v>
      </c>
      <c r="AQ29" s="51">
        <f t="shared" si="25"/>
        <v>7591.3789731912057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133.97511139801873</v>
      </c>
      <c r="D30" s="187">
        <v>133.9751113980187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798.89187744981598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17.488158260901702</v>
      </c>
      <c r="R30" s="187">
        <f>SUM(R31:R44)</f>
        <v>0</v>
      </c>
      <c r="S30" s="187">
        <v>489.249075</v>
      </c>
      <c r="T30" s="187">
        <v>59.723889803137531</v>
      </c>
      <c r="U30" s="187">
        <v>185.05451788577693</v>
      </c>
      <c r="V30" s="187">
        <v>46.325236499999995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389.46040055999998</v>
      </c>
      <c r="AB30" s="338">
        <f t="shared" ref="AB30:AN30" si="31">SUM(AB31:AB44)</f>
        <v>60.177599999999991</v>
      </c>
      <c r="AC30" s="339">
        <f t="shared" si="31"/>
        <v>0</v>
      </c>
      <c r="AD30" s="187">
        <f t="shared" si="31"/>
        <v>0</v>
      </c>
      <c r="AE30" s="187">
        <f t="shared" si="31"/>
        <v>56.547839999999994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3.6297599999999997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434.64399999999995</v>
      </c>
      <c r="AP30" s="338">
        <f>SUM(AP31:AP44)</f>
        <v>0</v>
      </c>
      <c r="AQ30" s="211">
        <f t="shared" ref="AQ30" si="35">C30+H30+L30+AA30+AB30+AN30+AO30+AP30</f>
        <v>1817.1489894078347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54.514423635489379</v>
      </c>
      <c r="M31" s="188"/>
      <c r="N31" s="188"/>
      <c r="O31" s="188"/>
      <c r="P31" s="188"/>
      <c r="Q31" s="188">
        <v>0.54288815145025537</v>
      </c>
      <c r="R31" s="188"/>
      <c r="S31" s="188">
        <v>16.004498234458733</v>
      </c>
      <c r="T31" s="188">
        <v>0.46518036311508609</v>
      </c>
      <c r="U31" s="188">
        <v>29.524392355140176</v>
      </c>
      <c r="V31" s="188">
        <v>7.977464531325122</v>
      </c>
      <c r="W31" s="188"/>
      <c r="X31" s="188"/>
      <c r="Y31" s="188"/>
      <c r="Z31" s="285"/>
      <c r="AA31" s="354">
        <v>23.739901040848203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24.968944555011792</v>
      </c>
      <c r="AP31" s="340"/>
      <c r="AQ31" s="214">
        <f t="shared" si="24"/>
        <v>103.22326923134936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34.299609806525858</v>
      </c>
      <c r="D32" s="188">
        <v>34.299609806525858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178.87611809373848</v>
      </c>
      <c r="M32" s="175"/>
      <c r="N32" s="175"/>
      <c r="O32" s="175"/>
      <c r="P32" s="188"/>
      <c r="Q32" s="188">
        <v>4.0526441734660779</v>
      </c>
      <c r="R32" s="175"/>
      <c r="S32" s="188">
        <v>119.47311125848077</v>
      </c>
      <c r="T32" s="188">
        <v>11.238914327072274</v>
      </c>
      <c r="U32" s="188">
        <v>29.594474842400786</v>
      </c>
      <c r="V32" s="188">
        <v>14.516973492318579</v>
      </c>
      <c r="W32" s="175"/>
      <c r="X32" s="175"/>
      <c r="Y32" s="175"/>
      <c r="Z32" s="190"/>
      <c r="AA32" s="352">
        <v>125.32673266564002</v>
      </c>
      <c r="AB32" s="322">
        <f t="shared" si="39"/>
        <v>3.6297599999999997</v>
      </c>
      <c r="AC32" s="323"/>
      <c r="AD32" s="175"/>
      <c r="AE32" s="175">
        <v>0</v>
      </c>
      <c r="AF32" s="175"/>
      <c r="AG32" s="188"/>
      <c r="AH32" s="188">
        <v>3.6297599999999997</v>
      </c>
      <c r="AI32" s="175"/>
      <c r="AJ32" s="175"/>
      <c r="AK32" s="175"/>
      <c r="AL32" s="175"/>
      <c r="AM32" s="443"/>
      <c r="AN32" s="416"/>
      <c r="AO32" s="349">
        <v>98.745427328006855</v>
      </c>
      <c r="AP32" s="322"/>
      <c r="AQ32" s="201">
        <f t="shared" si="24"/>
        <v>440.87764789391122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11.95567519251366</v>
      </c>
      <c r="D33" s="188">
        <v>11.95567519251366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26.046855225464839</v>
      </c>
      <c r="M33" s="175"/>
      <c r="N33" s="175"/>
      <c r="O33" s="175"/>
      <c r="P33" s="188"/>
      <c r="Q33" s="188">
        <v>0.26106305320566353</v>
      </c>
      <c r="R33" s="175"/>
      <c r="S33" s="188">
        <v>7.6962135993408092</v>
      </c>
      <c r="T33" s="188">
        <v>12.040238440281522</v>
      </c>
      <c r="U33" s="188">
        <v>6.0493401326368437</v>
      </c>
      <c r="V33" s="188">
        <v>0</v>
      </c>
      <c r="W33" s="175"/>
      <c r="X33" s="175"/>
      <c r="Y33" s="175"/>
      <c r="Z33" s="190"/>
      <c r="AA33" s="352">
        <v>0.99949341966260807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11.057684735359061</v>
      </c>
      <c r="AP33" s="322"/>
      <c r="AQ33" s="201">
        <f t="shared" si="24"/>
        <v>50.059708573000165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5.7653158431854674</v>
      </c>
      <c r="M34" s="175"/>
      <c r="N34" s="175"/>
      <c r="O34" s="175"/>
      <c r="P34" s="188"/>
      <c r="Q34" s="188">
        <v>0.15103773996339648</v>
      </c>
      <c r="R34" s="175"/>
      <c r="S34" s="188">
        <v>4.4526358442772365</v>
      </c>
      <c r="T34" s="188">
        <v>0.36518139968343377</v>
      </c>
      <c r="U34" s="188">
        <v>0.7964608592614002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56.547839999999994</v>
      </c>
      <c r="AC34" s="323"/>
      <c r="AD34" s="175"/>
      <c r="AE34" s="175">
        <v>56.547839999999994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18.429079882616204</v>
      </c>
      <c r="AP34" s="322"/>
      <c r="AQ34" s="201">
        <f t="shared" si="24"/>
        <v>80.742235725801663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7.1237619303307991</v>
      </c>
      <c r="M35" s="175"/>
      <c r="N35" s="175"/>
      <c r="O35" s="175"/>
      <c r="P35" s="188"/>
      <c r="Q35" s="188">
        <v>6.3165544107030763E-2</v>
      </c>
      <c r="R35" s="175"/>
      <c r="S35" s="188">
        <v>1.8621383363019124</v>
      </c>
      <c r="T35" s="188">
        <v>1.3279323624852136E-2</v>
      </c>
      <c r="U35" s="188">
        <v>5.1851787262970044</v>
      </c>
      <c r="V35" s="188">
        <v>0</v>
      </c>
      <c r="W35" s="175"/>
      <c r="X35" s="175"/>
      <c r="Y35" s="175"/>
      <c r="Z35" s="190"/>
      <c r="AA35" s="352">
        <v>8.6609834266823444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17.155294467641642</v>
      </c>
      <c r="AP35" s="322"/>
      <c r="AQ35" s="201">
        <f t="shared" si="24"/>
        <v>32.940039824654789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49.204393225198892</v>
      </c>
      <c r="M36" s="175"/>
      <c r="N36" s="175"/>
      <c r="O36" s="175"/>
      <c r="P36" s="188"/>
      <c r="Q36" s="188">
        <v>1.1882859136699082</v>
      </c>
      <c r="R36" s="175"/>
      <c r="S36" s="188">
        <v>35.03100916193938</v>
      </c>
      <c r="T36" s="188">
        <v>3.717308448298823</v>
      </c>
      <c r="U36" s="188">
        <v>9.2677897012907788</v>
      </c>
      <c r="V36" s="188">
        <v>0</v>
      </c>
      <c r="W36" s="175"/>
      <c r="X36" s="175"/>
      <c r="Y36" s="175"/>
      <c r="Z36" s="190"/>
      <c r="AA36" s="349">
        <v>80.631550154045982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72.567691576933655</v>
      </c>
      <c r="AP36" s="322"/>
      <c r="AQ36" s="201">
        <f t="shared" si="24"/>
        <v>202.40363495617851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10.252349683387552</v>
      </c>
      <c r="M37" s="175"/>
      <c r="N37" s="175"/>
      <c r="O37" s="175"/>
      <c r="P37" s="188"/>
      <c r="Q37" s="188">
        <v>8.7318621625864831E-2</v>
      </c>
      <c r="R37" s="175"/>
      <c r="S37" s="188">
        <v>2.5741779810690439</v>
      </c>
      <c r="T37" s="188">
        <v>1.5892114380460083</v>
      </c>
      <c r="U37" s="188">
        <v>6.0016416426466348</v>
      </c>
      <c r="V37" s="188">
        <v>0</v>
      </c>
      <c r="W37" s="175"/>
      <c r="X37" s="175"/>
      <c r="Y37" s="175"/>
      <c r="Z37" s="190"/>
      <c r="AA37" s="352">
        <v>3.8583429846813546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20.747156851978712</v>
      </c>
      <c r="AP37" s="322"/>
      <c r="AQ37" s="201">
        <f t="shared" si="24"/>
        <v>34.857849520047623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82.72463109723914</v>
      </c>
      <c r="D38" s="188">
        <v>82.72463109723914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48.619742338872079</v>
      </c>
      <c r="M38" s="175"/>
      <c r="N38" s="175"/>
      <c r="O38" s="175"/>
      <c r="P38" s="188"/>
      <c r="Q38" s="188">
        <v>0.58398802928855276</v>
      </c>
      <c r="R38" s="175"/>
      <c r="S38" s="188">
        <v>17.216134407660004</v>
      </c>
      <c r="T38" s="188">
        <v>4.8870684451812512</v>
      </c>
      <c r="U38" s="188">
        <v>13.837894884593247</v>
      </c>
      <c r="V38" s="188">
        <v>12.094656572149029</v>
      </c>
      <c r="W38" s="175"/>
      <c r="X38" s="175"/>
      <c r="Y38" s="175"/>
      <c r="Z38" s="190"/>
      <c r="AA38" s="352">
        <v>52.622113369705751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31.875639709242257</v>
      </c>
      <c r="AP38" s="322"/>
      <c r="AQ38" s="201">
        <f t="shared" si="24"/>
        <v>215.84212651505922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297.60716690779748</v>
      </c>
      <c r="M39" s="175"/>
      <c r="N39" s="175"/>
      <c r="O39" s="175"/>
      <c r="P39" s="188"/>
      <c r="Q39" s="188">
        <v>9.2932864942416273</v>
      </c>
      <c r="R39" s="175"/>
      <c r="S39" s="188">
        <v>273.96874824415426</v>
      </c>
      <c r="T39" s="188">
        <v>8.4375859198233041</v>
      </c>
      <c r="U39" s="188">
        <v>5.8503310542304243</v>
      </c>
      <c r="V39" s="188">
        <v>5.7215195347879805E-2</v>
      </c>
      <c r="W39" s="175"/>
      <c r="X39" s="175"/>
      <c r="Y39" s="175"/>
      <c r="Z39" s="190"/>
      <c r="AA39" s="352">
        <v>18.737474158301563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28.923282243004326</v>
      </c>
      <c r="AP39" s="322"/>
      <c r="AQ39" s="201">
        <f t="shared" si="24"/>
        <v>345.26792330910337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23.350364510209175</v>
      </c>
      <c r="M40" s="175"/>
      <c r="N40" s="175"/>
      <c r="O40" s="175"/>
      <c r="P40" s="188"/>
      <c r="Q40" s="188">
        <v>7.3209526465470964E-2</v>
      </c>
      <c r="R40" s="175"/>
      <c r="S40" s="188">
        <v>2.1582378136862888</v>
      </c>
      <c r="T40" s="188">
        <v>5.7099972907953269</v>
      </c>
      <c r="U40" s="188">
        <v>3.7299931704027056</v>
      </c>
      <c r="V40" s="188">
        <v>11.678926708859381</v>
      </c>
      <c r="W40" s="175"/>
      <c r="X40" s="175"/>
      <c r="Y40" s="175"/>
      <c r="Z40" s="190"/>
      <c r="AA40" s="352">
        <v>2.9981049681140179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11.063747043250149</v>
      </c>
      <c r="AP40" s="322"/>
      <c r="AQ40" s="201">
        <f t="shared" si="24"/>
        <v>37.412216521573342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4.9951953017400683</v>
      </c>
      <c r="D41" s="530">
        <v>4.9951953017400683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44.785035047897537</v>
      </c>
      <c r="M41" s="175"/>
      <c r="N41" s="175"/>
      <c r="O41" s="175"/>
      <c r="P41" s="188"/>
      <c r="Q41" s="188">
        <v>0.1758443617635195</v>
      </c>
      <c r="R41" s="175"/>
      <c r="S41" s="188">
        <v>5.1839421616878738</v>
      </c>
      <c r="T41" s="188">
        <v>8.9560849879824254</v>
      </c>
      <c r="U41" s="188">
        <v>30.469163536463721</v>
      </c>
      <c r="V41" s="188">
        <v>0</v>
      </c>
      <c r="W41" s="175"/>
      <c r="X41" s="175"/>
      <c r="Y41" s="175"/>
      <c r="Z41" s="190"/>
      <c r="AA41" s="349">
        <v>14.960342342686744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63.664802272652949</v>
      </c>
      <c r="AP41" s="322"/>
      <c r="AQ41" s="201">
        <f t="shared" si="24"/>
        <v>128.40537496497728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3.8612635607102783</v>
      </c>
      <c r="M42" s="175"/>
      <c r="N42" s="175"/>
      <c r="O42" s="175"/>
      <c r="P42" s="188"/>
      <c r="Q42" s="188">
        <v>4.5373855885233558E-2</v>
      </c>
      <c r="R42" s="175"/>
      <c r="S42" s="188">
        <v>1.3376342704586464</v>
      </c>
      <c r="T42" s="188">
        <v>1.0667704628083066</v>
      </c>
      <c r="U42" s="188">
        <v>1.4114849715580919</v>
      </c>
      <c r="V42" s="188">
        <v>0</v>
      </c>
      <c r="W42" s="175"/>
      <c r="X42" s="175"/>
      <c r="Y42" s="175"/>
      <c r="Z42" s="190"/>
      <c r="AA42" s="384">
        <v>0.82642971628648298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6.4419218298266365</v>
      </c>
      <c r="AP42" s="322"/>
      <c r="AQ42" s="201">
        <f t="shared" si="24"/>
        <v>11.129615106823397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5.1495047821289344</v>
      </c>
      <c r="M43" s="175"/>
      <c r="N43" s="175"/>
      <c r="O43" s="175"/>
      <c r="P43" s="175"/>
      <c r="Q43" s="175">
        <v>7.769916644447096E-2</v>
      </c>
      <c r="R43" s="175"/>
      <c r="S43" s="175">
        <v>2.2905936864849687</v>
      </c>
      <c r="T43" s="175">
        <v>0.77239135404811454</v>
      </c>
      <c r="U43" s="175">
        <v>0.95782057515137775</v>
      </c>
      <c r="V43" s="175">
        <v>0</v>
      </c>
      <c r="W43" s="175">
        <v>1.0510000000000019</v>
      </c>
      <c r="X43" s="175"/>
      <c r="Y43" s="175"/>
      <c r="Z43" s="190"/>
      <c r="AA43" s="352">
        <v>56.098932313344875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13.995914272094307</v>
      </c>
      <c r="AP43" s="322"/>
      <c r="AQ43" s="201">
        <f t="shared" si="24"/>
        <v>75.244351367568115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43.735582665405225</v>
      </c>
      <c r="M44" s="182"/>
      <c r="N44" s="182"/>
      <c r="O44" s="182"/>
      <c r="P44" s="182"/>
      <c r="Q44" s="182">
        <v>0.89235362932462958</v>
      </c>
      <c r="R44" s="182"/>
      <c r="S44" s="182">
        <v>0</v>
      </c>
      <c r="T44" s="182">
        <v>0.46467760237681383</v>
      </c>
      <c r="U44" s="182">
        <v>42.378551433703784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15.007413232381461</v>
      </c>
      <c r="AP44" s="330"/>
      <c r="AQ44" s="217">
        <f>C44+H44+L44+AA44+AB44+AN44+AO44+AP44</f>
        <v>58.742995897786685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2298.0434747781865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1014.8893065283019</v>
      </c>
      <c r="Q45" s="534">
        <f t="shared" si="40"/>
        <v>0</v>
      </c>
      <c r="R45" s="534">
        <f t="shared" si="40"/>
        <v>460.2922942298847</v>
      </c>
      <c r="S45" s="534">
        <f t="shared" si="40"/>
        <v>20.6829</v>
      </c>
      <c r="T45" s="534">
        <f t="shared" si="40"/>
        <v>7.6357740199999986</v>
      </c>
      <c r="U45" s="534">
        <f>SUM(U46:U55)</f>
        <v>794.54319999999996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1.5479999999999998</v>
      </c>
      <c r="AP45" s="538">
        <f t="shared" si="40"/>
        <v>0</v>
      </c>
      <c r="AQ45" s="541">
        <f t="shared" si="24"/>
        <v>2299.5914747781862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352.57400000000001</v>
      </c>
      <c r="M46" s="181"/>
      <c r="N46" s="181"/>
      <c r="O46" s="181"/>
      <c r="P46" s="181"/>
      <c r="Q46" s="181"/>
      <c r="R46" s="181"/>
      <c r="S46" s="181"/>
      <c r="T46" s="181"/>
      <c r="U46" s="181">
        <v>352.57400000000001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352.57400000000001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1054.0339721141147</v>
      </c>
      <c r="M48" s="175"/>
      <c r="N48" s="175"/>
      <c r="O48" s="175"/>
      <c r="P48" s="175">
        <v>858.77372093358713</v>
      </c>
      <c r="Q48" s="175"/>
      <c r="R48" s="175"/>
      <c r="S48" s="175"/>
      <c r="T48" s="175">
        <v>7.6357740199999986</v>
      </c>
      <c r="U48" s="175">
        <v>187.62447716052765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52">
        <v>0</v>
      </c>
      <c r="AP48" s="322"/>
      <c r="AQ48" s="201">
        <f t="shared" si="24"/>
        <v>1054.0339721141147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58.718686075949364</v>
      </c>
      <c r="M49" s="175"/>
      <c r="N49" s="175"/>
      <c r="O49" s="175"/>
      <c r="P49" s="175">
        <v>5.6783999999999999</v>
      </c>
      <c r="Q49" s="175"/>
      <c r="R49" s="175"/>
      <c r="S49" s="175"/>
      <c r="T49" s="175"/>
      <c r="U49" s="175">
        <v>53.040286075949368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58.718686075949364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41.5</v>
      </c>
      <c r="M50" s="175"/>
      <c r="N50" s="175"/>
      <c r="O50" s="175"/>
      <c r="P50" s="175"/>
      <c r="Q50" s="175"/>
      <c r="R50" s="287"/>
      <c r="S50" s="175"/>
      <c r="T50" s="175"/>
      <c r="U50" s="175">
        <v>41.5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1.5479999999999998</v>
      </c>
      <c r="AP50" s="322"/>
      <c r="AQ50" s="201">
        <f t="shared" si="24"/>
        <v>43.048000000000002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12.426960812264618</v>
      </c>
      <c r="M51" s="175"/>
      <c r="N51" s="175"/>
      <c r="O51" s="175"/>
      <c r="P51" s="175">
        <v>0.85682264150943399</v>
      </c>
      <c r="Q51" s="190"/>
      <c r="R51" s="175">
        <v>11.570138170755184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12.426960812264618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448.72215605912953</v>
      </c>
      <c r="M52" s="287"/>
      <c r="N52" s="287"/>
      <c r="O52" s="287"/>
      <c r="P52" s="188"/>
      <c r="Q52" s="188"/>
      <c r="R52" s="287">
        <v>448.72215605912953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448.72215605912953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0</v>
      </c>
      <c r="M53" s="287"/>
      <c r="N53" s="287"/>
      <c r="O53" s="287"/>
      <c r="P53" s="185">
        <v>0</v>
      </c>
      <c r="Q53" s="185"/>
      <c r="R53" s="287"/>
      <c r="S53" s="188"/>
      <c r="T53" s="287"/>
      <c r="U53" s="287">
        <v>0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0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8.2751999999999999</v>
      </c>
      <c r="M54" s="287"/>
      <c r="N54" s="287"/>
      <c r="O54" s="287"/>
      <c r="P54" s="185"/>
      <c r="Q54" s="185"/>
      <c r="R54" s="287"/>
      <c r="S54" s="188"/>
      <c r="T54" s="287"/>
      <c r="U54" s="287">
        <v>8.2751999999999999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8.2751999999999999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321.79249971672823</v>
      </c>
      <c r="M55" s="182"/>
      <c r="N55" s="182"/>
      <c r="O55" s="182"/>
      <c r="P55" s="182">
        <v>149.58036295320525</v>
      </c>
      <c r="Q55" s="182"/>
      <c r="R55" s="182"/>
      <c r="S55" s="175">
        <v>20.6829</v>
      </c>
      <c r="T55" s="182"/>
      <c r="U55" s="182">
        <v>151.52923676352296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321.79249971672823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476.08667328000001</v>
      </c>
      <c r="D56" s="294">
        <v>339.15000000000003</v>
      </c>
      <c r="E56" s="190">
        <v>116.10720000000001</v>
      </c>
      <c r="F56" s="290"/>
      <c r="G56" s="290">
        <v>20.829473279999998</v>
      </c>
      <c r="H56" s="176">
        <f t="shared" si="46"/>
        <v>611.89479900000003</v>
      </c>
      <c r="I56" s="294"/>
      <c r="J56" s="189">
        <v>452.28500000000003</v>
      </c>
      <c r="K56" s="290">
        <v>159.60979900000001</v>
      </c>
      <c r="L56" s="176">
        <f t="shared" si="47"/>
        <v>469.41720485877926</v>
      </c>
      <c r="M56" s="189"/>
      <c r="N56" s="189"/>
      <c r="O56" s="189"/>
      <c r="P56" s="189">
        <v>0</v>
      </c>
      <c r="Q56" s="189">
        <v>123.13050456188844</v>
      </c>
      <c r="R56" s="189"/>
      <c r="S56" s="189">
        <v>0</v>
      </c>
      <c r="T56" s="189">
        <v>64.184836505041616</v>
      </c>
      <c r="U56" s="189">
        <v>262.79968191684924</v>
      </c>
      <c r="V56" s="189">
        <v>19.302181874999999</v>
      </c>
      <c r="W56" s="189"/>
      <c r="X56" s="189"/>
      <c r="Y56" s="189"/>
      <c r="Z56" s="290"/>
      <c r="AA56" s="176">
        <v>216.73306511999999</v>
      </c>
      <c r="AB56" s="344">
        <f t="shared" si="48"/>
        <v>33.288719999999998</v>
      </c>
      <c r="AC56" s="345"/>
      <c r="AD56" s="189"/>
      <c r="AE56" s="189">
        <v>33.193199999999997</v>
      </c>
      <c r="AF56" s="189"/>
      <c r="AG56" s="189"/>
      <c r="AH56" s="189"/>
      <c r="AI56" s="189"/>
      <c r="AJ56" s="189"/>
      <c r="AK56" s="189"/>
      <c r="AL56" s="189">
        <v>9.5519999999999994E-2</v>
      </c>
      <c r="AM56" s="445">
        <v>0</v>
      </c>
      <c r="AN56" s="344"/>
      <c r="AO56" s="176">
        <v>402.99599999999998</v>
      </c>
      <c r="AP56" s="344"/>
      <c r="AQ56" s="220">
        <f t="shared" si="24"/>
        <v>2210.4164622587796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14.134887000000001</v>
      </c>
      <c r="I57" s="294">
        <f t="shared" si="49"/>
        <v>0</v>
      </c>
      <c r="J57" s="294">
        <f t="shared" si="49"/>
        <v>4.6950000000000003</v>
      </c>
      <c r="K57" s="294">
        <f t="shared" si="49"/>
        <v>9.4398870000000006</v>
      </c>
      <c r="L57" s="176">
        <f t="shared" si="49"/>
        <v>501.98829117735806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0.83173717720986362</v>
      </c>
      <c r="R57" s="189">
        <f t="shared" si="49"/>
        <v>0</v>
      </c>
      <c r="S57" s="189">
        <f t="shared" si="49"/>
        <v>99.721125000000015</v>
      </c>
      <c r="T57" s="189">
        <f t="shared" si="49"/>
        <v>16.878773691820893</v>
      </c>
      <c r="U57" s="189">
        <f t="shared" si="49"/>
        <v>384.55665530832727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157.62796367999999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285.34800000000001</v>
      </c>
      <c r="AP57" s="344">
        <f t="shared" si="49"/>
        <v>0</v>
      </c>
      <c r="AQ57" s="240">
        <f t="shared" si="24"/>
        <v>959.14690185735822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273.64968209228437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0.36936085726307721</v>
      </c>
      <c r="R58" s="189">
        <f t="shared" si="54"/>
        <v>0</v>
      </c>
      <c r="S58" s="189">
        <v>9.7287248878237822</v>
      </c>
      <c r="T58" s="189">
        <v>12.650694435596806</v>
      </c>
      <c r="U58" s="189">
        <v>250.90090191160067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69.075995631131647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204.5680722400233</v>
      </c>
      <c r="AP58" s="344">
        <f t="shared" ref="AP58" si="57">SUM(AP59:AP64)</f>
        <v>0</v>
      </c>
      <c r="AQ58" s="240">
        <f t="shared" si="24"/>
        <v>547.34150996343931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14.134887000000001</v>
      </c>
      <c r="I65" s="151"/>
      <c r="J65" s="151">
        <v>4.6950000000000003</v>
      </c>
      <c r="K65" s="151">
        <v>9.4398870000000006</v>
      </c>
      <c r="L65" s="310">
        <f>SUM(M65:Z65)</f>
        <v>228.3386090850737</v>
      </c>
      <c r="M65" s="182"/>
      <c r="N65" s="182"/>
      <c r="O65" s="182"/>
      <c r="P65" s="182"/>
      <c r="Q65" s="182">
        <v>0.46237631994678641</v>
      </c>
      <c r="R65" s="182"/>
      <c r="S65" s="189">
        <v>89.992400112176227</v>
      </c>
      <c r="T65" s="189">
        <v>4.2280792562240865</v>
      </c>
      <c r="U65" s="189">
        <v>133.6557533967266</v>
      </c>
      <c r="V65" s="182">
        <f>SUM(V66:V69)</f>
        <v>0</v>
      </c>
      <c r="W65" s="182"/>
      <c r="X65" s="182"/>
      <c r="Y65" s="182"/>
      <c r="Z65" s="266"/>
      <c r="AA65" s="176">
        <v>88.55196804886836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80.779927759976701</v>
      </c>
      <c r="AP65" s="330"/>
      <c r="AQ65" s="576">
        <f t="shared" si="24"/>
        <v>411.80539189391874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227.56799999999998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227.56799999999998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41.021999999999998</v>
      </c>
      <c r="AP70" s="333"/>
      <c r="AQ70" s="220">
        <f t="shared" si="24"/>
        <v>268.58999999999997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36.485144889046538</v>
      </c>
      <c r="M71" s="182"/>
      <c r="N71" s="182"/>
      <c r="O71" s="182"/>
      <c r="P71" s="182"/>
      <c r="Q71" s="182"/>
      <c r="R71" s="182"/>
      <c r="S71" s="182"/>
      <c r="T71" s="182"/>
      <c r="U71" s="182">
        <v>36.485144889046538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36.485144889046538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-114.67631900350557</v>
      </c>
      <c r="D72" s="278">
        <f t="shared" si="58"/>
        <v>-114.67631900350545</v>
      </c>
      <c r="E72" s="179">
        <f t="shared" si="58"/>
        <v>0</v>
      </c>
      <c r="F72" s="297">
        <f t="shared" si="58"/>
        <v>0</v>
      </c>
      <c r="G72" s="297">
        <f t="shared" si="58"/>
        <v>0</v>
      </c>
      <c r="H72" s="307">
        <f t="shared" si="58"/>
        <v>-13.791686000000027</v>
      </c>
      <c r="I72" s="278">
        <f t="shared" si="58"/>
        <v>-12.090000000000027</v>
      </c>
      <c r="J72" s="179">
        <f t="shared" si="58"/>
        <v>-1.8779999999999859</v>
      </c>
      <c r="K72" s="297">
        <f t="shared" si="58"/>
        <v>0.17631399999999076</v>
      </c>
      <c r="L72" s="307">
        <f t="shared" si="58"/>
        <v>3.0923252218135531</v>
      </c>
      <c r="M72" s="179">
        <f t="shared" si="58"/>
        <v>0</v>
      </c>
      <c r="N72" s="179">
        <f t="shared" ref="N72" si="59">N26-N27-N29</f>
        <v>5.3250000000000028</v>
      </c>
      <c r="O72" s="179">
        <f t="shared" si="58"/>
        <v>0</v>
      </c>
      <c r="P72" s="179">
        <f t="shared" si="58"/>
        <v>-6.3343065283020223</v>
      </c>
      <c r="Q72" s="179">
        <f t="shared" si="58"/>
        <v>4.2223999999999933</v>
      </c>
      <c r="R72" s="179">
        <f t="shared" si="58"/>
        <v>-6.3199942298847418</v>
      </c>
      <c r="S72" s="179">
        <f t="shared" si="58"/>
        <v>-11.81880000000001</v>
      </c>
      <c r="T72" s="179">
        <f t="shared" si="58"/>
        <v>3.6272259799999631</v>
      </c>
      <c r="U72" s="179">
        <f t="shared" si="58"/>
        <v>12.288800000000037</v>
      </c>
      <c r="V72" s="179">
        <f t="shared" si="58"/>
        <v>0</v>
      </c>
      <c r="W72" s="179">
        <f t="shared" si="58"/>
        <v>2.1019999999999968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0.55899985152041154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-1.8059999999998126</v>
      </c>
      <c r="AP72" s="257">
        <f t="shared" si="58"/>
        <v>0</v>
      </c>
      <c r="AQ72" s="207">
        <f t="shared" si="24"/>
        <v>-126.62267993017144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-1.2046748573112165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A1:AS76"/>
  <sheetViews>
    <sheetView zoomScale="80" zoomScaleNormal="80" workbookViewId="0">
      <pane xSplit="2" ySplit="1" topLeftCell="C59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63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9</v>
      </c>
    </row>
    <row r="2" spans="1:45" ht="12.75" customHeight="1" x14ac:dyDescent="0.2">
      <c r="A2" s="195" t="s">
        <v>66</v>
      </c>
      <c r="B2" s="196"/>
      <c r="C2" s="247">
        <f>SUM(D2:G2)</f>
        <v>0.62407992000000001</v>
      </c>
      <c r="D2" s="248">
        <v>0.62407992000000001</v>
      </c>
      <c r="E2" s="249"/>
      <c r="F2" s="250"/>
      <c r="G2" s="250"/>
      <c r="H2" s="302">
        <f>SUM(I2:K2)</f>
        <v>1020.6510000000001</v>
      </c>
      <c r="I2" s="12">
        <v>508.89600000000002</v>
      </c>
      <c r="J2" s="303">
        <v>511.755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1902.3920339952001</v>
      </c>
      <c r="AB2" s="320">
        <f>SUM(AC2:AM2)</f>
        <v>162.48672000000002</v>
      </c>
      <c r="AC2" s="321">
        <v>70.262</v>
      </c>
      <c r="AD2" s="303">
        <v>0.42999999999999994</v>
      </c>
      <c r="AE2" s="303">
        <v>88.857479999999995</v>
      </c>
      <c r="AF2" s="303">
        <v>0</v>
      </c>
      <c r="AG2" s="303">
        <v>0</v>
      </c>
      <c r="AH2" s="303">
        <v>2.7939599999999998</v>
      </c>
      <c r="AI2" s="303">
        <v>0</v>
      </c>
      <c r="AJ2" s="303">
        <v>0</v>
      </c>
      <c r="AK2" s="303">
        <v>0</v>
      </c>
      <c r="AL2" s="303">
        <v>9.5519999999999994E-2</v>
      </c>
      <c r="AM2" s="418">
        <v>4.7759999999999997E-2</v>
      </c>
      <c r="AN2" s="415">
        <v>0</v>
      </c>
      <c r="AO2" s="351"/>
      <c r="AP2" s="320"/>
      <c r="AQ2" s="197">
        <f>C2+H2+L2+AA2+AB2+AN2+AO2+AP2</f>
        <v>3086.1538339152003</v>
      </c>
    </row>
    <row r="3" spans="1:45" ht="12.75" customHeight="1" x14ac:dyDescent="0.2">
      <c r="A3" s="199" t="s">
        <v>1</v>
      </c>
      <c r="B3" s="200"/>
      <c r="C3" s="251">
        <f>SUM(D3:G3)</f>
        <v>1969.5435699168952</v>
      </c>
      <c r="D3" s="252">
        <v>1812.6087755168951</v>
      </c>
      <c r="E3" s="190">
        <v>129.01000000000002</v>
      </c>
      <c r="F3" s="190"/>
      <c r="G3" s="190">
        <v>27.9247944</v>
      </c>
      <c r="H3" s="304">
        <f>SUM(I3:K3)</f>
        <v>0</v>
      </c>
      <c r="I3" s="28"/>
      <c r="J3" s="175"/>
      <c r="K3" s="190"/>
      <c r="L3" s="304">
        <f>SUM(M3:Z3)</f>
        <v>5666.7056038500004</v>
      </c>
      <c r="M3" s="28">
        <v>2047.2451999999998</v>
      </c>
      <c r="N3" s="28">
        <v>2.13</v>
      </c>
      <c r="O3" s="175">
        <v>0</v>
      </c>
      <c r="P3" s="175">
        <v>632.61</v>
      </c>
      <c r="Q3" s="175">
        <v>128.78320000000002</v>
      </c>
      <c r="R3" s="175">
        <v>328.62959999999998</v>
      </c>
      <c r="S3" s="175">
        <v>892.31939999999997</v>
      </c>
      <c r="T3" s="175">
        <v>114.88260000000001</v>
      </c>
      <c r="U3" s="175">
        <v>1266.1056000000001</v>
      </c>
      <c r="V3" s="175">
        <v>72.576203849999999</v>
      </c>
      <c r="W3" s="175">
        <v>0</v>
      </c>
      <c r="X3" s="175">
        <v>136.86079999999998</v>
      </c>
      <c r="Y3" s="175">
        <v>3.1529999999999996</v>
      </c>
      <c r="Z3" s="190">
        <v>41.410000000000004</v>
      </c>
      <c r="AA3" s="304">
        <v>0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0</v>
      </c>
      <c r="AP3" s="322"/>
      <c r="AQ3" s="201">
        <f t="shared" ref="AQ3:AQ20" si="0">C3+H3+L3+AA3+AB3+AN3+AO3+AP3</f>
        <v>7636.2491737668952</v>
      </c>
    </row>
    <row r="4" spans="1:45" ht="12.75" customHeight="1" x14ac:dyDescent="0.2">
      <c r="A4" s="199" t="s">
        <v>2</v>
      </c>
      <c r="B4" s="200"/>
      <c r="C4" s="251">
        <f>SUM(D4:G4)</f>
        <v>21.0889056</v>
      </c>
      <c r="D4" s="252">
        <v>18.722397600000001</v>
      </c>
      <c r="E4" s="253">
        <v>0</v>
      </c>
      <c r="F4" s="190"/>
      <c r="G4" s="190">
        <v>2.3665080000000001</v>
      </c>
      <c r="H4" s="304">
        <f>SUM(I4:K4)</f>
        <v>4.43</v>
      </c>
      <c r="I4" s="28"/>
      <c r="J4" s="175"/>
      <c r="K4" s="190">
        <v>4.43</v>
      </c>
      <c r="L4" s="304">
        <f>SUM(M4:Z4)</f>
        <v>815.31309999999985</v>
      </c>
      <c r="M4" s="28">
        <v>0</v>
      </c>
      <c r="N4" s="28">
        <v>0</v>
      </c>
      <c r="O4" s="175"/>
      <c r="P4" s="175">
        <v>19.169999999999998</v>
      </c>
      <c r="Q4" s="175">
        <v>0</v>
      </c>
      <c r="R4" s="175">
        <v>0</v>
      </c>
      <c r="S4" s="175">
        <v>608.66819999999996</v>
      </c>
      <c r="T4" s="175">
        <v>7.8841000000000001</v>
      </c>
      <c r="U4" s="175">
        <v>136.54079999999999</v>
      </c>
      <c r="V4" s="175">
        <v>0</v>
      </c>
      <c r="W4" s="175">
        <v>42.04</v>
      </c>
      <c r="X4" s="175">
        <v>0</v>
      </c>
      <c r="Y4" s="175">
        <v>0</v>
      </c>
      <c r="Z4" s="190">
        <v>1.01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</v>
      </c>
      <c r="AP4" s="322"/>
      <c r="AQ4" s="201">
        <f t="shared" si="0"/>
        <v>840.83200559999989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16.9908</v>
      </c>
      <c r="M5" s="28"/>
      <c r="N5" s="28"/>
      <c r="O5" s="175"/>
      <c r="P5" s="175"/>
      <c r="Q5" s="175"/>
      <c r="R5" s="175"/>
      <c r="S5" s="175">
        <v>11.8188</v>
      </c>
      <c r="T5" s="175"/>
      <c r="U5" s="175">
        <v>5.1719999999999997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16.9908</v>
      </c>
    </row>
    <row r="6" spans="1:45" ht="12.75" customHeight="1" thickBot="1" x14ac:dyDescent="0.25">
      <c r="A6" s="202" t="s">
        <v>4</v>
      </c>
      <c r="B6" s="203"/>
      <c r="C6" s="251">
        <f>SUM(D6:G6)</f>
        <v>-73.091150162167949</v>
      </c>
      <c r="D6" s="254">
        <v>-73.091150162167949</v>
      </c>
      <c r="E6" s="190">
        <v>0</v>
      </c>
      <c r="F6" s="255"/>
      <c r="G6" s="255">
        <v>0</v>
      </c>
      <c r="H6" s="305">
        <f>SUM(I6:K6)</f>
        <v>270.88799999999998</v>
      </c>
      <c r="I6" s="306">
        <v>294.81</v>
      </c>
      <c r="J6" s="306">
        <v>0</v>
      </c>
      <c r="K6" s="255">
        <v>-23.922000000000001</v>
      </c>
      <c r="L6" s="305">
        <f>SUM(M6:Z6)</f>
        <v>271.18619999999999</v>
      </c>
      <c r="M6" s="28">
        <v>-24.542400000000001</v>
      </c>
      <c r="N6" s="28">
        <v>-2.13</v>
      </c>
      <c r="O6" s="175"/>
      <c r="P6" s="175">
        <v>35.144999999999996</v>
      </c>
      <c r="Q6" s="175">
        <v>3.1668000000000003</v>
      </c>
      <c r="R6" s="175">
        <v>-8.4263999999999992</v>
      </c>
      <c r="S6" s="175">
        <v>247.2099</v>
      </c>
      <c r="T6" s="175">
        <v>1.1263000000000001</v>
      </c>
      <c r="U6" s="175">
        <v>20.687999999999999</v>
      </c>
      <c r="V6" s="175">
        <v>0</v>
      </c>
      <c r="W6" s="175">
        <v>-1.0509999999999999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468.98304983783203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1875.9875940747272</v>
      </c>
      <c r="D7" s="326">
        <f t="shared" si="1"/>
        <v>1721.4193076747272</v>
      </c>
      <c r="E7" s="180">
        <f t="shared" si="1"/>
        <v>129.01000000000002</v>
      </c>
      <c r="F7" s="180">
        <f t="shared" si="1"/>
        <v>0</v>
      </c>
      <c r="G7" s="180">
        <f t="shared" si="1"/>
        <v>25.5582864</v>
      </c>
      <c r="H7" s="308">
        <f t="shared" si="1"/>
        <v>1287.1090000000002</v>
      </c>
      <c r="I7" s="326">
        <f t="shared" si="1"/>
        <v>803.70600000000002</v>
      </c>
      <c r="J7" s="180">
        <f t="shared" si="1"/>
        <v>511.755</v>
      </c>
      <c r="K7" s="326">
        <f t="shared" si="1"/>
        <v>-28.352</v>
      </c>
      <c r="L7" s="308">
        <f t="shared" si="1"/>
        <v>5105.5879038500007</v>
      </c>
      <c r="M7" s="326">
        <f t="shared" si="1"/>
        <v>2022.7027999999998</v>
      </c>
      <c r="N7" s="326">
        <f t="shared" ref="N7" si="2">N2+N3-N4-N5+N6</f>
        <v>0</v>
      </c>
      <c r="O7" s="180">
        <f t="shared" si="1"/>
        <v>0</v>
      </c>
      <c r="P7" s="180">
        <f t="shared" si="1"/>
        <v>648.58500000000004</v>
      </c>
      <c r="Q7" s="180">
        <f t="shared" si="1"/>
        <v>131.95000000000002</v>
      </c>
      <c r="R7" s="180">
        <f t="shared" si="1"/>
        <v>320.20319999999998</v>
      </c>
      <c r="S7" s="180">
        <f t="shared" si="1"/>
        <v>519.04230000000007</v>
      </c>
      <c r="T7" s="180">
        <f t="shared" si="1"/>
        <v>108.12480000000001</v>
      </c>
      <c r="U7" s="180">
        <f t="shared" si="1"/>
        <v>1145.0808000000002</v>
      </c>
      <c r="V7" s="180">
        <f t="shared" si="1"/>
        <v>72.576203849999999</v>
      </c>
      <c r="W7" s="180">
        <f t="shared" si="1"/>
        <v>-43.091000000000001</v>
      </c>
      <c r="X7" s="180">
        <f t="shared" si="1"/>
        <v>136.86079999999998</v>
      </c>
      <c r="Y7" s="180">
        <f t="shared" si="1"/>
        <v>3.1529999999999996</v>
      </c>
      <c r="Z7" s="326">
        <f t="shared" si="1"/>
        <v>40.400000000000006</v>
      </c>
      <c r="AA7" s="308">
        <f t="shared" si="1"/>
        <v>1902.3920339952001</v>
      </c>
      <c r="AB7" s="308">
        <f t="shared" si="1"/>
        <v>162.48672000000002</v>
      </c>
      <c r="AC7" s="326">
        <f t="shared" si="1"/>
        <v>70.262</v>
      </c>
      <c r="AD7" s="180">
        <f t="shared" si="1"/>
        <v>0.42999999999999994</v>
      </c>
      <c r="AE7" s="180">
        <f t="shared" si="1"/>
        <v>88.857479999999995</v>
      </c>
      <c r="AF7" s="180">
        <f t="shared" ref="AF7" si="3">AF2+AF3-AF4-AF5+AF6</f>
        <v>0</v>
      </c>
      <c r="AG7" s="180">
        <f t="shared" si="1"/>
        <v>0</v>
      </c>
      <c r="AH7" s="180">
        <f t="shared" si="1"/>
        <v>2.7939599999999998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9.5519999999999994E-2</v>
      </c>
      <c r="AM7" s="421">
        <f t="shared" si="1"/>
        <v>4.7759999999999997E-2</v>
      </c>
      <c r="AN7" s="326">
        <f t="shared" si="1"/>
        <v>0</v>
      </c>
      <c r="AO7" s="308">
        <f t="shared" si="1"/>
        <v>0</v>
      </c>
      <c r="AP7" s="362">
        <f t="shared" si="1"/>
        <v>0</v>
      </c>
      <c r="AQ7" s="229">
        <f t="shared" si="0"/>
        <v>10333.56325191993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1875.9875940747272</v>
      </c>
      <c r="D8" s="374">
        <f t="shared" si="6"/>
        <v>1721.4193076747272</v>
      </c>
      <c r="E8" s="375">
        <f t="shared" si="6"/>
        <v>129.01000000000002</v>
      </c>
      <c r="F8" s="376">
        <f t="shared" si="6"/>
        <v>0</v>
      </c>
      <c r="G8" s="376">
        <f t="shared" si="6"/>
        <v>25.5582864</v>
      </c>
      <c r="H8" s="377">
        <f t="shared" si="6"/>
        <v>1287.1090000000002</v>
      </c>
      <c r="I8" s="374">
        <f t="shared" si="6"/>
        <v>803.70600000000002</v>
      </c>
      <c r="J8" s="375">
        <f t="shared" si="6"/>
        <v>511.755</v>
      </c>
      <c r="K8" s="374">
        <f t="shared" si="6"/>
        <v>-28.352</v>
      </c>
      <c r="L8" s="377">
        <f t="shared" si="6"/>
        <v>4925.1741038500004</v>
      </c>
      <c r="M8" s="374">
        <f t="shared" si="6"/>
        <v>2022.7027999999998</v>
      </c>
      <c r="N8" s="374">
        <f t="shared" si="6"/>
        <v>0</v>
      </c>
      <c r="O8" s="375">
        <f t="shared" si="6"/>
        <v>0</v>
      </c>
      <c r="P8" s="375">
        <f t="shared" si="6"/>
        <v>648.58500000000004</v>
      </c>
      <c r="Q8" s="375">
        <f t="shared" si="6"/>
        <v>131.95000000000002</v>
      </c>
      <c r="R8" s="375">
        <f t="shared" si="6"/>
        <v>320.20319999999998</v>
      </c>
      <c r="S8" s="375">
        <f t="shared" si="6"/>
        <v>519.04230000000007</v>
      </c>
      <c r="T8" s="375">
        <f t="shared" si="6"/>
        <v>108.12480000000001</v>
      </c>
      <c r="U8" s="375">
        <f t="shared" si="6"/>
        <v>1145.0808000000002</v>
      </c>
      <c r="V8" s="375">
        <f t="shared" si="6"/>
        <v>72.576203849999999</v>
      </c>
      <c r="W8" s="375">
        <f t="shared" si="6"/>
        <v>-43.091000000000001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1466.1041951952002</v>
      </c>
      <c r="AB8" s="374">
        <f t="shared" si="6"/>
        <v>162.48672000000002</v>
      </c>
      <c r="AC8" s="374">
        <f t="shared" si="6"/>
        <v>70.262</v>
      </c>
      <c r="AD8" s="375">
        <f t="shared" si="6"/>
        <v>0.42999999999999994</v>
      </c>
      <c r="AE8" s="375">
        <f t="shared" si="6"/>
        <v>88.857479999999995</v>
      </c>
      <c r="AF8" s="375">
        <f t="shared" si="6"/>
        <v>0</v>
      </c>
      <c r="AG8" s="375">
        <f t="shared" si="6"/>
        <v>0</v>
      </c>
      <c r="AH8" s="375">
        <f t="shared" si="6"/>
        <v>2.7939599999999998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9.5519999999999994E-2</v>
      </c>
      <c r="AM8" s="422">
        <f t="shared" si="6"/>
        <v>4.7759999999999997E-2</v>
      </c>
      <c r="AN8" s="374">
        <f t="shared" si="6"/>
        <v>0</v>
      </c>
      <c r="AO8" s="377">
        <f t="shared" si="6"/>
        <v>0</v>
      </c>
      <c r="AP8" s="374">
        <f t="shared" si="6"/>
        <v>0</v>
      </c>
      <c r="AQ8" s="378">
        <f t="shared" si="0"/>
        <v>9716.8616131199287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1396.0134331199999</v>
      </c>
      <c r="D9" s="259">
        <f t="shared" si="8"/>
        <v>1396.0134331199999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829.95300000000009</v>
      </c>
      <c r="I9" s="259">
        <f t="shared" si="8"/>
        <v>808.35600000000011</v>
      </c>
      <c r="J9" s="180">
        <f t="shared" si="8"/>
        <v>21.597000000000001</v>
      </c>
      <c r="K9" s="260">
        <f t="shared" si="8"/>
        <v>0</v>
      </c>
      <c r="L9" s="308">
        <f t="shared" si="8"/>
        <v>2602.6084999999998</v>
      </c>
      <c r="M9" s="180">
        <f t="shared" si="8"/>
        <v>2022.7027999999998</v>
      </c>
      <c r="N9" s="180">
        <f t="shared" ref="N9" si="9">SUM(N10:N14)</f>
        <v>0</v>
      </c>
      <c r="O9" s="180">
        <f t="shared" si="8"/>
        <v>3.3431999999999999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568.28729999999996</v>
      </c>
      <c r="T9" s="180">
        <f t="shared" si="8"/>
        <v>0</v>
      </c>
      <c r="U9" s="180">
        <f t="shared" si="8"/>
        <v>8.2751999999999999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764.5537812</v>
      </c>
      <c r="AB9" s="326">
        <f t="shared" si="8"/>
        <v>0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0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36.549999999999997</v>
      </c>
      <c r="AP9" s="326">
        <f t="shared" si="8"/>
        <v>0</v>
      </c>
      <c r="AQ9" s="211">
        <f t="shared" si="0"/>
        <v>5629.6787143200008</v>
      </c>
    </row>
    <row r="10" spans="1:45" ht="12.75" customHeight="1" x14ac:dyDescent="0.2">
      <c r="A10" s="63" t="s">
        <v>225</v>
      </c>
      <c r="B10" s="212"/>
      <c r="C10" s="261">
        <f>SUM(D10:G10)</f>
        <v>1392.1729559999999</v>
      </c>
      <c r="D10" s="262">
        <v>1392.1729559999999</v>
      </c>
      <c r="E10" s="181"/>
      <c r="F10" s="263"/>
      <c r="G10" s="263"/>
      <c r="H10" s="309">
        <f>SUM(I10:K10)</f>
        <v>627.399</v>
      </c>
      <c r="I10" s="262">
        <v>605.80200000000002</v>
      </c>
      <c r="J10" s="181">
        <v>21.597000000000001</v>
      </c>
      <c r="K10" s="263"/>
      <c r="L10" s="309">
        <f>SUM(M10:Z10)</f>
        <v>576.5625</v>
      </c>
      <c r="M10" s="181"/>
      <c r="N10" s="181"/>
      <c r="O10" s="181"/>
      <c r="P10" s="181"/>
      <c r="Q10" s="181"/>
      <c r="R10" s="181"/>
      <c r="S10" s="181">
        <v>568.28729999999996</v>
      </c>
      <c r="T10" s="181"/>
      <c r="U10" s="181">
        <v>8.2751999999999999</v>
      </c>
      <c r="V10" s="181"/>
      <c r="W10" s="181"/>
      <c r="X10" s="181"/>
      <c r="Y10" s="181"/>
      <c r="Z10" s="263"/>
      <c r="AA10" s="309">
        <v>737.62908119999997</v>
      </c>
      <c r="AB10" s="328">
        <f>SUM(AC10:AM10)</f>
        <v>0</v>
      </c>
      <c r="AC10" s="329"/>
      <c r="AD10" s="181"/>
      <c r="AE10" s="181">
        <v>0</v>
      </c>
      <c r="AF10" s="181">
        <v>0</v>
      </c>
      <c r="AG10" s="181">
        <v>0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3333.7635371999995</v>
      </c>
    </row>
    <row r="11" spans="1:45" ht="12.75" customHeight="1" x14ac:dyDescent="0.2">
      <c r="A11" s="19" t="s">
        <v>226</v>
      </c>
      <c r="B11" s="200"/>
      <c r="C11" s="251">
        <f>SUM(D11:G11)</f>
        <v>3.8404771199999992</v>
      </c>
      <c r="D11" s="28">
        <v>3.8404771199999992</v>
      </c>
      <c r="E11" s="175"/>
      <c r="F11" s="190"/>
      <c r="G11" s="190"/>
      <c r="H11" s="304">
        <f>SUM(I11:K11)</f>
        <v>7.9980000000000002</v>
      </c>
      <c r="I11" s="28">
        <v>7.9980000000000002</v>
      </c>
      <c r="J11" s="175"/>
      <c r="K11" s="190"/>
      <c r="L11" s="304">
        <f>SUM(M11:Z11)</f>
        <v>3.3431999999999999</v>
      </c>
      <c r="M11" s="175"/>
      <c r="N11" s="175"/>
      <c r="O11" s="175">
        <v>3.3431999999999999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26.924699999999998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42.106377119999998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28.207999999999998</v>
      </c>
      <c r="AP12" s="322"/>
      <c r="AQ12" s="201">
        <f t="shared" si="0"/>
        <v>28.207999999999998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194.55600000000001</v>
      </c>
      <c r="I13" s="28">
        <v>194.55600000000001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194.55600000000001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2022.7027999999998</v>
      </c>
      <c r="M14" s="182">
        <v>2022.7027999999998</v>
      </c>
      <c r="N14" s="182">
        <v>0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8.3419999999999987</v>
      </c>
      <c r="AP14" s="330"/>
      <c r="AQ14" s="217">
        <f t="shared" si="0"/>
        <v>2031.0447999999999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191.376</v>
      </c>
      <c r="I15" s="268">
        <f t="shared" si="13"/>
        <v>0</v>
      </c>
      <c r="J15" s="183">
        <f t="shared" si="13"/>
        <v>0</v>
      </c>
      <c r="K15" s="269">
        <f t="shared" si="13"/>
        <v>191.376</v>
      </c>
      <c r="L15" s="311">
        <f t="shared" si="13"/>
        <v>2025.6892999999998</v>
      </c>
      <c r="M15" s="183">
        <f t="shared" si="13"/>
        <v>0</v>
      </c>
      <c r="N15" s="183">
        <f t="shared" si="13"/>
        <v>0</v>
      </c>
      <c r="O15" s="183">
        <f t="shared" si="13"/>
        <v>51.809800000000003</v>
      </c>
      <c r="P15" s="183">
        <f t="shared" si="13"/>
        <v>384.46499999999997</v>
      </c>
      <c r="Q15" s="183">
        <f t="shared" si="13"/>
        <v>0</v>
      </c>
      <c r="R15" s="183">
        <f t="shared" si="13"/>
        <v>0</v>
      </c>
      <c r="S15" s="183">
        <f t="shared" si="13"/>
        <v>683.52059999999994</v>
      </c>
      <c r="T15" s="183">
        <f t="shared" si="13"/>
        <v>39.420500000000004</v>
      </c>
      <c r="U15" s="183">
        <f t="shared" si="13"/>
        <v>823.38239999999996</v>
      </c>
      <c r="V15" s="183">
        <f t="shared" si="13"/>
        <v>0</v>
      </c>
      <c r="W15" s="183">
        <f t="shared" si="13"/>
        <v>43.090999999999994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1304.9639999999999</v>
      </c>
      <c r="AP15" s="219">
        <f t="shared" si="13"/>
        <v>0</v>
      </c>
      <c r="AQ15" s="220">
        <f t="shared" si="0"/>
        <v>3522.0292999999997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1268.07</v>
      </c>
      <c r="AP16" s="328"/>
      <c r="AQ16" s="221">
        <f>C16+H16+L16+AA16+AO16+AP16</f>
        <v>1268.07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16.855999999999998</v>
      </c>
      <c r="AP17" s="322"/>
      <c r="AQ17" s="201">
        <f>C17+H17+L17+AA17+AO17+AP17</f>
        <v>16.855999999999998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20.037999999999997</v>
      </c>
      <c r="AP18" s="322"/>
      <c r="AQ18" s="201">
        <f t="shared" si="0"/>
        <v>20.037999999999997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191.376</v>
      </c>
      <c r="I19" s="28"/>
      <c r="J19" s="175"/>
      <c r="K19" s="190">
        <v>191.376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191.376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2025.6892999999998</v>
      </c>
      <c r="M20" s="182"/>
      <c r="N20" s="182"/>
      <c r="O20" s="182">
        <v>51.809800000000003</v>
      </c>
      <c r="P20" s="182">
        <v>384.46499999999997</v>
      </c>
      <c r="Q20" s="182">
        <v>0</v>
      </c>
      <c r="R20" s="182">
        <v>0</v>
      </c>
      <c r="S20" s="182">
        <v>683.52059999999994</v>
      </c>
      <c r="T20" s="182">
        <v>39.420500000000004</v>
      </c>
      <c r="U20" s="182">
        <v>823.38239999999996</v>
      </c>
      <c r="V20" s="182"/>
      <c r="W20" s="182">
        <v>43.090999999999994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2025.6892999999998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0</v>
      </c>
      <c r="D21" s="271">
        <f>SUM(D22:D24)</f>
        <v>0</v>
      </c>
      <c r="E21" s="184">
        <f>SUM(E22:E24)</f>
        <v>0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0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0</v>
      </c>
      <c r="R21" s="184">
        <f t="shared" si="15"/>
        <v>0</v>
      </c>
      <c r="S21" s="184">
        <f t="shared" si="15"/>
        <v>0</v>
      </c>
      <c r="T21" s="184">
        <f t="shared" si="15"/>
        <v>0</v>
      </c>
      <c r="U21" s="184">
        <f t="shared" si="15"/>
        <v>0</v>
      </c>
      <c r="V21" s="184">
        <f t="shared" si="15"/>
        <v>0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-70.692000000000007</v>
      </c>
      <c r="AC21" s="334">
        <f t="shared" si="17"/>
        <v>-70.262</v>
      </c>
      <c r="AD21" s="184">
        <f t="shared" si="17"/>
        <v>-0.42999999999999994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70.692000000000007</v>
      </c>
      <c r="AP21" s="333">
        <f t="shared" si="17"/>
        <v>0</v>
      </c>
      <c r="AQ21" s="225">
        <f t="shared" si="17"/>
        <v>0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-70.692000000000007</v>
      </c>
      <c r="AC22" s="329">
        <f>-AC2</f>
        <v>-70.262</v>
      </c>
      <c r="AD22" s="181">
        <f>-AD2</f>
        <v>-0.42999999999999994</v>
      </c>
      <c r="AE22" s="181"/>
      <c r="AF22" s="181"/>
      <c r="AG22" s="188"/>
      <c r="AI22" s="181"/>
      <c r="AJ22" s="181"/>
      <c r="AK22" s="181">
        <v>0</v>
      </c>
      <c r="AL22" s="181"/>
      <c r="AM22" s="423"/>
      <c r="AN22" s="313"/>
      <c r="AO22" s="309">
        <f>-(C22+H22+L22+AA22+AB22)</f>
        <v>70.692000000000007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0</v>
      </c>
      <c r="D24" s="379">
        <v>0</v>
      </c>
      <c r="E24" s="380">
        <f>-D24-V24</f>
        <v>0</v>
      </c>
      <c r="F24" s="255"/>
      <c r="G24" s="255">
        <v>0</v>
      </c>
      <c r="H24" s="305"/>
      <c r="I24" s="314"/>
      <c r="J24" s="186"/>
      <c r="K24" s="255"/>
      <c r="L24" s="305">
        <f>SUM(N24:Z24)</f>
        <v>0</v>
      </c>
      <c r="M24" s="186"/>
      <c r="N24" s="186">
        <v>0</v>
      </c>
      <c r="O24" s="186"/>
      <c r="P24" s="186">
        <v>0</v>
      </c>
      <c r="Q24" s="186">
        <v>0</v>
      </c>
      <c r="R24" s="186">
        <v>0</v>
      </c>
      <c r="S24" s="186">
        <v>0</v>
      </c>
      <c r="T24" s="186"/>
      <c r="U24" s="186">
        <v>0</v>
      </c>
      <c r="V24" s="255">
        <v>0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5.3940000000000001</v>
      </c>
      <c r="I25" s="174">
        <v>5.3940000000000001</v>
      </c>
      <c r="J25" s="185"/>
      <c r="K25" s="174"/>
      <c r="L25" s="311">
        <f>SUM(O25:Z25)</f>
        <v>63.664299999999997</v>
      </c>
      <c r="M25" s="185"/>
      <c r="N25" s="185"/>
      <c r="O25" s="185">
        <v>48.4666</v>
      </c>
      <c r="P25" s="185"/>
      <c r="Q25" s="185"/>
      <c r="R25" s="185"/>
      <c r="S25" s="185">
        <v>11.8188</v>
      </c>
      <c r="T25" s="185">
        <v>3.3789000000000002</v>
      </c>
      <c r="U25" s="185">
        <v>0</v>
      </c>
      <c r="V25" s="185"/>
      <c r="W25" s="185"/>
      <c r="X25" s="185"/>
      <c r="Y25" s="185"/>
      <c r="Z25" s="174"/>
      <c r="AA25" s="311">
        <v>33.47278704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204.85199999999998</v>
      </c>
      <c r="AP25" s="219"/>
      <c r="AQ25" s="228">
        <f>C25+H25+L25+AA25+AB25+AN25+AO25+AP25</f>
        <v>307.38308703999996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479.97416095472727</v>
      </c>
      <c r="D26" s="278">
        <f t="shared" si="20"/>
        <v>325.40587455472723</v>
      </c>
      <c r="E26" s="179">
        <f t="shared" si="20"/>
        <v>129.01000000000002</v>
      </c>
      <c r="F26" s="179">
        <f t="shared" si="20"/>
        <v>0</v>
      </c>
      <c r="G26" s="179">
        <f t="shared" si="20"/>
        <v>25.5582864</v>
      </c>
      <c r="H26" s="307">
        <f t="shared" si="20"/>
        <v>643.13800000000003</v>
      </c>
      <c r="I26" s="278">
        <f t="shared" si="20"/>
        <v>-10.044000000000091</v>
      </c>
      <c r="J26" s="179">
        <f t="shared" si="20"/>
        <v>490.15800000000002</v>
      </c>
      <c r="K26" s="297">
        <f t="shared" si="20"/>
        <v>163.024</v>
      </c>
      <c r="L26" s="307">
        <f t="shared" si="20"/>
        <v>4465.00440385</v>
      </c>
      <c r="M26" s="179">
        <f t="shared" si="20"/>
        <v>0</v>
      </c>
      <c r="N26" s="179">
        <f t="shared" si="20"/>
        <v>0</v>
      </c>
      <c r="O26" s="179">
        <f t="shared" si="20"/>
        <v>0</v>
      </c>
      <c r="P26" s="179">
        <f t="shared" si="20"/>
        <v>1033.05</v>
      </c>
      <c r="Q26" s="179">
        <f t="shared" si="20"/>
        <v>131.95000000000002</v>
      </c>
      <c r="R26" s="179">
        <f t="shared" si="20"/>
        <v>320.20319999999998</v>
      </c>
      <c r="S26" s="179">
        <f t="shared" si="20"/>
        <v>622.45680000000004</v>
      </c>
      <c r="T26" s="179">
        <f t="shared" si="20"/>
        <v>144.16640000000001</v>
      </c>
      <c r="U26" s="179">
        <f t="shared" si="20"/>
        <v>1960.1880000000001</v>
      </c>
      <c r="V26" s="179">
        <f t="shared" si="20"/>
        <v>72.576203849999999</v>
      </c>
      <c r="W26" s="179">
        <f t="shared" si="20"/>
        <v>-7.1054273576010019E-15</v>
      </c>
      <c r="X26" s="179">
        <f t="shared" si="20"/>
        <v>136.86079999999998</v>
      </c>
      <c r="Y26" s="179">
        <f t="shared" si="20"/>
        <v>3.1529999999999996</v>
      </c>
      <c r="Z26" s="297">
        <f t="shared" si="20"/>
        <v>40.400000000000006</v>
      </c>
      <c r="AA26" s="307">
        <f t="shared" si="20"/>
        <v>1104.3654657552001</v>
      </c>
      <c r="AB26" s="257">
        <f t="shared" si="20"/>
        <v>91.794720000000012</v>
      </c>
      <c r="AC26" s="336">
        <f t="shared" si="20"/>
        <v>0</v>
      </c>
      <c r="AD26" s="336">
        <f t="shared" si="20"/>
        <v>0</v>
      </c>
      <c r="AE26" s="336">
        <f t="shared" si="20"/>
        <v>88.857479999999995</v>
      </c>
      <c r="AF26" s="336">
        <f t="shared" si="20"/>
        <v>0</v>
      </c>
      <c r="AG26" s="336">
        <f t="shared" si="20"/>
        <v>0</v>
      </c>
      <c r="AH26" s="336">
        <f t="shared" si="20"/>
        <v>2.7939599999999998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9.5519999999999994E-2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1134.2539999999999</v>
      </c>
      <c r="AP26" s="257">
        <f t="shared" si="20"/>
        <v>0</v>
      </c>
      <c r="AQ26" s="207">
        <f>C26+H26+L26+AA26+AB26+AN26+AO26+AP26</f>
        <v>7918.5307505599276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180.41379999999998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136.86079999999998</v>
      </c>
      <c r="Y27" s="180">
        <f t="shared" si="23"/>
        <v>3.1529999999999996</v>
      </c>
      <c r="Z27" s="260">
        <f t="shared" si="23"/>
        <v>40.400000000000006</v>
      </c>
      <c r="AA27" s="308">
        <f t="shared" si="23"/>
        <v>436.28783879999997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616.70163879999996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180.41379999999998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136.86079999999998</v>
      </c>
      <c r="Y28" s="184">
        <f>Y26</f>
        <v>3.1529999999999996</v>
      </c>
      <c r="Z28" s="272">
        <f>Z26</f>
        <v>40.400000000000006</v>
      </c>
      <c r="AA28" s="315">
        <v>436.28783879999997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616.70163879999996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585.74159947439273</v>
      </c>
      <c r="D29" s="56">
        <f t="shared" si="25"/>
        <v>431.17331307439281</v>
      </c>
      <c r="E29" s="57">
        <f t="shared" si="25"/>
        <v>129.01000000000002</v>
      </c>
      <c r="F29" s="58">
        <f t="shared" si="25"/>
        <v>0</v>
      </c>
      <c r="G29" s="58">
        <f t="shared" si="25"/>
        <v>25.5582864</v>
      </c>
      <c r="H29" s="59">
        <f t="shared" si="25"/>
        <v>658.64943200000005</v>
      </c>
      <c r="I29" s="56">
        <f t="shared" si="25"/>
        <v>0</v>
      </c>
      <c r="J29" s="56">
        <f t="shared" si="25"/>
        <v>495.79199999999997</v>
      </c>
      <c r="K29" s="56">
        <f t="shared" si="25"/>
        <v>162.85743200000002</v>
      </c>
      <c r="L29" s="59">
        <f t="shared" si="25"/>
        <v>4185.0993467773778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1034.0414386415096</v>
      </c>
      <c r="Q29" s="57">
        <f t="shared" si="25"/>
        <v>122.4496</v>
      </c>
      <c r="R29" s="57">
        <f t="shared" si="25"/>
        <v>315.99022584586777</v>
      </c>
      <c r="S29" s="57">
        <f t="shared" si="25"/>
        <v>615.5625</v>
      </c>
      <c r="T29" s="57">
        <f t="shared" si="25"/>
        <v>146.46517844000005</v>
      </c>
      <c r="U29" s="57">
        <f t="shared" si="25"/>
        <v>1876.9631999999997</v>
      </c>
      <c r="V29" s="57">
        <f t="shared" si="25"/>
        <v>72.576203849999999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668.09873591999985</v>
      </c>
      <c r="AB29" s="60">
        <f t="shared" si="25"/>
        <v>91.794719999999984</v>
      </c>
      <c r="AC29" s="61">
        <f t="shared" si="25"/>
        <v>0</v>
      </c>
      <c r="AD29" s="57">
        <f t="shared" si="25"/>
        <v>0</v>
      </c>
      <c r="AE29" s="57">
        <f t="shared" si="25"/>
        <v>88.857479999999981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2.7939599999999998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1135.8019999999999</v>
      </c>
      <c r="AP29" s="60">
        <f t="shared" si="25"/>
        <v>0</v>
      </c>
      <c r="AQ29" s="51">
        <f t="shared" si="25"/>
        <v>7325.1858341717698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109.31331307439278</v>
      </c>
      <c r="D30" s="187">
        <v>109.31331307439277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795.50222315105293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16.024183504384613</v>
      </c>
      <c r="R30" s="187">
        <f>SUM(R31:R44)</f>
        <v>0</v>
      </c>
      <c r="S30" s="187">
        <v>479.15384999999998</v>
      </c>
      <c r="T30" s="187">
        <v>59.657830373096886</v>
      </c>
      <c r="U30" s="187">
        <v>188.65759912357149</v>
      </c>
      <c r="V30" s="187">
        <v>50.957760149999999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348.55639631999998</v>
      </c>
      <c r="AB30" s="338">
        <f t="shared" ref="AB30:AN30" si="31">SUM(AB31:AB44)</f>
        <v>59.341799999999992</v>
      </c>
      <c r="AC30" s="339">
        <f t="shared" si="31"/>
        <v>0</v>
      </c>
      <c r="AD30" s="187">
        <f t="shared" si="31"/>
        <v>0</v>
      </c>
      <c r="AE30" s="187">
        <f t="shared" si="31"/>
        <v>56.547839999999994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2.7939599999999998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419.59399999999999</v>
      </c>
      <c r="AP30" s="338">
        <f>SUM(AP31:AP44)</f>
        <v>0</v>
      </c>
      <c r="AQ30" s="211">
        <f t="shared" ref="AQ30" si="35">C30+H30+L30+AA30+AB30+AN30+AO30+AP30</f>
        <v>1732.3077325454458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56.142112151927115</v>
      </c>
      <c r="M31" s="188"/>
      <c r="N31" s="188"/>
      <c r="O31" s="188"/>
      <c r="P31" s="188"/>
      <c r="Q31" s="188">
        <v>0.4965334697812403</v>
      </c>
      <c r="R31" s="188"/>
      <c r="S31" s="188">
        <v>15.674259468674736</v>
      </c>
      <c r="T31" s="188">
        <v>0.46485366472015371</v>
      </c>
      <c r="U31" s="188">
        <v>30.731254564293351</v>
      </c>
      <c r="V31" s="188">
        <v>8.7752109844576349</v>
      </c>
      <c r="W31" s="188"/>
      <c r="X31" s="188"/>
      <c r="Y31" s="188"/>
      <c r="Z31" s="285"/>
      <c r="AA31" s="354">
        <v>15.45685022847997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24.120417735752003</v>
      </c>
      <c r="AP31" s="340"/>
      <c r="AQ31" s="214">
        <f t="shared" si="24"/>
        <v>95.719380116159087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27.985824725096826</v>
      </c>
      <c r="D32" s="188">
        <v>27.985824725096826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178.71839018398566</v>
      </c>
      <c r="M32" s="175"/>
      <c r="N32" s="175"/>
      <c r="O32" s="175"/>
      <c r="P32" s="188"/>
      <c r="Q32" s="188">
        <v>3.7066078304790966</v>
      </c>
      <c r="R32" s="175"/>
      <c r="S32" s="188">
        <v>117.00788852994644</v>
      </c>
      <c r="T32" s="188">
        <v>11.231021183761474</v>
      </c>
      <c r="U32" s="188">
        <v>30.804201798248187</v>
      </c>
      <c r="V32" s="188">
        <v>15.968670841550438</v>
      </c>
      <c r="W32" s="175"/>
      <c r="X32" s="175"/>
      <c r="Y32" s="175"/>
      <c r="Z32" s="190"/>
      <c r="AA32" s="352">
        <v>110.42210685341851</v>
      </c>
      <c r="AB32" s="322">
        <f t="shared" si="39"/>
        <v>2.7939599999999998</v>
      </c>
      <c r="AC32" s="323"/>
      <c r="AD32" s="175"/>
      <c r="AE32" s="175">
        <v>0</v>
      </c>
      <c r="AF32" s="175"/>
      <c r="AG32" s="188"/>
      <c r="AH32" s="188">
        <v>2.7939599999999998</v>
      </c>
      <c r="AI32" s="175"/>
      <c r="AJ32" s="175"/>
      <c r="AK32" s="175"/>
      <c r="AL32" s="175"/>
      <c r="AM32" s="443"/>
      <c r="AN32" s="416"/>
      <c r="AO32" s="349">
        <v>95.389733090211578</v>
      </c>
      <c r="AP32" s="322"/>
      <c r="AQ32" s="201">
        <f t="shared" si="24"/>
        <v>415.31001485271258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9.7549048602942552</v>
      </c>
      <c r="D33" s="188">
        <v>9.7549048602942552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26.104581315775874</v>
      </c>
      <c r="M33" s="175"/>
      <c r="N33" s="175"/>
      <c r="O33" s="175"/>
      <c r="P33" s="188"/>
      <c r="Q33" s="188">
        <v>0.23877209936082069</v>
      </c>
      <c r="R33" s="175"/>
      <c r="S33" s="188">
        <v>7.5374089905974913</v>
      </c>
      <c r="T33" s="188">
        <v>12.031782523211628</v>
      </c>
      <c r="U33" s="188">
        <v>6.2966177026059347</v>
      </c>
      <c r="V33" s="188">
        <v>0</v>
      </c>
      <c r="W33" s="175"/>
      <c r="X33" s="175"/>
      <c r="Y33" s="175"/>
      <c r="Z33" s="190"/>
      <c r="AA33" s="352">
        <v>0.59634616510813654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10.681908256853948</v>
      </c>
      <c r="AP33" s="322"/>
      <c r="AQ33" s="201">
        <f t="shared" si="24"/>
        <v>47.13774059803221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5.6928434961175824</v>
      </c>
      <c r="M34" s="175"/>
      <c r="N34" s="175"/>
      <c r="O34" s="175"/>
      <c r="P34" s="188"/>
      <c r="Q34" s="188">
        <v>0.13814133333284534</v>
      </c>
      <c r="R34" s="175"/>
      <c r="S34" s="188">
        <v>4.3607596139725739</v>
      </c>
      <c r="T34" s="188">
        <v>0.36492493103902063</v>
      </c>
      <c r="U34" s="188">
        <v>0.82901761777314331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56.547839999999994</v>
      </c>
      <c r="AC34" s="323"/>
      <c r="AD34" s="175"/>
      <c r="AE34" s="175">
        <v>56.547839999999994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17.802799164173017</v>
      </c>
      <c r="AP34" s="322"/>
      <c r="AQ34" s="201">
        <f t="shared" si="24"/>
        <v>80.043482660290593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7.2918890352304864</v>
      </c>
      <c r="M35" s="175"/>
      <c r="N35" s="175"/>
      <c r="O35" s="175"/>
      <c r="P35" s="188"/>
      <c r="Q35" s="188">
        <v>5.777213354592399E-2</v>
      </c>
      <c r="R35" s="175"/>
      <c r="S35" s="188">
        <v>1.8237147470777662</v>
      </c>
      <c r="T35" s="188">
        <v>1.3269997492328022E-2</v>
      </c>
      <c r="U35" s="188">
        <v>5.3971321571144681</v>
      </c>
      <c r="V35" s="188">
        <v>0</v>
      </c>
      <c r="W35" s="175"/>
      <c r="X35" s="175"/>
      <c r="Y35" s="175"/>
      <c r="Z35" s="190"/>
      <c r="AA35" s="352">
        <v>5.1675620378877891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16.572301165060448</v>
      </c>
      <c r="AP35" s="322"/>
      <c r="AQ35" s="201">
        <f t="shared" si="24"/>
        <v>29.031752238178726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48.756323690123139</v>
      </c>
      <c r="M36" s="175"/>
      <c r="N36" s="175"/>
      <c r="O36" s="175"/>
      <c r="P36" s="188"/>
      <c r="Q36" s="188">
        <v>1.0868237338216333</v>
      </c>
      <c r="R36" s="175"/>
      <c r="S36" s="188">
        <v>34.30817505240767</v>
      </c>
      <c r="T36" s="188">
        <v>3.714697764788033</v>
      </c>
      <c r="U36" s="188">
        <v>9.6466271391058047</v>
      </c>
      <c r="V36" s="188">
        <v>0</v>
      </c>
      <c r="W36" s="175"/>
      <c r="X36" s="175"/>
      <c r="Y36" s="175"/>
      <c r="Z36" s="190"/>
      <c r="AA36" s="349">
        <v>76.620666712387276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70.101602857038543</v>
      </c>
      <c r="AP36" s="322"/>
      <c r="AQ36" s="201">
        <f t="shared" si="24"/>
        <v>195.47859325954897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10.435989750758392</v>
      </c>
      <c r="M37" s="175"/>
      <c r="N37" s="175"/>
      <c r="O37" s="175"/>
      <c r="P37" s="188"/>
      <c r="Q37" s="188">
        <v>7.9862892672430436E-2</v>
      </c>
      <c r="R37" s="175"/>
      <c r="S37" s="188">
        <v>2.5210620790942926</v>
      </c>
      <c r="T37" s="188">
        <v>1.5880953272485938</v>
      </c>
      <c r="U37" s="188">
        <v>6.2469694517430749</v>
      </c>
      <c r="V37" s="188">
        <v>0</v>
      </c>
      <c r="W37" s="175"/>
      <c r="X37" s="175"/>
      <c r="Y37" s="175"/>
      <c r="Z37" s="190"/>
      <c r="AA37" s="352">
        <v>3.6263068882639438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20.042100257635806</v>
      </c>
      <c r="AP37" s="322"/>
      <c r="AQ37" s="201">
        <f t="shared" si="24"/>
        <v>34.104396896658145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67.496891054870062</v>
      </c>
      <c r="D38" s="188">
        <v>67.496891054870062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49.986320602525488</v>
      </c>
      <c r="M38" s="175"/>
      <c r="N38" s="175"/>
      <c r="O38" s="175"/>
      <c r="P38" s="188"/>
      <c r="Q38" s="188">
        <v>0.53412402116114976</v>
      </c>
      <c r="R38" s="175"/>
      <c r="S38" s="188">
        <v>16.860894593511006</v>
      </c>
      <c r="T38" s="188">
        <v>4.8836362336272776</v>
      </c>
      <c r="U38" s="188">
        <v>14.403543524862117</v>
      </c>
      <c r="V38" s="188">
        <v>13.304122229363932</v>
      </c>
      <c r="W38" s="175"/>
      <c r="X38" s="175"/>
      <c r="Y38" s="175"/>
      <c r="Z38" s="190"/>
      <c r="AA38" s="352">
        <v>49.891169081093636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30.792400683469122</v>
      </c>
      <c r="AP38" s="322"/>
      <c r="AQ38" s="201">
        <f t="shared" si="24"/>
        <v>198.16678142195829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291.3994905760502</v>
      </c>
      <c r="M39" s="175"/>
      <c r="N39" s="175"/>
      <c r="O39" s="175"/>
      <c r="P39" s="188"/>
      <c r="Q39" s="188">
        <v>8.4997761994438221</v>
      </c>
      <c r="R39" s="175"/>
      <c r="S39" s="188">
        <v>268.31564372577964</v>
      </c>
      <c r="T39" s="188">
        <v>8.4316601628574439</v>
      </c>
      <c r="U39" s="188">
        <v>6.0894737730866426</v>
      </c>
      <c r="V39" s="188">
        <v>6.2936714882667791E-2</v>
      </c>
      <c r="W39" s="175"/>
      <c r="X39" s="175"/>
      <c r="Y39" s="175"/>
      <c r="Z39" s="190"/>
      <c r="AA39" s="352">
        <v>16.614951230311711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27.940374029557894</v>
      </c>
      <c r="AP39" s="322"/>
      <c r="AQ39" s="201">
        <f t="shared" si="24"/>
        <v>335.95481583591982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24.61593278666863</v>
      </c>
      <c r="M40" s="175"/>
      <c r="N40" s="175"/>
      <c r="O40" s="175"/>
      <c r="P40" s="188"/>
      <c r="Q40" s="188">
        <v>6.695850719864653E-2</v>
      </c>
      <c r="R40" s="175"/>
      <c r="S40" s="188">
        <v>2.1137044717833509</v>
      </c>
      <c r="T40" s="188">
        <v>5.7059871323753129</v>
      </c>
      <c r="U40" s="188">
        <v>3.882463295566001</v>
      </c>
      <c r="V40" s="188">
        <v>12.84681937974532</v>
      </c>
      <c r="W40" s="175"/>
      <c r="X40" s="175"/>
      <c r="Y40" s="175"/>
      <c r="Z40" s="190"/>
      <c r="AA40" s="352">
        <v>1.7888145786192151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10.687764547593575</v>
      </c>
      <c r="AP40" s="322"/>
      <c r="AQ40" s="201">
        <f t="shared" si="24"/>
        <v>37.09251191288142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4.0756924341316356</v>
      </c>
      <c r="D41" s="530">
        <v>4.0756924341316356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45.902245941181135</v>
      </c>
      <c r="M41" s="175"/>
      <c r="N41" s="175"/>
      <c r="O41" s="175"/>
      <c r="P41" s="188"/>
      <c r="Q41" s="188">
        <v>0.16082983364927683</v>
      </c>
      <c r="R41" s="175"/>
      <c r="S41" s="188">
        <v>5.0769760677627591</v>
      </c>
      <c r="T41" s="188">
        <v>8.9497950866399467</v>
      </c>
      <c r="U41" s="188">
        <v>31.714644953129152</v>
      </c>
      <c r="V41" s="188">
        <v>0</v>
      </c>
      <c r="W41" s="175"/>
      <c r="X41" s="175"/>
      <c r="Y41" s="175"/>
      <c r="Z41" s="190"/>
      <c r="AA41" s="349">
        <v>8.9260645535592378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61.501262998808301</v>
      </c>
      <c r="AP41" s="322"/>
      <c r="AQ41" s="201">
        <f t="shared" si="24"/>
        <v>120.40526592768032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3.8867361591015017</v>
      </c>
      <c r="M42" s="175"/>
      <c r="N42" s="175"/>
      <c r="O42" s="175"/>
      <c r="P42" s="188"/>
      <c r="Q42" s="188">
        <v>4.1499594418968173E-2</v>
      </c>
      <c r="R42" s="175"/>
      <c r="S42" s="188">
        <v>1.3100333620093234</v>
      </c>
      <c r="T42" s="188">
        <v>1.0660212648077139</v>
      </c>
      <c r="U42" s="188">
        <v>1.4691819378654962</v>
      </c>
      <c r="V42" s="188">
        <v>0</v>
      </c>
      <c r="W42" s="175"/>
      <c r="X42" s="175"/>
      <c r="Y42" s="175"/>
      <c r="Z42" s="190"/>
      <c r="AA42" s="384">
        <v>0.49308798071448362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6.2230041487792871</v>
      </c>
      <c r="AP42" s="322"/>
      <c r="AQ42" s="201">
        <f t="shared" si="24"/>
        <v>10.602828288595273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5.1342161950090528</v>
      </c>
      <c r="M43" s="175"/>
      <c r="N43" s="175"/>
      <c r="O43" s="175"/>
      <c r="P43" s="175"/>
      <c r="Q43" s="175">
        <v>7.1064797805443294E-2</v>
      </c>
      <c r="R43" s="175"/>
      <c r="S43" s="175">
        <v>2.2433292973828634</v>
      </c>
      <c r="T43" s="175">
        <v>0.77184889990422634</v>
      </c>
      <c r="U43" s="175">
        <v>0.99697319991651734</v>
      </c>
      <c r="V43" s="175">
        <v>0</v>
      </c>
      <c r="W43" s="175">
        <v>1.0510000000000019</v>
      </c>
      <c r="X43" s="175"/>
      <c r="Y43" s="175"/>
      <c r="Z43" s="190"/>
      <c r="AA43" s="352">
        <v>58.952470010156077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13.520287094751355</v>
      </c>
      <c r="AP43" s="322"/>
      <c r="AQ43" s="201">
        <f t="shared" si="24"/>
        <v>77.60697329991649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41.435151266598687</v>
      </c>
      <c r="M44" s="182"/>
      <c r="N44" s="182"/>
      <c r="O44" s="182"/>
      <c r="P44" s="182"/>
      <c r="Q44" s="182">
        <v>0.84541705771331532</v>
      </c>
      <c r="R44" s="182"/>
      <c r="S44" s="182">
        <v>0</v>
      </c>
      <c r="T44" s="182">
        <v>0.44023620062374408</v>
      </c>
      <c r="U44" s="182">
        <v>40.149498008261631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14.218043970315058</v>
      </c>
      <c r="AP44" s="330"/>
      <c r="AQ44" s="217">
        <f>C44+H44+L44+AA44+AB44+AN44+AO44+AP44</f>
        <v>55.653195236913746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2158.1096429273775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1034.0414386415096</v>
      </c>
      <c r="Q45" s="534">
        <f t="shared" si="40"/>
        <v>0</v>
      </c>
      <c r="R45" s="534">
        <f t="shared" si="40"/>
        <v>315.99022584586777</v>
      </c>
      <c r="S45" s="534">
        <f t="shared" si="40"/>
        <v>20.6829</v>
      </c>
      <c r="T45" s="534">
        <f t="shared" si="40"/>
        <v>7.9302784399999995</v>
      </c>
      <c r="U45" s="534">
        <f>SUM(U46:U55)</f>
        <v>779.46479999999997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1.462</v>
      </c>
      <c r="AP45" s="538">
        <f t="shared" si="40"/>
        <v>0</v>
      </c>
      <c r="AQ45" s="541">
        <f t="shared" si="24"/>
        <v>2159.5716429273775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352.26</v>
      </c>
      <c r="M46" s="181"/>
      <c r="N46" s="181"/>
      <c r="O46" s="181"/>
      <c r="P46" s="181"/>
      <c r="Q46" s="181"/>
      <c r="R46" s="181"/>
      <c r="S46" s="181"/>
      <c r="T46" s="181"/>
      <c r="U46" s="181">
        <v>352.26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352.26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1011.7412481487811</v>
      </c>
      <c r="M48" s="175"/>
      <c r="N48" s="175"/>
      <c r="O48" s="175"/>
      <c r="P48" s="175">
        <v>835.92802612198955</v>
      </c>
      <c r="Q48" s="175"/>
      <c r="R48" s="175"/>
      <c r="S48" s="175"/>
      <c r="T48" s="175">
        <v>7.9302784399999995</v>
      </c>
      <c r="U48" s="175">
        <v>167.88294358679153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52">
        <v>0</v>
      </c>
      <c r="AP48" s="322"/>
      <c r="AQ48" s="201">
        <f t="shared" si="24"/>
        <v>1011.7412481487811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55.927683544303797</v>
      </c>
      <c r="M49" s="175"/>
      <c r="N49" s="175"/>
      <c r="O49" s="175"/>
      <c r="P49" s="175">
        <v>5.4983999999999993</v>
      </c>
      <c r="Q49" s="175"/>
      <c r="R49" s="175"/>
      <c r="S49" s="175"/>
      <c r="T49" s="175"/>
      <c r="U49" s="175">
        <v>50.4292835443038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55.927683544303797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37.799999999999997</v>
      </c>
      <c r="M50" s="175"/>
      <c r="N50" s="175"/>
      <c r="O50" s="175"/>
      <c r="P50" s="175"/>
      <c r="Q50" s="175"/>
      <c r="R50" s="287"/>
      <c r="S50" s="175"/>
      <c r="T50" s="175"/>
      <c r="U50" s="175">
        <v>37.799999999999997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1.462</v>
      </c>
      <c r="AP50" s="322"/>
      <c r="AQ50" s="201">
        <f t="shared" si="24"/>
        <v>39.262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14.449787334947896</v>
      </c>
      <c r="M51" s="175"/>
      <c r="N51" s="175"/>
      <c r="O51" s="175"/>
      <c r="P51" s="175">
        <v>1.1317132075471699</v>
      </c>
      <c r="Q51" s="190"/>
      <c r="R51" s="175">
        <v>13.318074127400726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14.449787334947896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302.67215171846703</v>
      </c>
      <c r="M52" s="287"/>
      <c r="N52" s="287"/>
      <c r="O52" s="287"/>
      <c r="P52" s="188"/>
      <c r="Q52" s="188"/>
      <c r="R52" s="287">
        <v>302.67215171846703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302.67215171846703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0</v>
      </c>
      <c r="M53" s="287"/>
      <c r="N53" s="287"/>
      <c r="O53" s="287"/>
      <c r="P53" s="185">
        <v>0</v>
      </c>
      <c r="Q53" s="185"/>
      <c r="R53" s="287"/>
      <c r="S53" s="188"/>
      <c r="T53" s="287"/>
      <c r="U53" s="287">
        <v>0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0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8.2751999999999999</v>
      </c>
      <c r="M54" s="287"/>
      <c r="N54" s="287"/>
      <c r="O54" s="287"/>
      <c r="P54" s="185"/>
      <c r="Q54" s="185"/>
      <c r="R54" s="287"/>
      <c r="S54" s="188"/>
      <c r="T54" s="287"/>
      <c r="U54" s="287">
        <v>8.2751999999999999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8.2751999999999999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374.98357218087745</v>
      </c>
      <c r="M55" s="182"/>
      <c r="N55" s="182"/>
      <c r="O55" s="182"/>
      <c r="P55" s="182">
        <v>191.48329931197281</v>
      </c>
      <c r="Q55" s="182"/>
      <c r="R55" s="182"/>
      <c r="S55" s="175">
        <v>20.6829</v>
      </c>
      <c r="T55" s="182"/>
      <c r="U55" s="182">
        <v>162.81737286890467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374.98357218087745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476.42828639999999</v>
      </c>
      <c r="D56" s="294">
        <v>321.86</v>
      </c>
      <c r="E56" s="190">
        <v>129.01000000000002</v>
      </c>
      <c r="F56" s="290"/>
      <c r="G56" s="290">
        <v>25.5582864</v>
      </c>
      <c r="H56" s="176">
        <f t="shared" si="46"/>
        <v>644.68727799999999</v>
      </c>
      <c r="I56" s="294"/>
      <c r="J56" s="189">
        <v>493.91399999999999</v>
      </c>
      <c r="K56" s="290">
        <v>150.773278</v>
      </c>
      <c r="L56" s="176">
        <f t="shared" si="47"/>
        <v>439.31132615362236</v>
      </c>
      <c r="M56" s="189"/>
      <c r="N56" s="189"/>
      <c r="O56" s="189"/>
      <c r="P56" s="189">
        <v>0</v>
      </c>
      <c r="Q56" s="189">
        <v>105.94540897045945</v>
      </c>
      <c r="R56" s="189"/>
      <c r="S56" s="189">
        <v>0</v>
      </c>
      <c r="T56" s="189">
        <v>64.747515973113764</v>
      </c>
      <c r="U56" s="189">
        <v>246.99995751004914</v>
      </c>
      <c r="V56" s="189">
        <v>21.6184437</v>
      </c>
      <c r="W56" s="189"/>
      <c r="X56" s="189"/>
      <c r="Y56" s="189"/>
      <c r="Z56" s="290"/>
      <c r="AA56" s="176">
        <v>186.81433847999998</v>
      </c>
      <c r="AB56" s="344">
        <f t="shared" si="48"/>
        <v>32.405159999999995</v>
      </c>
      <c r="AC56" s="345"/>
      <c r="AD56" s="189"/>
      <c r="AE56" s="189">
        <v>32.309639999999995</v>
      </c>
      <c r="AF56" s="189"/>
      <c r="AG56" s="189"/>
      <c r="AH56" s="189"/>
      <c r="AI56" s="189"/>
      <c r="AJ56" s="189"/>
      <c r="AK56" s="189"/>
      <c r="AL56" s="189">
        <v>9.5519999999999994E-2</v>
      </c>
      <c r="AM56" s="445">
        <v>0</v>
      </c>
      <c r="AN56" s="344"/>
      <c r="AO56" s="176">
        <v>396.11599999999999</v>
      </c>
      <c r="AP56" s="344"/>
      <c r="AQ56" s="220">
        <f t="shared" si="24"/>
        <v>2175.7623890336226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13.962154</v>
      </c>
      <c r="I57" s="294">
        <f t="shared" si="49"/>
        <v>0</v>
      </c>
      <c r="J57" s="294">
        <f t="shared" si="49"/>
        <v>1.8780000000000001</v>
      </c>
      <c r="K57" s="294">
        <f t="shared" si="49"/>
        <v>12.084154</v>
      </c>
      <c r="L57" s="176">
        <f t="shared" si="49"/>
        <v>533.04136786260278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0.48000752515594125</v>
      </c>
      <c r="R57" s="189">
        <f t="shared" si="49"/>
        <v>0</v>
      </c>
      <c r="S57" s="189">
        <f t="shared" si="49"/>
        <v>115.72575000000001</v>
      </c>
      <c r="T57" s="189">
        <f t="shared" si="49"/>
        <v>14.129553653789404</v>
      </c>
      <c r="U57" s="189">
        <f t="shared" si="49"/>
        <v>402.70605668365738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132.72800112000002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278.64</v>
      </c>
      <c r="AP57" s="344">
        <f t="shared" si="49"/>
        <v>0</v>
      </c>
      <c r="AQ57" s="240">
        <f t="shared" si="24"/>
        <v>958.41928298260291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285.91654423006315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0.21316347981351721</v>
      </c>
      <c r="R58" s="189">
        <f t="shared" si="54"/>
        <v>0</v>
      </c>
      <c r="S58" s="189">
        <v>11.290125178462166</v>
      </c>
      <c r="T58" s="189">
        <v>10.482885826425813</v>
      </c>
      <c r="U58" s="189">
        <v>263.93036974536165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58.164291483879921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199.75905788356704</v>
      </c>
      <c r="AP58" s="344">
        <f t="shared" ref="AP58" si="57">SUM(AP59:AP64)</f>
        <v>0</v>
      </c>
      <c r="AQ58" s="240">
        <f t="shared" si="24"/>
        <v>543.88765359751005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13.962154</v>
      </c>
      <c r="I65" s="151"/>
      <c r="J65" s="151">
        <v>1.8780000000000001</v>
      </c>
      <c r="K65" s="151">
        <v>12.084154</v>
      </c>
      <c r="L65" s="310">
        <f>SUM(M65:Z65)</f>
        <v>247.12482363253957</v>
      </c>
      <c r="M65" s="182"/>
      <c r="N65" s="182"/>
      <c r="O65" s="182"/>
      <c r="P65" s="182"/>
      <c r="Q65" s="182">
        <v>0.26684404534242401</v>
      </c>
      <c r="R65" s="182"/>
      <c r="S65" s="189">
        <v>104.43562482153784</v>
      </c>
      <c r="T65" s="189">
        <v>3.6466678273635926</v>
      </c>
      <c r="U65" s="189">
        <v>138.77568693829573</v>
      </c>
      <c r="V65" s="182">
        <f>SUM(V66:V69)</f>
        <v>0</v>
      </c>
      <c r="W65" s="182"/>
      <c r="X65" s="182"/>
      <c r="Y65" s="182"/>
      <c r="Z65" s="266"/>
      <c r="AA65" s="176">
        <v>74.563709636120095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78.880942116432934</v>
      </c>
      <c r="AP65" s="330"/>
      <c r="AQ65" s="576">
        <f t="shared" si="24"/>
        <v>414.53162938509263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226.53360000000001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226.53360000000001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39.989999999999995</v>
      </c>
      <c r="AP70" s="333"/>
      <c r="AQ70" s="220">
        <f t="shared" si="24"/>
        <v>266.52359999999999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32.601186682721774</v>
      </c>
      <c r="M71" s="182"/>
      <c r="N71" s="182"/>
      <c r="O71" s="182"/>
      <c r="P71" s="182"/>
      <c r="Q71" s="182"/>
      <c r="R71" s="182"/>
      <c r="S71" s="182"/>
      <c r="T71" s="182"/>
      <c r="U71" s="182">
        <v>32.601186682721774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32.601186682721774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-105.76743851966546</v>
      </c>
      <c r="D72" s="278">
        <f t="shared" si="58"/>
        <v>-105.76743851966557</v>
      </c>
      <c r="E72" s="179">
        <f t="shared" si="58"/>
        <v>0</v>
      </c>
      <c r="F72" s="297">
        <f t="shared" si="58"/>
        <v>0</v>
      </c>
      <c r="G72" s="297">
        <f t="shared" si="58"/>
        <v>0</v>
      </c>
      <c r="H72" s="307">
        <f t="shared" si="58"/>
        <v>-15.511432000000013</v>
      </c>
      <c r="I72" s="278">
        <f t="shared" si="58"/>
        <v>-10.044000000000091</v>
      </c>
      <c r="J72" s="179">
        <f t="shared" si="58"/>
        <v>-5.6339999999999577</v>
      </c>
      <c r="K72" s="297">
        <f t="shared" si="58"/>
        <v>0.16656799999998384</v>
      </c>
      <c r="L72" s="307">
        <f t="shared" si="58"/>
        <v>99.49125707262192</v>
      </c>
      <c r="M72" s="179">
        <f t="shared" si="58"/>
        <v>0</v>
      </c>
      <c r="N72" s="179">
        <f t="shared" ref="N72" si="59">N26-N27-N29</f>
        <v>0</v>
      </c>
      <c r="O72" s="179">
        <f t="shared" si="58"/>
        <v>0</v>
      </c>
      <c r="P72" s="179">
        <f t="shared" si="58"/>
        <v>-0.99143864150960326</v>
      </c>
      <c r="Q72" s="179">
        <f t="shared" si="58"/>
        <v>9.5004000000000133</v>
      </c>
      <c r="R72" s="179">
        <f t="shared" si="58"/>
        <v>4.2129741541322119</v>
      </c>
      <c r="S72" s="179">
        <f t="shared" si="58"/>
        <v>6.8943000000000438</v>
      </c>
      <c r="T72" s="179">
        <f t="shared" si="58"/>
        <v>-2.2987784400000351</v>
      </c>
      <c r="U72" s="179">
        <f t="shared" si="58"/>
        <v>83.224800000000414</v>
      </c>
      <c r="V72" s="179">
        <f t="shared" si="58"/>
        <v>0</v>
      </c>
      <c r="W72" s="179">
        <f t="shared" si="58"/>
        <v>-1.051000000000009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-2.1108964799623209E-2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-1.5480000000000018</v>
      </c>
      <c r="AP72" s="257">
        <f t="shared" si="58"/>
        <v>0</v>
      </c>
      <c r="AQ72" s="207">
        <f t="shared" si="24"/>
        <v>-23.35672241184318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-0.22602776837412406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/>
  <dimension ref="A1:AS76"/>
  <sheetViews>
    <sheetView zoomScale="80" zoomScaleNormal="80" workbookViewId="0">
      <pane xSplit="2" ySplit="1" topLeftCell="Q44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245" customWidth="1"/>
    <col min="2" max="2" width="12.7109375" style="19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6.140625" style="213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6" width="5.42578125" style="213" customWidth="1"/>
    <col min="27" max="27" width="6" style="350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350" bestFit="1" customWidth="1"/>
    <col min="42" max="42" width="5.5703125" style="350" bestFit="1" customWidth="1"/>
    <col min="43" max="43" width="9.42578125" style="213" bestFit="1" customWidth="1"/>
    <col min="44" max="16384" width="9.140625" style="198"/>
  </cols>
  <sheetData>
    <row r="1" spans="1:45" s="194" customFormat="1" ht="105.75" customHeight="1" thickBot="1" x14ac:dyDescent="0.4">
      <c r="A1" s="192" t="s">
        <v>64</v>
      </c>
      <c r="B1" s="193" t="s">
        <v>0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1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0" t="s">
        <v>97</v>
      </c>
      <c r="X1" s="390" t="s">
        <v>98</v>
      </c>
      <c r="Y1" s="390" t="s">
        <v>99</v>
      </c>
      <c r="Z1" s="391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409" t="s">
        <v>208</v>
      </c>
      <c r="AN1" s="393" t="s">
        <v>118</v>
      </c>
      <c r="AO1" s="392" t="s">
        <v>108</v>
      </c>
      <c r="AP1" s="393" t="s">
        <v>109</v>
      </c>
      <c r="AQ1" s="403" t="s">
        <v>110</v>
      </c>
      <c r="AS1" s="519">
        <v>8</v>
      </c>
    </row>
    <row r="2" spans="1:45" ht="12.75" customHeight="1" x14ac:dyDescent="0.2">
      <c r="A2" s="195" t="s">
        <v>66</v>
      </c>
      <c r="B2" s="196"/>
      <c r="C2" s="247">
        <f>SUM(D2:G2)</f>
        <v>0.62407992000000001</v>
      </c>
      <c r="D2" s="248">
        <v>0.62407992000000001</v>
      </c>
      <c r="E2" s="249"/>
      <c r="F2" s="250"/>
      <c r="G2" s="250"/>
      <c r="H2" s="302">
        <f>SUM(I2:K2)</f>
        <v>1199.577</v>
      </c>
      <c r="I2" s="12">
        <v>727.26</v>
      </c>
      <c r="J2" s="303">
        <v>472.31700000000001</v>
      </c>
      <c r="K2" s="250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178"/>
      <c r="X2" s="303"/>
      <c r="Y2" s="303"/>
      <c r="Z2" s="250"/>
      <c r="AA2" s="302">
        <v>1923.4577038775999</v>
      </c>
      <c r="AB2" s="320">
        <f>SUM(AC2:AM2)</f>
        <v>167.802627697378</v>
      </c>
      <c r="AC2" s="321">
        <v>64.155999999999992</v>
      </c>
      <c r="AD2" s="303">
        <v>0</v>
      </c>
      <c r="AE2" s="303">
        <v>100.63774769737797</v>
      </c>
      <c r="AF2" s="303">
        <v>0</v>
      </c>
      <c r="AG2" s="303">
        <v>0</v>
      </c>
      <c r="AH2" s="303">
        <v>2.84172</v>
      </c>
      <c r="AI2" s="303">
        <v>0</v>
      </c>
      <c r="AJ2" s="303">
        <v>0</v>
      </c>
      <c r="AK2" s="303">
        <v>0</v>
      </c>
      <c r="AL2" s="303">
        <v>0.11939999999999999</v>
      </c>
      <c r="AM2" s="418">
        <v>4.7759999999999997E-2</v>
      </c>
      <c r="AN2" s="415">
        <v>0</v>
      </c>
      <c r="AO2" s="351"/>
      <c r="AP2" s="320"/>
      <c r="AQ2" s="197">
        <f>C2+H2+L2+AA2+AB2+AN2+AO2+AP2</f>
        <v>3291.4614114949777</v>
      </c>
    </row>
    <row r="3" spans="1:45" ht="12.75" customHeight="1" x14ac:dyDescent="0.2">
      <c r="A3" s="199" t="s">
        <v>1</v>
      </c>
      <c r="B3" s="200"/>
      <c r="C3" s="251">
        <f>SUM(D3:G3)</f>
        <v>2020.99573853839</v>
      </c>
      <c r="D3" s="252">
        <v>1892.39811853839</v>
      </c>
      <c r="E3" s="190">
        <v>93.100000000000009</v>
      </c>
      <c r="F3" s="190"/>
      <c r="G3" s="190">
        <v>35.497619999999998</v>
      </c>
      <c r="H3" s="304">
        <f>SUM(I3:K3)</f>
        <v>0</v>
      </c>
      <c r="I3" s="28"/>
      <c r="J3" s="175"/>
      <c r="K3" s="190"/>
      <c r="L3" s="304">
        <f>SUM(M3:Z3)</f>
        <v>5695.1912711999994</v>
      </c>
      <c r="M3" s="28">
        <v>1765.0075999999999</v>
      </c>
      <c r="N3" s="28">
        <v>12.78</v>
      </c>
      <c r="O3" s="175">
        <v>0</v>
      </c>
      <c r="P3" s="175">
        <v>588.94499999999994</v>
      </c>
      <c r="Q3" s="175">
        <v>121.39400000000001</v>
      </c>
      <c r="R3" s="175">
        <v>366.54839999999996</v>
      </c>
      <c r="S3" s="175">
        <v>1204.5327</v>
      </c>
      <c r="T3" s="175">
        <v>135.15600000000001</v>
      </c>
      <c r="U3" s="175">
        <v>1209.2136</v>
      </c>
      <c r="V3" s="175">
        <v>98.827171199999995</v>
      </c>
      <c r="W3" s="175">
        <v>0</v>
      </c>
      <c r="X3" s="175">
        <v>150.36679999999998</v>
      </c>
      <c r="Y3" s="175">
        <v>0</v>
      </c>
      <c r="Z3" s="190">
        <v>42.42</v>
      </c>
      <c r="AA3" s="304">
        <v>0</v>
      </c>
      <c r="AB3" s="322">
        <f>SUM(AC3:AM3)</f>
        <v>0</v>
      </c>
      <c r="AC3" s="323"/>
      <c r="AD3" s="175"/>
      <c r="AE3" s="175">
        <v>0</v>
      </c>
      <c r="AF3" s="175"/>
      <c r="AG3" s="175"/>
      <c r="AH3" s="175"/>
      <c r="AI3" s="175">
        <v>0</v>
      </c>
      <c r="AJ3" s="175">
        <v>0</v>
      </c>
      <c r="AK3" s="175"/>
      <c r="AL3" s="175"/>
      <c r="AM3" s="419"/>
      <c r="AN3" s="416"/>
      <c r="AO3" s="352">
        <v>0</v>
      </c>
      <c r="AP3" s="322"/>
      <c r="AQ3" s="201">
        <f t="shared" ref="AQ3:AQ20" si="0">C3+H3+L3+AA3+AB3+AN3+AO3+AP3</f>
        <v>7716.187009738389</v>
      </c>
    </row>
    <row r="4" spans="1:45" ht="12.75" customHeight="1" x14ac:dyDescent="0.2">
      <c r="A4" s="199" t="s">
        <v>2</v>
      </c>
      <c r="B4" s="200"/>
      <c r="C4" s="251">
        <f>SUM(D4:G4)</f>
        <v>17.344426080000002</v>
      </c>
      <c r="D4" s="252">
        <v>14.97791808</v>
      </c>
      <c r="E4" s="253">
        <v>0</v>
      </c>
      <c r="F4" s="190"/>
      <c r="G4" s="190">
        <v>2.3665080000000001</v>
      </c>
      <c r="H4" s="304">
        <f>SUM(I4:K4)</f>
        <v>4.43</v>
      </c>
      <c r="I4" s="28"/>
      <c r="J4" s="175"/>
      <c r="K4" s="190">
        <v>4.43</v>
      </c>
      <c r="L4" s="304">
        <f>SUM(M4:Z4)</f>
        <v>736.41258727499996</v>
      </c>
      <c r="M4" s="28">
        <v>0</v>
      </c>
      <c r="N4" s="28">
        <v>0</v>
      </c>
      <c r="O4" s="175"/>
      <c r="P4" s="175">
        <v>19.169999999999998</v>
      </c>
      <c r="Q4" s="175">
        <v>0</v>
      </c>
      <c r="R4" s="175">
        <v>0</v>
      </c>
      <c r="S4" s="175">
        <v>610.63800000000003</v>
      </c>
      <c r="T4" s="175">
        <v>7.8841000000000001</v>
      </c>
      <c r="U4" s="175">
        <v>47.5824</v>
      </c>
      <c r="V4" s="175">
        <v>0</v>
      </c>
      <c r="W4" s="175">
        <v>48.345999999999997</v>
      </c>
      <c r="X4" s="175">
        <v>0.77208727499999996</v>
      </c>
      <c r="Y4" s="175">
        <v>0</v>
      </c>
      <c r="Z4" s="190">
        <v>2.02</v>
      </c>
      <c r="AA4" s="304">
        <v>0</v>
      </c>
      <c r="AB4" s="322">
        <f>SUM(AC4:AM4)</f>
        <v>0</v>
      </c>
      <c r="AC4" s="323"/>
      <c r="AD4" s="175"/>
      <c r="AE4" s="175">
        <v>0</v>
      </c>
      <c r="AF4" s="175"/>
      <c r="AG4" s="175"/>
      <c r="AH4" s="175"/>
      <c r="AI4" s="175">
        <v>0</v>
      </c>
      <c r="AJ4" s="175">
        <v>0</v>
      </c>
      <c r="AK4" s="175"/>
      <c r="AL4" s="175"/>
      <c r="AM4" s="419"/>
      <c r="AN4" s="416"/>
      <c r="AO4" s="352">
        <v>0</v>
      </c>
      <c r="AP4" s="322"/>
      <c r="AQ4" s="201">
        <f t="shared" si="0"/>
        <v>758.18701335499998</v>
      </c>
    </row>
    <row r="5" spans="1:45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90"/>
      <c r="L5" s="304">
        <f>SUM(M5:Z5)</f>
        <v>34.080600000000004</v>
      </c>
      <c r="M5" s="28"/>
      <c r="N5" s="28"/>
      <c r="O5" s="175"/>
      <c r="P5" s="175"/>
      <c r="Q5" s="175"/>
      <c r="R5" s="175"/>
      <c r="S5" s="175">
        <v>21.6678</v>
      </c>
      <c r="T5" s="175"/>
      <c r="U5" s="175">
        <v>12.412800000000001</v>
      </c>
      <c r="V5" s="175"/>
      <c r="W5" s="175"/>
      <c r="X5" s="175"/>
      <c r="Y5" s="175"/>
      <c r="Z5" s="190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175"/>
      <c r="AL5" s="175"/>
      <c r="AM5" s="419"/>
      <c r="AN5" s="416"/>
      <c r="AO5" s="352"/>
      <c r="AP5" s="322"/>
      <c r="AQ5" s="201">
        <f t="shared" si="0"/>
        <v>34.080600000000004</v>
      </c>
    </row>
    <row r="6" spans="1:45" ht="12.75" customHeight="1" thickBot="1" x14ac:dyDescent="0.25">
      <c r="A6" s="202" t="s">
        <v>4</v>
      </c>
      <c r="B6" s="203"/>
      <c r="C6" s="251">
        <f>SUM(D6:G6)</f>
        <v>40.156153284034922</v>
      </c>
      <c r="D6" s="254">
        <v>40.156153284034922</v>
      </c>
      <c r="E6" s="190">
        <v>0</v>
      </c>
      <c r="F6" s="255"/>
      <c r="G6" s="255">
        <v>0</v>
      </c>
      <c r="H6" s="305">
        <f>SUM(I6:K6)</f>
        <v>81.314999999999998</v>
      </c>
      <c r="I6" s="306">
        <v>61.38</v>
      </c>
      <c r="J6" s="306">
        <v>0</v>
      </c>
      <c r="K6" s="255">
        <v>19.934999999999999</v>
      </c>
      <c r="L6" s="305">
        <f>SUM(M6:Z6)</f>
        <v>4.2312999999999859</v>
      </c>
      <c r="M6" s="28">
        <v>63.401199999999996</v>
      </c>
      <c r="N6" s="28">
        <v>4.26</v>
      </c>
      <c r="O6" s="175"/>
      <c r="P6" s="175">
        <v>28.754999999999999</v>
      </c>
      <c r="Q6" s="175">
        <v>3.1668000000000003</v>
      </c>
      <c r="R6" s="175">
        <v>10.532999999999999</v>
      </c>
      <c r="S6" s="175">
        <v>-75.837299999999999</v>
      </c>
      <c r="T6" s="175">
        <v>0</v>
      </c>
      <c r="U6" s="175">
        <v>-26.894400000000001</v>
      </c>
      <c r="V6" s="175">
        <v>0</v>
      </c>
      <c r="W6" s="175">
        <v>-3.1529999999999996</v>
      </c>
      <c r="X6" s="186">
        <v>0</v>
      </c>
      <c r="Y6" s="186">
        <v>0</v>
      </c>
      <c r="Z6" s="255">
        <v>0</v>
      </c>
      <c r="AA6" s="305">
        <v>0</v>
      </c>
      <c r="AB6" s="324">
        <f>SUM(AC6:AM6)</f>
        <v>0</v>
      </c>
      <c r="AC6" s="325"/>
      <c r="AD6" s="186"/>
      <c r="AE6" s="186">
        <v>0</v>
      </c>
      <c r="AF6" s="186"/>
      <c r="AG6" s="186"/>
      <c r="AH6" s="186"/>
      <c r="AI6" s="186">
        <v>0</v>
      </c>
      <c r="AJ6" s="186">
        <v>0</v>
      </c>
      <c r="AK6" s="186"/>
      <c r="AL6" s="186"/>
      <c r="AM6" s="420"/>
      <c r="AN6" s="314"/>
      <c r="AO6" s="353"/>
      <c r="AP6" s="324"/>
      <c r="AQ6" s="204">
        <f t="shared" si="0"/>
        <v>125.70245328403492</v>
      </c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2044.4315456624249</v>
      </c>
      <c r="D7" s="326">
        <f t="shared" si="1"/>
        <v>1918.2004336624248</v>
      </c>
      <c r="E7" s="180">
        <f t="shared" si="1"/>
        <v>93.100000000000009</v>
      </c>
      <c r="F7" s="180">
        <f t="shared" si="1"/>
        <v>0</v>
      </c>
      <c r="G7" s="180">
        <f t="shared" si="1"/>
        <v>33.131111999999995</v>
      </c>
      <c r="H7" s="308">
        <f t="shared" si="1"/>
        <v>1276.462</v>
      </c>
      <c r="I7" s="326">
        <f t="shared" si="1"/>
        <v>788.64</v>
      </c>
      <c r="J7" s="180">
        <f t="shared" si="1"/>
        <v>472.31700000000001</v>
      </c>
      <c r="K7" s="326">
        <f t="shared" si="1"/>
        <v>15.504999999999999</v>
      </c>
      <c r="L7" s="308">
        <f t="shared" si="1"/>
        <v>4928.9293839249995</v>
      </c>
      <c r="M7" s="326">
        <f t="shared" si="1"/>
        <v>1828.4087999999999</v>
      </c>
      <c r="N7" s="326">
        <f t="shared" ref="N7" si="2">N2+N3-N4-N5+N6</f>
        <v>17.04</v>
      </c>
      <c r="O7" s="180">
        <f t="shared" si="1"/>
        <v>0</v>
      </c>
      <c r="P7" s="180">
        <f t="shared" si="1"/>
        <v>598.53</v>
      </c>
      <c r="Q7" s="180">
        <f t="shared" si="1"/>
        <v>124.5608</v>
      </c>
      <c r="R7" s="180">
        <f t="shared" si="1"/>
        <v>377.08139999999997</v>
      </c>
      <c r="S7" s="180">
        <f t="shared" si="1"/>
        <v>496.38959999999986</v>
      </c>
      <c r="T7" s="180">
        <f t="shared" si="1"/>
        <v>127.2719</v>
      </c>
      <c r="U7" s="180">
        <f t="shared" si="1"/>
        <v>1122.3240000000001</v>
      </c>
      <c r="V7" s="180">
        <f t="shared" si="1"/>
        <v>98.827171199999995</v>
      </c>
      <c r="W7" s="180">
        <f t="shared" si="1"/>
        <v>-51.498999999999995</v>
      </c>
      <c r="X7" s="180">
        <f t="shared" si="1"/>
        <v>149.59471272499999</v>
      </c>
      <c r="Y7" s="180">
        <f t="shared" si="1"/>
        <v>0</v>
      </c>
      <c r="Z7" s="326">
        <f t="shared" si="1"/>
        <v>40.4</v>
      </c>
      <c r="AA7" s="308">
        <f t="shared" si="1"/>
        <v>1923.4577038775999</v>
      </c>
      <c r="AB7" s="308">
        <f t="shared" si="1"/>
        <v>167.802627697378</v>
      </c>
      <c r="AC7" s="326">
        <f t="shared" si="1"/>
        <v>64.155999999999992</v>
      </c>
      <c r="AD7" s="180">
        <f t="shared" si="1"/>
        <v>0</v>
      </c>
      <c r="AE7" s="180">
        <f t="shared" si="1"/>
        <v>100.63774769737797</v>
      </c>
      <c r="AF7" s="180">
        <f t="shared" ref="AF7" si="3">AF2+AF3-AF4-AF5+AF6</f>
        <v>0</v>
      </c>
      <c r="AG7" s="180">
        <f t="shared" si="1"/>
        <v>0</v>
      </c>
      <c r="AH7" s="180">
        <f t="shared" si="1"/>
        <v>2.84172</v>
      </c>
      <c r="AI7" s="180">
        <f t="shared" si="1"/>
        <v>0</v>
      </c>
      <c r="AJ7" s="180">
        <f t="shared" ref="AJ7" si="4">AJ2+AJ3-AJ4-AJ5+AJ6</f>
        <v>0</v>
      </c>
      <c r="AK7" s="180">
        <f t="shared" si="1"/>
        <v>0</v>
      </c>
      <c r="AL7" s="180">
        <f t="shared" ref="AL7" si="5">AL2+AL3-AL4-AL5+AL6</f>
        <v>0.11939999999999999</v>
      </c>
      <c r="AM7" s="421">
        <f t="shared" si="1"/>
        <v>4.7759999999999997E-2</v>
      </c>
      <c r="AN7" s="326">
        <f t="shared" si="1"/>
        <v>0</v>
      </c>
      <c r="AO7" s="308">
        <f t="shared" si="1"/>
        <v>0</v>
      </c>
      <c r="AP7" s="362">
        <f t="shared" si="1"/>
        <v>0</v>
      </c>
      <c r="AQ7" s="229">
        <f t="shared" si="0"/>
        <v>10341.083261162403</v>
      </c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2044.4315456624249</v>
      </c>
      <c r="D8" s="374">
        <f t="shared" si="6"/>
        <v>1918.2004336624248</v>
      </c>
      <c r="E8" s="375">
        <f t="shared" si="6"/>
        <v>93.100000000000009</v>
      </c>
      <c r="F8" s="376">
        <f t="shared" si="6"/>
        <v>0</v>
      </c>
      <c r="G8" s="376">
        <f t="shared" si="6"/>
        <v>33.131111999999995</v>
      </c>
      <c r="H8" s="377">
        <f t="shared" si="6"/>
        <v>1276.462</v>
      </c>
      <c r="I8" s="374">
        <f t="shared" si="6"/>
        <v>788.64</v>
      </c>
      <c r="J8" s="375">
        <f t="shared" si="6"/>
        <v>472.31700000000001</v>
      </c>
      <c r="K8" s="374">
        <f t="shared" si="6"/>
        <v>15.504999999999999</v>
      </c>
      <c r="L8" s="377">
        <f t="shared" si="6"/>
        <v>4738.9346711999997</v>
      </c>
      <c r="M8" s="374">
        <f t="shared" si="6"/>
        <v>1828.4087999999999</v>
      </c>
      <c r="N8" s="374">
        <f t="shared" si="6"/>
        <v>17.04</v>
      </c>
      <c r="O8" s="375">
        <f t="shared" si="6"/>
        <v>0</v>
      </c>
      <c r="P8" s="375">
        <f t="shared" si="6"/>
        <v>598.53</v>
      </c>
      <c r="Q8" s="375">
        <f t="shared" si="6"/>
        <v>124.5608</v>
      </c>
      <c r="R8" s="375">
        <f t="shared" si="6"/>
        <v>377.08139999999997</v>
      </c>
      <c r="S8" s="375">
        <f t="shared" si="6"/>
        <v>496.38959999999986</v>
      </c>
      <c r="T8" s="375">
        <f t="shared" si="6"/>
        <v>127.2719</v>
      </c>
      <c r="U8" s="375">
        <f t="shared" si="6"/>
        <v>1122.3240000000001</v>
      </c>
      <c r="V8" s="375">
        <f t="shared" si="6"/>
        <v>98.827171199999995</v>
      </c>
      <c r="W8" s="375">
        <f t="shared" si="6"/>
        <v>-51.498999999999995</v>
      </c>
      <c r="X8" s="375">
        <f t="shared" si="6"/>
        <v>0</v>
      </c>
      <c r="Y8" s="375">
        <f t="shared" si="6"/>
        <v>0</v>
      </c>
      <c r="Z8" s="374">
        <f t="shared" si="6"/>
        <v>0</v>
      </c>
      <c r="AA8" s="377">
        <f t="shared" si="6"/>
        <v>1475.5383946775999</v>
      </c>
      <c r="AB8" s="374">
        <f t="shared" si="6"/>
        <v>167.802627697378</v>
      </c>
      <c r="AC8" s="374">
        <f t="shared" si="6"/>
        <v>64.155999999999992</v>
      </c>
      <c r="AD8" s="375">
        <f t="shared" si="6"/>
        <v>0</v>
      </c>
      <c r="AE8" s="375">
        <f t="shared" si="6"/>
        <v>100.63774769737797</v>
      </c>
      <c r="AF8" s="375">
        <f t="shared" si="6"/>
        <v>0</v>
      </c>
      <c r="AG8" s="375">
        <f t="shared" si="6"/>
        <v>0</v>
      </c>
      <c r="AH8" s="375">
        <f t="shared" si="6"/>
        <v>2.84172</v>
      </c>
      <c r="AI8" s="375">
        <f t="shared" si="6"/>
        <v>0</v>
      </c>
      <c r="AJ8" s="375">
        <f t="shared" ref="AJ8" si="7">AJ7-AJ27</f>
        <v>0</v>
      </c>
      <c r="AK8" s="375">
        <f t="shared" si="6"/>
        <v>0</v>
      </c>
      <c r="AL8" s="375">
        <f t="shared" si="6"/>
        <v>0.11939999999999999</v>
      </c>
      <c r="AM8" s="422">
        <f t="shared" si="6"/>
        <v>4.7759999999999997E-2</v>
      </c>
      <c r="AN8" s="374">
        <f t="shared" si="6"/>
        <v>0</v>
      </c>
      <c r="AO8" s="377">
        <f t="shared" si="6"/>
        <v>0</v>
      </c>
      <c r="AP8" s="374">
        <f t="shared" si="6"/>
        <v>0</v>
      </c>
      <c r="AQ8" s="378">
        <f t="shared" si="0"/>
        <v>9703.1692392374025</v>
      </c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1225.2246044399999</v>
      </c>
      <c r="D9" s="259">
        <f t="shared" si="8"/>
        <v>1225.2246044399999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787.61699999999996</v>
      </c>
      <c r="I9" s="259">
        <f t="shared" si="8"/>
        <v>758.50799999999992</v>
      </c>
      <c r="J9" s="180">
        <f t="shared" si="8"/>
        <v>29.109000000000002</v>
      </c>
      <c r="K9" s="260">
        <f t="shared" si="8"/>
        <v>0</v>
      </c>
      <c r="L9" s="308">
        <f t="shared" si="8"/>
        <v>2407.5459000000001</v>
      </c>
      <c r="M9" s="180">
        <f t="shared" si="8"/>
        <v>1828.4087999999999</v>
      </c>
      <c r="N9" s="180">
        <f t="shared" ref="N9" si="9">SUM(N10:N14)</f>
        <v>14.91</v>
      </c>
      <c r="O9" s="180">
        <f t="shared" si="8"/>
        <v>1.5521999999999998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556.46849999999995</v>
      </c>
      <c r="T9" s="180">
        <f t="shared" si="8"/>
        <v>0</v>
      </c>
      <c r="U9" s="180">
        <f t="shared" si="8"/>
        <v>6.2064000000000004</v>
      </c>
      <c r="V9" s="180">
        <f t="shared" si="8"/>
        <v>0</v>
      </c>
      <c r="W9" s="180">
        <f t="shared" si="8"/>
        <v>0</v>
      </c>
      <c r="X9" s="180">
        <f t="shared" si="8"/>
        <v>0</v>
      </c>
      <c r="Y9" s="180">
        <f t="shared" si="8"/>
        <v>0</v>
      </c>
      <c r="Z9" s="260">
        <f t="shared" si="8"/>
        <v>0</v>
      </c>
      <c r="AA9" s="308">
        <f t="shared" si="8"/>
        <v>790.33687392000002</v>
      </c>
      <c r="AB9" s="326">
        <f t="shared" si="8"/>
        <v>0</v>
      </c>
      <c r="AC9" s="327">
        <f t="shared" si="8"/>
        <v>0</v>
      </c>
      <c r="AD9" s="180">
        <f t="shared" si="8"/>
        <v>0</v>
      </c>
      <c r="AE9" s="180">
        <f t="shared" si="8"/>
        <v>0</v>
      </c>
      <c r="AF9" s="180">
        <f t="shared" ref="AF9" si="10">SUM(AF10:AF14)</f>
        <v>0</v>
      </c>
      <c r="AG9" s="180">
        <f t="shared" si="8"/>
        <v>0</v>
      </c>
      <c r="AH9" s="187">
        <f t="shared" si="8"/>
        <v>0</v>
      </c>
      <c r="AI9" s="187">
        <f t="shared" si="8"/>
        <v>0</v>
      </c>
      <c r="AJ9" s="187">
        <f t="shared" ref="AJ9" si="11">SUM(AJ10:AJ14)</f>
        <v>0</v>
      </c>
      <c r="AK9" s="180">
        <f t="shared" si="8"/>
        <v>0</v>
      </c>
      <c r="AL9" s="180">
        <f t="shared" ref="AL9" si="12">SUM(AL10:AL14)</f>
        <v>0</v>
      </c>
      <c r="AM9" s="421">
        <f t="shared" si="8"/>
        <v>0</v>
      </c>
      <c r="AN9" s="326">
        <f t="shared" si="8"/>
        <v>0</v>
      </c>
      <c r="AO9" s="308">
        <f t="shared" si="8"/>
        <v>35.001999999999995</v>
      </c>
      <c r="AP9" s="326">
        <f t="shared" si="8"/>
        <v>0</v>
      </c>
      <c r="AQ9" s="211">
        <f t="shared" si="0"/>
        <v>5245.726378360001</v>
      </c>
    </row>
    <row r="10" spans="1:45" ht="12.75" customHeight="1" x14ac:dyDescent="0.2">
      <c r="A10" s="63" t="s">
        <v>225</v>
      </c>
      <c r="B10" s="212"/>
      <c r="C10" s="261">
        <f>SUM(D10:G10)</f>
        <v>1221.4017507599999</v>
      </c>
      <c r="D10" s="262">
        <v>1221.4017507599999</v>
      </c>
      <c r="E10" s="181"/>
      <c r="F10" s="263"/>
      <c r="G10" s="263"/>
      <c r="H10" s="309">
        <f>SUM(I10:K10)</f>
        <v>611.28899999999999</v>
      </c>
      <c r="I10" s="262">
        <v>582.17999999999995</v>
      </c>
      <c r="J10" s="181">
        <v>29.109000000000002</v>
      </c>
      <c r="K10" s="263"/>
      <c r="L10" s="309">
        <f>SUM(M10:Z10)</f>
        <v>562.67489999999998</v>
      </c>
      <c r="M10" s="181"/>
      <c r="N10" s="181"/>
      <c r="O10" s="181"/>
      <c r="P10" s="181"/>
      <c r="Q10" s="181"/>
      <c r="R10" s="181"/>
      <c r="S10" s="181">
        <v>556.46849999999995</v>
      </c>
      <c r="T10" s="181"/>
      <c r="U10" s="181">
        <v>6.2064000000000004</v>
      </c>
      <c r="V10" s="181"/>
      <c r="W10" s="181"/>
      <c r="X10" s="181"/>
      <c r="Y10" s="181"/>
      <c r="Z10" s="263"/>
      <c r="AA10" s="309">
        <v>764.5537812</v>
      </c>
      <c r="AB10" s="328">
        <f>SUM(AC10:AM10)</f>
        <v>0</v>
      </c>
      <c r="AC10" s="329"/>
      <c r="AD10" s="181"/>
      <c r="AE10" s="181">
        <v>0</v>
      </c>
      <c r="AF10" s="181">
        <v>0</v>
      </c>
      <c r="AG10" s="181">
        <v>0</v>
      </c>
      <c r="AI10" s="181"/>
      <c r="AJ10" s="181"/>
      <c r="AK10" s="181"/>
      <c r="AL10" s="181"/>
      <c r="AM10" s="423"/>
      <c r="AN10" s="313">
        <v>0</v>
      </c>
      <c r="AO10" s="354"/>
      <c r="AP10" s="328"/>
      <c r="AQ10" s="214">
        <f t="shared" si="0"/>
        <v>3159.9194319600001</v>
      </c>
    </row>
    <row r="11" spans="1:45" ht="12.75" customHeight="1" x14ac:dyDescent="0.2">
      <c r="A11" s="19" t="s">
        <v>226</v>
      </c>
      <c r="B11" s="200"/>
      <c r="C11" s="251">
        <f>SUM(D11:G11)</f>
        <v>3.8228536799999997</v>
      </c>
      <c r="D11" s="28">
        <v>3.8228536799999997</v>
      </c>
      <c r="E11" s="175"/>
      <c r="F11" s="190"/>
      <c r="G11" s="190"/>
      <c r="H11" s="304">
        <f>SUM(I11:K11)</f>
        <v>9.3000000000000007</v>
      </c>
      <c r="I11" s="28">
        <v>9.3000000000000007</v>
      </c>
      <c r="J11" s="175"/>
      <c r="K11" s="190"/>
      <c r="L11" s="304">
        <f>SUM(M11:Z11)</f>
        <v>1.5521999999999998</v>
      </c>
      <c r="M11" s="175"/>
      <c r="N11" s="175"/>
      <c r="O11" s="175">
        <v>1.5521999999999998</v>
      </c>
      <c r="P11" s="175"/>
      <c r="Q11" s="175"/>
      <c r="R11" s="175"/>
      <c r="S11" s="175">
        <v>0</v>
      </c>
      <c r="T11" s="175">
        <v>0</v>
      </c>
      <c r="U11" s="175">
        <v>0</v>
      </c>
      <c r="V11" s="175"/>
      <c r="W11" s="175"/>
      <c r="X11" s="175"/>
      <c r="Y11" s="175"/>
      <c r="Z11" s="190"/>
      <c r="AA11" s="304">
        <v>25.783092719999999</v>
      </c>
      <c r="AB11" s="322">
        <f>SUM(AC11:AM11)</f>
        <v>0</v>
      </c>
      <c r="AC11" s="323"/>
      <c r="AD11" s="175"/>
      <c r="AE11" s="175">
        <v>0</v>
      </c>
      <c r="AF11" s="175"/>
      <c r="AG11" s="175"/>
      <c r="AH11" s="175">
        <v>0</v>
      </c>
      <c r="AI11" s="175"/>
      <c r="AJ11" s="175"/>
      <c r="AK11" s="175"/>
      <c r="AL11" s="175"/>
      <c r="AM11" s="419"/>
      <c r="AN11" s="416"/>
      <c r="AO11" s="352"/>
      <c r="AP11" s="322"/>
      <c r="AQ11" s="201">
        <f t="shared" si="0"/>
        <v>40.458146399999997</v>
      </c>
    </row>
    <row r="12" spans="1:45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90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90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175"/>
      <c r="AL12" s="175"/>
      <c r="AM12" s="419"/>
      <c r="AN12" s="416"/>
      <c r="AO12" s="352">
        <v>26.745999999999999</v>
      </c>
      <c r="AP12" s="322"/>
      <c r="AQ12" s="201">
        <f t="shared" si="0"/>
        <v>26.745999999999999</v>
      </c>
    </row>
    <row r="13" spans="1:45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167.02799999999999</v>
      </c>
      <c r="I13" s="28">
        <v>167.02799999999999</v>
      </c>
      <c r="J13" s="175"/>
      <c r="K13" s="190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90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175"/>
      <c r="AL13" s="175"/>
      <c r="AM13" s="419"/>
      <c r="AN13" s="416"/>
      <c r="AO13" s="352"/>
      <c r="AP13" s="322"/>
      <c r="AQ13" s="201">
        <f t="shared" si="0"/>
        <v>167.02799999999999</v>
      </c>
    </row>
    <row r="14" spans="1:45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266"/>
      <c r="L14" s="310">
        <f>SUM(M14:Z14)</f>
        <v>1843.3188</v>
      </c>
      <c r="M14" s="182">
        <v>1828.4087999999999</v>
      </c>
      <c r="N14" s="182">
        <v>14.91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266"/>
      <c r="AA14" s="310">
        <v>0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182"/>
      <c r="AL14" s="182"/>
      <c r="AM14" s="424"/>
      <c r="AN14" s="417"/>
      <c r="AO14" s="355">
        <v>8.2560000000000002</v>
      </c>
      <c r="AP14" s="330"/>
      <c r="AQ14" s="217">
        <f t="shared" si="0"/>
        <v>1851.5748000000001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156.822</v>
      </c>
      <c r="I15" s="268">
        <f t="shared" si="13"/>
        <v>0</v>
      </c>
      <c r="J15" s="183">
        <f t="shared" si="13"/>
        <v>0</v>
      </c>
      <c r="K15" s="269">
        <f t="shared" si="13"/>
        <v>156.822</v>
      </c>
      <c r="L15" s="311">
        <f t="shared" si="13"/>
        <v>1841.9878000000001</v>
      </c>
      <c r="M15" s="183">
        <f t="shared" si="13"/>
        <v>0</v>
      </c>
      <c r="N15" s="183">
        <f t="shared" si="13"/>
        <v>0</v>
      </c>
      <c r="O15" s="183">
        <f t="shared" si="13"/>
        <v>41.673100000000005</v>
      </c>
      <c r="P15" s="183">
        <f t="shared" si="13"/>
        <v>354.64499999999998</v>
      </c>
      <c r="Q15" s="183">
        <f t="shared" si="13"/>
        <v>0</v>
      </c>
      <c r="R15" s="183">
        <f t="shared" si="13"/>
        <v>0</v>
      </c>
      <c r="S15" s="183">
        <f t="shared" si="13"/>
        <v>632.30579999999998</v>
      </c>
      <c r="T15" s="183">
        <f t="shared" si="13"/>
        <v>32.662700000000001</v>
      </c>
      <c r="U15" s="183">
        <f t="shared" si="13"/>
        <v>732.35519999999997</v>
      </c>
      <c r="V15" s="183">
        <f t="shared" si="13"/>
        <v>0</v>
      </c>
      <c r="W15" s="183">
        <f t="shared" si="13"/>
        <v>48.345999999999997</v>
      </c>
      <c r="X15" s="183">
        <f t="shared" si="13"/>
        <v>0</v>
      </c>
      <c r="Y15" s="183">
        <f t="shared" si="13"/>
        <v>0</v>
      </c>
      <c r="Z15" s="269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3">
        <f t="shared" si="13"/>
        <v>0</v>
      </c>
      <c r="AI15" s="183">
        <f t="shared" si="13"/>
        <v>0</v>
      </c>
      <c r="AJ15" s="183">
        <f t="shared" ref="AJ15" si="14">SUM(AJ16:AJ20)</f>
        <v>0</v>
      </c>
      <c r="AK15" s="183">
        <f t="shared" si="13"/>
        <v>0</v>
      </c>
      <c r="AL15" s="183">
        <f t="shared" si="13"/>
        <v>0</v>
      </c>
      <c r="AM15" s="425">
        <f t="shared" si="13"/>
        <v>0</v>
      </c>
      <c r="AN15" s="219">
        <f t="shared" si="13"/>
        <v>0</v>
      </c>
      <c r="AO15" s="311">
        <f t="shared" si="13"/>
        <v>1237.2820000000002</v>
      </c>
      <c r="AP15" s="219">
        <f t="shared" si="13"/>
        <v>0</v>
      </c>
      <c r="AQ15" s="220">
        <f t="shared" si="0"/>
        <v>3236.0918000000001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1"/>
      <c r="AI16" s="181"/>
      <c r="AJ16" s="181"/>
      <c r="AK16" s="181"/>
      <c r="AL16" s="181"/>
      <c r="AM16" s="423"/>
      <c r="AN16" s="313"/>
      <c r="AO16" s="354">
        <v>1202.452</v>
      </c>
      <c r="AP16" s="328"/>
      <c r="AQ16" s="221">
        <f>C16+H16+L16+AA16+AO16+AP16</f>
        <v>1202.452</v>
      </c>
    </row>
    <row r="17" spans="1:43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16.081999999999997</v>
      </c>
      <c r="AP17" s="322"/>
      <c r="AQ17" s="201">
        <f>C17+H17+L17+AA17+AO17+AP17</f>
        <v>16.081999999999997</v>
      </c>
    </row>
    <row r="18" spans="1:43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18.747999999999998</v>
      </c>
      <c r="AP18" s="322"/>
      <c r="AQ18" s="201">
        <f t="shared" si="0"/>
        <v>18.747999999999998</v>
      </c>
    </row>
    <row r="19" spans="1:43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156.822</v>
      </c>
      <c r="I19" s="28"/>
      <c r="J19" s="175"/>
      <c r="K19" s="190">
        <v>156.822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156.822</v>
      </c>
    </row>
    <row r="20" spans="1:43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1841.9878000000001</v>
      </c>
      <c r="M20" s="182"/>
      <c r="N20" s="182"/>
      <c r="O20" s="182">
        <v>41.673100000000005</v>
      </c>
      <c r="P20" s="182">
        <v>354.64499999999998</v>
      </c>
      <c r="Q20" s="182">
        <v>0</v>
      </c>
      <c r="R20" s="182">
        <v>0</v>
      </c>
      <c r="S20" s="182">
        <v>632.30579999999998</v>
      </c>
      <c r="T20" s="182">
        <v>32.662700000000001</v>
      </c>
      <c r="U20" s="182">
        <v>732.35519999999997</v>
      </c>
      <c r="V20" s="182"/>
      <c r="W20" s="182">
        <v>48.345999999999997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1841.9878000000001</v>
      </c>
    </row>
    <row r="21" spans="1:43" s="222" customFormat="1" ht="12.75" customHeight="1" x14ac:dyDescent="0.2">
      <c r="A21" s="97" t="s">
        <v>7</v>
      </c>
      <c r="B21" s="224"/>
      <c r="C21" s="270">
        <f>SUM(C22:C24)</f>
        <v>0</v>
      </c>
      <c r="D21" s="271">
        <f>SUM(D22:D24)</f>
        <v>0</v>
      </c>
      <c r="E21" s="184">
        <f>SUM(E22:E24)</f>
        <v>0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0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0</v>
      </c>
      <c r="R21" s="184">
        <f t="shared" si="15"/>
        <v>0</v>
      </c>
      <c r="S21" s="184">
        <f t="shared" si="15"/>
        <v>0</v>
      </c>
      <c r="T21" s="184">
        <f t="shared" si="15"/>
        <v>0</v>
      </c>
      <c r="U21" s="184">
        <f t="shared" si="15"/>
        <v>0</v>
      </c>
      <c r="V21" s="184">
        <f t="shared" si="15"/>
        <v>0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-64.155999999999992</v>
      </c>
      <c r="AC21" s="334">
        <f t="shared" si="17"/>
        <v>-64.155999999999992</v>
      </c>
      <c r="AD21" s="184">
        <f t="shared" si="17"/>
        <v>0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184">
        <f t="shared" si="18"/>
        <v>0</v>
      </c>
      <c r="AL21" s="335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64.155999999999992</v>
      </c>
      <c r="AP21" s="333">
        <f t="shared" si="17"/>
        <v>0</v>
      </c>
      <c r="AQ21" s="225">
        <f t="shared" si="17"/>
        <v>0</v>
      </c>
    </row>
    <row r="22" spans="1:43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-64.155999999999992</v>
      </c>
      <c r="AC22" s="329">
        <f>-AC2</f>
        <v>-64.155999999999992</v>
      </c>
      <c r="AD22" s="181">
        <f>-AD2</f>
        <v>0</v>
      </c>
      <c r="AE22" s="181"/>
      <c r="AF22" s="181"/>
      <c r="AG22" s="188"/>
      <c r="AH22" s="181"/>
      <c r="AI22" s="181"/>
      <c r="AJ22" s="181"/>
      <c r="AK22" s="181">
        <v>0</v>
      </c>
      <c r="AL22" s="181"/>
      <c r="AM22" s="423"/>
      <c r="AN22" s="313"/>
      <c r="AO22" s="309">
        <f>-(C22+H22+L22+AA22+AB22)</f>
        <v>64.155999999999992</v>
      </c>
      <c r="AP22" s="328"/>
      <c r="AQ22" s="221">
        <f>C22+H22+L22+AA22+AB22+AN22+AO22+AP22</f>
        <v>0</v>
      </c>
    </row>
    <row r="23" spans="1:43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75"/>
      <c r="AI23" s="175"/>
      <c r="AJ23" s="17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3" s="222" customFormat="1" ht="12.75" customHeight="1" thickBot="1" x14ac:dyDescent="0.25">
      <c r="A24" s="33" t="s">
        <v>237</v>
      </c>
      <c r="B24" s="203"/>
      <c r="C24" s="277">
        <f>SUM(D24:G24)</f>
        <v>0</v>
      </c>
      <c r="D24" s="379">
        <v>0</v>
      </c>
      <c r="E24" s="380">
        <f>-D24-V24</f>
        <v>0</v>
      </c>
      <c r="F24" s="255"/>
      <c r="G24" s="255">
        <v>0</v>
      </c>
      <c r="H24" s="305"/>
      <c r="I24" s="314"/>
      <c r="J24" s="186"/>
      <c r="K24" s="255"/>
      <c r="L24" s="305">
        <f>SUM(N24:Z24)</f>
        <v>0</v>
      </c>
      <c r="M24" s="186"/>
      <c r="N24" s="186">
        <v>0</v>
      </c>
      <c r="O24" s="186"/>
      <c r="P24" s="186">
        <v>0</v>
      </c>
      <c r="Q24" s="186">
        <v>0</v>
      </c>
      <c r="R24" s="186">
        <v>0</v>
      </c>
      <c r="S24" s="186">
        <v>0</v>
      </c>
      <c r="T24" s="186"/>
      <c r="U24" s="186">
        <v>0</v>
      </c>
      <c r="V24" s="255">
        <v>0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</v>
      </c>
    </row>
    <row r="25" spans="1:43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6.1379999999999999</v>
      </c>
      <c r="I25" s="174">
        <v>6.1379999999999999</v>
      </c>
      <c r="J25" s="185"/>
      <c r="K25" s="174"/>
      <c r="L25" s="311">
        <f>SUM(O25:Z25)</f>
        <v>60.902800000000006</v>
      </c>
      <c r="M25" s="185"/>
      <c r="N25" s="185"/>
      <c r="O25" s="185">
        <v>40.120900000000006</v>
      </c>
      <c r="P25" s="185"/>
      <c r="Q25" s="185"/>
      <c r="R25" s="185"/>
      <c r="S25" s="185">
        <v>18.713100000000001</v>
      </c>
      <c r="T25" s="185">
        <v>0</v>
      </c>
      <c r="U25" s="185">
        <v>2.0688</v>
      </c>
      <c r="V25" s="185"/>
      <c r="W25" s="185"/>
      <c r="X25" s="185"/>
      <c r="Y25" s="185"/>
      <c r="Z25" s="174"/>
      <c r="AA25" s="311">
        <v>33.451247279999997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185"/>
      <c r="AL25" s="185"/>
      <c r="AM25" s="439"/>
      <c r="AN25" s="227"/>
      <c r="AO25" s="311">
        <v>195.82199999999997</v>
      </c>
      <c r="AP25" s="219"/>
      <c r="AQ25" s="228">
        <f>C25+H25+L25+AA25+AB25+AN25+AO25+AP25</f>
        <v>296.31404727999995</v>
      </c>
    </row>
    <row r="26" spans="1:43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819.20694122242503</v>
      </c>
      <c r="D26" s="278">
        <f t="shared" si="20"/>
        <v>692.97582922242486</v>
      </c>
      <c r="E26" s="179">
        <f t="shared" si="20"/>
        <v>93.100000000000009</v>
      </c>
      <c r="F26" s="179">
        <f t="shared" si="20"/>
        <v>0</v>
      </c>
      <c r="G26" s="179">
        <f t="shared" si="20"/>
        <v>33.131111999999995</v>
      </c>
      <c r="H26" s="307">
        <f t="shared" si="20"/>
        <v>639.529</v>
      </c>
      <c r="I26" s="278">
        <f t="shared" si="20"/>
        <v>23.994000000000064</v>
      </c>
      <c r="J26" s="179">
        <f t="shared" si="20"/>
        <v>443.20800000000003</v>
      </c>
      <c r="K26" s="297">
        <f t="shared" si="20"/>
        <v>172.327</v>
      </c>
      <c r="L26" s="307">
        <f t="shared" si="20"/>
        <v>4302.4684839249994</v>
      </c>
      <c r="M26" s="179">
        <f t="shared" si="20"/>
        <v>0</v>
      </c>
      <c r="N26" s="179">
        <f t="shared" si="20"/>
        <v>2.129999999999999</v>
      </c>
      <c r="O26" s="179">
        <f t="shared" si="20"/>
        <v>0</v>
      </c>
      <c r="P26" s="179">
        <f t="shared" si="20"/>
        <v>953.17499999999995</v>
      </c>
      <c r="Q26" s="179">
        <f t="shared" si="20"/>
        <v>124.5608</v>
      </c>
      <c r="R26" s="179">
        <f t="shared" si="20"/>
        <v>377.08139999999997</v>
      </c>
      <c r="S26" s="179">
        <f t="shared" si="20"/>
        <v>553.51379999999983</v>
      </c>
      <c r="T26" s="179">
        <f t="shared" si="20"/>
        <v>159.93459999999999</v>
      </c>
      <c r="U26" s="179">
        <f t="shared" si="20"/>
        <v>1846.404</v>
      </c>
      <c r="V26" s="179">
        <f t="shared" si="20"/>
        <v>98.827171199999995</v>
      </c>
      <c r="W26" s="179">
        <f t="shared" si="20"/>
        <v>-3.1529999999999987</v>
      </c>
      <c r="X26" s="179">
        <f t="shared" si="20"/>
        <v>149.59471272499999</v>
      </c>
      <c r="Y26" s="179">
        <f t="shared" si="20"/>
        <v>0</v>
      </c>
      <c r="Z26" s="297">
        <f t="shared" si="20"/>
        <v>40.4</v>
      </c>
      <c r="AA26" s="307">
        <f t="shared" si="20"/>
        <v>1099.6695826775999</v>
      </c>
      <c r="AB26" s="257">
        <f t="shared" si="20"/>
        <v>103.64662769737801</v>
      </c>
      <c r="AC26" s="336">
        <f t="shared" si="20"/>
        <v>0</v>
      </c>
      <c r="AD26" s="336">
        <f t="shared" si="20"/>
        <v>0</v>
      </c>
      <c r="AE26" s="336">
        <f t="shared" si="20"/>
        <v>100.63774769737797</v>
      </c>
      <c r="AF26" s="336">
        <f t="shared" si="20"/>
        <v>0</v>
      </c>
      <c r="AG26" s="336">
        <f t="shared" si="20"/>
        <v>0</v>
      </c>
      <c r="AH26" s="336">
        <f t="shared" si="20"/>
        <v>2.84172</v>
      </c>
      <c r="AI26" s="336">
        <f t="shared" si="20"/>
        <v>0</v>
      </c>
      <c r="AJ26" s="336">
        <f t="shared" ref="AJ26" si="21">AJ7-AJ9+AJ15+AJ21-AJ25</f>
        <v>0</v>
      </c>
      <c r="AK26" s="336">
        <f t="shared" si="20"/>
        <v>0</v>
      </c>
      <c r="AL26" s="336">
        <f t="shared" si="20"/>
        <v>0.11939999999999999</v>
      </c>
      <c r="AM26" s="440">
        <f t="shared" si="20"/>
        <v>4.7759999999999997E-2</v>
      </c>
      <c r="AN26" s="257">
        <f t="shared" si="20"/>
        <v>0</v>
      </c>
      <c r="AO26" s="307">
        <f t="shared" si="20"/>
        <v>1070.6140000000003</v>
      </c>
      <c r="AP26" s="257">
        <f t="shared" si="20"/>
        <v>0</v>
      </c>
      <c r="AQ26" s="207">
        <f>C26+H26+L26+AA26+AB26+AN26+AO26+AP26</f>
        <v>8035.1346355224032</v>
      </c>
    </row>
    <row r="27" spans="1:43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260">
        <f t="shared" si="22"/>
        <v>0</v>
      </c>
      <c r="L27" s="308">
        <f t="shared" si="22"/>
        <v>189.994712725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180"/>
      <c r="X27" s="180">
        <f t="shared" ref="X27:AQ27" si="23">X28</f>
        <v>149.59471272499999</v>
      </c>
      <c r="Y27" s="180">
        <f t="shared" si="23"/>
        <v>0</v>
      </c>
      <c r="Z27" s="260">
        <f t="shared" si="23"/>
        <v>40.4</v>
      </c>
      <c r="AA27" s="308">
        <f t="shared" si="23"/>
        <v>447.91930919999999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180">
        <f t="shared" si="23"/>
        <v>0</v>
      </c>
      <c r="AL27" s="180">
        <f t="shared" si="23"/>
        <v>0</v>
      </c>
      <c r="AM27" s="421">
        <f t="shared" si="23"/>
        <v>0</v>
      </c>
      <c r="AN27" s="326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637.91402192500004</v>
      </c>
    </row>
    <row r="28" spans="1:43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272"/>
      <c r="L28" s="315">
        <f>SUM(M28:Z28)</f>
        <v>189.994712725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f>X26</f>
        <v>149.59471272499999</v>
      </c>
      <c r="Y28" s="184">
        <f>Y26</f>
        <v>0</v>
      </c>
      <c r="Z28" s="272">
        <f>Z26</f>
        <v>40.4</v>
      </c>
      <c r="AA28" s="315">
        <v>447.91930919999999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184"/>
      <c r="AL28" s="184"/>
      <c r="AM28" s="441"/>
      <c r="AN28" s="337"/>
      <c r="AO28" s="315"/>
      <c r="AP28" s="337"/>
      <c r="AQ28" s="225">
        <f t="shared" ref="AQ28:AQ72" si="24">C28+H28+L28+AA28+AB28+AN28+AO28+AP28</f>
        <v>637.91402192500004</v>
      </c>
    </row>
    <row r="29" spans="1:43" s="208" customFormat="1" ht="12.75" customHeight="1" thickBot="1" x14ac:dyDescent="0.25">
      <c r="A29" s="209" t="s">
        <v>12</v>
      </c>
      <c r="B29" s="210"/>
      <c r="C29" s="55">
        <f t="shared" ref="C29:AQ29" si="25">C30+C45+C56+C58+C65+C70+C71</f>
        <v>916.43387571212429</v>
      </c>
      <c r="D29" s="56">
        <f t="shared" si="25"/>
        <v>790.20276371212412</v>
      </c>
      <c r="E29" s="57">
        <f t="shared" si="25"/>
        <v>93.100000000000009</v>
      </c>
      <c r="F29" s="58">
        <f t="shared" si="25"/>
        <v>0</v>
      </c>
      <c r="G29" s="58">
        <f t="shared" si="25"/>
        <v>33.131112000000002</v>
      </c>
      <c r="H29" s="59">
        <f t="shared" si="25"/>
        <v>650.7122609999999</v>
      </c>
      <c r="I29" s="56">
        <f t="shared" si="25"/>
        <v>0</v>
      </c>
      <c r="J29" s="56">
        <f t="shared" si="25"/>
        <v>478.26400000000001</v>
      </c>
      <c r="K29" s="56">
        <f t="shared" si="25"/>
        <v>172.448261</v>
      </c>
      <c r="L29" s="59">
        <f t="shared" si="25"/>
        <v>4054.1348398749501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963.75687215094331</v>
      </c>
      <c r="Q29" s="57">
        <f t="shared" si="25"/>
        <v>131.95000000000005</v>
      </c>
      <c r="R29" s="57">
        <f t="shared" si="25"/>
        <v>361.28212778400598</v>
      </c>
      <c r="S29" s="57">
        <f t="shared" si="25"/>
        <v>548.58930000000009</v>
      </c>
      <c r="T29" s="57">
        <f t="shared" si="25"/>
        <v>154.25476874000015</v>
      </c>
      <c r="U29" s="57">
        <f t="shared" si="25"/>
        <v>1794.4235999999999</v>
      </c>
      <c r="V29" s="57">
        <f t="shared" si="25"/>
        <v>98.827171199999995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651.55620024000007</v>
      </c>
      <c r="AB29" s="60">
        <f t="shared" si="25"/>
        <v>103.64662769737798</v>
      </c>
      <c r="AC29" s="61">
        <f t="shared" si="25"/>
        <v>0</v>
      </c>
      <c r="AD29" s="57">
        <f t="shared" si="25"/>
        <v>0</v>
      </c>
      <c r="AE29" s="57">
        <f t="shared" si="25"/>
        <v>100.63774769737799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2.84172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30">
        <f t="shared" si="25"/>
        <v>4.7759999999999997E-2</v>
      </c>
      <c r="AN29" s="56">
        <f t="shared" si="25"/>
        <v>0</v>
      </c>
      <c r="AO29" s="59">
        <f t="shared" si="25"/>
        <v>1071.9899999999998</v>
      </c>
      <c r="AP29" s="60">
        <f t="shared" si="25"/>
        <v>0</v>
      </c>
      <c r="AQ29" s="51">
        <f t="shared" si="25"/>
        <v>7448.4738045244521</v>
      </c>
    </row>
    <row r="30" spans="1:43" s="234" customFormat="1" ht="12.75" customHeight="1" x14ac:dyDescent="0.2">
      <c r="A30" s="232" t="s">
        <v>44</v>
      </c>
      <c r="B30" s="233"/>
      <c r="C30" s="280">
        <f>SUM(C31:C44)</f>
        <v>216.97276371212419</v>
      </c>
      <c r="D30" s="187">
        <v>216.97276371212416</v>
      </c>
      <c r="E30" s="187">
        <v>0</v>
      </c>
      <c r="F30" s="282"/>
      <c r="G30" s="282"/>
      <c r="H30" s="316">
        <f>SUM(H31:H44)</f>
        <v>0</v>
      </c>
      <c r="I30" s="281">
        <f t="shared" ref="I30:K30" si="30">SUM(I31:I44)</f>
        <v>0</v>
      </c>
      <c r="J30" s="187">
        <f t="shared" si="30"/>
        <v>0</v>
      </c>
      <c r="K30" s="187">
        <f t="shared" si="30"/>
        <v>0</v>
      </c>
      <c r="L30" s="316">
        <f>SUM(L31:L44)</f>
        <v>739.58714791598641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18.221297774949168</v>
      </c>
      <c r="R30" s="187">
        <f>SUM(R31:R44)</f>
        <v>0</v>
      </c>
      <c r="S30" s="187">
        <v>398.145825</v>
      </c>
      <c r="T30" s="187">
        <v>63.896189583175257</v>
      </c>
      <c r="U30" s="187">
        <v>188.78498080786204</v>
      </c>
      <c r="V30" s="187">
        <v>69.487854749999997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377.11811807999999</v>
      </c>
      <c r="AB30" s="338">
        <f t="shared" ref="AB30:AN30" si="31">SUM(AB31:AB44)</f>
        <v>63.616320000000002</v>
      </c>
      <c r="AC30" s="339">
        <f t="shared" si="31"/>
        <v>0</v>
      </c>
      <c r="AD30" s="187">
        <f t="shared" si="31"/>
        <v>0</v>
      </c>
      <c r="AE30" s="187">
        <f t="shared" si="31"/>
        <v>60.7746</v>
      </c>
      <c r="AF30" s="187">
        <f t="shared" ref="AF30" si="32">SUM(AF31:AF44)</f>
        <v>0</v>
      </c>
      <c r="AG30" s="187">
        <f t="shared" si="31"/>
        <v>0</v>
      </c>
      <c r="AH30" s="187">
        <f t="shared" si="31"/>
        <v>2.84172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0</v>
      </c>
      <c r="AO30" s="316">
        <v>397.83599999999996</v>
      </c>
      <c r="AP30" s="338">
        <f>SUM(AP31:AP44)</f>
        <v>0</v>
      </c>
      <c r="AQ30" s="211">
        <f t="shared" ref="AQ30" si="35">C30+H30+L30+AA30+AB30+AN30+AO30+AP30</f>
        <v>1795.1303497081108</v>
      </c>
    </row>
    <row r="31" spans="1:43" ht="12.75" customHeight="1" x14ac:dyDescent="0.2">
      <c r="A31" s="235" t="s">
        <v>13</v>
      </c>
      <c r="B31" s="236" t="s">
        <v>14</v>
      </c>
      <c r="C31" s="283">
        <f t="shared" ref="C31:C43" si="36">SUM(D31:G31)</f>
        <v>0</v>
      </c>
      <c r="D31" s="188">
        <v>0</v>
      </c>
      <c r="E31" s="188"/>
      <c r="F31" s="285"/>
      <c r="G31" s="285"/>
      <c r="H31" s="317">
        <f t="shared" ref="H31:H43" si="37">SUM(I31:K31)</f>
        <v>0</v>
      </c>
      <c r="I31" s="284"/>
      <c r="J31" s="188"/>
      <c r="K31" s="285"/>
      <c r="L31" s="317">
        <f t="shared" ref="L31:L43" si="38">SUM(M31:Z31)</f>
        <v>57.277628752549063</v>
      </c>
      <c r="M31" s="188"/>
      <c r="N31" s="188"/>
      <c r="O31" s="188"/>
      <c r="P31" s="188"/>
      <c r="Q31" s="188">
        <v>0.56994169797592686</v>
      </c>
      <c r="R31" s="188"/>
      <c r="S31" s="188">
        <v>13.024294738359222</v>
      </c>
      <c r="T31" s="188">
        <v>0.49831632922168251</v>
      </c>
      <c r="U31" s="188">
        <v>31.21887919000455</v>
      </c>
      <c r="V31" s="188">
        <v>11.966196796987683</v>
      </c>
      <c r="W31" s="188"/>
      <c r="X31" s="188"/>
      <c r="Y31" s="188"/>
      <c r="Z31" s="285"/>
      <c r="AA31" s="354">
        <v>10.459292343472208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22.872755842581775</v>
      </c>
      <c r="AP31" s="340"/>
      <c r="AQ31" s="214">
        <f t="shared" si="24"/>
        <v>90.609676938603059</v>
      </c>
    </row>
    <row r="32" spans="1:43" ht="12.75" customHeight="1" x14ac:dyDescent="0.2">
      <c r="A32" s="237" t="s">
        <v>112</v>
      </c>
      <c r="B32" s="238" t="s">
        <v>15</v>
      </c>
      <c r="C32" s="251">
        <f t="shared" si="36"/>
        <v>55.54823620829211</v>
      </c>
      <c r="D32" s="188">
        <v>55.54823620829211</v>
      </c>
      <c r="E32" s="175"/>
      <c r="F32" s="190"/>
      <c r="G32" s="190"/>
      <c r="H32" s="304">
        <f t="shared" si="37"/>
        <v>0</v>
      </c>
      <c r="I32" s="28">
        <v>0</v>
      </c>
      <c r="J32" s="175"/>
      <c r="K32" s="190"/>
      <c r="L32" s="304">
        <f t="shared" si="38"/>
        <v>166.58851200356594</v>
      </c>
      <c r="M32" s="175"/>
      <c r="N32" s="175"/>
      <c r="O32" s="175"/>
      <c r="P32" s="188"/>
      <c r="Q32" s="188">
        <v>4.2545981070820007</v>
      </c>
      <c r="R32" s="175"/>
      <c r="S32" s="188">
        <v>97.225979318049014</v>
      </c>
      <c r="T32" s="188">
        <v>12.039490434204021</v>
      </c>
      <c r="U32" s="188">
        <v>31.292983905753022</v>
      </c>
      <c r="V32" s="188">
        <v>21.775460238477869</v>
      </c>
      <c r="W32" s="175"/>
      <c r="X32" s="175"/>
      <c r="Y32" s="175"/>
      <c r="Z32" s="190"/>
      <c r="AA32" s="352">
        <v>117.58579128299712</v>
      </c>
      <c r="AB32" s="322">
        <f t="shared" si="39"/>
        <v>2.84172</v>
      </c>
      <c r="AC32" s="323"/>
      <c r="AD32" s="175"/>
      <c r="AE32" s="175">
        <v>0</v>
      </c>
      <c r="AF32" s="175"/>
      <c r="AG32" s="188"/>
      <c r="AH32" s="188">
        <v>2.84172</v>
      </c>
      <c r="AI32" s="175"/>
      <c r="AJ32" s="175"/>
      <c r="AK32" s="175"/>
      <c r="AL32" s="175"/>
      <c r="AM32" s="443"/>
      <c r="AN32" s="416"/>
      <c r="AO32" s="349">
        <v>90.455567509823254</v>
      </c>
      <c r="AP32" s="322"/>
      <c r="AQ32" s="201">
        <f t="shared" si="24"/>
        <v>433.0198270046784</v>
      </c>
    </row>
    <row r="33" spans="1:43" ht="12.75" customHeight="1" x14ac:dyDescent="0.2">
      <c r="A33" s="237" t="s">
        <v>16</v>
      </c>
      <c r="B33" s="238" t="s">
        <v>17</v>
      </c>
      <c r="C33" s="251">
        <f t="shared" si="36"/>
        <v>19.362222292599142</v>
      </c>
      <c r="D33" s="188">
        <v>19.362222292599142</v>
      </c>
      <c r="E33" s="175"/>
      <c r="F33" s="190"/>
      <c r="G33" s="190"/>
      <c r="H33" s="304">
        <f t="shared" si="37"/>
        <v>0</v>
      </c>
      <c r="I33" s="28"/>
      <c r="J33" s="175"/>
      <c r="K33" s="190"/>
      <c r="L33" s="304">
        <f t="shared" si="38"/>
        <v>25.831594783124185</v>
      </c>
      <c r="M33" s="175"/>
      <c r="N33" s="175"/>
      <c r="O33" s="175"/>
      <c r="P33" s="188"/>
      <c r="Q33" s="188">
        <v>0.27407251277328576</v>
      </c>
      <c r="R33" s="175"/>
      <c r="S33" s="188">
        <v>6.2630988375108654</v>
      </c>
      <c r="T33" s="188">
        <v>12.897894877455338</v>
      </c>
      <c r="U33" s="188">
        <v>6.3965285553846956</v>
      </c>
      <c r="V33" s="188">
        <v>0</v>
      </c>
      <c r="W33" s="175"/>
      <c r="X33" s="175"/>
      <c r="Y33" s="175"/>
      <c r="Z33" s="190"/>
      <c r="AA33" s="352">
        <v>0.32260624949676348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10.129371811406619</v>
      </c>
      <c r="AP33" s="322"/>
      <c r="AQ33" s="201">
        <f t="shared" si="24"/>
        <v>55.645795136626717</v>
      </c>
    </row>
    <row r="34" spans="1:43" ht="12.75" customHeight="1" x14ac:dyDescent="0.2">
      <c r="A34" s="237" t="s">
        <v>18</v>
      </c>
      <c r="B34" s="238" t="s">
        <v>19</v>
      </c>
      <c r="C34" s="531">
        <f t="shared" si="36"/>
        <v>0</v>
      </c>
      <c r="D34" s="530">
        <v>0</v>
      </c>
      <c r="E34" s="175"/>
      <c r="F34" s="190"/>
      <c r="G34" s="190"/>
      <c r="H34" s="304">
        <f t="shared" si="37"/>
        <v>0</v>
      </c>
      <c r="I34" s="28"/>
      <c r="J34" s="175"/>
      <c r="K34" s="190"/>
      <c r="L34" s="304">
        <f t="shared" si="38"/>
        <v>5.0154393834943871</v>
      </c>
      <c r="M34" s="175"/>
      <c r="N34" s="175"/>
      <c r="O34" s="175"/>
      <c r="P34" s="188"/>
      <c r="Q34" s="188">
        <v>0.15856434837125455</v>
      </c>
      <c r="R34" s="175"/>
      <c r="S34" s="188">
        <v>3.6235088878692965</v>
      </c>
      <c r="T34" s="188">
        <v>0.39119418836100739</v>
      </c>
      <c r="U34" s="188">
        <v>0.84217195889282914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39"/>
        <v>60.7746</v>
      </c>
      <c r="AC34" s="323"/>
      <c r="AD34" s="175"/>
      <c r="AE34" s="175">
        <v>60.7746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16.881924809829712</v>
      </c>
      <c r="AP34" s="322"/>
      <c r="AQ34" s="201">
        <f t="shared" si="24"/>
        <v>82.671964193324101</v>
      </c>
    </row>
    <row r="35" spans="1:43" ht="12.75" customHeight="1" x14ac:dyDescent="0.2">
      <c r="A35" s="237" t="s">
        <v>20</v>
      </c>
      <c r="B35" s="238" t="s">
        <v>21</v>
      </c>
      <c r="C35" s="531">
        <f t="shared" si="36"/>
        <v>0</v>
      </c>
      <c r="D35" s="530">
        <v>0</v>
      </c>
      <c r="E35" s="175"/>
      <c r="F35" s="190"/>
      <c r="G35" s="190"/>
      <c r="H35" s="304">
        <f t="shared" si="37"/>
        <v>0</v>
      </c>
      <c r="I35" s="28"/>
      <c r="J35" s="175"/>
      <c r="K35" s="190"/>
      <c r="L35" s="304">
        <f t="shared" si="38"/>
        <v>7.0786978924142687</v>
      </c>
      <c r="M35" s="175"/>
      <c r="N35" s="175"/>
      <c r="O35" s="175"/>
      <c r="P35" s="188"/>
      <c r="Q35" s="188">
        <v>6.6313249544612957E-2</v>
      </c>
      <c r="R35" s="175"/>
      <c r="S35" s="188">
        <v>1.515388872571813</v>
      </c>
      <c r="T35" s="188">
        <v>1.422524321312754E-2</v>
      </c>
      <c r="U35" s="188">
        <v>5.4827705270847149</v>
      </c>
      <c r="V35" s="188">
        <v>0</v>
      </c>
      <c r="W35" s="175"/>
      <c r="X35" s="175"/>
      <c r="Y35" s="175"/>
      <c r="Z35" s="190"/>
      <c r="AA35" s="352">
        <v>2.7955035273556854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15.715076017788682</v>
      </c>
      <c r="AP35" s="322"/>
      <c r="AQ35" s="201">
        <f t="shared" si="24"/>
        <v>25.589277437558636</v>
      </c>
    </row>
    <row r="36" spans="1:43" ht="12.75" customHeight="1" x14ac:dyDescent="0.2">
      <c r="A36" s="237" t="s">
        <v>22</v>
      </c>
      <c r="B36" s="238" t="s">
        <v>23</v>
      </c>
      <c r="C36" s="251">
        <f t="shared" si="36"/>
        <v>0</v>
      </c>
      <c r="D36" s="188">
        <v>0</v>
      </c>
      <c r="E36" s="175"/>
      <c r="F36" s="190"/>
      <c r="G36" s="190"/>
      <c r="H36" s="304">
        <f t="shared" si="37"/>
        <v>0</v>
      </c>
      <c r="I36" s="28"/>
      <c r="J36" s="175"/>
      <c r="K36" s="190"/>
      <c r="L36" s="304">
        <f t="shared" si="38"/>
        <v>43.537168954939858</v>
      </c>
      <c r="M36" s="175"/>
      <c r="N36" s="175"/>
      <c r="O36" s="175"/>
      <c r="P36" s="188"/>
      <c r="Q36" s="188">
        <v>1.2475013306308262</v>
      </c>
      <c r="R36" s="175"/>
      <c r="S36" s="188">
        <v>28.50787207592148</v>
      </c>
      <c r="T36" s="188">
        <v>3.9821016694179185</v>
      </c>
      <c r="U36" s="188">
        <v>9.799693878969638</v>
      </c>
      <c r="V36" s="188">
        <v>0</v>
      </c>
      <c r="W36" s="175"/>
      <c r="X36" s="175"/>
      <c r="Y36" s="175"/>
      <c r="Z36" s="190"/>
      <c r="AA36" s="349">
        <v>87.722094745497984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66.475500710173989</v>
      </c>
      <c r="AP36" s="322"/>
      <c r="AQ36" s="201">
        <f t="shared" si="24"/>
        <v>197.73476441061183</v>
      </c>
    </row>
    <row r="37" spans="1:43" ht="12.75" customHeight="1" x14ac:dyDescent="0.2">
      <c r="A37" s="237" t="s">
        <v>24</v>
      </c>
      <c r="B37" s="238" t="s">
        <v>25</v>
      </c>
      <c r="C37" s="251">
        <f t="shared" si="36"/>
        <v>0</v>
      </c>
      <c r="D37" s="188">
        <v>0</v>
      </c>
      <c r="E37" s="175"/>
      <c r="F37" s="190"/>
      <c r="G37" s="190"/>
      <c r="H37" s="304">
        <f t="shared" si="37"/>
        <v>0</v>
      </c>
      <c r="I37" s="28"/>
      <c r="J37" s="175"/>
      <c r="K37" s="190"/>
      <c r="L37" s="304">
        <f t="shared" si="38"/>
        <v>10.235016770604766</v>
      </c>
      <c r="M37" s="175"/>
      <c r="N37" s="175"/>
      <c r="O37" s="175"/>
      <c r="P37" s="188"/>
      <c r="Q37" s="188">
        <v>9.1669938534149356E-2</v>
      </c>
      <c r="R37" s="175"/>
      <c r="S37" s="188">
        <v>2.09483935349202</v>
      </c>
      <c r="T37" s="188">
        <v>1.7024149619322468</v>
      </c>
      <c r="U37" s="188">
        <v>6.3460925166463493</v>
      </c>
      <c r="V37" s="188">
        <v>0</v>
      </c>
      <c r="W37" s="175"/>
      <c r="X37" s="175"/>
      <c r="Y37" s="175"/>
      <c r="Z37" s="190"/>
      <c r="AA37" s="352">
        <v>4.1108446805345871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19.005394964033652</v>
      </c>
      <c r="AP37" s="322"/>
      <c r="AQ37" s="201">
        <f t="shared" si="24"/>
        <v>33.351256415173005</v>
      </c>
    </row>
    <row r="38" spans="1:43" ht="12.75" customHeight="1" x14ac:dyDescent="0.2">
      <c r="A38" s="237" t="s">
        <v>26</v>
      </c>
      <c r="B38" s="238" t="s">
        <v>27</v>
      </c>
      <c r="C38" s="251">
        <f t="shared" si="36"/>
        <v>133.97258378020908</v>
      </c>
      <c r="D38" s="188">
        <v>133.97258378020908</v>
      </c>
      <c r="E38" s="175"/>
      <c r="F38" s="190"/>
      <c r="G38" s="190"/>
      <c r="H38" s="304">
        <f t="shared" si="37"/>
        <v>0</v>
      </c>
      <c r="I38" s="28"/>
      <c r="J38" s="175"/>
      <c r="K38" s="190"/>
      <c r="L38" s="304">
        <f t="shared" si="38"/>
        <v>52.632662938932619</v>
      </c>
      <c r="M38" s="175"/>
      <c r="N38" s="175"/>
      <c r="O38" s="175"/>
      <c r="P38" s="188"/>
      <c r="Q38" s="188">
        <v>0.61308969098182819</v>
      </c>
      <c r="R38" s="175"/>
      <c r="S38" s="188">
        <v>14.010311694608069</v>
      </c>
      <c r="T38" s="188">
        <v>5.2351866100920068</v>
      </c>
      <c r="U38" s="188">
        <v>14.632090085027169</v>
      </c>
      <c r="V38" s="188">
        <v>18.141984858223545</v>
      </c>
      <c r="W38" s="175"/>
      <c r="X38" s="175"/>
      <c r="Y38" s="175"/>
      <c r="Z38" s="190"/>
      <c r="AA38" s="352">
        <v>57.0043118296039</v>
      </c>
      <c r="AB38" s="322">
        <f t="shared" si="39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29.199621265099093</v>
      </c>
      <c r="AP38" s="322"/>
      <c r="AQ38" s="201">
        <f t="shared" si="24"/>
        <v>272.80917981384465</v>
      </c>
    </row>
    <row r="39" spans="1:43" ht="12.75" customHeight="1" x14ac:dyDescent="0.2">
      <c r="A39" s="237" t="s">
        <v>28</v>
      </c>
      <c r="B39" s="238" t="s">
        <v>29</v>
      </c>
      <c r="C39" s="251">
        <f t="shared" si="36"/>
        <v>0</v>
      </c>
      <c r="D39" s="188">
        <v>0</v>
      </c>
      <c r="E39" s="175"/>
      <c r="F39" s="190"/>
      <c r="G39" s="190"/>
      <c r="H39" s="304">
        <f t="shared" si="37"/>
        <v>0</v>
      </c>
      <c r="I39" s="28"/>
      <c r="J39" s="175"/>
      <c r="K39" s="190"/>
      <c r="L39" s="304">
        <f t="shared" si="38"/>
        <v>248.01985937131769</v>
      </c>
      <c r="M39" s="175"/>
      <c r="N39" s="175"/>
      <c r="O39" s="175"/>
      <c r="P39" s="188"/>
      <c r="Q39" s="188">
        <v>9.7563954382786875</v>
      </c>
      <c r="R39" s="175"/>
      <c r="S39" s="188">
        <v>222.95292698077373</v>
      </c>
      <c r="T39" s="188">
        <v>9.0386163657099239</v>
      </c>
      <c r="U39" s="188">
        <v>6.1860977935335546</v>
      </c>
      <c r="V39" s="188">
        <v>8.5822793021819707E-2</v>
      </c>
      <c r="W39" s="175"/>
      <c r="X39" s="175"/>
      <c r="Y39" s="175"/>
      <c r="Z39" s="190"/>
      <c r="AA39" s="352">
        <v>17.809187002711731</v>
      </c>
      <c r="AB39" s="322">
        <f t="shared" si="39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26.495119625612325</v>
      </c>
      <c r="AP39" s="322"/>
      <c r="AQ39" s="201">
        <f t="shared" si="24"/>
        <v>292.32416599964176</v>
      </c>
    </row>
    <row r="40" spans="1:43" ht="12.75" customHeight="1" x14ac:dyDescent="0.2">
      <c r="A40" s="237" t="s">
        <v>30</v>
      </c>
      <c r="B40" s="238" t="s">
        <v>31</v>
      </c>
      <c r="C40" s="251">
        <f t="shared" si="36"/>
        <v>0</v>
      </c>
      <c r="D40" s="188">
        <v>0</v>
      </c>
      <c r="E40" s="175"/>
      <c r="F40" s="190"/>
      <c r="G40" s="190"/>
      <c r="H40" s="304">
        <f t="shared" si="37"/>
        <v>0</v>
      </c>
      <c r="I40" s="28"/>
      <c r="J40" s="175"/>
      <c r="K40" s="190"/>
      <c r="L40" s="304">
        <f t="shared" si="38"/>
        <v>29.412401948546741</v>
      </c>
      <c r="M40" s="175"/>
      <c r="N40" s="175"/>
      <c r="O40" s="175"/>
      <c r="P40" s="188"/>
      <c r="Q40" s="188">
        <v>7.6857749999296746E-2</v>
      </c>
      <c r="R40" s="175"/>
      <c r="S40" s="188">
        <v>1.7563515574890431</v>
      </c>
      <c r="T40" s="188">
        <v>6.1167347451227814</v>
      </c>
      <c r="U40" s="188">
        <v>3.9440678326465508</v>
      </c>
      <c r="V40" s="188">
        <v>17.518390063289068</v>
      </c>
      <c r="W40" s="175"/>
      <c r="X40" s="175"/>
      <c r="Y40" s="175"/>
      <c r="Z40" s="190"/>
      <c r="AA40" s="352">
        <v>0.96769761594565618</v>
      </c>
      <c r="AB40" s="322">
        <f t="shared" si="39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10.134925177426155</v>
      </c>
      <c r="AP40" s="322"/>
      <c r="AQ40" s="201">
        <f t="shared" si="24"/>
        <v>40.515024741918552</v>
      </c>
    </row>
    <row r="41" spans="1:43" ht="12.75" customHeight="1" x14ac:dyDescent="0.2">
      <c r="A41" s="237" t="s">
        <v>32</v>
      </c>
      <c r="B41" s="238" t="s">
        <v>33</v>
      </c>
      <c r="C41" s="531">
        <f t="shared" si="36"/>
        <v>8.0897214310238574</v>
      </c>
      <c r="D41" s="530">
        <v>8.0897214310238574</v>
      </c>
      <c r="E41" s="175"/>
      <c r="F41" s="190"/>
      <c r="G41" s="190"/>
      <c r="H41" s="304">
        <f t="shared" si="37"/>
        <v>0</v>
      </c>
      <c r="I41" s="28"/>
      <c r="J41" s="175"/>
      <c r="K41" s="190"/>
      <c r="L41" s="304">
        <f t="shared" si="38"/>
        <v>46.215168374066174</v>
      </c>
      <c r="M41" s="175"/>
      <c r="N41" s="175"/>
      <c r="O41" s="175"/>
      <c r="P41" s="188"/>
      <c r="Q41" s="188">
        <v>0.18460714947501788</v>
      </c>
      <c r="R41" s="175"/>
      <c r="S41" s="188">
        <v>4.2186383872417172</v>
      </c>
      <c r="T41" s="188">
        <v>9.5940494253079134</v>
      </c>
      <c r="U41" s="188">
        <v>32.217873412041527</v>
      </c>
      <c r="V41" s="188">
        <v>0</v>
      </c>
      <c r="W41" s="175"/>
      <c r="X41" s="175"/>
      <c r="Y41" s="175"/>
      <c r="Z41" s="190"/>
      <c r="AA41" s="349">
        <v>4.8287460821812855</v>
      </c>
      <c r="AB41" s="322">
        <f t="shared" si="39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58.320025299441362</v>
      </c>
      <c r="AP41" s="322"/>
      <c r="AQ41" s="201">
        <f t="shared" si="24"/>
        <v>117.45366118671268</v>
      </c>
    </row>
    <row r="42" spans="1:43" ht="12.75" customHeight="1" x14ac:dyDescent="0.2">
      <c r="A42" s="237" t="s">
        <v>34</v>
      </c>
      <c r="B42" s="238" t="s">
        <v>35</v>
      </c>
      <c r="C42" s="251">
        <f t="shared" si="36"/>
        <v>0</v>
      </c>
      <c r="D42" s="188">
        <v>0</v>
      </c>
      <c r="E42" s="175"/>
      <c r="F42" s="190"/>
      <c r="G42" s="190"/>
      <c r="H42" s="304">
        <f t="shared" si="37"/>
        <v>0</v>
      </c>
      <c r="I42" s="28"/>
      <c r="J42" s="175"/>
      <c r="K42" s="190"/>
      <c r="L42" s="304">
        <f t="shared" si="38"/>
        <v>3.7714410717290687</v>
      </c>
      <c r="M42" s="175"/>
      <c r="N42" s="175"/>
      <c r="O42" s="175"/>
      <c r="P42" s="188"/>
      <c r="Q42" s="188">
        <v>4.7634954636350348E-2</v>
      </c>
      <c r="R42" s="175"/>
      <c r="S42" s="188">
        <v>1.0885529015257329</v>
      </c>
      <c r="T42" s="188">
        <v>1.1427592033097815</v>
      </c>
      <c r="U42" s="188">
        <v>1.4924940122572039</v>
      </c>
      <c r="V42" s="188">
        <v>0</v>
      </c>
      <c r="W42" s="175"/>
      <c r="X42" s="175"/>
      <c r="Y42" s="175"/>
      <c r="Z42" s="190"/>
      <c r="AA42" s="384">
        <v>0.26674651978584785</v>
      </c>
      <c r="AB42" s="322">
        <f t="shared" si="39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5.9011106715380617</v>
      </c>
      <c r="AP42" s="322"/>
      <c r="AQ42" s="201">
        <f t="shared" si="24"/>
        <v>9.9392982630529794</v>
      </c>
    </row>
    <row r="43" spans="1:43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552">
        <v>0</v>
      </c>
      <c r="E43" s="175"/>
      <c r="F43" s="190"/>
      <c r="G43" s="190"/>
      <c r="H43" s="304">
        <f t="shared" si="37"/>
        <v>0</v>
      </c>
      <c r="I43" s="28"/>
      <c r="J43" s="175"/>
      <c r="K43" s="190">
        <v>0</v>
      </c>
      <c r="L43" s="304">
        <f t="shared" si="38"/>
        <v>4.8368358029094569</v>
      </c>
      <c r="M43" s="175"/>
      <c r="N43" s="175"/>
      <c r="O43" s="175"/>
      <c r="P43" s="175"/>
      <c r="Q43" s="175">
        <v>8.1571120563926416E-2</v>
      </c>
      <c r="R43" s="175"/>
      <c r="S43" s="175">
        <v>1.8640613945879188</v>
      </c>
      <c r="T43" s="175">
        <v>0.82741073095683948</v>
      </c>
      <c r="U43" s="175">
        <v>1.0127925568007703</v>
      </c>
      <c r="V43" s="175">
        <v>0</v>
      </c>
      <c r="W43" s="175">
        <v>1.0510000000000019</v>
      </c>
      <c r="X43" s="175"/>
      <c r="Y43" s="175"/>
      <c r="Z43" s="190"/>
      <c r="AA43" s="352">
        <v>73.245296200417215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12.820931586996648</v>
      </c>
      <c r="AP43" s="322"/>
      <c r="AQ43" s="201">
        <f t="shared" si="24"/>
        <v>90.903063590323328</v>
      </c>
    </row>
    <row r="44" spans="1:43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39.134719867792164</v>
      </c>
      <c r="M44" s="182"/>
      <c r="N44" s="182"/>
      <c r="O44" s="182"/>
      <c r="P44" s="182"/>
      <c r="Q44" s="182">
        <v>0.79848048610200129</v>
      </c>
      <c r="R44" s="182"/>
      <c r="S44" s="182">
        <v>0</v>
      </c>
      <c r="T44" s="182">
        <v>0.41579479887067444</v>
      </c>
      <c r="U44" s="182">
        <v>37.920444582819485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13.428674708248659</v>
      </c>
      <c r="AP44" s="330"/>
      <c r="AQ44" s="217">
        <f>C44+H44+L44+AA44+AB44+AN44+AO44+AP44</f>
        <v>52.563394576040821</v>
      </c>
    </row>
    <row r="45" spans="1:43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5">
        <f t="shared" si="40"/>
        <v>0</v>
      </c>
      <c r="L45" s="536">
        <f t="shared" si="40"/>
        <v>2065.0634686749495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963.75687215094331</v>
      </c>
      <c r="Q45" s="534">
        <f t="shared" si="40"/>
        <v>0</v>
      </c>
      <c r="R45" s="534">
        <f t="shared" si="40"/>
        <v>361.28212778400598</v>
      </c>
      <c r="S45" s="534">
        <f t="shared" si="40"/>
        <v>18.713100000000001</v>
      </c>
      <c r="T45" s="534">
        <f t="shared" si="40"/>
        <v>7.8357687399999998</v>
      </c>
      <c r="U45" s="534">
        <f>SUM(U46:U55)</f>
        <v>713.47559999999999</v>
      </c>
      <c r="V45" s="534">
        <f t="shared" si="40"/>
        <v>0</v>
      </c>
      <c r="W45" s="534">
        <f t="shared" si="40"/>
        <v>0</v>
      </c>
      <c r="X45" s="534">
        <f t="shared" si="40"/>
        <v>0</v>
      </c>
      <c r="Y45" s="534">
        <f t="shared" si="40"/>
        <v>0</v>
      </c>
      <c r="Z45" s="535">
        <f t="shared" si="40"/>
        <v>0</v>
      </c>
      <c r="AA45" s="536">
        <f t="shared" si="40"/>
        <v>0</v>
      </c>
      <c r="AB45" s="538">
        <f t="shared" si="40"/>
        <v>0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0</v>
      </c>
      <c r="AJ45" s="534">
        <f t="shared" ref="AJ45" si="43">SUM(AJ46:AJ55)</f>
        <v>0</v>
      </c>
      <c r="AK45" s="534">
        <f t="shared" si="40"/>
        <v>0</v>
      </c>
      <c r="AL45" s="534">
        <f t="shared" ref="AL45" si="44">SUM(AL46:AL55)</f>
        <v>0</v>
      </c>
      <c r="AM45" s="540">
        <f t="shared" si="40"/>
        <v>0</v>
      </c>
      <c r="AN45" s="538">
        <f t="shared" si="40"/>
        <v>0</v>
      </c>
      <c r="AO45" s="536">
        <f t="shared" si="40"/>
        <v>1.462</v>
      </c>
      <c r="AP45" s="538">
        <f t="shared" si="40"/>
        <v>0</v>
      </c>
      <c r="AQ45" s="541">
        <f t="shared" si="24"/>
        <v>2066.5254686749495</v>
      </c>
    </row>
    <row r="46" spans="1:43" ht="12.75" customHeight="1" x14ac:dyDescent="0.2">
      <c r="A46" s="241" t="s">
        <v>71</v>
      </c>
      <c r="B46" s="212"/>
      <c r="C46" s="261">
        <f t="shared" ref="C46:C58" si="45">SUM(D46:G46)</f>
        <v>0</v>
      </c>
      <c r="D46" s="291"/>
      <c r="E46" s="274"/>
      <c r="F46" s="263"/>
      <c r="G46" s="263"/>
      <c r="H46" s="309">
        <f t="shared" ref="H46:H58" si="46">SUM(I46:K46)</f>
        <v>0</v>
      </c>
      <c r="I46" s="262"/>
      <c r="J46" s="181"/>
      <c r="K46" s="263"/>
      <c r="L46" s="309">
        <f t="shared" ref="L46:L58" si="47">SUM(M46:Z46)</f>
        <v>348.87020000000001</v>
      </c>
      <c r="M46" s="181"/>
      <c r="N46" s="181"/>
      <c r="O46" s="181"/>
      <c r="P46" s="181"/>
      <c r="Q46" s="181"/>
      <c r="R46" s="181"/>
      <c r="S46" s="181"/>
      <c r="T46" s="181"/>
      <c r="U46" s="181">
        <v>348.87020000000001</v>
      </c>
      <c r="V46" s="181"/>
      <c r="W46" s="181"/>
      <c r="X46" s="181"/>
      <c r="Y46" s="181"/>
      <c r="Z46" s="263"/>
      <c r="AA46" s="309">
        <v>0</v>
      </c>
      <c r="AB46" s="328">
        <f t="shared" ref="AB46:AB58" si="48">SUM(AC46:AM46)</f>
        <v>0</v>
      </c>
      <c r="AC46" s="329"/>
      <c r="AD46" s="181"/>
      <c r="AE46" s="181"/>
      <c r="AF46" s="181"/>
      <c r="AG46" s="181"/>
      <c r="AH46" s="181"/>
      <c r="AI46" s="181">
        <v>0</v>
      </c>
      <c r="AJ46" s="181">
        <v>0</v>
      </c>
      <c r="AK46" s="181"/>
      <c r="AL46" s="181"/>
      <c r="AM46" s="423"/>
      <c r="AN46" s="313"/>
      <c r="AO46" s="354"/>
      <c r="AP46" s="328"/>
      <c r="AQ46" s="221">
        <f t="shared" si="24"/>
        <v>348.87020000000001</v>
      </c>
    </row>
    <row r="47" spans="1:43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285"/>
      <c r="L47" s="304">
        <f t="shared" si="47"/>
        <v>0</v>
      </c>
      <c r="M47" s="188"/>
      <c r="N47" s="188"/>
      <c r="O47" s="188"/>
      <c r="P47" s="188"/>
      <c r="Q47" s="188"/>
      <c r="R47" s="188"/>
      <c r="S47" s="188"/>
      <c r="T47" s="188"/>
      <c r="U47" s="188">
        <v>0</v>
      </c>
      <c r="V47" s="188"/>
      <c r="W47" s="188"/>
      <c r="X47" s="188"/>
      <c r="Y47" s="188"/>
      <c r="Z47" s="285"/>
      <c r="AA47" s="522"/>
      <c r="AB47" s="322">
        <f t="shared" si="48"/>
        <v>0</v>
      </c>
      <c r="AC47" s="341"/>
      <c r="AD47" s="188"/>
      <c r="AE47" s="188"/>
      <c r="AF47" s="188"/>
      <c r="AG47" s="188"/>
      <c r="AH47" s="188"/>
      <c r="AI47" s="188">
        <v>0</v>
      </c>
      <c r="AJ47" s="188">
        <v>0</v>
      </c>
      <c r="AK47" s="188"/>
      <c r="AL47" s="188"/>
      <c r="AM47" s="443"/>
      <c r="AN47" s="437"/>
      <c r="AO47" s="349"/>
      <c r="AP47" s="340"/>
      <c r="AQ47" s="201">
        <f t="shared" si="24"/>
        <v>0</v>
      </c>
    </row>
    <row r="48" spans="1:43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90"/>
      <c r="L48" s="304">
        <f t="shared" si="47"/>
        <v>981.2789289549238</v>
      </c>
      <c r="M48" s="175"/>
      <c r="N48" s="175"/>
      <c r="O48" s="175"/>
      <c r="P48" s="175">
        <v>822.50243943350904</v>
      </c>
      <c r="Q48" s="175"/>
      <c r="R48" s="175"/>
      <c r="S48" s="175"/>
      <c r="T48" s="175">
        <v>7.8357687399999998</v>
      </c>
      <c r="U48" s="175">
        <v>150.94072078141471</v>
      </c>
      <c r="V48" s="175"/>
      <c r="W48" s="175"/>
      <c r="X48" s="175"/>
      <c r="Y48" s="175"/>
      <c r="Z48" s="190"/>
      <c r="AA48" s="304"/>
      <c r="AB48" s="322">
        <f t="shared" si="48"/>
        <v>0</v>
      </c>
      <c r="AC48" s="323"/>
      <c r="AD48" s="175"/>
      <c r="AE48" s="175"/>
      <c r="AF48" s="175"/>
      <c r="AG48" s="175"/>
      <c r="AH48" s="175"/>
      <c r="AI48" s="175">
        <v>0</v>
      </c>
      <c r="AJ48" s="175">
        <v>0</v>
      </c>
      <c r="AK48" s="175"/>
      <c r="AL48" s="175"/>
      <c r="AM48" s="419"/>
      <c r="AN48" s="416"/>
      <c r="AO48" s="352">
        <v>0</v>
      </c>
      <c r="AP48" s="322"/>
      <c r="AQ48" s="201">
        <f t="shared" si="24"/>
        <v>981.2789289549238</v>
      </c>
    </row>
    <row r="49" spans="1:43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90"/>
      <c r="L49" s="304">
        <f t="shared" si="47"/>
        <v>57.491355696202532</v>
      </c>
      <c r="M49" s="175"/>
      <c r="N49" s="175"/>
      <c r="O49" s="175"/>
      <c r="P49" s="175">
        <v>5.7503999999999991</v>
      </c>
      <c r="Q49" s="175"/>
      <c r="R49" s="175"/>
      <c r="S49" s="175"/>
      <c r="T49" s="175"/>
      <c r="U49" s="175">
        <v>51.740955696202533</v>
      </c>
      <c r="V49" s="175"/>
      <c r="W49" s="175"/>
      <c r="X49" s="175"/>
      <c r="Y49" s="175"/>
      <c r="Z49" s="190"/>
      <c r="AA49" s="304"/>
      <c r="AB49" s="322">
        <f t="shared" si="48"/>
        <v>0</v>
      </c>
      <c r="AC49" s="323"/>
      <c r="AD49" s="175"/>
      <c r="AE49" s="175"/>
      <c r="AF49" s="175"/>
      <c r="AG49" s="175"/>
      <c r="AH49" s="175"/>
      <c r="AI49" s="175">
        <v>0</v>
      </c>
      <c r="AJ49" s="175">
        <v>0</v>
      </c>
      <c r="AK49" s="175"/>
      <c r="AL49" s="175"/>
      <c r="AM49" s="419"/>
      <c r="AN49" s="416"/>
      <c r="AO49" s="352"/>
      <c r="AP49" s="322"/>
      <c r="AQ49" s="201">
        <f t="shared" si="24"/>
        <v>57.491355696202532</v>
      </c>
    </row>
    <row r="50" spans="1:43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90"/>
      <c r="L50" s="304">
        <f t="shared" si="47"/>
        <v>42.15</v>
      </c>
      <c r="M50" s="175"/>
      <c r="N50" s="175"/>
      <c r="O50" s="175"/>
      <c r="P50" s="175"/>
      <c r="Q50" s="175"/>
      <c r="R50" s="287"/>
      <c r="S50" s="175"/>
      <c r="T50" s="175"/>
      <c r="U50" s="175">
        <v>42.15</v>
      </c>
      <c r="V50" s="175"/>
      <c r="W50" s="175"/>
      <c r="X50" s="175"/>
      <c r="Y50" s="175"/>
      <c r="Z50" s="190"/>
      <c r="AA50" s="304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175"/>
      <c r="AL50" s="175"/>
      <c r="AM50" s="419"/>
      <c r="AN50" s="416"/>
      <c r="AO50" s="352">
        <v>1.462</v>
      </c>
      <c r="AP50" s="322"/>
      <c r="AQ50" s="201">
        <f t="shared" si="24"/>
        <v>43.612000000000002</v>
      </c>
    </row>
    <row r="51" spans="1:43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90"/>
      <c r="L51" s="304">
        <f t="shared" si="47"/>
        <v>14.575816305821721</v>
      </c>
      <c r="M51" s="175"/>
      <c r="N51" s="175"/>
      <c r="O51" s="175"/>
      <c r="P51" s="175">
        <v>1.0481207547169811</v>
      </c>
      <c r="Q51" s="190"/>
      <c r="R51" s="175">
        <v>13.52769555110474</v>
      </c>
      <c r="S51" s="28"/>
      <c r="T51" s="175"/>
      <c r="U51" s="175"/>
      <c r="V51" s="175"/>
      <c r="W51" s="175"/>
      <c r="X51" s="175"/>
      <c r="Y51" s="175"/>
      <c r="Z51" s="190"/>
      <c r="AA51" s="304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175"/>
      <c r="AL51" s="175"/>
      <c r="AM51" s="443"/>
      <c r="AN51" s="416"/>
      <c r="AO51" s="352"/>
      <c r="AP51" s="322"/>
      <c r="AQ51" s="201">
        <f t="shared" si="24"/>
        <v>14.575816305821721</v>
      </c>
    </row>
    <row r="52" spans="1:43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8"/>
      <c r="L52" s="318">
        <f t="shared" si="47"/>
        <v>347.75443223290125</v>
      </c>
      <c r="M52" s="287"/>
      <c r="N52" s="287"/>
      <c r="O52" s="287"/>
      <c r="P52" s="188"/>
      <c r="Q52" s="188"/>
      <c r="R52" s="287">
        <v>347.75443223290125</v>
      </c>
      <c r="S52" s="188"/>
      <c r="T52" s="287"/>
      <c r="U52" s="287"/>
      <c r="V52" s="287"/>
      <c r="W52" s="287"/>
      <c r="X52" s="287"/>
      <c r="Y52" s="287"/>
      <c r="Z52" s="288"/>
      <c r="AA52" s="349"/>
      <c r="AB52" s="342">
        <f t="shared" si="48"/>
        <v>0</v>
      </c>
      <c r="AC52" s="343"/>
      <c r="AD52" s="287"/>
      <c r="AE52" s="188"/>
      <c r="AF52" s="188"/>
      <c r="AG52" s="287"/>
      <c r="AH52" s="287"/>
      <c r="AI52" s="287"/>
      <c r="AJ52" s="287"/>
      <c r="AK52" s="287"/>
      <c r="AL52" s="287"/>
      <c r="AM52" s="443"/>
      <c r="AN52" s="438"/>
      <c r="AO52" s="349"/>
      <c r="AP52" s="342"/>
      <c r="AQ52" s="239">
        <f t="shared" si="24"/>
        <v>347.75443223290125</v>
      </c>
    </row>
    <row r="53" spans="1:43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8"/>
      <c r="L53" s="318">
        <f t="shared" si="47"/>
        <v>0</v>
      </c>
      <c r="M53" s="287"/>
      <c r="N53" s="287"/>
      <c r="O53" s="287"/>
      <c r="P53" s="185">
        <v>0</v>
      </c>
      <c r="Q53" s="185"/>
      <c r="R53" s="287"/>
      <c r="S53" s="188"/>
      <c r="T53" s="287"/>
      <c r="U53" s="287">
        <v>0</v>
      </c>
      <c r="V53" s="287"/>
      <c r="W53" s="287"/>
      <c r="X53" s="287"/>
      <c r="Y53" s="287"/>
      <c r="Z53" s="288"/>
      <c r="AA53" s="349"/>
      <c r="AB53" s="342">
        <f t="shared" si="48"/>
        <v>0</v>
      </c>
      <c r="AC53" s="343"/>
      <c r="AD53" s="287"/>
      <c r="AE53" s="188"/>
      <c r="AF53" s="188"/>
      <c r="AG53" s="287"/>
      <c r="AH53" s="287"/>
      <c r="AI53" s="287">
        <v>0</v>
      </c>
      <c r="AJ53" s="287">
        <v>0</v>
      </c>
      <c r="AK53" s="287"/>
      <c r="AL53" s="287"/>
      <c r="AM53" s="443"/>
      <c r="AN53" s="438"/>
      <c r="AO53" s="384"/>
      <c r="AP53" s="342"/>
      <c r="AQ53" s="239">
        <f t="shared" si="24"/>
        <v>0</v>
      </c>
    </row>
    <row r="54" spans="1:43" ht="12.75" customHeight="1" x14ac:dyDescent="0.2">
      <c r="A54" s="199" t="s">
        <v>135</v>
      </c>
      <c r="B54" s="461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8"/>
      <c r="L54" s="318">
        <f t="shared" si="47"/>
        <v>7.2408000000000001</v>
      </c>
      <c r="M54" s="287"/>
      <c r="N54" s="287"/>
      <c r="O54" s="287"/>
      <c r="P54" s="185"/>
      <c r="Q54" s="185"/>
      <c r="R54" s="287"/>
      <c r="S54" s="188"/>
      <c r="T54" s="287"/>
      <c r="U54" s="287">
        <v>7.2408000000000001</v>
      </c>
      <c r="V54" s="287"/>
      <c r="W54" s="287"/>
      <c r="X54" s="287"/>
      <c r="Y54" s="287"/>
      <c r="Z54" s="288"/>
      <c r="AA54" s="384"/>
      <c r="AB54" s="342">
        <f t="shared" si="48"/>
        <v>0</v>
      </c>
      <c r="AC54" s="343"/>
      <c r="AD54" s="287"/>
      <c r="AE54" s="185"/>
      <c r="AF54" s="185"/>
      <c r="AG54" s="287"/>
      <c r="AH54" s="287"/>
      <c r="AI54" s="287"/>
      <c r="AJ54" s="287"/>
      <c r="AK54" s="287"/>
      <c r="AL54" s="287"/>
      <c r="AM54" s="439"/>
      <c r="AN54" s="438"/>
      <c r="AO54" s="384"/>
      <c r="AP54" s="342"/>
      <c r="AQ54" s="239">
        <f t="shared" si="24"/>
        <v>7.2408000000000001</v>
      </c>
    </row>
    <row r="55" spans="1:43" ht="12.75" customHeight="1" x14ac:dyDescent="0.2">
      <c r="A55" s="215" t="s">
        <v>75</v>
      </c>
      <c r="B55" s="382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266"/>
      <c r="L55" s="310">
        <f t="shared" si="47"/>
        <v>265.70193548510008</v>
      </c>
      <c r="M55" s="182"/>
      <c r="N55" s="182"/>
      <c r="O55" s="182"/>
      <c r="P55" s="182">
        <v>134.45591196271735</v>
      </c>
      <c r="Q55" s="182"/>
      <c r="R55" s="182"/>
      <c r="S55" s="175">
        <v>18.713100000000001</v>
      </c>
      <c r="T55" s="182"/>
      <c r="U55" s="182">
        <v>112.53292352238272</v>
      </c>
      <c r="V55" s="182"/>
      <c r="W55" s="182"/>
      <c r="X55" s="182"/>
      <c r="Y55" s="182"/>
      <c r="Z55" s="266"/>
      <c r="AA55" s="520">
        <v>0</v>
      </c>
      <c r="AB55" s="330">
        <f t="shared" si="48"/>
        <v>0</v>
      </c>
      <c r="AC55" s="331"/>
      <c r="AD55" s="182"/>
      <c r="AE55" s="182"/>
      <c r="AF55" s="182"/>
      <c r="AG55" s="182"/>
      <c r="AH55" s="182"/>
      <c r="AI55" s="182">
        <v>0</v>
      </c>
      <c r="AJ55" s="182">
        <v>0</v>
      </c>
      <c r="AK55" s="182"/>
      <c r="AL55" s="182"/>
      <c r="AM55" s="451"/>
      <c r="AN55" s="417"/>
      <c r="AO55" s="355"/>
      <c r="AP55" s="330"/>
      <c r="AQ55" s="217">
        <f t="shared" si="24"/>
        <v>265.70193548510008</v>
      </c>
    </row>
    <row r="56" spans="1:43" s="208" customFormat="1" ht="12.75" customHeight="1" x14ac:dyDescent="0.2">
      <c r="A56" s="242" t="s">
        <v>40</v>
      </c>
      <c r="B56" s="243"/>
      <c r="C56" s="289">
        <f t="shared" si="45"/>
        <v>699.46111200000007</v>
      </c>
      <c r="D56" s="294">
        <v>573.23</v>
      </c>
      <c r="E56" s="190">
        <v>93.100000000000009</v>
      </c>
      <c r="F56" s="290"/>
      <c r="G56" s="290">
        <v>33.131112000000002</v>
      </c>
      <c r="H56" s="176">
        <f t="shared" si="46"/>
        <v>621.56626099999994</v>
      </c>
      <c r="I56" s="294"/>
      <c r="J56" s="189">
        <v>465.11799999999999</v>
      </c>
      <c r="K56" s="290">
        <v>156.448261</v>
      </c>
      <c r="L56" s="176">
        <f t="shared" si="47"/>
        <v>437.7021993372021</v>
      </c>
      <c r="M56" s="189"/>
      <c r="N56" s="189"/>
      <c r="O56" s="189"/>
      <c r="P56" s="189">
        <v>0</v>
      </c>
      <c r="Q56" s="189">
        <v>113.47007748089355</v>
      </c>
      <c r="R56" s="189"/>
      <c r="S56" s="189">
        <v>0</v>
      </c>
      <c r="T56" s="189">
        <v>70.112437945403698</v>
      </c>
      <c r="U56" s="189">
        <v>224.78036746090487</v>
      </c>
      <c r="V56" s="189">
        <v>29.339316449999998</v>
      </c>
      <c r="W56" s="189"/>
      <c r="X56" s="189"/>
      <c r="Y56" s="189"/>
      <c r="Z56" s="290"/>
      <c r="AA56" s="176">
        <v>160.94508671999998</v>
      </c>
      <c r="AB56" s="344">
        <f t="shared" si="48"/>
        <v>39.982547697377981</v>
      </c>
      <c r="AC56" s="345"/>
      <c r="AD56" s="189"/>
      <c r="AE56" s="189">
        <v>39.863147697377983</v>
      </c>
      <c r="AF56" s="189"/>
      <c r="AG56" s="189"/>
      <c r="AH56" s="189"/>
      <c r="AI56" s="189"/>
      <c r="AJ56" s="189"/>
      <c r="AK56" s="189"/>
      <c r="AL56" s="189">
        <v>0.11939999999999999</v>
      </c>
      <c r="AM56" s="445">
        <v>0</v>
      </c>
      <c r="AN56" s="344"/>
      <c r="AO56" s="176">
        <v>374.18599999999998</v>
      </c>
      <c r="AP56" s="344"/>
      <c r="AQ56" s="220">
        <f t="shared" si="24"/>
        <v>2333.84320675458</v>
      </c>
    </row>
    <row r="57" spans="1:43" s="208" customFormat="1" ht="12.75" customHeight="1" x14ac:dyDescent="0.2">
      <c r="A57" s="242" t="s">
        <v>194</v>
      </c>
      <c r="B57" s="243"/>
      <c r="C57" s="289">
        <f>C58+C65</f>
        <v>0</v>
      </c>
      <c r="D57" s="189">
        <f t="shared" ref="D57:AP57" si="49">D58+D65</f>
        <v>0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29.146000000000001</v>
      </c>
      <c r="I57" s="294">
        <f t="shared" si="49"/>
        <v>0</v>
      </c>
      <c r="J57" s="294">
        <f t="shared" si="49"/>
        <v>13.146000000000001</v>
      </c>
      <c r="K57" s="294">
        <f t="shared" si="49"/>
        <v>16</v>
      </c>
      <c r="L57" s="176">
        <f t="shared" si="49"/>
        <v>557.74051451291643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0.25862474415729592</v>
      </c>
      <c r="R57" s="189">
        <f t="shared" si="49"/>
        <v>0</v>
      </c>
      <c r="S57" s="189">
        <f t="shared" si="49"/>
        <v>131.73037500000001</v>
      </c>
      <c r="T57" s="189">
        <f t="shared" si="49"/>
        <v>12.410372471421157</v>
      </c>
      <c r="U57" s="189">
        <f t="shared" si="49"/>
        <v>413.34114229733791</v>
      </c>
      <c r="V57" s="189">
        <f t="shared" si="49"/>
        <v>0</v>
      </c>
      <c r="W57" s="189">
        <f t="shared" si="49"/>
        <v>0</v>
      </c>
      <c r="X57" s="189">
        <f t="shared" si="49"/>
        <v>0</v>
      </c>
      <c r="Y57" s="189">
        <f t="shared" si="49"/>
        <v>0</v>
      </c>
      <c r="Z57" s="290">
        <f t="shared" si="49"/>
        <v>0</v>
      </c>
      <c r="AA57" s="176">
        <f t="shared" si="49"/>
        <v>113.49299543999999</v>
      </c>
      <c r="AB57" s="344">
        <f t="shared" si="49"/>
        <v>4.7759999999999997E-2</v>
      </c>
      <c r="AC57" s="345">
        <f t="shared" si="49"/>
        <v>0</v>
      </c>
      <c r="AD57" s="189">
        <f t="shared" si="49"/>
        <v>0</v>
      </c>
      <c r="AE57" s="189">
        <f t="shared" si="49"/>
        <v>0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0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</v>
      </c>
      <c r="AM57" s="445">
        <f t="shared" si="49"/>
        <v>4.7759999999999997E-2</v>
      </c>
      <c r="AN57" s="294">
        <f t="shared" si="49"/>
        <v>0</v>
      </c>
      <c r="AO57" s="176">
        <f t="shared" si="49"/>
        <v>260.49399999999997</v>
      </c>
      <c r="AP57" s="344">
        <f t="shared" si="49"/>
        <v>0</v>
      </c>
      <c r="AQ57" s="240">
        <f t="shared" si="24"/>
        <v>960.92126995291642</v>
      </c>
    </row>
    <row r="58" spans="1:43" s="208" customFormat="1" ht="12.75" customHeight="1" x14ac:dyDescent="0.2">
      <c r="A58" s="242" t="s">
        <v>195</v>
      </c>
      <c r="B58" s="243"/>
      <c r="C58" s="289">
        <f t="shared" si="45"/>
        <v>0</v>
      </c>
      <c r="D58" s="189">
        <v>0</v>
      </c>
      <c r="E58" s="189">
        <v>0</v>
      </c>
      <c r="F58" s="290">
        <f>SUM(F59:F64)</f>
        <v>0</v>
      </c>
      <c r="G58" s="290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294.0708417752877</v>
      </c>
      <c r="M58" s="189">
        <f t="shared" ref="M58:AN58" si="54">SUM(M59:M64)</f>
        <v>0</v>
      </c>
      <c r="N58" s="189">
        <f t="shared" ref="N58" si="55">SUM(N59:N64)</f>
        <v>0</v>
      </c>
      <c r="O58" s="189">
        <f t="shared" si="54"/>
        <v>0</v>
      </c>
      <c r="P58" s="189">
        <f t="shared" si="54"/>
        <v>0</v>
      </c>
      <c r="Q58" s="189">
        <v>0.11485101283055883</v>
      </c>
      <c r="R58" s="189">
        <f t="shared" si="54"/>
        <v>0</v>
      </c>
      <c r="S58" s="189">
        <v>12.851525469100551</v>
      </c>
      <c r="T58" s="189">
        <v>9.0797707081599288</v>
      </c>
      <c r="U58" s="189">
        <v>272.02469458519664</v>
      </c>
      <c r="V58" s="189">
        <f t="shared" si="54"/>
        <v>0</v>
      </c>
      <c r="W58" s="189">
        <f t="shared" si="54"/>
        <v>0</v>
      </c>
      <c r="X58" s="189">
        <f t="shared" si="54"/>
        <v>0</v>
      </c>
      <c r="Y58" s="189">
        <f t="shared" si="54"/>
        <v>0</v>
      </c>
      <c r="Z58" s="290">
        <f t="shared" si="54"/>
        <v>0</v>
      </c>
      <c r="AA58" s="176">
        <v>49.735094422032333</v>
      </c>
      <c r="AB58" s="344">
        <f t="shared" si="48"/>
        <v>4.7759999999999997E-2</v>
      </c>
      <c r="AC58" s="345">
        <f t="shared" si="54"/>
        <v>0</v>
      </c>
      <c r="AD58" s="189">
        <f t="shared" si="54"/>
        <v>0</v>
      </c>
      <c r="AE58" s="189">
        <v>0</v>
      </c>
      <c r="AF58" s="189"/>
      <c r="AG58" s="189">
        <f t="shared" si="54"/>
        <v>0</v>
      </c>
      <c r="AH58" s="189">
        <f t="shared" si="54"/>
        <v>0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</v>
      </c>
      <c r="AM58" s="445">
        <v>4.7759999999999997E-2</v>
      </c>
      <c r="AN58" s="294">
        <f t="shared" si="54"/>
        <v>0</v>
      </c>
      <c r="AO58" s="176">
        <v>186.75005750905078</v>
      </c>
      <c r="AP58" s="344">
        <f t="shared" ref="AP58" si="57">SUM(AP59:AP64)</f>
        <v>0</v>
      </c>
      <c r="AQ58" s="240">
        <f t="shared" si="24"/>
        <v>530.60375370637075</v>
      </c>
    </row>
    <row r="59" spans="1:43" s="208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208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208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208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208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3" ht="12.75" customHeight="1" x14ac:dyDescent="0.2">
      <c r="A65" s="242" t="s">
        <v>196</v>
      </c>
      <c r="B65" s="243"/>
      <c r="C65" s="264">
        <f>SUM(D65:G65)</f>
        <v>0</v>
      </c>
      <c r="D65" s="265">
        <f>SUM(D66:D69)</f>
        <v>0</v>
      </c>
      <c r="E65" s="182"/>
      <c r="F65" s="266"/>
      <c r="G65" s="266"/>
      <c r="H65" s="150">
        <f>SUM(I65:K65)</f>
        <v>29.146000000000001</v>
      </c>
      <c r="I65" s="151"/>
      <c r="J65" s="151">
        <v>13.146000000000001</v>
      </c>
      <c r="K65" s="151">
        <v>16</v>
      </c>
      <c r="L65" s="310">
        <f>SUM(M65:Z65)</f>
        <v>263.66967273762873</v>
      </c>
      <c r="M65" s="182"/>
      <c r="N65" s="182"/>
      <c r="O65" s="182"/>
      <c r="P65" s="182"/>
      <c r="Q65" s="182">
        <v>0.14377373132673707</v>
      </c>
      <c r="R65" s="182"/>
      <c r="S65" s="189">
        <v>118.87884953089946</v>
      </c>
      <c r="T65" s="189">
        <v>3.3306017632612286</v>
      </c>
      <c r="U65" s="189">
        <v>141.3164477121413</v>
      </c>
      <c r="V65" s="182">
        <f>SUM(V66:V69)</f>
        <v>0</v>
      </c>
      <c r="W65" s="182"/>
      <c r="X65" s="182"/>
      <c r="Y65" s="182"/>
      <c r="Z65" s="266"/>
      <c r="AA65" s="176">
        <v>63.757901017967662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73.743942490949181</v>
      </c>
      <c r="AP65" s="330"/>
      <c r="AQ65" s="576">
        <f t="shared" si="24"/>
        <v>430.31751624654555</v>
      </c>
    </row>
    <row r="66" spans="1:43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3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3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3" s="208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3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296"/>
      <c r="L70" s="312">
        <f>SUM(M70:Z70)</f>
        <v>223.43039999999999</v>
      </c>
      <c r="M70" s="191"/>
      <c r="N70" s="191"/>
      <c r="O70" s="191"/>
      <c r="P70" s="191">
        <v>0</v>
      </c>
      <c r="Q70" s="191">
        <v>0</v>
      </c>
      <c r="R70" s="191"/>
      <c r="S70" s="191"/>
      <c r="T70" s="191">
        <v>0</v>
      </c>
      <c r="U70" s="191">
        <v>223.43039999999999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38.012</v>
      </c>
      <c r="AP70" s="333"/>
      <c r="AQ70" s="220">
        <f t="shared" si="24"/>
        <v>261.44240000000002</v>
      </c>
    </row>
    <row r="71" spans="1:43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266"/>
      <c r="L71" s="310">
        <f>SUM(M71:Z71)</f>
        <v>30.611109433895123</v>
      </c>
      <c r="M71" s="182"/>
      <c r="N71" s="182"/>
      <c r="O71" s="182"/>
      <c r="P71" s="182"/>
      <c r="Q71" s="182"/>
      <c r="R71" s="182"/>
      <c r="S71" s="182"/>
      <c r="T71" s="182"/>
      <c r="U71" s="182">
        <v>30.611109433895123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330"/>
      <c r="AQ71" s="465">
        <f t="shared" si="24"/>
        <v>30.611109433895123</v>
      </c>
    </row>
    <row r="72" spans="1:43" ht="12.75" customHeight="1" thickBot="1" x14ac:dyDescent="0.25">
      <c r="A72" s="205" t="s">
        <v>42</v>
      </c>
      <c r="B72" s="206"/>
      <c r="C72" s="256">
        <f t="shared" ref="C72:AP72" si="58">C26-C27-C29</f>
        <v>-97.226934489699261</v>
      </c>
      <c r="D72" s="278">
        <f t="shared" si="58"/>
        <v>-97.226934489699261</v>
      </c>
      <c r="E72" s="179">
        <f t="shared" si="58"/>
        <v>0</v>
      </c>
      <c r="F72" s="297">
        <f t="shared" si="58"/>
        <v>0</v>
      </c>
      <c r="G72" s="297">
        <f t="shared" si="58"/>
        <v>0</v>
      </c>
      <c r="H72" s="307">
        <f t="shared" si="58"/>
        <v>-11.183260999999902</v>
      </c>
      <c r="I72" s="278">
        <f t="shared" si="58"/>
        <v>23.994000000000064</v>
      </c>
      <c r="J72" s="179">
        <f t="shared" si="58"/>
        <v>-35.055999999999983</v>
      </c>
      <c r="K72" s="297">
        <f t="shared" si="58"/>
        <v>-0.12126100000000406</v>
      </c>
      <c r="L72" s="307">
        <f t="shared" si="58"/>
        <v>58.338931325049543</v>
      </c>
      <c r="M72" s="179">
        <f t="shared" si="58"/>
        <v>0</v>
      </c>
      <c r="N72" s="179">
        <f t="shared" ref="N72" si="59">N26-N27-N29</f>
        <v>2.129999999999999</v>
      </c>
      <c r="O72" s="179">
        <f t="shared" si="58"/>
        <v>0</v>
      </c>
      <c r="P72" s="179">
        <f t="shared" si="58"/>
        <v>-10.581872150943354</v>
      </c>
      <c r="Q72" s="179">
        <f t="shared" si="58"/>
        <v>-7.3892000000000451</v>
      </c>
      <c r="R72" s="179">
        <f t="shared" si="58"/>
        <v>15.799272215993994</v>
      </c>
      <c r="S72" s="179">
        <f t="shared" si="58"/>
        <v>4.924499999999739</v>
      </c>
      <c r="T72" s="179">
        <f t="shared" si="58"/>
        <v>5.679831259999844</v>
      </c>
      <c r="U72" s="179">
        <f t="shared" si="58"/>
        <v>51.980400000000145</v>
      </c>
      <c r="V72" s="179">
        <f t="shared" si="58"/>
        <v>0</v>
      </c>
      <c r="W72" s="179">
        <f t="shared" si="58"/>
        <v>-4.2040000000000006</v>
      </c>
      <c r="X72" s="179">
        <f t="shared" si="58"/>
        <v>0</v>
      </c>
      <c r="Y72" s="179">
        <f t="shared" si="58"/>
        <v>0</v>
      </c>
      <c r="Z72" s="297">
        <f t="shared" si="58"/>
        <v>0</v>
      </c>
      <c r="AA72" s="307">
        <f t="shared" si="58"/>
        <v>0.19407323759980954</v>
      </c>
      <c r="AB72" s="257">
        <f t="shared" si="58"/>
        <v>0</v>
      </c>
      <c r="AC72" s="336">
        <f t="shared" si="58"/>
        <v>0</v>
      </c>
      <c r="AD72" s="179">
        <f t="shared" si="58"/>
        <v>0</v>
      </c>
      <c r="AE72" s="179">
        <f t="shared" si="58"/>
        <v>0</v>
      </c>
      <c r="AF72" s="179">
        <f t="shared" ref="AF72" si="60">AF26-AF27-AF29</f>
        <v>0</v>
      </c>
      <c r="AG72" s="179">
        <f t="shared" si="58"/>
        <v>0</v>
      </c>
      <c r="AH72" s="179">
        <f t="shared" si="58"/>
        <v>0</v>
      </c>
      <c r="AI72" s="179">
        <f t="shared" si="58"/>
        <v>0</v>
      </c>
      <c r="AJ72" s="179">
        <f t="shared" ref="AJ72" si="61">AJ26-AJ27-AJ29</f>
        <v>0</v>
      </c>
      <c r="AK72" s="179">
        <f t="shared" si="58"/>
        <v>0</v>
      </c>
      <c r="AL72" s="179">
        <f t="shared" ref="AL72" si="62">AL26-AL27-AL29</f>
        <v>0</v>
      </c>
      <c r="AM72" s="440">
        <f t="shared" si="58"/>
        <v>0</v>
      </c>
      <c r="AN72" s="257">
        <f t="shared" si="58"/>
        <v>0</v>
      </c>
      <c r="AO72" s="307">
        <f t="shared" si="58"/>
        <v>-1.3759999999995216</v>
      </c>
      <c r="AP72" s="257">
        <f t="shared" si="58"/>
        <v>0</v>
      </c>
      <c r="AQ72" s="207">
        <f t="shared" si="24"/>
        <v>-51.253190927049332</v>
      </c>
    </row>
    <row r="73" spans="1:43" s="208" customFormat="1" ht="12.75" customHeight="1" x14ac:dyDescent="0.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>
        <f>AQ72/AQ7*100</f>
        <v>-0.49562690515740176</v>
      </c>
    </row>
    <row r="74" spans="1:43" s="208" customFormat="1" ht="12.75" customHeight="1" x14ac:dyDescent="0.2">
      <c r="A74" s="357" t="s">
        <v>58</v>
      </c>
      <c r="B74" s="358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</row>
    <row r="75" spans="1:43" ht="12.75" customHeight="1" x14ac:dyDescent="0.2">
      <c r="A75" s="385" t="s">
        <v>218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</row>
    <row r="76" spans="1:43" ht="12.75" customHeight="1" x14ac:dyDescent="0.2">
      <c r="A76" s="244" t="s">
        <v>152</v>
      </c>
      <c r="B76" s="244"/>
      <c r="C76" s="244"/>
      <c r="D76" s="244"/>
      <c r="E76" s="298"/>
      <c r="F76" s="213"/>
      <c r="G76" s="213"/>
      <c r="H76" s="298"/>
      <c r="I76" s="213"/>
      <c r="J76" s="213"/>
      <c r="S76" s="348"/>
      <c r="T76" s="360"/>
      <c r="U76" s="348"/>
      <c r="V76" s="348"/>
      <c r="AB76" s="347"/>
      <c r="AP76" s="356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AS76"/>
  <sheetViews>
    <sheetView zoomScale="80" zoomScaleNormal="80" workbookViewId="0">
      <pane xSplit="2" ySplit="1" topLeftCell="R62" activePane="bottomRight" state="frozen"/>
      <selection activeCell="A77" sqref="A77:XFD85"/>
      <selection pane="topRight" activeCell="A77" sqref="A77:XFD85"/>
      <selection pane="bottomLeft" activeCell="A77" sqref="A77:XFD85"/>
      <selection pane="bottomRight" activeCell="A77" sqref="A77:XFD85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7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164" customWidth="1"/>
    <col min="17" max="17" width="7.5703125" style="164" bestFit="1" customWidth="1"/>
    <col min="18" max="18" width="8.28515625" style="164" bestFit="1" customWidth="1"/>
    <col min="19" max="19" width="7.42578125" style="164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7" t="s">
        <v>46</v>
      </c>
      <c r="B1" s="1" t="s">
        <v>0</v>
      </c>
      <c r="C1" s="397" t="s">
        <v>79</v>
      </c>
      <c r="D1" s="398" t="s">
        <v>80</v>
      </c>
      <c r="E1" s="399" t="s">
        <v>81</v>
      </c>
      <c r="F1" s="400" t="s">
        <v>82</v>
      </c>
      <c r="G1" s="400" t="s">
        <v>150</v>
      </c>
      <c r="H1" s="401" t="s">
        <v>83</v>
      </c>
      <c r="I1" s="398" t="s">
        <v>84</v>
      </c>
      <c r="J1" s="399" t="s">
        <v>85</v>
      </c>
      <c r="K1" s="400" t="s">
        <v>86</v>
      </c>
      <c r="L1" s="401" t="s">
        <v>87</v>
      </c>
      <c r="M1" s="389" t="s">
        <v>88</v>
      </c>
      <c r="N1" s="389" t="s">
        <v>214</v>
      </c>
      <c r="O1" s="399" t="s">
        <v>89</v>
      </c>
      <c r="P1" s="399" t="s">
        <v>90</v>
      </c>
      <c r="Q1" s="399" t="s">
        <v>91</v>
      </c>
      <c r="R1" s="399" t="s">
        <v>92</v>
      </c>
      <c r="S1" s="399" t="s">
        <v>93</v>
      </c>
      <c r="T1" s="399" t="s">
        <v>94</v>
      </c>
      <c r="U1" s="399" t="s">
        <v>95</v>
      </c>
      <c r="V1" s="399" t="s">
        <v>96</v>
      </c>
      <c r="W1" s="399" t="s">
        <v>97</v>
      </c>
      <c r="X1" s="399" t="s">
        <v>98</v>
      </c>
      <c r="Y1" s="399" t="s">
        <v>99</v>
      </c>
      <c r="Z1" s="400" t="s">
        <v>100</v>
      </c>
      <c r="AA1" s="401" t="s">
        <v>101</v>
      </c>
      <c r="AB1" s="395" t="s">
        <v>102</v>
      </c>
      <c r="AC1" s="402" t="s">
        <v>103</v>
      </c>
      <c r="AD1" s="399" t="s">
        <v>104</v>
      </c>
      <c r="AE1" s="399" t="s">
        <v>105</v>
      </c>
      <c r="AF1" s="399" t="s">
        <v>209</v>
      </c>
      <c r="AG1" s="399" t="s">
        <v>106</v>
      </c>
      <c r="AH1" s="399" t="s">
        <v>107</v>
      </c>
      <c r="AI1" s="390" t="s">
        <v>212</v>
      </c>
      <c r="AJ1" s="390" t="s">
        <v>213</v>
      </c>
      <c r="AK1" s="399" t="s">
        <v>210</v>
      </c>
      <c r="AL1" s="399" t="s">
        <v>211</v>
      </c>
      <c r="AM1" s="410" t="s">
        <v>208</v>
      </c>
      <c r="AN1" s="395" t="s">
        <v>118</v>
      </c>
      <c r="AO1" s="401" t="s">
        <v>108</v>
      </c>
      <c r="AP1" s="395" t="s">
        <v>109</v>
      </c>
      <c r="AQ1" s="396" t="s">
        <v>110</v>
      </c>
      <c r="AS1" s="519">
        <v>7</v>
      </c>
    </row>
    <row r="2" spans="1:45" ht="12.75" customHeight="1" x14ac:dyDescent="0.2">
      <c r="A2" s="3" t="s">
        <v>66</v>
      </c>
      <c r="B2" s="4"/>
      <c r="C2" s="5">
        <f>SUM(D2:G2)</f>
        <v>15.601998</v>
      </c>
      <c r="D2" s="6">
        <v>15.601998</v>
      </c>
      <c r="E2" s="7"/>
      <c r="F2" s="8"/>
      <c r="G2" s="8"/>
      <c r="H2" s="9">
        <f>SUM(I2:K2)</f>
        <v>1411.18</v>
      </c>
      <c r="I2" s="10">
        <v>919.77</v>
      </c>
      <c r="J2" s="11">
        <v>491.41</v>
      </c>
      <c r="K2" s="8"/>
      <c r="L2" s="9">
        <f>SUM(M2:Z2)</f>
        <v>0</v>
      </c>
      <c r="M2" s="12"/>
      <c r="N2" s="629"/>
      <c r="O2" s="13"/>
      <c r="P2" s="13"/>
      <c r="Q2" s="13"/>
      <c r="R2" s="13"/>
      <c r="S2" s="13"/>
      <c r="T2" s="13"/>
      <c r="U2" s="13"/>
      <c r="V2" s="13"/>
      <c r="W2" s="13"/>
      <c r="X2" s="11"/>
      <c r="Y2" s="11"/>
      <c r="Z2" s="8"/>
      <c r="AA2" s="9">
        <v>1876.7374044038397</v>
      </c>
      <c r="AB2" s="14">
        <f>SUM(AC2:AM2)</f>
        <v>167.7602</v>
      </c>
      <c r="AC2" s="15">
        <v>59.941999999999993</v>
      </c>
      <c r="AD2" s="11">
        <v>0</v>
      </c>
      <c r="AE2" s="11">
        <v>105.45407999999999</v>
      </c>
      <c r="AF2" s="11">
        <v>0</v>
      </c>
      <c r="AG2" s="11">
        <v>0</v>
      </c>
      <c r="AH2" s="11">
        <v>2.2685999999999997</v>
      </c>
      <c r="AI2" s="11">
        <v>0</v>
      </c>
      <c r="AJ2" s="11">
        <v>0</v>
      </c>
      <c r="AK2" s="11">
        <v>0</v>
      </c>
      <c r="AL2" s="11">
        <v>4.7759999999999997E-2</v>
      </c>
      <c r="AM2" s="427">
        <v>4.7759999999999997E-2</v>
      </c>
      <c r="AN2" s="412">
        <v>0</v>
      </c>
      <c r="AO2" s="16"/>
      <c r="AP2" s="14"/>
      <c r="AQ2" s="17">
        <f>C2+H2+L2+AA2+AB2+AN2+AO2+AP2</f>
        <v>3471.2796024038403</v>
      </c>
    </row>
    <row r="3" spans="1:45" ht="12.75" customHeight="1" x14ac:dyDescent="0.2">
      <c r="A3" s="19" t="s">
        <v>1</v>
      </c>
      <c r="B3" s="20"/>
      <c r="C3" s="21">
        <f>SUM(D3:G3)</f>
        <v>2010.074179743172</v>
      </c>
      <c r="D3" s="22">
        <v>1991.1421157431719</v>
      </c>
      <c r="E3" s="190"/>
      <c r="F3" s="24"/>
      <c r="G3" s="24">
        <v>18.932064</v>
      </c>
      <c r="H3" s="25">
        <f>SUM(I3:K3)</f>
        <v>0</v>
      </c>
      <c r="I3" s="26"/>
      <c r="J3" s="27"/>
      <c r="K3" s="24"/>
      <c r="L3" s="25">
        <f>SUM(M3:Z3)</f>
        <v>5803.2335310999988</v>
      </c>
      <c r="M3" s="28">
        <v>2034.9739999999999</v>
      </c>
      <c r="N3" s="28">
        <v>18.105</v>
      </c>
      <c r="O3" s="27">
        <v>0</v>
      </c>
      <c r="P3" s="27">
        <v>586.81499999999994</v>
      </c>
      <c r="Q3" s="27">
        <v>96.059600000000003</v>
      </c>
      <c r="R3" s="27">
        <v>369.70829999999995</v>
      </c>
      <c r="S3" s="27">
        <v>1109.9822999999999</v>
      </c>
      <c r="T3" s="27">
        <v>126.1456</v>
      </c>
      <c r="U3" s="27">
        <v>1216.4544000000001</v>
      </c>
      <c r="V3" s="27">
        <v>64.855331100000001</v>
      </c>
      <c r="W3" s="27">
        <v>0</v>
      </c>
      <c r="X3" s="27">
        <v>121.554</v>
      </c>
      <c r="Y3" s="27">
        <v>0</v>
      </c>
      <c r="Z3" s="24">
        <v>58.58</v>
      </c>
      <c r="AA3" s="25">
        <v>0</v>
      </c>
      <c r="AB3" s="29">
        <f>SUM(AC3:AM3)</f>
        <v>0</v>
      </c>
      <c r="AC3" s="30"/>
      <c r="AD3" s="27"/>
      <c r="AE3" s="27">
        <v>0</v>
      </c>
      <c r="AF3" s="27"/>
      <c r="AG3" s="27"/>
      <c r="AH3" s="27"/>
      <c r="AI3" s="27">
        <v>0</v>
      </c>
      <c r="AJ3" s="27">
        <v>0</v>
      </c>
      <c r="AK3" s="27"/>
      <c r="AL3" s="27"/>
      <c r="AM3" s="428"/>
      <c r="AN3" s="413"/>
      <c r="AO3" s="31">
        <v>0</v>
      </c>
      <c r="AP3" s="29"/>
      <c r="AQ3" s="32">
        <f t="shared" ref="AQ3:AQ20" si="0">C3+H3+L3+AA3+AB3+AN3+AO3+AP3</f>
        <v>7813.3077108431708</v>
      </c>
    </row>
    <row r="4" spans="1:45" ht="12.75" customHeight="1" x14ac:dyDescent="0.2">
      <c r="A4" s="19" t="s">
        <v>2</v>
      </c>
      <c r="B4" s="20"/>
      <c r="C4" s="21">
        <f>SUM(D4:G4)</f>
        <v>18.406951748261854</v>
      </c>
      <c r="D4" s="22">
        <v>17.474237760000001</v>
      </c>
      <c r="E4" s="253"/>
      <c r="F4" s="24"/>
      <c r="G4" s="24">
        <v>0.9327139882618507</v>
      </c>
      <c r="H4" s="25">
        <f>SUM(I4:K4)</f>
        <v>4</v>
      </c>
      <c r="I4" s="26"/>
      <c r="J4" s="27"/>
      <c r="K4" s="24">
        <v>4</v>
      </c>
      <c r="L4" s="25">
        <f>SUM(M4:Z4)</f>
        <v>693.4212</v>
      </c>
      <c r="M4" s="28">
        <v>0</v>
      </c>
      <c r="N4" s="28">
        <v>0</v>
      </c>
      <c r="O4" s="27"/>
      <c r="P4" s="27">
        <v>1.0649999999999999</v>
      </c>
      <c r="Q4" s="27">
        <v>0</v>
      </c>
      <c r="R4" s="27">
        <v>0</v>
      </c>
      <c r="S4" s="27">
        <v>605.71349999999995</v>
      </c>
      <c r="T4" s="27">
        <v>7.8841000000000001</v>
      </c>
      <c r="U4" s="27">
        <v>4.1375999999999999</v>
      </c>
      <c r="V4" s="27">
        <v>0</v>
      </c>
      <c r="W4" s="27">
        <v>74.620999999999995</v>
      </c>
      <c r="X4" s="27">
        <v>0</v>
      </c>
      <c r="Y4" s="27">
        <v>0</v>
      </c>
      <c r="Z4" s="24">
        <v>0</v>
      </c>
      <c r="AA4" s="25">
        <v>0</v>
      </c>
      <c r="AB4" s="29">
        <f>SUM(AC4:AM4)</f>
        <v>0</v>
      </c>
      <c r="AC4" s="30"/>
      <c r="AD4" s="27"/>
      <c r="AE4" s="27">
        <v>0</v>
      </c>
      <c r="AF4" s="27"/>
      <c r="AG4" s="27"/>
      <c r="AH4" s="27"/>
      <c r="AI4" s="27">
        <v>0</v>
      </c>
      <c r="AJ4" s="27">
        <v>0</v>
      </c>
      <c r="AK4" s="27"/>
      <c r="AL4" s="27"/>
      <c r="AM4" s="428"/>
      <c r="AN4" s="413"/>
      <c r="AO4" s="31">
        <v>0</v>
      </c>
      <c r="AP4" s="29"/>
      <c r="AQ4" s="32">
        <f t="shared" si="0"/>
        <v>715.8281517482618</v>
      </c>
    </row>
    <row r="5" spans="1:45" ht="12.75" customHeight="1" x14ac:dyDescent="0.2">
      <c r="A5" s="19" t="s">
        <v>3</v>
      </c>
      <c r="B5" s="20"/>
      <c r="C5" s="21">
        <f>SUM(D5:G5)</f>
        <v>0</v>
      </c>
      <c r="D5" s="22"/>
      <c r="E5" s="253"/>
      <c r="F5" s="24"/>
      <c r="G5" s="24"/>
      <c r="H5" s="25">
        <f>SUM(I5:K5)</f>
        <v>0</v>
      </c>
      <c r="I5" s="26"/>
      <c r="J5" s="27"/>
      <c r="K5" s="24"/>
      <c r="L5" s="25">
        <f>SUM(M5:Z5)</f>
        <v>18.1737</v>
      </c>
      <c r="M5" s="28"/>
      <c r="N5" s="28"/>
      <c r="O5" s="27"/>
      <c r="P5" s="27"/>
      <c r="Q5" s="27"/>
      <c r="R5" s="27"/>
      <c r="S5" s="27">
        <v>8.8641000000000005</v>
      </c>
      <c r="T5" s="27"/>
      <c r="U5" s="27">
        <v>9.3095999999999997</v>
      </c>
      <c r="V5" s="27"/>
      <c r="W5" s="27"/>
      <c r="X5" s="27"/>
      <c r="Y5" s="27"/>
      <c r="Z5" s="24"/>
      <c r="AA5" s="25"/>
      <c r="AB5" s="29">
        <f>SUM(AC5:AM5)</f>
        <v>0</v>
      </c>
      <c r="AC5" s="30"/>
      <c r="AD5" s="27"/>
      <c r="AE5" s="27"/>
      <c r="AF5" s="27"/>
      <c r="AG5" s="27"/>
      <c r="AH5" s="27"/>
      <c r="AI5" s="27"/>
      <c r="AJ5" s="27"/>
      <c r="AK5" s="27"/>
      <c r="AL5" s="27"/>
      <c r="AM5" s="428"/>
      <c r="AN5" s="413"/>
      <c r="AO5" s="31"/>
      <c r="AP5" s="29"/>
      <c r="AQ5" s="32">
        <f t="shared" si="0"/>
        <v>18.1737</v>
      </c>
    </row>
    <row r="6" spans="1:45" ht="12.75" customHeight="1" thickBot="1" x14ac:dyDescent="0.25">
      <c r="A6" s="33" t="s">
        <v>4</v>
      </c>
      <c r="B6" s="34"/>
      <c r="C6" s="21">
        <f>SUM(D6:G6)</f>
        <v>77.433088145594354</v>
      </c>
      <c r="D6" s="35">
        <v>77.433088145594354</v>
      </c>
      <c r="E6" s="190">
        <v>0</v>
      </c>
      <c r="F6" s="36"/>
      <c r="G6" s="36">
        <v>0</v>
      </c>
      <c r="H6" s="37">
        <f>SUM(I6:K6)</f>
        <v>-30.014000006700002</v>
      </c>
      <c r="I6" s="38">
        <v>-156.0139999932</v>
      </c>
      <c r="J6" s="39">
        <v>125.9999999865</v>
      </c>
      <c r="K6" s="36">
        <v>0</v>
      </c>
      <c r="L6" s="37">
        <f>SUM(M6:Z6)</f>
        <v>-466.97442725000008</v>
      </c>
      <c r="M6" s="28">
        <v>-190.20359999999999</v>
      </c>
      <c r="N6" s="28">
        <v>-1.0649999999999999</v>
      </c>
      <c r="O6" s="27"/>
      <c r="P6" s="27">
        <v>-10.649999999999999</v>
      </c>
      <c r="Q6" s="27">
        <v>25.334400000000002</v>
      </c>
      <c r="R6" s="27">
        <v>-14.746199999999998</v>
      </c>
      <c r="S6" s="27">
        <v>-175.31219999999999</v>
      </c>
      <c r="T6" s="27">
        <v>-5.6315000000000008</v>
      </c>
      <c r="U6" s="27">
        <v>-106.5432</v>
      </c>
      <c r="V6" s="27">
        <v>3.8604363749999999</v>
      </c>
      <c r="W6" s="27">
        <v>2.1019999999999999</v>
      </c>
      <c r="X6" s="39">
        <v>3.8604363749999999</v>
      </c>
      <c r="Y6" s="39">
        <v>0</v>
      </c>
      <c r="Z6" s="36">
        <v>2.02</v>
      </c>
      <c r="AA6" s="37">
        <v>0</v>
      </c>
      <c r="AB6" s="40">
        <f>SUM(AC6:AM6)</f>
        <v>0</v>
      </c>
      <c r="AC6" s="41"/>
      <c r="AD6" s="39"/>
      <c r="AE6" s="39">
        <v>0</v>
      </c>
      <c r="AF6" s="39"/>
      <c r="AG6" s="39"/>
      <c r="AH6" s="39"/>
      <c r="AI6" s="39">
        <v>0</v>
      </c>
      <c r="AJ6" s="39">
        <v>0</v>
      </c>
      <c r="AK6" s="39"/>
      <c r="AL6" s="39"/>
      <c r="AM6" s="429"/>
      <c r="AN6" s="42"/>
      <c r="AO6" s="43"/>
      <c r="AP6" s="40"/>
      <c r="AQ6" s="44">
        <f t="shared" si="0"/>
        <v>-419.5553391111057</v>
      </c>
    </row>
    <row r="7" spans="1:45" s="52" customFormat="1" ht="12.75" customHeight="1" x14ac:dyDescent="0.2">
      <c r="A7" s="53" t="s">
        <v>67</v>
      </c>
      <c r="B7" s="54"/>
      <c r="C7" s="55">
        <f t="shared" ref="C7:AP7" si="1">C2+C3-C4-C5+C6</f>
        <v>2084.7023141405043</v>
      </c>
      <c r="D7" s="60">
        <f t="shared" si="1"/>
        <v>2066.7029641287663</v>
      </c>
      <c r="E7" s="57">
        <f t="shared" si="1"/>
        <v>0</v>
      </c>
      <c r="F7" s="57">
        <f t="shared" si="1"/>
        <v>0</v>
      </c>
      <c r="G7" s="57">
        <f t="shared" si="1"/>
        <v>17.999350011738152</v>
      </c>
      <c r="H7" s="59">
        <f t="shared" si="1"/>
        <v>1377.1659999933001</v>
      </c>
      <c r="I7" s="60">
        <f t="shared" si="1"/>
        <v>763.75600000679992</v>
      </c>
      <c r="J7" s="57">
        <f t="shared" si="1"/>
        <v>617.4099999865</v>
      </c>
      <c r="K7" s="60">
        <f t="shared" si="1"/>
        <v>-4</v>
      </c>
      <c r="L7" s="59">
        <f t="shared" si="1"/>
        <v>4624.6642038499986</v>
      </c>
      <c r="M7" s="60">
        <f t="shared" si="1"/>
        <v>1844.7703999999999</v>
      </c>
      <c r="N7" s="60">
        <f t="shared" ref="N7" si="2">N2+N3-N4-N5+N6</f>
        <v>17.04</v>
      </c>
      <c r="O7" s="57">
        <f t="shared" si="1"/>
        <v>0</v>
      </c>
      <c r="P7" s="57">
        <f t="shared" si="1"/>
        <v>575.09999999999991</v>
      </c>
      <c r="Q7" s="57">
        <f t="shared" si="1"/>
        <v>121.39400000000001</v>
      </c>
      <c r="R7" s="57">
        <f t="shared" si="1"/>
        <v>354.96209999999996</v>
      </c>
      <c r="S7" s="57">
        <f t="shared" si="1"/>
        <v>320.09249999999997</v>
      </c>
      <c r="T7" s="57">
        <f t="shared" si="1"/>
        <v>112.63</v>
      </c>
      <c r="U7" s="57">
        <f t="shared" si="1"/>
        <v>1096.4639999999999</v>
      </c>
      <c r="V7" s="57">
        <f t="shared" si="1"/>
        <v>68.715767475000007</v>
      </c>
      <c r="W7" s="57">
        <f t="shared" si="1"/>
        <v>-72.518999999999991</v>
      </c>
      <c r="X7" s="57">
        <f t="shared" si="1"/>
        <v>125.41443637500001</v>
      </c>
      <c r="Y7" s="57">
        <f t="shared" si="1"/>
        <v>0</v>
      </c>
      <c r="Z7" s="60">
        <f t="shared" si="1"/>
        <v>60.6</v>
      </c>
      <c r="AA7" s="59">
        <f t="shared" si="1"/>
        <v>1876.7374044038397</v>
      </c>
      <c r="AB7" s="59">
        <f t="shared" si="1"/>
        <v>167.7602</v>
      </c>
      <c r="AC7" s="60">
        <f t="shared" si="1"/>
        <v>59.941999999999993</v>
      </c>
      <c r="AD7" s="57">
        <f t="shared" si="1"/>
        <v>0</v>
      </c>
      <c r="AE7" s="57">
        <f t="shared" si="1"/>
        <v>105.45407999999999</v>
      </c>
      <c r="AF7" s="57">
        <f t="shared" ref="AF7" si="3">AF2+AF3-AF4-AF5+AF6</f>
        <v>0</v>
      </c>
      <c r="AG7" s="57">
        <f t="shared" si="1"/>
        <v>0</v>
      </c>
      <c r="AH7" s="57">
        <f t="shared" si="1"/>
        <v>2.2685999999999997</v>
      </c>
      <c r="AI7" s="57">
        <f t="shared" si="1"/>
        <v>0</v>
      </c>
      <c r="AJ7" s="57">
        <f t="shared" ref="AJ7" si="4">AJ2+AJ3-AJ4-AJ5+AJ6</f>
        <v>0</v>
      </c>
      <c r="AK7" s="57">
        <f t="shared" si="1"/>
        <v>0</v>
      </c>
      <c r="AL7" s="57">
        <f t="shared" ref="AL7" si="5">AL2+AL3-AL4-AL5+AL6</f>
        <v>4.7759999999999997E-2</v>
      </c>
      <c r="AM7" s="430">
        <f t="shared" si="1"/>
        <v>4.7759999999999997E-2</v>
      </c>
      <c r="AN7" s="60">
        <f t="shared" si="1"/>
        <v>0</v>
      </c>
      <c r="AO7" s="59">
        <f t="shared" si="1"/>
        <v>0</v>
      </c>
      <c r="AP7" s="361">
        <f t="shared" si="1"/>
        <v>0</v>
      </c>
      <c r="AQ7" s="115">
        <f t="shared" si="0"/>
        <v>10131.030122387643</v>
      </c>
    </row>
    <row r="8" spans="1:45" s="52" customFormat="1" ht="12.75" customHeight="1" thickBot="1" x14ac:dyDescent="0.25">
      <c r="A8" s="363" t="s">
        <v>68</v>
      </c>
      <c r="B8" s="364"/>
      <c r="C8" s="367">
        <f t="shared" ref="C8:AP8" si="6">C7-C27</f>
        <v>2084.7023141405043</v>
      </c>
      <c r="D8" s="365">
        <f t="shared" si="6"/>
        <v>2066.7029641287663</v>
      </c>
      <c r="E8" s="368">
        <f t="shared" si="6"/>
        <v>0</v>
      </c>
      <c r="F8" s="369">
        <f t="shared" si="6"/>
        <v>0</v>
      </c>
      <c r="G8" s="369">
        <f t="shared" si="6"/>
        <v>17.999350011738152</v>
      </c>
      <c r="H8" s="370">
        <f t="shared" si="6"/>
        <v>1377.1659999933001</v>
      </c>
      <c r="I8" s="365">
        <f t="shared" si="6"/>
        <v>763.75600000679992</v>
      </c>
      <c r="J8" s="368">
        <f t="shared" si="6"/>
        <v>617.4099999865</v>
      </c>
      <c r="K8" s="365">
        <f t="shared" si="6"/>
        <v>-4</v>
      </c>
      <c r="L8" s="370">
        <f t="shared" si="6"/>
        <v>4438.649767474999</v>
      </c>
      <c r="M8" s="365">
        <f t="shared" si="6"/>
        <v>1844.7703999999999</v>
      </c>
      <c r="N8" s="365">
        <f t="shared" si="6"/>
        <v>17.04</v>
      </c>
      <c r="O8" s="368">
        <f t="shared" si="6"/>
        <v>0</v>
      </c>
      <c r="P8" s="368">
        <f t="shared" si="6"/>
        <v>575.09999999999991</v>
      </c>
      <c r="Q8" s="368">
        <f t="shared" si="6"/>
        <v>121.39400000000001</v>
      </c>
      <c r="R8" s="368">
        <f t="shared" si="6"/>
        <v>354.96209999999996</v>
      </c>
      <c r="S8" s="368">
        <f t="shared" si="6"/>
        <v>320.09249999999997</v>
      </c>
      <c r="T8" s="368">
        <f t="shared" si="6"/>
        <v>112.63</v>
      </c>
      <c r="U8" s="368">
        <f t="shared" si="6"/>
        <v>1096.4639999999999</v>
      </c>
      <c r="V8" s="368">
        <f t="shared" si="6"/>
        <v>68.715767475000007</v>
      </c>
      <c r="W8" s="368">
        <f t="shared" si="6"/>
        <v>-72.518999999999991</v>
      </c>
      <c r="X8" s="368">
        <f t="shared" si="6"/>
        <v>0</v>
      </c>
      <c r="Y8" s="368">
        <f t="shared" si="6"/>
        <v>0</v>
      </c>
      <c r="Z8" s="365">
        <f t="shared" si="6"/>
        <v>0</v>
      </c>
      <c r="AA8" s="370">
        <f t="shared" si="6"/>
        <v>1446.2437610438396</v>
      </c>
      <c r="AB8" s="365">
        <f t="shared" si="6"/>
        <v>167.7602</v>
      </c>
      <c r="AC8" s="365">
        <f t="shared" si="6"/>
        <v>59.941999999999993</v>
      </c>
      <c r="AD8" s="368">
        <f t="shared" si="6"/>
        <v>0</v>
      </c>
      <c r="AE8" s="368">
        <f t="shared" si="6"/>
        <v>105.45407999999999</v>
      </c>
      <c r="AF8" s="368">
        <f t="shared" si="6"/>
        <v>0</v>
      </c>
      <c r="AG8" s="368">
        <f t="shared" si="6"/>
        <v>0</v>
      </c>
      <c r="AH8" s="368">
        <f t="shared" si="6"/>
        <v>2.2685999999999997</v>
      </c>
      <c r="AI8" s="368">
        <f t="shared" si="6"/>
        <v>0</v>
      </c>
      <c r="AJ8" s="368">
        <f t="shared" ref="AJ8" si="7">AJ7-AJ27</f>
        <v>0</v>
      </c>
      <c r="AK8" s="368">
        <f t="shared" si="6"/>
        <v>0</v>
      </c>
      <c r="AL8" s="368">
        <f t="shared" si="6"/>
        <v>4.7759999999999997E-2</v>
      </c>
      <c r="AM8" s="431">
        <f t="shared" si="6"/>
        <v>4.7759999999999997E-2</v>
      </c>
      <c r="AN8" s="365">
        <f t="shared" si="6"/>
        <v>0</v>
      </c>
      <c r="AO8" s="370">
        <f t="shared" si="6"/>
        <v>0</v>
      </c>
      <c r="AP8" s="365">
        <f t="shared" si="6"/>
        <v>0</v>
      </c>
      <c r="AQ8" s="366">
        <f t="shared" si="0"/>
        <v>9514.522042652643</v>
      </c>
    </row>
    <row r="9" spans="1:45" s="52" customFormat="1" ht="12.75" customHeight="1" x14ac:dyDescent="0.2">
      <c r="A9" s="53" t="s">
        <v>5</v>
      </c>
      <c r="B9" s="54"/>
      <c r="C9" s="55">
        <f t="shared" ref="C9:AP9" si="8">SUM(C10:C14)</f>
        <v>1245.1336470000001</v>
      </c>
      <c r="D9" s="56">
        <f t="shared" si="8"/>
        <v>1245.1336470000001</v>
      </c>
      <c r="E9" s="57">
        <f t="shared" si="8"/>
        <v>0</v>
      </c>
      <c r="F9" s="58">
        <f t="shared" si="8"/>
        <v>0</v>
      </c>
      <c r="G9" s="58">
        <f t="shared" si="8"/>
        <v>0</v>
      </c>
      <c r="H9" s="59">
        <f t="shared" si="8"/>
        <v>787.51700000000005</v>
      </c>
      <c r="I9" s="56">
        <f t="shared" si="8"/>
        <v>755.904</v>
      </c>
      <c r="J9" s="57">
        <f t="shared" si="8"/>
        <v>31.613</v>
      </c>
      <c r="K9" s="58">
        <f t="shared" si="8"/>
        <v>0</v>
      </c>
      <c r="L9" s="59">
        <f t="shared" si="8"/>
        <v>2205.4301</v>
      </c>
      <c r="M9" s="57">
        <f t="shared" si="8"/>
        <v>1844.7703999999999</v>
      </c>
      <c r="N9" s="57">
        <f t="shared" ref="N9" si="9">SUM(N10:N14)</f>
        <v>18.105</v>
      </c>
      <c r="O9" s="57">
        <f t="shared" si="8"/>
        <v>1.4327999999999999</v>
      </c>
      <c r="P9" s="57">
        <f t="shared" si="8"/>
        <v>0</v>
      </c>
      <c r="Q9" s="57">
        <f t="shared" si="8"/>
        <v>0</v>
      </c>
      <c r="R9" s="57">
        <f t="shared" si="8"/>
        <v>0</v>
      </c>
      <c r="S9" s="57">
        <f t="shared" si="8"/>
        <v>333.8811</v>
      </c>
      <c r="T9" s="57">
        <f t="shared" si="8"/>
        <v>0</v>
      </c>
      <c r="U9" s="57">
        <f t="shared" si="8"/>
        <v>7.2408000000000001</v>
      </c>
      <c r="V9" s="57">
        <f t="shared" si="8"/>
        <v>0</v>
      </c>
      <c r="W9" s="57">
        <f t="shared" si="8"/>
        <v>0</v>
      </c>
      <c r="X9" s="57">
        <f t="shared" si="8"/>
        <v>0</v>
      </c>
      <c r="Y9" s="57">
        <f t="shared" si="8"/>
        <v>0</v>
      </c>
      <c r="Z9" s="58">
        <f t="shared" si="8"/>
        <v>0</v>
      </c>
      <c r="AA9" s="59">
        <f t="shared" si="8"/>
        <v>842.85080879999998</v>
      </c>
      <c r="AB9" s="60">
        <f t="shared" si="8"/>
        <v>0</v>
      </c>
      <c r="AC9" s="61">
        <f t="shared" si="8"/>
        <v>0</v>
      </c>
      <c r="AD9" s="57">
        <f t="shared" si="8"/>
        <v>0</v>
      </c>
      <c r="AE9" s="57">
        <f t="shared" si="8"/>
        <v>0</v>
      </c>
      <c r="AF9" s="57">
        <f t="shared" ref="AF9" si="10">SUM(AF10:AF14)</f>
        <v>0</v>
      </c>
      <c r="AG9" s="57">
        <f t="shared" si="8"/>
        <v>0</v>
      </c>
      <c r="AH9" s="57">
        <f t="shared" si="8"/>
        <v>0</v>
      </c>
      <c r="AI9" s="57">
        <f t="shared" si="8"/>
        <v>0</v>
      </c>
      <c r="AJ9" s="57">
        <f t="shared" ref="AJ9" si="11">SUM(AJ10:AJ14)</f>
        <v>0</v>
      </c>
      <c r="AK9" s="57">
        <f t="shared" si="8"/>
        <v>0</v>
      </c>
      <c r="AL9" s="57">
        <f t="shared" ref="AL9" si="12">SUM(AL10:AL14)</f>
        <v>0</v>
      </c>
      <c r="AM9" s="430">
        <f t="shared" si="8"/>
        <v>0</v>
      </c>
      <c r="AN9" s="60">
        <f t="shared" si="8"/>
        <v>0</v>
      </c>
      <c r="AO9" s="59">
        <f t="shared" si="8"/>
        <v>43.515999999999998</v>
      </c>
      <c r="AP9" s="60">
        <f t="shared" si="8"/>
        <v>0</v>
      </c>
      <c r="AQ9" s="62">
        <f t="shared" si="0"/>
        <v>5124.4475557999995</v>
      </c>
    </row>
    <row r="10" spans="1:45" ht="12.75" customHeight="1" x14ac:dyDescent="0.2">
      <c r="A10" s="63" t="s">
        <v>225</v>
      </c>
      <c r="B10" s="64"/>
      <c r="C10" s="65">
        <f>SUM(D10:G10)</f>
        <v>1241.3317122000001</v>
      </c>
      <c r="D10" s="66">
        <v>1241.3317122000001</v>
      </c>
      <c r="E10" s="67"/>
      <c r="F10" s="68"/>
      <c r="G10" s="68"/>
      <c r="H10" s="69">
        <f>SUM(I10:K10)</f>
        <v>592.03099999999995</v>
      </c>
      <c r="I10" s="66">
        <v>560.41800000000001</v>
      </c>
      <c r="J10" s="67">
        <v>31.613</v>
      </c>
      <c r="K10" s="68"/>
      <c r="L10" s="69">
        <f>SUM(M10:Z10)</f>
        <v>341.12189999999998</v>
      </c>
      <c r="M10" s="67"/>
      <c r="N10" s="67"/>
      <c r="O10" s="67"/>
      <c r="P10" s="67"/>
      <c r="Q10" s="67"/>
      <c r="R10" s="67"/>
      <c r="S10" s="181">
        <v>333.8811</v>
      </c>
      <c r="T10" s="67"/>
      <c r="U10" s="67">
        <v>7.2408000000000001</v>
      </c>
      <c r="V10" s="67"/>
      <c r="W10" s="67"/>
      <c r="X10" s="67"/>
      <c r="Y10" s="67"/>
      <c r="Z10" s="68"/>
      <c r="AA10" s="69">
        <v>818.51087999999993</v>
      </c>
      <c r="AB10" s="70">
        <f>SUM(AC10:AM10)</f>
        <v>0</v>
      </c>
      <c r="AC10" s="71"/>
      <c r="AD10" s="67"/>
      <c r="AE10" s="67">
        <v>0</v>
      </c>
      <c r="AF10" s="67">
        <v>0</v>
      </c>
      <c r="AG10" s="67">
        <v>0</v>
      </c>
      <c r="AH10" s="67"/>
      <c r="AI10" s="67"/>
      <c r="AJ10" s="67"/>
      <c r="AK10" s="67"/>
      <c r="AL10" s="67"/>
      <c r="AM10" s="432"/>
      <c r="AN10" s="72">
        <v>0</v>
      </c>
      <c r="AO10" s="73"/>
      <c r="AP10" s="70"/>
      <c r="AQ10" s="74">
        <f t="shared" si="0"/>
        <v>2992.9954921999997</v>
      </c>
    </row>
    <row r="11" spans="1:45" ht="12.75" customHeight="1" x14ac:dyDescent="0.2">
      <c r="A11" s="19" t="s">
        <v>226</v>
      </c>
      <c r="B11" s="20"/>
      <c r="C11" s="21">
        <f>SUM(D11:G11)</f>
        <v>3.8019347999999997</v>
      </c>
      <c r="D11" s="26">
        <v>3.8019347999999997</v>
      </c>
      <c r="E11" s="27"/>
      <c r="F11" s="24"/>
      <c r="G11" s="24"/>
      <c r="H11" s="25">
        <f>SUM(I11:K11)</f>
        <v>11.532</v>
      </c>
      <c r="I11" s="26">
        <v>11.532</v>
      </c>
      <c r="J11" s="27"/>
      <c r="K11" s="24"/>
      <c r="L11" s="25">
        <f>SUM(M11:Z11)</f>
        <v>1.4327999999999999</v>
      </c>
      <c r="M11" s="27"/>
      <c r="N11" s="27"/>
      <c r="O11" s="27">
        <v>1.4327999999999999</v>
      </c>
      <c r="P11" s="27"/>
      <c r="Q11" s="27"/>
      <c r="R11" s="27"/>
      <c r="S11" s="27">
        <v>0</v>
      </c>
      <c r="T11" s="27">
        <v>0</v>
      </c>
      <c r="U11" s="27">
        <v>0</v>
      </c>
      <c r="V11" s="27"/>
      <c r="W11" s="27"/>
      <c r="X11" s="27"/>
      <c r="Y11" s="27"/>
      <c r="Z11" s="24"/>
      <c r="AA11" s="25">
        <v>24.339928799999999</v>
      </c>
      <c r="AB11" s="29">
        <f>SUM(AC11:AM11)</f>
        <v>0</v>
      </c>
      <c r="AC11" s="30"/>
      <c r="AD11" s="27"/>
      <c r="AE11" s="27">
        <v>0</v>
      </c>
      <c r="AF11" s="27"/>
      <c r="AG11" s="27"/>
      <c r="AH11" s="27">
        <v>0</v>
      </c>
      <c r="AI11" s="27"/>
      <c r="AJ11" s="27"/>
      <c r="AK11" s="27"/>
      <c r="AL11" s="27"/>
      <c r="AM11" s="428"/>
      <c r="AN11" s="413"/>
      <c r="AO11" s="31"/>
      <c r="AP11" s="29"/>
      <c r="AQ11" s="32">
        <f t="shared" si="0"/>
        <v>41.106663599999997</v>
      </c>
    </row>
    <row r="12" spans="1:45" ht="12.75" customHeight="1" x14ac:dyDescent="0.2">
      <c r="A12" s="19" t="s">
        <v>227</v>
      </c>
      <c r="B12" s="20"/>
      <c r="C12" s="21"/>
      <c r="D12" s="26"/>
      <c r="E12" s="27"/>
      <c r="F12" s="24"/>
      <c r="G12" s="24"/>
      <c r="H12" s="25"/>
      <c r="I12" s="26"/>
      <c r="J12" s="27"/>
      <c r="K12" s="24"/>
      <c r="L12" s="25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4"/>
      <c r="AA12" s="25"/>
      <c r="AB12" s="29"/>
      <c r="AC12" s="30"/>
      <c r="AD12" s="27"/>
      <c r="AE12" s="27"/>
      <c r="AF12" s="27"/>
      <c r="AG12" s="27"/>
      <c r="AH12" s="27"/>
      <c r="AI12" s="27"/>
      <c r="AJ12" s="27"/>
      <c r="AK12" s="27"/>
      <c r="AL12" s="27"/>
      <c r="AM12" s="428"/>
      <c r="AN12" s="413"/>
      <c r="AO12" s="31">
        <v>34.915999999999997</v>
      </c>
      <c r="AP12" s="29"/>
      <c r="AQ12" s="32">
        <f t="shared" si="0"/>
        <v>34.915999999999997</v>
      </c>
    </row>
    <row r="13" spans="1:45" ht="12.75" customHeight="1" x14ac:dyDescent="0.2">
      <c r="A13" s="19" t="s">
        <v>228</v>
      </c>
      <c r="B13" s="20"/>
      <c r="C13" s="21">
        <f>SUM(D13:G13)</f>
        <v>0</v>
      </c>
      <c r="D13" s="26"/>
      <c r="E13" s="27"/>
      <c r="F13" s="24"/>
      <c r="G13" s="24"/>
      <c r="H13" s="25">
        <f>SUM(I13:K13)</f>
        <v>183.95400000000001</v>
      </c>
      <c r="I13" s="26">
        <v>183.95400000000001</v>
      </c>
      <c r="J13" s="27"/>
      <c r="K13" s="24"/>
      <c r="L13" s="25">
        <f>SUM(M13:Z13)</f>
        <v>0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4"/>
      <c r="AA13" s="25"/>
      <c r="AB13" s="29">
        <f>SUM(AC13:AM13)</f>
        <v>0</v>
      </c>
      <c r="AC13" s="30"/>
      <c r="AD13" s="27"/>
      <c r="AE13" s="27"/>
      <c r="AF13" s="27"/>
      <c r="AG13" s="27"/>
      <c r="AH13" s="27"/>
      <c r="AI13" s="27"/>
      <c r="AJ13" s="27"/>
      <c r="AK13" s="27"/>
      <c r="AL13" s="27"/>
      <c r="AM13" s="428"/>
      <c r="AN13" s="413"/>
      <c r="AO13" s="31"/>
      <c r="AP13" s="29"/>
      <c r="AQ13" s="32">
        <f t="shared" si="0"/>
        <v>183.95400000000001</v>
      </c>
    </row>
    <row r="14" spans="1:45" ht="12.75" customHeight="1" x14ac:dyDescent="0.2">
      <c r="A14" s="75" t="s">
        <v>229</v>
      </c>
      <c r="B14" s="76"/>
      <c r="C14" s="77">
        <f>SUM(D14:G14)</f>
        <v>0</v>
      </c>
      <c r="D14" s="78"/>
      <c r="E14" s="79"/>
      <c r="F14" s="80"/>
      <c r="G14" s="80"/>
      <c r="H14" s="81">
        <f>SUM(I14:K14)</f>
        <v>0</v>
      </c>
      <c r="I14" s="78"/>
      <c r="J14" s="79"/>
      <c r="K14" s="80"/>
      <c r="L14" s="81">
        <f>SUM(M14:Z14)</f>
        <v>1862.8753999999999</v>
      </c>
      <c r="M14" s="79">
        <v>1844.7703999999999</v>
      </c>
      <c r="N14" s="79">
        <v>18.105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80"/>
      <c r="AA14" s="81">
        <v>0</v>
      </c>
      <c r="AB14" s="82">
        <f>SUM(AC14:AM14)</f>
        <v>0</v>
      </c>
      <c r="AC14" s="83"/>
      <c r="AD14" s="79"/>
      <c r="AE14" s="79"/>
      <c r="AF14" s="79"/>
      <c r="AG14" s="79"/>
      <c r="AH14" s="79"/>
      <c r="AI14" s="79"/>
      <c r="AJ14" s="79"/>
      <c r="AK14" s="79"/>
      <c r="AL14" s="79"/>
      <c r="AM14" s="433"/>
      <c r="AN14" s="414"/>
      <c r="AO14" s="84">
        <v>8.6</v>
      </c>
      <c r="AP14" s="82"/>
      <c r="AQ14" s="85">
        <f t="shared" si="0"/>
        <v>1871.4753999999998</v>
      </c>
    </row>
    <row r="15" spans="1:45" s="52" customFormat="1" ht="12.75" customHeight="1" x14ac:dyDescent="0.2">
      <c r="A15" s="657" t="s">
        <v>6</v>
      </c>
      <c r="B15" s="1"/>
      <c r="C15" s="87">
        <f t="shared" ref="C15:AP15" si="13">SUM(C16:C20)</f>
        <v>0</v>
      </c>
      <c r="D15" s="88">
        <f t="shared" si="13"/>
        <v>0</v>
      </c>
      <c r="E15" s="89">
        <f t="shared" si="13"/>
        <v>0</v>
      </c>
      <c r="F15" s="90">
        <f t="shared" si="13"/>
        <v>0</v>
      </c>
      <c r="G15" s="90">
        <f t="shared" si="13"/>
        <v>0</v>
      </c>
      <c r="H15" s="91">
        <f t="shared" si="13"/>
        <v>174.98500000000001</v>
      </c>
      <c r="I15" s="88">
        <f t="shared" si="13"/>
        <v>0</v>
      </c>
      <c r="J15" s="89">
        <f t="shared" si="13"/>
        <v>0</v>
      </c>
      <c r="K15" s="90">
        <f t="shared" si="13"/>
        <v>174.98500000000001</v>
      </c>
      <c r="L15" s="91">
        <f t="shared" si="13"/>
        <v>1771.0197000000001</v>
      </c>
      <c r="M15" s="89">
        <f t="shared" si="13"/>
        <v>0</v>
      </c>
      <c r="N15" s="89">
        <f t="shared" si="13"/>
        <v>0</v>
      </c>
      <c r="O15" s="89">
        <f t="shared" si="13"/>
        <v>43.925700000000006</v>
      </c>
      <c r="P15" s="89">
        <f t="shared" si="13"/>
        <v>362.09999999999997</v>
      </c>
      <c r="Q15" s="89">
        <f t="shared" si="13"/>
        <v>0</v>
      </c>
      <c r="R15" s="89">
        <f t="shared" si="13"/>
        <v>0</v>
      </c>
      <c r="S15" s="89">
        <f t="shared" si="13"/>
        <v>619.50210000000004</v>
      </c>
      <c r="T15" s="89">
        <f t="shared" si="13"/>
        <v>32.662700000000001</v>
      </c>
      <c r="U15" s="89">
        <f t="shared" si="13"/>
        <v>639.25919999999996</v>
      </c>
      <c r="V15" s="89">
        <f t="shared" si="13"/>
        <v>0</v>
      </c>
      <c r="W15" s="89">
        <f t="shared" si="13"/>
        <v>73.569999999999993</v>
      </c>
      <c r="X15" s="89">
        <f t="shared" si="13"/>
        <v>0</v>
      </c>
      <c r="Y15" s="89">
        <f t="shared" si="13"/>
        <v>0</v>
      </c>
      <c r="Z15" s="90">
        <f t="shared" si="13"/>
        <v>0</v>
      </c>
      <c r="AA15" s="91">
        <f t="shared" si="13"/>
        <v>0</v>
      </c>
      <c r="AB15" s="92">
        <f t="shared" si="13"/>
        <v>0</v>
      </c>
      <c r="AC15" s="93">
        <f t="shared" si="13"/>
        <v>0</v>
      </c>
      <c r="AD15" s="89">
        <f t="shared" si="13"/>
        <v>0</v>
      </c>
      <c r="AE15" s="89">
        <f t="shared" si="13"/>
        <v>0</v>
      </c>
      <c r="AF15" s="89">
        <f t="shared" si="13"/>
        <v>0</v>
      </c>
      <c r="AG15" s="89">
        <f t="shared" si="13"/>
        <v>0</v>
      </c>
      <c r="AH15" s="89">
        <f t="shared" si="13"/>
        <v>0</v>
      </c>
      <c r="AI15" s="89">
        <f t="shared" si="13"/>
        <v>0</v>
      </c>
      <c r="AJ15" s="89">
        <f t="shared" ref="AJ15" si="14">SUM(AJ16:AJ20)</f>
        <v>0</v>
      </c>
      <c r="AK15" s="89">
        <f t="shared" si="13"/>
        <v>0</v>
      </c>
      <c r="AL15" s="89">
        <f t="shared" si="13"/>
        <v>0</v>
      </c>
      <c r="AM15" s="434">
        <f t="shared" si="13"/>
        <v>0</v>
      </c>
      <c r="AN15" s="92">
        <f t="shared" si="13"/>
        <v>0</v>
      </c>
      <c r="AO15" s="91">
        <f t="shared" si="13"/>
        <v>1186.886</v>
      </c>
      <c r="AP15" s="92">
        <f t="shared" si="13"/>
        <v>0</v>
      </c>
      <c r="AQ15" s="220">
        <f t="shared" si="0"/>
        <v>3132.8906999999999</v>
      </c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263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263"/>
      <c r="AA16" s="309"/>
      <c r="AB16" s="328">
        <f>SUM(AC16:AL16)</f>
        <v>0</v>
      </c>
      <c r="AC16" s="329"/>
      <c r="AD16" s="181"/>
      <c r="AE16" s="181"/>
      <c r="AF16" s="181"/>
      <c r="AG16" s="181"/>
      <c r="AH16" s="181"/>
      <c r="AI16" s="181"/>
      <c r="AJ16" s="181"/>
      <c r="AK16" s="181"/>
      <c r="AL16" s="181"/>
      <c r="AM16" s="423"/>
      <c r="AN16" s="313"/>
      <c r="AO16" s="354">
        <v>1145.52</v>
      </c>
      <c r="AP16" s="328"/>
      <c r="AQ16" s="221">
        <f>C16+H16+L16+AA16+AO16+AP16</f>
        <v>1145.52</v>
      </c>
    </row>
    <row r="17" spans="1:44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90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90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175"/>
      <c r="AL17" s="175"/>
      <c r="AM17" s="419"/>
      <c r="AN17" s="416"/>
      <c r="AO17" s="352">
        <v>16.77</v>
      </c>
      <c r="AP17" s="322"/>
      <c r="AQ17" s="201">
        <f>C17+H17+L17+AA17+AO17+AP17</f>
        <v>16.77</v>
      </c>
    </row>
    <row r="18" spans="1:44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90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90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175"/>
      <c r="AL18" s="175"/>
      <c r="AM18" s="419"/>
      <c r="AN18" s="416"/>
      <c r="AO18" s="352">
        <v>24.595999999999997</v>
      </c>
      <c r="AP18" s="322"/>
      <c r="AQ18" s="201">
        <f t="shared" si="0"/>
        <v>24.595999999999997</v>
      </c>
    </row>
    <row r="19" spans="1:44" s="222" customFormat="1" ht="12.75" customHeight="1" x14ac:dyDescent="0.2">
      <c r="A19" s="19" t="s">
        <v>233</v>
      </c>
      <c r="B19" s="200"/>
      <c r="C19" s="251"/>
      <c r="D19" s="28"/>
      <c r="E19" s="175"/>
      <c r="F19" s="190"/>
      <c r="G19" s="190"/>
      <c r="H19" s="304">
        <f>SUM(I19:K19)</f>
        <v>174.98500000000001</v>
      </c>
      <c r="I19" s="28"/>
      <c r="J19" s="175"/>
      <c r="K19" s="190">
        <v>174.98500000000001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90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175"/>
      <c r="AL19" s="175"/>
      <c r="AM19" s="419"/>
      <c r="AN19" s="416"/>
      <c r="AO19" s="352"/>
      <c r="AP19" s="322"/>
      <c r="AQ19" s="201">
        <f t="shared" si="0"/>
        <v>174.98500000000001</v>
      </c>
    </row>
    <row r="20" spans="1:44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266"/>
      <c r="L20" s="310">
        <f>SUM(M20:Z20)</f>
        <v>1771.0197000000001</v>
      </c>
      <c r="M20" s="182"/>
      <c r="N20" s="182"/>
      <c r="O20" s="182">
        <v>43.925700000000006</v>
      </c>
      <c r="P20" s="182">
        <v>362.09999999999997</v>
      </c>
      <c r="Q20" s="182">
        <v>0</v>
      </c>
      <c r="R20" s="182">
        <v>0</v>
      </c>
      <c r="S20" s="182">
        <v>619.50210000000004</v>
      </c>
      <c r="T20" s="182">
        <v>32.662700000000001</v>
      </c>
      <c r="U20" s="182">
        <v>639.25919999999996</v>
      </c>
      <c r="V20" s="182"/>
      <c r="W20" s="182">
        <v>73.569999999999993</v>
      </c>
      <c r="X20" s="182"/>
      <c r="Y20" s="182"/>
      <c r="Z20" s="266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182"/>
      <c r="AL20" s="182"/>
      <c r="AM20" s="424"/>
      <c r="AN20" s="417"/>
      <c r="AO20" s="355"/>
      <c r="AP20" s="330"/>
      <c r="AQ20" s="217">
        <f t="shared" si="0"/>
        <v>1771.0197000000001</v>
      </c>
    </row>
    <row r="21" spans="1:44" s="222" customFormat="1" ht="12.75" customHeight="1" x14ac:dyDescent="0.2">
      <c r="A21" s="97" t="s">
        <v>7</v>
      </c>
      <c r="B21" s="224"/>
      <c r="C21" s="270">
        <f>SUM(C22:C24)</f>
        <v>0</v>
      </c>
      <c r="D21" s="271">
        <f>SUM(D22:D24)</f>
        <v>0</v>
      </c>
      <c r="E21" s="184">
        <f>SUM(E22:E24)</f>
        <v>0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272">
        <f>SUM(K22:K24)</f>
        <v>0</v>
      </c>
      <c r="L21" s="312">
        <f>SUM(M21:Z21)</f>
        <v>0</v>
      </c>
      <c r="M21" s="184">
        <f t="shared" ref="M21:AA21" si="15">SUM(M22:M24)</f>
        <v>0</v>
      </c>
      <c r="N21" s="184">
        <f t="shared" ref="N21" si="16">SUM(N22:N24)</f>
        <v>0</v>
      </c>
      <c r="O21" s="184">
        <f t="shared" si="15"/>
        <v>0</v>
      </c>
      <c r="P21" s="184">
        <f t="shared" si="15"/>
        <v>0</v>
      </c>
      <c r="Q21" s="184">
        <f t="shared" si="15"/>
        <v>0</v>
      </c>
      <c r="R21" s="184">
        <f t="shared" si="15"/>
        <v>0</v>
      </c>
      <c r="S21" s="184">
        <f t="shared" si="15"/>
        <v>0</v>
      </c>
      <c r="T21" s="184">
        <f t="shared" si="15"/>
        <v>0</v>
      </c>
      <c r="U21" s="184">
        <f t="shared" si="15"/>
        <v>0</v>
      </c>
      <c r="V21" s="184">
        <f t="shared" si="15"/>
        <v>0</v>
      </c>
      <c r="W21" s="184">
        <f t="shared" si="15"/>
        <v>0</v>
      </c>
      <c r="X21" s="184">
        <f t="shared" si="15"/>
        <v>0</v>
      </c>
      <c r="Y21" s="184">
        <f t="shared" si="15"/>
        <v>0</v>
      </c>
      <c r="Z21" s="272">
        <f t="shared" si="15"/>
        <v>0</v>
      </c>
      <c r="AA21" s="312">
        <f t="shared" si="15"/>
        <v>0</v>
      </c>
      <c r="AB21" s="333">
        <f t="shared" ref="AB21:AQ21" si="17">SUM(AB22:AB24)</f>
        <v>-59.941999999999993</v>
      </c>
      <c r="AC21" s="334">
        <f t="shared" si="17"/>
        <v>-59.941999999999993</v>
      </c>
      <c r="AD21" s="184">
        <f t="shared" si="17"/>
        <v>0</v>
      </c>
      <c r="AE21" s="184">
        <f t="shared" si="17"/>
        <v>0</v>
      </c>
      <c r="AF21" s="184">
        <f t="shared" si="17"/>
        <v>0</v>
      </c>
      <c r="AG21" s="184">
        <f t="shared" si="17"/>
        <v>0</v>
      </c>
      <c r="AH21" s="184">
        <f t="shared" si="17"/>
        <v>0</v>
      </c>
      <c r="AI21" s="184">
        <f t="shared" si="17"/>
        <v>0</v>
      </c>
      <c r="AJ21" s="184">
        <f t="shared" ref="AJ21:AK21" si="18">SUM(AJ22:AJ24)</f>
        <v>0</v>
      </c>
      <c r="AK21" s="184">
        <f t="shared" si="18"/>
        <v>0</v>
      </c>
      <c r="AL21" s="184">
        <f t="shared" ref="AL21" si="19">SUM(AL22:AL24)</f>
        <v>0</v>
      </c>
      <c r="AM21" s="426">
        <f t="shared" si="17"/>
        <v>0</v>
      </c>
      <c r="AN21" s="337">
        <f t="shared" si="17"/>
        <v>0</v>
      </c>
      <c r="AO21" s="312">
        <f t="shared" si="17"/>
        <v>59.941999999999993</v>
      </c>
      <c r="AP21" s="333">
        <f t="shared" si="17"/>
        <v>0</v>
      </c>
      <c r="AQ21" s="225">
        <f t="shared" si="17"/>
        <v>0</v>
      </c>
    </row>
    <row r="22" spans="1:44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263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263"/>
      <c r="W22" s="262"/>
      <c r="X22" s="181"/>
      <c r="Y22" s="181"/>
      <c r="Z22" s="263"/>
      <c r="AA22" s="309"/>
      <c r="AB22" s="328">
        <f>SUM(AC22:AM22)</f>
        <v>-59.941999999999993</v>
      </c>
      <c r="AC22" s="329">
        <f>-AC2</f>
        <v>-59.941999999999993</v>
      </c>
      <c r="AD22" s="181">
        <f>-AD2</f>
        <v>0</v>
      </c>
      <c r="AE22" s="181"/>
      <c r="AF22" s="181"/>
      <c r="AG22" s="181"/>
      <c r="AH22" s="181"/>
      <c r="AI22" s="181"/>
      <c r="AJ22" s="181"/>
      <c r="AK22" s="181">
        <v>0</v>
      </c>
      <c r="AL22" s="181"/>
      <c r="AM22" s="423"/>
      <c r="AN22" s="313"/>
      <c r="AO22" s="309">
        <f>-(C22+H22+L22+AA22+AB22)</f>
        <v>59.941999999999993</v>
      </c>
      <c r="AP22" s="328"/>
      <c r="AQ22" s="221">
        <f>C22+H22+L22+AA22+AB22+AN22+AO22+AP22</f>
        <v>0</v>
      </c>
    </row>
    <row r="23" spans="1:44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74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74"/>
      <c r="W23" s="359"/>
      <c r="X23" s="185"/>
      <c r="Y23" s="185"/>
      <c r="Z23" s="174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185"/>
      <c r="AL23" s="185"/>
      <c r="AM23" s="439"/>
      <c r="AN23" s="227"/>
      <c r="AO23" s="311"/>
      <c r="AP23" s="219"/>
      <c r="AQ23" s="228">
        <f>C23+H23+L23+AA23+AB23+AN23+AO23+AP23</f>
        <v>0</v>
      </c>
    </row>
    <row r="24" spans="1:44" s="222" customFormat="1" ht="12.75" customHeight="1" thickBot="1" x14ac:dyDescent="0.25">
      <c r="A24" s="33" t="s">
        <v>237</v>
      </c>
      <c r="B24" s="203"/>
      <c r="C24" s="277">
        <f>SUM(D24:G24)</f>
        <v>0</v>
      </c>
      <c r="D24" s="379">
        <v>0</v>
      </c>
      <c r="E24" s="186">
        <f>-D24-V24</f>
        <v>0</v>
      </c>
      <c r="F24" s="255"/>
      <c r="G24" s="255">
        <v>0</v>
      </c>
      <c r="H24" s="305"/>
      <c r="I24" s="314"/>
      <c r="J24" s="186"/>
      <c r="K24" s="255"/>
      <c r="L24" s="305">
        <f>SUM(N24:Z24)</f>
        <v>0</v>
      </c>
      <c r="M24" s="186"/>
      <c r="N24" s="186">
        <v>0</v>
      </c>
      <c r="O24" s="186"/>
      <c r="P24" s="186">
        <v>0</v>
      </c>
      <c r="Q24" s="186">
        <v>0</v>
      </c>
      <c r="R24" s="186">
        <v>0</v>
      </c>
      <c r="S24" s="186">
        <v>0</v>
      </c>
      <c r="T24" s="186"/>
      <c r="U24" s="186">
        <v>0</v>
      </c>
      <c r="V24" s="255">
        <v>0</v>
      </c>
      <c r="W24" s="306">
        <v>0</v>
      </c>
      <c r="X24" s="186"/>
      <c r="Y24" s="186"/>
      <c r="Z24" s="255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186"/>
      <c r="AL24" s="186"/>
      <c r="AM24" s="420"/>
      <c r="AN24" s="314"/>
      <c r="AO24" s="305"/>
      <c r="AP24" s="324"/>
      <c r="AQ24" s="204">
        <f>C24+H24+L24+AA24+AB24+AN24+AO24+AP24</f>
        <v>0</v>
      </c>
    </row>
    <row r="25" spans="1:44" s="96" customFormat="1" ht="12.75" customHeight="1" thickBot="1" x14ac:dyDescent="0.25">
      <c r="A25" s="86" t="s">
        <v>8</v>
      </c>
      <c r="B25" s="1"/>
      <c r="C25" s="87">
        <f>SUM(D25:G25)</f>
        <v>0</v>
      </c>
      <c r="D25" s="88"/>
      <c r="E25" s="89"/>
      <c r="F25" s="108"/>
      <c r="G25" s="108"/>
      <c r="H25" s="50">
        <f>SUM(I25:K25)</f>
        <v>7.8120000000000003</v>
      </c>
      <c r="I25" s="108">
        <v>7.8120000000000003</v>
      </c>
      <c r="J25" s="109"/>
      <c r="K25" s="108"/>
      <c r="L25" s="91">
        <f>SUM(O25:Z25)</f>
        <v>62.813100000000006</v>
      </c>
      <c r="M25" s="109"/>
      <c r="N25" s="109"/>
      <c r="O25" s="109">
        <v>42.492900000000006</v>
      </c>
      <c r="P25" s="109"/>
      <c r="Q25" s="109"/>
      <c r="R25" s="109"/>
      <c r="S25" s="109">
        <v>12.803699999999999</v>
      </c>
      <c r="T25" s="109">
        <v>3.3789000000000002</v>
      </c>
      <c r="U25" s="109">
        <v>4.1375999999999999</v>
      </c>
      <c r="V25" s="109"/>
      <c r="W25" s="109"/>
      <c r="X25" s="109"/>
      <c r="Y25" s="109"/>
      <c r="Z25" s="108"/>
      <c r="AA25" s="91">
        <v>33.020452079999998</v>
      </c>
      <c r="AB25" s="92">
        <f>SUM(AC25:AI25)</f>
        <v>0</v>
      </c>
      <c r="AC25" s="93"/>
      <c r="AD25" s="109"/>
      <c r="AE25" s="109"/>
      <c r="AF25" s="109"/>
      <c r="AG25" s="109"/>
      <c r="AH25" s="109"/>
      <c r="AI25" s="109"/>
      <c r="AJ25" s="109"/>
      <c r="AK25" s="109"/>
      <c r="AL25" s="109"/>
      <c r="AM25" s="446"/>
      <c r="AN25" s="110"/>
      <c r="AO25" s="91">
        <v>184.12599999999998</v>
      </c>
      <c r="AP25" s="92"/>
      <c r="AQ25" s="111">
        <f>C25+H25+L25+AA25+AB25+AN25+AO25+AP25</f>
        <v>287.77155207999999</v>
      </c>
    </row>
    <row r="26" spans="1:44" s="52" customFormat="1" ht="12.75" customHeight="1" thickBot="1" x14ac:dyDescent="0.25">
      <c r="A26" s="45" t="s">
        <v>9</v>
      </c>
      <c r="B26" s="46"/>
      <c r="C26" s="47">
        <f t="shared" ref="C26:AP26" si="20">C7-C9+C15+C21-C25</f>
        <v>839.5686671405042</v>
      </c>
      <c r="D26" s="112">
        <f t="shared" si="20"/>
        <v>821.56931712876622</v>
      </c>
      <c r="E26" s="112">
        <f t="shared" si="20"/>
        <v>0</v>
      </c>
      <c r="F26" s="112">
        <f t="shared" si="20"/>
        <v>0</v>
      </c>
      <c r="G26" s="112">
        <f t="shared" si="20"/>
        <v>17.999350011738152</v>
      </c>
      <c r="H26" s="91">
        <f t="shared" si="20"/>
        <v>756.8219999933001</v>
      </c>
      <c r="I26" s="112">
        <f t="shared" si="20"/>
        <v>4.0000006799925991E-2</v>
      </c>
      <c r="J26" s="112">
        <f t="shared" si="20"/>
        <v>585.79699998649994</v>
      </c>
      <c r="K26" s="112">
        <f t="shared" si="20"/>
        <v>170.98500000000001</v>
      </c>
      <c r="L26" s="50">
        <f t="shared" si="20"/>
        <v>4127.4407038499985</v>
      </c>
      <c r="M26" s="49">
        <f t="shared" si="20"/>
        <v>0</v>
      </c>
      <c r="N26" s="49">
        <f t="shared" si="20"/>
        <v>-1.0650000000000013</v>
      </c>
      <c r="O26" s="49">
        <f t="shared" si="20"/>
        <v>0</v>
      </c>
      <c r="P26" s="49">
        <f t="shared" si="20"/>
        <v>937.19999999999982</v>
      </c>
      <c r="Q26" s="49">
        <f t="shared" si="20"/>
        <v>121.39400000000001</v>
      </c>
      <c r="R26" s="49">
        <f t="shared" si="20"/>
        <v>354.96209999999996</v>
      </c>
      <c r="S26" s="49">
        <f t="shared" si="20"/>
        <v>592.90980000000002</v>
      </c>
      <c r="T26" s="49">
        <f t="shared" si="20"/>
        <v>141.91380000000001</v>
      </c>
      <c r="U26" s="49">
        <f t="shared" si="20"/>
        <v>1724.3447999999999</v>
      </c>
      <c r="V26" s="49">
        <f t="shared" si="20"/>
        <v>68.715767475000007</v>
      </c>
      <c r="W26" s="49">
        <f t="shared" si="20"/>
        <v>1.0510000000000019</v>
      </c>
      <c r="X26" s="49">
        <f t="shared" si="20"/>
        <v>125.41443637500001</v>
      </c>
      <c r="Y26" s="49">
        <f t="shared" si="20"/>
        <v>0</v>
      </c>
      <c r="Z26" s="49">
        <f t="shared" si="20"/>
        <v>60.6</v>
      </c>
      <c r="AA26" s="50">
        <f t="shared" si="20"/>
        <v>1000.8661435238398</v>
      </c>
      <c r="AB26" s="48">
        <f t="shared" si="20"/>
        <v>107.8182</v>
      </c>
      <c r="AC26" s="114">
        <f t="shared" si="20"/>
        <v>0</v>
      </c>
      <c r="AD26" s="49">
        <f t="shared" si="20"/>
        <v>0</v>
      </c>
      <c r="AE26" s="49">
        <f t="shared" si="20"/>
        <v>105.45407999999999</v>
      </c>
      <c r="AF26" s="49">
        <f t="shared" si="20"/>
        <v>0</v>
      </c>
      <c r="AG26" s="49">
        <f t="shared" si="20"/>
        <v>0</v>
      </c>
      <c r="AH26" s="49">
        <f t="shared" si="20"/>
        <v>2.2685999999999997</v>
      </c>
      <c r="AI26" s="49">
        <f t="shared" si="20"/>
        <v>0</v>
      </c>
      <c r="AJ26" s="49">
        <f t="shared" ref="AJ26" si="21">AJ7-AJ9+AJ15+AJ21-AJ25</f>
        <v>0</v>
      </c>
      <c r="AK26" s="49">
        <f t="shared" si="20"/>
        <v>0</v>
      </c>
      <c r="AL26" s="49">
        <f t="shared" si="20"/>
        <v>4.7759999999999997E-2</v>
      </c>
      <c r="AM26" s="447">
        <f t="shared" si="20"/>
        <v>4.7759999999999997E-2</v>
      </c>
      <c r="AN26" s="112">
        <f t="shared" si="20"/>
        <v>0</v>
      </c>
      <c r="AO26" s="50">
        <f t="shared" si="20"/>
        <v>1019.1859999999999</v>
      </c>
      <c r="AP26" s="48">
        <f t="shared" si="20"/>
        <v>0</v>
      </c>
      <c r="AQ26" s="51">
        <f>C26+H26+L26+AA26+AB26+AN26+AO26+AP26</f>
        <v>7851.7017145076425</v>
      </c>
    </row>
    <row r="27" spans="1:44" s="52" customFormat="1" ht="12.75" customHeight="1" x14ac:dyDescent="0.2">
      <c r="A27" s="53" t="s">
        <v>10</v>
      </c>
      <c r="B27" s="54"/>
      <c r="C27" s="55">
        <f t="shared" ref="C27:V27" si="22">C28</f>
        <v>0</v>
      </c>
      <c r="D27" s="56">
        <f t="shared" si="22"/>
        <v>0</v>
      </c>
      <c r="E27" s="57">
        <f t="shared" si="22"/>
        <v>0</v>
      </c>
      <c r="F27" s="58">
        <f t="shared" si="22"/>
        <v>0</v>
      </c>
      <c r="G27" s="58">
        <f t="shared" si="22"/>
        <v>0</v>
      </c>
      <c r="H27" s="59">
        <f t="shared" si="22"/>
        <v>0</v>
      </c>
      <c r="I27" s="56">
        <f t="shared" si="22"/>
        <v>0</v>
      </c>
      <c r="J27" s="57">
        <f t="shared" si="22"/>
        <v>0</v>
      </c>
      <c r="K27" s="58">
        <f t="shared" si="22"/>
        <v>0</v>
      </c>
      <c r="L27" s="59">
        <f t="shared" si="22"/>
        <v>186.014436375</v>
      </c>
      <c r="M27" s="57">
        <f t="shared" si="22"/>
        <v>0</v>
      </c>
      <c r="N27" s="57">
        <f t="shared" si="22"/>
        <v>0</v>
      </c>
      <c r="O27" s="57">
        <f t="shared" si="22"/>
        <v>0</v>
      </c>
      <c r="P27" s="57">
        <f t="shared" si="22"/>
        <v>0</v>
      </c>
      <c r="Q27" s="57">
        <f t="shared" si="22"/>
        <v>0</v>
      </c>
      <c r="R27" s="57">
        <f t="shared" si="22"/>
        <v>0</v>
      </c>
      <c r="S27" s="57">
        <f t="shared" si="22"/>
        <v>0</v>
      </c>
      <c r="T27" s="57">
        <f t="shared" si="22"/>
        <v>0</v>
      </c>
      <c r="U27" s="57">
        <f t="shared" si="22"/>
        <v>0</v>
      </c>
      <c r="V27" s="57">
        <f t="shared" si="22"/>
        <v>0</v>
      </c>
      <c r="W27" s="57"/>
      <c r="X27" s="57">
        <f t="shared" ref="X27:AQ27" si="23">X28</f>
        <v>125.41443637500001</v>
      </c>
      <c r="Y27" s="57">
        <f t="shared" si="23"/>
        <v>0</v>
      </c>
      <c r="Z27" s="58">
        <f t="shared" si="23"/>
        <v>60.6</v>
      </c>
      <c r="AA27" s="59">
        <f t="shared" si="23"/>
        <v>430.49364335999996</v>
      </c>
      <c r="AB27" s="60">
        <f t="shared" si="23"/>
        <v>0</v>
      </c>
      <c r="AC27" s="61">
        <f t="shared" si="23"/>
        <v>0</v>
      </c>
      <c r="AD27" s="57">
        <f t="shared" si="23"/>
        <v>0</v>
      </c>
      <c r="AE27" s="57">
        <f t="shared" si="23"/>
        <v>0</v>
      </c>
      <c r="AF27" s="57">
        <f t="shared" si="23"/>
        <v>0</v>
      </c>
      <c r="AG27" s="57">
        <f t="shared" si="23"/>
        <v>0</v>
      </c>
      <c r="AH27" s="57">
        <f t="shared" si="23"/>
        <v>0</v>
      </c>
      <c r="AI27" s="57">
        <f t="shared" si="23"/>
        <v>0</v>
      </c>
      <c r="AJ27" s="57">
        <f t="shared" si="23"/>
        <v>0</v>
      </c>
      <c r="AK27" s="57">
        <f t="shared" si="23"/>
        <v>0</v>
      </c>
      <c r="AL27" s="57">
        <f t="shared" si="23"/>
        <v>0</v>
      </c>
      <c r="AM27" s="430">
        <f t="shared" si="23"/>
        <v>0</v>
      </c>
      <c r="AN27" s="60">
        <f t="shared" si="23"/>
        <v>0</v>
      </c>
      <c r="AO27" s="59">
        <f t="shared" si="23"/>
        <v>0</v>
      </c>
      <c r="AP27" s="60">
        <f t="shared" si="23"/>
        <v>0</v>
      </c>
      <c r="AQ27" s="115">
        <f t="shared" si="23"/>
        <v>616.50807973499991</v>
      </c>
      <c r="AR27" s="208"/>
    </row>
    <row r="28" spans="1:44" ht="12.75" customHeight="1" thickBot="1" x14ac:dyDescent="0.25">
      <c r="A28" s="116" t="s">
        <v>11</v>
      </c>
      <c r="B28" s="117"/>
      <c r="C28" s="118">
        <f>SUM(D28:G28)</f>
        <v>0</v>
      </c>
      <c r="D28" s="100"/>
      <c r="E28" s="101"/>
      <c r="F28" s="102"/>
      <c r="G28" s="102"/>
      <c r="H28" s="119">
        <f>SUM(I28:K28)</f>
        <v>0</v>
      </c>
      <c r="I28" s="100"/>
      <c r="J28" s="101"/>
      <c r="K28" s="102"/>
      <c r="L28" s="119">
        <f>SUM(M28:Z28)</f>
        <v>186.014436375</v>
      </c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>
        <f>X26</f>
        <v>125.41443637500001</v>
      </c>
      <c r="Y28" s="101">
        <f>Y26</f>
        <v>0</v>
      </c>
      <c r="Z28" s="102">
        <f>Z26</f>
        <v>60.6</v>
      </c>
      <c r="AA28" s="119">
        <v>430.49364335999996</v>
      </c>
      <c r="AB28" s="120">
        <f>SUM(AC28:AI28)</f>
        <v>0</v>
      </c>
      <c r="AC28" s="105"/>
      <c r="AD28" s="101"/>
      <c r="AE28" s="101"/>
      <c r="AF28" s="101"/>
      <c r="AG28" s="101"/>
      <c r="AH28" s="101"/>
      <c r="AI28" s="101"/>
      <c r="AJ28" s="101"/>
      <c r="AK28" s="101"/>
      <c r="AL28" s="101"/>
      <c r="AM28" s="448"/>
      <c r="AN28" s="120"/>
      <c r="AO28" s="119"/>
      <c r="AP28" s="120"/>
      <c r="AQ28" s="106">
        <f t="shared" ref="AQ28:AQ72" si="24">C28+H28+L28+AA28+AB28+AN28+AO28+AP28</f>
        <v>616.50807973499991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842.60810760766424</v>
      </c>
      <c r="D29" s="56">
        <f t="shared" si="25"/>
        <v>824.6226468076643</v>
      </c>
      <c r="E29" s="57">
        <f t="shared" ref="E29" si="26">E30+E44+E55+E56+E59+E60</f>
        <v>0</v>
      </c>
      <c r="F29" s="58">
        <f t="shared" si="25"/>
        <v>0</v>
      </c>
      <c r="G29" s="58">
        <f t="shared" si="25"/>
        <v>17.985460799999998</v>
      </c>
      <c r="H29" s="59">
        <f t="shared" si="25"/>
        <v>756.93599999999992</v>
      </c>
      <c r="I29" s="56">
        <f t="shared" si="25"/>
        <v>0</v>
      </c>
      <c r="J29" s="56">
        <f t="shared" si="25"/>
        <v>585.93599999999992</v>
      </c>
      <c r="K29" s="56">
        <f t="shared" si="25"/>
        <v>171</v>
      </c>
      <c r="L29" s="59">
        <f t="shared" si="25"/>
        <v>3951.7526676195594</v>
      </c>
      <c r="M29" s="57">
        <f t="shared" si="25"/>
        <v>0</v>
      </c>
      <c r="N29" s="57">
        <f t="shared" ref="N29" si="27">N30+N45+N56+N58+N65+N70+N71</f>
        <v>0</v>
      </c>
      <c r="O29" s="57">
        <f t="shared" si="25"/>
        <v>0</v>
      </c>
      <c r="P29" s="57">
        <f t="shared" si="25"/>
        <v>942.4611040188679</v>
      </c>
      <c r="Q29" s="57">
        <f t="shared" si="25"/>
        <v>121.39400000000001</v>
      </c>
      <c r="R29" s="57">
        <f t="shared" si="25"/>
        <v>373.92175117069218</v>
      </c>
      <c r="S29" s="57">
        <f t="shared" si="25"/>
        <v>588.97019999999998</v>
      </c>
      <c r="T29" s="57">
        <f t="shared" si="25"/>
        <v>147.73670678000008</v>
      </c>
      <c r="U29" s="57">
        <f t="shared" si="25"/>
        <v>1709.8183999999999</v>
      </c>
      <c r="V29" s="57">
        <f t="shared" si="25"/>
        <v>66.399505649999995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569.61895319999996</v>
      </c>
      <c r="AB29" s="60">
        <f t="shared" si="25"/>
        <v>107.81819999999999</v>
      </c>
      <c r="AC29" s="61">
        <f t="shared" si="25"/>
        <v>0</v>
      </c>
      <c r="AD29" s="57">
        <f t="shared" si="25"/>
        <v>0</v>
      </c>
      <c r="AE29" s="57">
        <f t="shared" si="25"/>
        <v>105.45408</v>
      </c>
      <c r="AF29" s="57">
        <f t="shared" ref="AF29" si="28">AF30+AF45+AF56+AF58+AF65+AF70+AF71</f>
        <v>0</v>
      </c>
      <c r="AG29" s="57">
        <f t="shared" si="25"/>
        <v>0</v>
      </c>
      <c r="AH29" s="57">
        <f t="shared" si="25"/>
        <v>2.2685999999999997</v>
      </c>
      <c r="AI29" s="57">
        <f t="shared" si="25"/>
        <v>0</v>
      </c>
      <c r="AJ29" s="57">
        <f t="shared" ref="AJ29" si="29">AJ30+AJ45+AJ56+AJ58+AJ65+AJ70+AJ71</f>
        <v>0</v>
      </c>
      <c r="AK29" s="57">
        <f t="shared" si="25"/>
        <v>0</v>
      </c>
      <c r="AL29" s="57">
        <f t="shared" ref="AL29" si="30">AL30+AL45+AL56+AL58+AL65+AL70+AL71</f>
        <v>4.7759999999999997E-2</v>
      </c>
      <c r="AM29" s="430">
        <f t="shared" si="25"/>
        <v>4.7759999999999997E-2</v>
      </c>
      <c r="AN29" s="56">
        <f t="shared" si="25"/>
        <v>0</v>
      </c>
      <c r="AO29" s="59">
        <f t="shared" si="25"/>
        <v>1020.648</v>
      </c>
      <c r="AP29" s="60">
        <f t="shared" si="25"/>
        <v>0</v>
      </c>
      <c r="AQ29" s="51">
        <f t="shared" si="25"/>
        <v>7249.381928427224</v>
      </c>
    </row>
    <row r="30" spans="1:44" s="128" customFormat="1" ht="12.75" customHeight="1" x14ac:dyDescent="0.2">
      <c r="A30" s="232" t="s">
        <v>44</v>
      </c>
      <c r="B30" s="121"/>
      <c r="C30" s="122">
        <f>SUM(C31:C44)</f>
        <v>216.16737107311755</v>
      </c>
      <c r="D30" s="187">
        <f t="shared" ref="D30" si="31">SUM(D31:D44)</f>
        <v>216.16737107311755</v>
      </c>
      <c r="E30" s="124">
        <v>0</v>
      </c>
      <c r="F30" s="125"/>
      <c r="G30" s="125"/>
      <c r="H30" s="126">
        <f>SUM(H31:H44)</f>
        <v>0</v>
      </c>
      <c r="I30" s="123">
        <f t="shared" ref="I30:K30" si="32">SUM(I31:I44)</f>
        <v>0</v>
      </c>
      <c r="J30" s="124">
        <f t="shared" si="32"/>
        <v>0</v>
      </c>
      <c r="K30" s="124">
        <f t="shared" si="32"/>
        <v>0</v>
      </c>
      <c r="L30" s="126">
        <f>SUM(L31:L44)</f>
        <v>733.09345095366302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17.641143914490687</v>
      </c>
      <c r="R30" s="187">
        <f>SUM(R31:R44)</f>
        <v>0</v>
      </c>
      <c r="S30" s="187">
        <v>421.53719999999998</v>
      </c>
      <c r="T30" s="187">
        <v>62.156192106795082</v>
      </c>
      <c r="U30" s="187">
        <v>183.61059115737734</v>
      </c>
      <c r="V30" s="187">
        <v>47.097323775</v>
      </c>
      <c r="W30" s="187">
        <f>SUM(W31:W44)</f>
        <v>1.0510000000000019</v>
      </c>
      <c r="X30" s="187">
        <f>SUM(X31:X44)</f>
        <v>0</v>
      </c>
      <c r="Y30" s="187">
        <f>SUM(Y31:Y44)</f>
        <v>0</v>
      </c>
      <c r="Z30" s="282">
        <f>SUM(Z31:Z44)</f>
        <v>0</v>
      </c>
      <c r="AA30" s="316">
        <v>358.37852687999998</v>
      </c>
      <c r="AB30" s="338">
        <f t="shared" ref="AB30:AN30" si="33">SUM(AB31:AB44)</f>
        <v>63.043199999999999</v>
      </c>
      <c r="AC30" s="339">
        <f t="shared" si="33"/>
        <v>0</v>
      </c>
      <c r="AD30" s="187">
        <f t="shared" si="33"/>
        <v>0</v>
      </c>
      <c r="AE30" s="187">
        <f t="shared" si="33"/>
        <v>60.7746</v>
      </c>
      <c r="AF30" s="187">
        <f t="shared" ref="AF30" si="34">SUM(AF31:AF44)</f>
        <v>0</v>
      </c>
      <c r="AG30" s="187">
        <f t="shared" si="33"/>
        <v>0</v>
      </c>
      <c r="AH30" s="187">
        <f t="shared" si="33"/>
        <v>2.2685999999999997</v>
      </c>
      <c r="AI30" s="187">
        <f t="shared" si="33"/>
        <v>0</v>
      </c>
      <c r="AJ30" s="187">
        <f t="shared" ref="AJ30" si="35">SUM(AJ31:AJ44)</f>
        <v>0</v>
      </c>
      <c r="AK30" s="187">
        <f t="shared" si="33"/>
        <v>0</v>
      </c>
      <c r="AL30" s="187">
        <f t="shared" ref="AL30" si="36">SUM(AL31:AL44)</f>
        <v>0</v>
      </c>
      <c r="AM30" s="442">
        <f t="shared" si="33"/>
        <v>0</v>
      </c>
      <c r="AN30" s="281">
        <f t="shared" si="33"/>
        <v>0</v>
      </c>
      <c r="AO30" s="316">
        <v>385.71</v>
      </c>
      <c r="AP30" s="127">
        <f>SUM(AP31:AP44)</f>
        <v>0</v>
      </c>
      <c r="AQ30" s="62">
        <f t="shared" ref="AQ30" si="37">C30+H30+L30+AA30+AB30+AN30+AO30+AP30</f>
        <v>1756.3925489067806</v>
      </c>
    </row>
    <row r="31" spans="1:44" ht="12.75" customHeight="1" x14ac:dyDescent="0.2">
      <c r="A31" s="235" t="s">
        <v>13</v>
      </c>
      <c r="B31" s="129" t="s">
        <v>14</v>
      </c>
      <c r="C31" s="130">
        <f t="shared" ref="C31:C43" si="38">SUM(D31:G31)</f>
        <v>0</v>
      </c>
      <c r="D31" s="188">
        <v>0</v>
      </c>
      <c r="E31" s="132"/>
      <c r="F31" s="133"/>
      <c r="G31" s="133"/>
      <c r="H31" s="134">
        <f t="shared" ref="H31:H43" si="39">SUM(I31:K31)</f>
        <v>0</v>
      </c>
      <c r="I31" s="131"/>
      <c r="J31" s="132"/>
      <c r="K31" s="133"/>
      <c r="L31" s="134">
        <f t="shared" ref="L31:L43" si="40">SUM(M31:Z31)</f>
        <v>24.517903378244696</v>
      </c>
      <c r="M31" s="188"/>
      <c r="N31" s="188"/>
      <c r="O31" s="188"/>
      <c r="P31" s="188"/>
      <c r="Q31" s="188">
        <v>0.24107501790741453</v>
      </c>
      <c r="R31" s="188"/>
      <c r="S31" s="188">
        <v>6.0168439772784064</v>
      </c>
      <c r="T31" s="188">
        <v>0</v>
      </c>
      <c r="U31" s="188">
        <v>18.259984383058875</v>
      </c>
      <c r="V31" s="188">
        <v>0</v>
      </c>
      <c r="W31" s="188"/>
      <c r="X31" s="188"/>
      <c r="Y31" s="188"/>
      <c r="Z31" s="285"/>
      <c r="AA31" s="354">
        <v>3.9866914802321576</v>
      </c>
      <c r="AB31" s="340">
        <f t="shared" ref="AB31:AB43" si="41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181"/>
      <c r="AL31" s="181"/>
      <c r="AM31" s="443"/>
      <c r="AN31" s="437"/>
      <c r="AO31" s="349">
        <v>8.1981118854804613</v>
      </c>
      <c r="AP31" s="136"/>
      <c r="AQ31" s="74">
        <f t="shared" si="24"/>
        <v>36.702706743957314</v>
      </c>
    </row>
    <row r="32" spans="1:44" ht="12.75" customHeight="1" x14ac:dyDescent="0.2">
      <c r="A32" s="237" t="s">
        <v>112</v>
      </c>
      <c r="B32" s="138" t="s">
        <v>15</v>
      </c>
      <c r="C32" s="21">
        <f t="shared" si="38"/>
        <v>69.822429623130461</v>
      </c>
      <c r="D32" s="188">
        <v>69.822429623130461</v>
      </c>
      <c r="E32" s="27"/>
      <c r="F32" s="24"/>
      <c r="G32" s="24"/>
      <c r="H32" s="25">
        <f t="shared" si="39"/>
        <v>0</v>
      </c>
      <c r="I32" s="26">
        <v>0</v>
      </c>
      <c r="J32" s="27"/>
      <c r="K32" s="24"/>
      <c r="L32" s="25">
        <f t="shared" si="40"/>
        <v>138.45708889318789</v>
      </c>
      <c r="M32" s="175"/>
      <c r="N32" s="175"/>
      <c r="O32" s="175"/>
      <c r="P32" s="175"/>
      <c r="Q32" s="188">
        <v>3.1515393846512643</v>
      </c>
      <c r="R32" s="175"/>
      <c r="S32" s="188">
        <v>78.657344631940177</v>
      </c>
      <c r="T32" s="188">
        <v>2.0945338614771396</v>
      </c>
      <c r="U32" s="188">
        <v>54.553671015119306</v>
      </c>
      <c r="V32" s="188">
        <v>0</v>
      </c>
      <c r="W32" s="175"/>
      <c r="X32" s="175"/>
      <c r="Y32" s="175"/>
      <c r="Z32" s="190"/>
      <c r="AA32" s="352">
        <v>109.95179546205502</v>
      </c>
      <c r="AB32" s="322">
        <f t="shared" si="41"/>
        <v>2.2685999999999997</v>
      </c>
      <c r="AC32" s="323"/>
      <c r="AD32" s="175"/>
      <c r="AE32" s="175">
        <v>0</v>
      </c>
      <c r="AF32" s="175"/>
      <c r="AG32" s="188"/>
      <c r="AH32" s="188">
        <v>2.2685999999999997</v>
      </c>
      <c r="AI32" s="175"/>
      <c r="AJ32" s="175"/>
      <c r="AK32" s="175"/>
      <c r="AL32" s="175"/>
      <c r="AM32" s="443"/>
      <c r="AN32" s="416"/>
      <c r="AO32" s="349">
        <v>101.90564394356724</v>
      </c>
      <c r="AP32" s="29"/>
      <c r="AQ32" s="32">
        <f t="shared" si="24"/>
        <v>422.40555792194061</v>
      </c>
    </row>
    <row r="33" spans="1:43" ht="12.75" customHeight="1" x14ac:dyDescent="0.2">
      <c r="A33" s="237" t="s">
        <v>16</v>
      </c>
      <c r="B33" s="138" t="s">
        <v>17</v>
      </c>
      <c r="C33" s="21">
        <f t="shared" si="38"/>
        <v>3.3890927835876083</v>
      </c>
      <c r="D33" s="188">
        <v>3.3890927835876083</v>
      </c>
      <c r="E33" s="27"/>
      <c r="F33" s="24"/>
      <c r="G33" s="24"/>
      <c r="H33" s="25">
        <f t="shared" si="39"/>
        <v>0</v>
      </c>
      <c r="I33" s="26"/>
      <c r="J33" s="27"/>
      <c r="K33" s="24"/>
      <c r="L33" s="25">
        <f t="shared" si="40"/>
        <v>28.008349130961662</v>
      </c>
      <c r="M33" s="175"/>
      <c r="N33" s="175"/>
      <c r="O33" s="175"/>
      <c r="P33" s="175"/>
      <c r="Q33" s="188">
        <v>0.6309027269244224</v>
      </c>
      <c r="R33" s="175"/>
      <c r="S33" s="188">
        <v>15.746315423697757</v>
      </c>
      <c r="T33" s="188">
        <v>2.792711815302853</v>
      </c>
      <c r="U33" s="188">
        <v>8.8384191650366279</v>
      </c>
      <c r="V33" s="188">
        <v>0</v>
      </c>
      <c r="W33" s="175"/>
      <c r="X33" s="175"/>
      <c r="Y33" s="175"/>
      <c r="Z33" s="190"/>
      <c r="AA33" s="352">
        <v>0</v>
      </c>
      <c r="AB33" s="322">
        <f t="shared" si="41"/>
        <v>0</v>
      </c>
      <c r="AC33" s="323"/>
      <c r="AD33" s="175"/>
      <c r="AE33" s="175">
        <v>0</v>
      </c>
      <c r="AF33" s="175"/>
      <c r="AG33" s="188"/>
      <c r="AH33" s="188"/>
      <c r="AI33" s="175"/>
      <c r="AJ33" s="175"/>
      <c r="AK33" s="175"/>
      <c r="AL33" s="175"/>
      <c r="AM33" s="443"/>
      <c r="AN33" s="416"/>
      <c r="AO33" s="349">
        <v>18.499997016602052</v>
      </c>
      <c r="AP33" s="29"/>
      <c r="AQ33" s="32">
        <f t="shared" si="24"/>
        <v>49.897438931151321</v>
      </c>
    </row>
    <row r="34" spans="1:43" ht="12.75" customHeight="1" x14ac:dyDescent="0.2">
      <c r="A34" s="237" t="s">
        <v>18</v>
      </c>
      <c r="B34" s="138" t="s">
        <v>19</v>
      </c>
      <c r="C34" s="532">
        <f t="shared" si="38"/>
        <v>0</v>
      </c>
      <c r="D34" s="530">
        <v>0</v>
      </c>
      <c r="E34" s="27"/>
      <c r="F34" s="24"/>
      <c r="G34" s="24"/>
      <c r="H34" s="25">
        <f t="shared" si="39"/>
        <v>0</v>
      </c>
      <c r="I34" s="26"/>
      <c r="J34" s="27"/>
      <c r="K34" s="24"/>
      <c r="L34" s="25">
        <f t="shared" si="40"/>
        <v>3.887708414857701</v>
      </c>
      <c r="M34" s="175"/>
      <c r="N34" s="175"/>
      <c r="O34" s="175"/>
      <c r="P34" s="175"/>
      <c r="Q34" s="188">
        <v>7.4476826972730767E-2</v>
      </c>
      <c r="R34" s="175"/>
      <c r="S34" s="188">
        <v>1.8588215888457631</v>
      </c>
      <c r="T34" s="188">
        <v>0.18171754962587056</v>
      </c>
      <c r="U34" s="188">
        <v>1.7726924494133367</v>
      </c>
      <c r="V34" s="188">
        <v>0</v>
      </c>
      <c r="W34" s="175"/>
      <c r="X34" s="175"/>
      <c r="Y34" s="175"/>
      <c r="Z34" s="190"/>
      <c r="AA34" s="352">
        <v>0</v>
      </c>
      <c r="AB34" s="322">
        <f t="shared" si="41"/>
        <v>60.7746</v>
      </c>
      <c r="AC34" s="323"/>
      <c r="AD34" s="175"/>
      <c r="AE34" s="175">
        <v>60.7746</v>
      </c>
      <c r="AF34" s="175"/>
      <c r="AG34" s="188"/>
      <c r="AH34" s="188"/>
      <c r="AI34" s="175"/>
      <c r="AJ34" s="175"/>
      <c r="AK34" s="175"/>
      <c r="AL34" s="175"/>
      <c r="AM34" s="443"/>
      <c r="AN34" s="416"/>
      <c r="AO34" s="349">
        <v>9.4150928212997709</v>
      </c>
      <c r="AP34" s="29"/>
      <c r="AQ34" s="32">
        <f t="shared" si="24"/>
        <v>74.077401236157471</v>
      </c>
    </row>
    <row r="35" spans="1:43" ht="12.75" customHeight="1" x14ac:dyDescent="0.2">
      <c r="A35" s="237" t="s">
        <v>20</v>
      </c>
      <c r="B35" s="138" t="s">
        <v>21</v>
      </c>
      <c r="C35" s="532">
        <f t="shared" si="38"/>
        <v>0</v>
      </c>
      <c r="D35" s="530">
        <v>0</v>
      </c>
      <c r="E35" s="27"/>
      <c r="F35" s="24"/>
      <c r="G35" s="24"/>
      <c r="H35" s="25">
        <f t="shared" si="39"/>
        <v>0</v>
      </c>
      <c r="I35" s="26"/>
      <c r="J35" s="27"/>
      <c r="K35" s="24"/>
      <c r="L35" s="25">
        <f t="shared" si="40"/>
        <v>9.1203573442138861</v>
      </c>
      <c r="M35" s="175"/>
      <c r="N35" s="175"/>
      <c r="O35" s="175"/>
      <c r="P35" s="175"/>
      <c r="Q35" s="188">
        <v>0.22736935250120774</v>
      </c>
      <c r="R35" s="175"/>
      <c r="S35" s="188">
        <v>5.6747726541287005</v>
      </c>
      <c r="T35" s="188">
        <v>0.43038367016653556</v>
      </c>
      <c r="U35" s="188">
        <v>2.7878316674174424</v>
      </c>
      <c r="V35" s="188">
        <v>0</v>
      </c>
      <c r="W35" s="175"/>
      <c r="X35" s="175"/>
      <c r="Y35" s="175"/>
      <c r="Z35" s="190"/>
      <c r="AA35" s="352">
        <v>0</v>
      </c>
      <c r="AB35" s="322">
        <f t="shared" si="41"/>
        <v>0</v>
      </c>
      <c r="AC35" s="323"/>
      <c r="AD35" s="175"/>
      <c r="AE35" s="175">
        <v>0</v>
      </c>
      <c r="AF35" s="175"/>
      <c r="AG35" s="188"/>
      <c r="AH35" s="188"/>
      <c r="AI35" s="175"/>
      <c r="AJ35" s="175"/>
      <c r="AK35" s="175"/>
      <c r="AL35" s="175"/>
      <c r="AM35" s="443"/>
      <c r="AN35" s="416"/>
      <c r="AO35" s="349">
        <v>9.0094325093600016</v>
      </c>
      <c r="AP35" s="29"/>
      <c r="AQ35" s="32">
        <f t="shared" si="24"/>
        <v>18.12978985357389</v>
      </c>
    </row>
    <row r="36" spans="1:43" ht="12.75" customHeight="1" x14ac:dyDescent="0.2">
      <c r="A36" s="237" t="s">
        <v>22</v>
      </c>
      <c r="B36" s="138" t="s">
        <v>23</v>
      </c>
      <c r="C36" s="21">
        <f t="shared" si="38"/>
        <v>18.178138756739781</v>
      </c>
      <c r="D36" s="188">
        <v>18.178138756739781</v>
      </c>
      <c r="E36" s="27"/>
      <c r="F36" s="24"/>
      <c r="G36" s="24"/>
      <c r="H36" s="25">
        <f t="shared" si="39"/>
        <v>0</v>
      </c>
      <c r="I36" s="26"/>
      <c r="J36" s="27"/>
      <c r="K36" s="24"/>
      <c r="L36" s="25">
        <f t="shared" si="40"/>
        <v>42.274231092074317</v>
      </c>
      <c r="M36" s="175"/>
      <c r="N36" s="175"/>
      <c r="O36" s="175"/>
      <c r="P36" s="175"/>
      <c r="Q36" s="188">
        <v>0.95251993788536227</v>
      </c>
      <c r="R36" s="175"/>
      <c r="S36" s="188">
        <v>23.773362753432256</v>
      </c>
      <c r="T36" s="188">
        <v>3.594609700582573</v>
      </c>
      <c r="U36" s="188">
        <v>13.953738700174123</v>
      </c>
      <c r="V36" s="188">
        <v>0</v>
      </c>
      <c r="W36" s="175"/>
      <c r="X36" s="175"/>
      <c r="Y36" s="175"/>
      <c r="Z36" s="190"/>
      <c r="AA36" s="349">
        <v>87.946296721228521</v>
      </c>
      <c r="AB36" s="322">
        <f t="shared" si="41"/>
        <v>0</v>
      </c>
      <c r="AC36" s="323"/>
      <c r="AD36" s="175"/>
      <c r="AE36" s="175">
        <v>0</v>
      </c>
      <c r="AF36" s="175"/>
      <c r="AG36" s="188"/>
      <c r="AH36" s="188"/>
      <c r="AI36" s="175"/>
      <c r="AJ36" s="175"/>
      <c r="AK36" s="175"/>
      <c r="AL36" s="175"/>
      <c r="AM36" s="443"/>
      <c r="AN36" s="416"/>
      <c r="AO36" s="349">
        <v>34.47180997429593</v>
      </c>
      <c r="AP36" s="29"/>
      <c r="AQ36" s="32">
        <f t="shared" si="24"/>
        <v>182.87047654433854</v>
      </c>
    </row>
    <row r="37" spans="1:43" ht="12.75" customHeight="1" x14ac:dyDescent="0.2">
      <c r="A37" s="237" t="s">
        <v>24</v>
      </c>
      <c r="B37" s="138" t="s">
        <v>25</v>
      </c>
      <c r="C37" s="21">
        <f t="shared" si="38"/>
        <v>0.20778845924002123</v>
      </c>
      <c r="D37" s="188">
        <v>0.20778845924002123</v>
      </c>
      <c r="E37" s="27"/>
      <c r="F37" s="24"/>
      <c r="G37" s="24"/>
      <c r="H37" s="25">
        <f t="shared" si="39"/>
        <v>0</v>
      </c>
      <c r="I37" s="26"/>
      <c r="J37" s="27"/>
      <c r="K37" s="24"/>
      <c r="L37" s="25">
        <f t="shared" si="40"/>
        <v>16.311469343482266</v>
      </c>
      <c r="M37" s="175"/>
      <c r="N37" s="175"/>
      <c r="O37" s="175"/>
      <c r="P37" s="175"/>
      <c r="Q37" s="188">
        <v>0.38987161314660485</v>
      </c>
      <c r="R37" s="175"/>
      <c r="S37" s="188">
        <v>9.7305672227467177</v>
      </c>
      <c r="T37" s="188">
        <v>0.47968904366063014</v>
      </c>
      <c r="U37" s="188">
        <v>5.7113414639283153</v>
      </c>
      <c r="V37" s="188">
        <v>0</v>
      </c>
      <c r="W37" s="175"/>
      <c r="X37" s="175"/>
      <c r="Y37" s="175"/>
      <c r="Z37" s="190"/>
      <c r="AA37" s="352">
        <v>4.0846464589133404</v>
      </c>
      <c r="AB37" s="322">
        <f t="shared" si="41"/>
        <v>0</v>
      </c>
      <c r="AC37" s="323"/>
      <c r="AD37" s="175"/>
      <c r="AE37" s="175">
        <v>0</v>
      </c>
      <c r="AF37" s="175"/>
      <c r="AG37" s="188"/>
      <c r="AH37" s="188"/>
      <c r="AI37" s="175"/>
      <c r="AJ37" s="175"/>
      <c r="AK37" s="175"/>
      <c r="AL37" s="175"/>
      <c r="AM37" s="443"/>
      <c r="AN37" s="416"/>
      <c r="AO37" s="349">
        <v>12.499880564032274</v>
      </c>
      <c r="AP37" s="29"/>
      <c r="AQ37" s="32">
        <f t="shared" si="24"/>
        <v>33.103784825667901</v>
      </c>
    </row>
    <row r="38" spans="1:43" ht="12.75" customHeight="1" x14ac:dyDescent="0.2">
      <c r="A38" s="237" t="s">
        <v>26</v>
      </c>
      <c r="B38" s="138" t="s">
        <v>27</v>
      </c>
      <c r="C38" s="21">
        <f t="shared" si="38"/>
        <v>123.58127128017824</v>
      </c>
      <c r="D38" s="188">
        <v>123.58127128017824</v>
      </c>
      <c r="E38" s="27"/>
      <c r="F38" s="24"/>
      <c r="G38" s="24"/>
      <c r="H38" s="25">
        <f t="shared" si="39"/>
        <v>0</v>
      </c>
      <c r="I38" s="26"/>
      <c r="J38" s="27"/>
      <c r="K38" s="24"/>
      <c r="L38" s="25">
        <f t="shared" si="40"/>
        <v>88.939407396170111</v>
      </c>
      <c r="M38" s="175"/>
      <c r="N38" s="175"/>
      <c r="O38" s="175"/>
      <c r="P38" s="175"/>
      <c r="Q38" s="188">
        <v>0.70140048974696412</v>
      </c>
      <c r="R38" s="175"/>
      <c r="S38" s="188">
        <v>17.505825983241994</v>
      </c>
      <c r="T38" s="188">
        <v>7.4695476977792064</v>
      </c>
      <c r="U38" s="188">
        <v>16.165309450401942</v>
      </c>
      <c r="V38" s="188">
        <v>47.097323775</v>
      </c>
      <c r="W38" s="175"/>
      <c r="X38" s="175"/>
      <c r="Y38" s="175"/>
      <c r="Z38" s="190"/>
      <c r="AA38" s="352">
        <v>57.04628098766981</v>
      </c>
      <c r="AB38" s="322">
        <f t="shared" si="41"/>
        <v>0</v>
      </c>
      <c r="AC38" s="323"/>
      <c r="AD38" s="175"/>
      <c r="AE38" s="175">
        <v>0</v>
      </c>
      <c r="AF38" s="175">
        <v>0</v>
      </c>
      <c r="AG38" s="188"/>
      <c r="AH38" s="188"/>
      <c r="AI38" s="175"/>
      <c r="AJ38" s="175"/>
      <c r="AK38" s="175"/>
      <c r="AL38" s="175"/>
      <c r="AM38" s="443"/>
      <c r="AN38" s="416">
        <v>0</v>
      </c>
      <c r="AO38" s="349">
        <v>30.179240416170302</v>
      </c>
      <c r="AP38" s="29"/>
      <c r="AQ38" s="32">
        <f t="shared" si="24"/>
        <v>299.74620008018849</v>
      </c>
    </row>
    <row r="39" spans="1:43" ht="12.75" customHeight="1" x14ac:dyDescent="0.2">
      <c r="A39" s="237" t="s">
        <v>28</v>
      </c>
      <c r="B39" s="138" t="s">
        <v>29</v>
      </c>
      <c r="C39" s="21">
        <f t="shared" si="38"/>
        <v>0.98865017024142587</v>
      </c>
      <c r="D39" s="188">
        <v>0.98865017024142587</v>
      </c>
      <c r="E39" s="27"/>
      <c r="F39" s="24"/>
      <c r="G39" s="24"/>
      <c r="H39" s="25">
        <f t="shared" si="39"/>
        <v>0</v>
      </c>
      <c r="I39" s="26"/>
      <c r="J39" s="27"/>
      <c r="K39" s="24"/>
      <c r="L39" s="25">
        <f t="shared" si="40"/>
        <v>242.22041759050151</v>
      </c>
      <c r="M39" s="175"/>
      <c r="N39" s="175"/>
      <c r="O39" s="175"/>
      <c r="P39" s="175"/>
      <c r="Q39" s="188">
        <v>9.1021695324082561</v>
      </c>
      <c r="R39" s="175"/>
      <c r="S39" s="188">
        <v>227.17548423980944</v>
      </c>
      <c r="T39" s="188">
        <v>4.8202971058651976</v>
      </c>
      <c r="U39" s="188">
        <v>1.1224667124186365</v>
      </c>
      <c r="V39" s="188">
        <v>0</v>
      </c>
      <c r="W39" s="175"/>
      <c r="X39" s="175"/>
      <c r="Y39" s="175"/>
      <c r="Z39" s="190"/>
      <c r="AA39" s="352">
        <v>16.765289534019775</v>
      </c>
      <c r="AB39" s="322">
        <f t="shared" si="41"/>
        <v>0</v>
      </c>
      <c r="AC39" s="323"/>
      <c r="AD39" s="175"/>
      <c r="AE39" s="188">
        <v>0</v>
      </c>
      <c r="AF39" s="188"/>
      <c r="AG39" s="188"/>
      <c r="AH39" s="175"/>
      <c r="AI39" s="175"/>
      <c r="AJ39" s="175"/>
      <c r="AK39" s="175"/>
      <c r="AL39" s="175"/>
      <c r="AM39" s="443"/>
      <c r="AN39" s="416"/>
      <c r="AO39" s="349">
        <v>53.79244415536202</v>
      </c>
      <c r="AP39" s="29"/>
      <c r="AQ39" s="32">
        <f t="shared" si="24"/>
        <v>313.76680145012472</v>
      </c>
    </row>
    <row r="40" spans="1:43" ht="12.75" customHeight="1" x14ac:dyDescent="0.2">
      <c r="A40" s="237" t="s">
        <v>30</v>
      </c>
      <c r="B40" s="138" t="s">
        <v>31</v>
      </c>
      <c r="C40" s="21">
        <f t="shared" si="38"/>
        <v>0</v>
      </c>
      <c r="D40" s="188">
        <v>0</v>
      </c>
      <c r="E40" s="27"/>
      <c r="F40" s="24"/>
      <c r="G40" s="24"/>
      <c r="H40" s="25">
        <f t="shared" si="39"/>
        <v>0</v>
      </c>
      <c r="I40" s="26"/>
      <c r="J40" s="27"/>
      <c r="K40" s="24"/>
      <c r="L40" s="25">
        <f t="shared" si="40"/>
        <v>15.171623904341132</v>
      </c>
      <c r="M40" s="175"/>
      <c r="N40" s="175"/>
      <c r="O40" s="175"/>
      <c r="P40" s="175"/>
      <c r="Q40" s="188">
        <v>0.31223244902851494</v>
      </c>
      <c r="R40" s="175"/>
      <c r="S40" s="188">
        <v>7.7928187945613212</v>
      </c>
      <c r="T40" s="188">
        <v>1.1902371410116492</v>
      </c>
      <c r="U40" s="188">
        <v>5.8763355197396487</v>
      </c>
      <c r="V40" s="188">
        <v>0</v>
      </c>
      <c r="W40" s="175"/>
      <c r="X40" s="175"/>
      <c r="Y40" s="175"/>
      <c r="Z40" s="190"/>
      <c r="AA40" s="352">
        <v>0</v>
      </c>
      <c r="AB40" s="322">
        <f t="shared" si="41"/>
        <v>0</v>
      </c>
      <c r="AC40" s="323"/>
      <c r="AD40" s="175"/>
      <c r="AE40" s="188">
        <v>0</v>
      </c>
      <c r="AF40" s="188"/>
      <c r="AG40" s="188"/>
      <c r="AH40" s="175"/>
      <c r="AI40" s="175"/>
      <c r="AJ40" s="175"/>
      <c r="AK40" s="175"/>
      <c r="AL40" s="175"/>
      <c r="AM40" s="443"/>
      <c r="AN40" s="416"/>
      <c r="AO40" s="349">
        <v>9.7332592421025712</v>
      </c>
      <c r="AP40" s="29"/>
      <c r="AQ40" s="32">
        <f t="shared" si="24"/>
        <v>24.904883146443701</v>
      </c>
    </row>
    <row r="41" spans="1:43" ht="12.75" customHeight="1" x14ac:dyDescent="0.2">
      <c r="A41" s="237" t="s">
        <v>32</v>
      </c>
      <c r="B41" s="138" t="s">
        <v>33</v>
      </c>
      <c r="C41" s="532">
        <f t="shared" si="38"/>
        <v>0</v>
      </c>
      <c r="D41" s="530">
        <v>0</v>
      </c>
      <c r="E41" s="27"/>
      <c r="F41" s="24"/>
      <c r="G41" s="24"/>
      <c r="H41" s="25">
        <f t="shared" si="39"/>
        <v>0</v>
      </c>
      <c r="I41" s="26"/>
      <c r="J41" s="27"/>
      <c r="K41" s="24"/>
      <c r="L41" s="25">
        <f t="shared" si="40"/>
        <v>31.890424183485045</v>
      </c>
      <c r="M41" s="175"/>
      <c r="N41" s="175"/>
      <c r="O41" s="175"/>
      <c r="P41" s="175"/>
      <c r="Q41" s="188">
        <v>0.64499373077858491</v>
      </c>
      <c r="R41" s="175"/>
      <c r="S41" s="188">
        <v>16.098004173571809</v>
      </c>
      <c r="T41" s="188">
        <v>3.0083946635018859</v>
      </c>
      <c r="U41" s="188">
        <v>12.139031615632769</v>
      </c>
      <c r="V41" s="188">
        <v>0</v>
      </c>
      <c r="W41" s="175"/>
      <c r="X41" s="175"/>
      <c r="Y41" s="175"/>
      <c r="Z41" s="190"/>
      <c r="AA41" s="349">
        <v>0</v>
      </c>
      <c r="AB41" s="322">
        <f t="shared" si="41"/>
        <v>0</v>
      </c>
      <c r="AC41" s="323"/>
      <c r="AD41" s="175"/>
      <c r="AE41" s="188">
        <v>0</v>
      </c>
      <c r="AF41" s="188"/>
      <c r="AG41" s="188"/>
      <c r="AH41" s="175"/>
      <c r="AI41" s="175"/>
      <c r="AJ41" s="175"/>
      <c r="AK41" s="175"/>
      <c r="AL41" s="175"/>
      <c r="AM41" s="443"/>
      <c r="AN41" s="416"/>
      <c r="AO41" s="349">
        <v>29.936545681309788</v>
      </c>
      <c r="AP41" s="29"/>
      <c r="AQ41" s="32">
        <f t="shared" si="24"/>
        <v>61.826969864794833</v>
      </c>
    </row>
    <row r="42" spans="1:43" ht="12.75" customHeight="1" x14ac:dyDescent="0.2">
      <c r="A42" s="237" t="s">
        <v>34</v>
      </c>
      <c r="B42" s="138" t="s">
        <v>35</v>
      </c>
      <c r="C42" s="21">
        <f t="shared" si="38"/>
        <v>0</v>
      </c>
      <c r="D42" s="188">
        <v>0</v>
      </c>
      <c r="E42" s="27"/>
      <c r="F42" s="24"/>
      <c r="G42" s="24"/>
      <c r="H42" s="25">
        <f t="shared" si="39"/>
        <v>0</v>
      </c>
      <c r="I42" s="26"/>
      <c r="J42" s="27"/>
      <c r="K42" s="24"/>
      <c r="L42" s="25">
        <f t="shared" si="40"/>
        <v>9.7547277468913141</v>
      </c>
      <c r="M42" s="175"/>
      <c r="N42" s="175"/>
      <c r="O42" s="175"/>
      <c r="P42" s="175"/>
      <c r="Q42" s="188">
        <v>0.13834281621162403</v>
      </c>
      <c r="R42" s="175"/>
      <c r="S42" s="188">
        <v>3.4528137662207863</v>
      </c>
      <c r="T42" s="188">
        <v>3.7012995634322059</v>
      </c>
      <c r="U42" s="188">
        <v>2.4622716010266981</v>
      </c>
      <c r="V42" s="188">
        <v>0</v>
      </c>
      <c r="W42" s="175"/>
      <c r="X42" s="175"/>
      <c r="Y42" s="175"/>
      <c r="Z42" s="190"/>
      <c r="AA42" s="384">
        <v>0</v>
      </c>
      <c r="AB42" s="322">
        <f t="shared" si="41"/>
        <v>0</v>
      </c>
      <c r="AC42" s="323"/>
      <c r="AD42" s="175"/>
      <c r="AE42" s="188">
        <v>0</v>
      </c>
      <c r="AF42" s="188"/>
      <c r="AG42" s="188"/>
      <c r="AH42" s="175"/>
      <c r="AI42" s="175"/>
      <c r="AJ42" s="175"/>
      <c r="AK42" s="175"/>
      <c r="AL42" s="175"/>
      <c r="AM42" s="443"/>
      <c r="AN42" s="416"/>
      <c r="AO42" s="349">
        <v>3.896225786770346</v>
      </c>
      <c r="AP42" s="29"/>
      <c r="AQ42" s="32">
        <f t="shared" si="24"/>
        <v>13.65095353366166</v>
      </c>
    </row>
    <row r="43" spans="1:43" ht="12.75" customHeight="1" x14ac:dyDescent="0.2">
      <c r="A43" s="237" t="s">
        <v>36</v>
      </c>
      <c r="B43" s="138" t="s">
        <v>143</v>
      </c>
      <c r="C43" s="532">
        <f t="shared" si="38"/>
        <v>0</v>
      </c>
      <c r="D43" s="552">
        <v>0</v>
      </c>
      <c r="E43" s="27"/>
      <c r="F43" s="24"/>
      <c r="G43" s="24"/>
      <c r="H43" s="25">
        <f t="shared" si="39"/>
        <v>0</v>
      </c>
      <c r="I43" s="26"/>
      <c r="J43" s="27"/>
      <c r="K43" s="24">
        <v>0</v>
      </c>
      <c r="L43" s="25">
        <f t="shared" si="40"/>
        <v>45.705454066265965</v>
      </c>
      <c r="M43" s="175"/>
      <c r="N43" s="175"/>
      <c r="O43" s="175"/>
      <c r="P43" s="175"/>
      <c r="Q43" s="175">
        <v>0.32270612183705089</v>
      </c>
      <c r="R43" s="175"/>
      <c r="S43" s="175">
        <v>8.0542247905248967</v>
      </c>
      <c r="T43" s="175">
        <v>32.001416897271739</v>
      </c>
      <c r="U43" s="175">
        <v>4.2761062566322723</v>
      </c>
      <c r="V43" s="175">
        <v>0</v>
      </c>
      <c r="W43" s="175">
        <v>1.0510000000000019</v>
      </c>
      <c r="X43" s="175"/>
      <c r="Y43" s="175"/>
      <c r="Z43" s="190"/>
      <c r="AA43" s="352">
        <v>78.597526235881347</v>
      </c>
      <c r="AB43" s="322">
        <f t="shared" si="41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175"/>
      <c r="AL43" s="175"/>
      <c r="AM43" s="419"/>
      <c r="AN43" s="416"/>
      <c r="AO43" s="352">
        <v>51.533010557464927</v>
      </c>
      <c r="AP43" s="29"/>
      <c r="AQ43" s="32">
        <f t="shared" si="24"/>
        <v>175.83599085961225</v>
      </c>
    </row>
    <row r="44" spans="1:43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633">
        <v>0</v>
      </c>
      <c r="E44" s="182"/>
      <c r="F44" s="266"/>
      <c r="G44" s="266"/>
      <c r="H44" s="310">
        <f>SUM(I44:K44)</f>
        <v>0</v>
      </c>
      <c r="I44" s="265"/>
      <c r="J44" s="182"/>
      <c r="K44" s="266"/>
      <c r="L44" s="310">
        <f>SUM(M44:Z44)</f>
        <v>36.834288468985619</v>
      </c>
      <c r="M44" s="182"/>
      <c r="N44" s="182"/>
      <c r="O44" s="182"/>
      <c r="P44" s="182"/>
      <c r="Q44" s="182">
        <v>0.7515439144906868</v>
      </c>
      <c r="R44" s="182"/>
      <c r="S44" s="182">
        <v>0</v>
      </c>
      <c r="T44" s="182">
        <v>0.39135339711760464</v>
      </c>
      <c r="U44" s="182">
        <v>35.691391157377325</v>
      </c>
      <c r="V44" s="182">
        <v>0</v>
      </c>
      <c r="W44" s="182"/>
      <c r="X44" s="182"/>
      <c r="Y44" s="182"/>
      <c r="Z44" s="266"/>
      <c r="AA44" s="355">
        <v>0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182"/>
      <c r="AL44" s="182"/>
      <c r="AM44" s="424"/>
      <c r="AN44" s="417"/>
      <c r="AO44" s="355">
        <v>12.639305446182258</v>
      </c>
      <c r="AP44" s="330"/>
      <c r="AQ44" s="217">
        <f>C44+H44+L44+AA44+AB44+AN44+AO44+AP44</f>
        <v>49.473593915167875</v>
      </c>
    </row>
    <row r="45" spans="1:43" s="52" customFormat="1" ht="12.75" customHeight="1" x14ac:dyDescent="0.2">
      <c r="A45" s="218" t="s">
        <v>37</v>
      </c>
      <c r="B45" s="1"/>
      <c r="C45" s="542">
        <f t="shared" ref="C45:AP45" si="42">SUM(C46:C55)</f>
        <v>0</v>
      </c>
      <c r="D45" s="543">
        <f t="shared" si="42"/>
        <v>0</v>
      </c>
      <c r="E45" s="543">
        <f t="shared" si="42"/>
        <v>0</v>
      </c>
      <c r="F45" s="544">
        <f t="shared" si="42"/>
        <v>0</v>
      </c>
      <c r="G45" s="544">
        <f t="shared" si="42"/>
        <v>0</v>
      </c>
      <c r="H45" s="545">
        <f t="shared" si="42"/>
        <v>0</v>
      </c>
      <c r="I45" s="546">
        <f t="shared" si="42"/>
        <v>0</v>
      </c>
      <c r="J45" s="543">
        <f t="shared" si="42"/>
        <v>0</v>
      </c>
      <c r="K45" s="544">
        <f t="shared" si="42"/>
        <v>0</v>
      </c>
      <c r="L45" s="545">
        <f t="shared" si="42"/>
        <v>2017.41406196956</v>
      </c>
      <c r="M45" s="543">
        <f t="shared" si="42"/>
        <v>0</v>
      </c>
      <c r="N45" s="543">
        <f t="shared" ref="N45" si="43">SUM(N46:N55)</f>
        <v>0</v>
      </c>
      <c r="O45" s="543">
        <f t="shared" si="42"/>
        <v>0</v>
      </c>
      <c r="P45" s="543">
        <f t="shared" si="42"/>
        <v>942.4611040188679</v>
      </c>
      <c r="Q45" s="543">
        <f t="shared" si="42"/>
        <v>0</v>
      </c>
      <c r="R45" s="543">
        <f t="shared" si="42"/>
        <v>373.92175117069218</v>
      </c>
      <c r="S45" s="543">
        <f t="shared" si="42"/>
        <v>19.698</v>
      </c>
      <c r="T45" s="543">
        <f t="shared" si="42"/>
        <v>6.9492067799999999</v>
      </c>
      <c r="U45" s="543">
        <f>SUM(U46:U55)</f>
        <v>674.3839999999999</v>
      </c>
      <c r="V45" s="543">
        <f t="shared" si="42"/>
        <v>0</v>
      </c>
      <c r="W45" s="543">
        <f t="shared" si="42"/>
        <v>0</v>
      </c>
      <c r="X45" s="543">
        <f t="shared" si="42"/>
        <v>0</v>
      </c>
      <c r="Y45" s="543">
        <f t="shared" si="42"/>
        <v>0</v>
      </c>
      <c r="Z45" s="544">
        <f t="shared" si="42"/>
        <v>0</v>
      </c>
      <c r="AA45" s="545">
        <f t="shared" si="42"/>
        <v>0</v>
      </c>
      <c r="AB45" s="547">
        <f t="shared" si="42"/>
        <v>0</v>
      </c>
      <c r="AC45" s="548">
        <f t="shared" si="42"/>
        <v>0</v>
      </c>
      <c r="AD45" s="543">
        <f t="shared" si="42"/>
        <v>0</v>
      </c>
      <c r="AE45" s="543">
        <f t="shared" si="42"/>
        <v>0</v>
      </c>
      <c r="AF45" s="543">
        <f t="shared" ref="AF45" si="44">SUM(AF46:AF55)</f>
        <v>0</v>
      </c>
      <c r="AG45" s="543">
        <f t="shared" si="42"/>
        <v>0</v>
      </c>
      <c r="AH45" s="543">
        <f t="shared" si="42"/>
        <v>0</v>
      </c>
      <c r="AI45" s="543">
        <f t="shared" si="42"/>
        <v>0</v>
      </c>
      <c r="AJ45" s="543">
        <f t="shared" ref="AJ45" si="45">SUM(AJ46:AJ55)</f>
        <v>0</v>
      </c>
      <c r="AK45" s="543">
        <f t="shared" si="42"/>
        <v>0</v>
      </c>
      <c r="AL45" s="543">
        <f t="shared" ref="AL45" si="46">SUM(AL46:AL55)</f>
        <v>0</v>
      </c>
      <c r="AM45" s="549">
        <f t="shared" si="42"/>
        <v>0</v>
      </c>
      <c r="AN45" s="547">
        <f t="shared" si="42"/>
        <v>0</v>
      </c>
      <c r="AO45" s="545">
        <f t="shared" si="42"/>
        <v>1.3759999999999999</v>
      </c>
      <c r="AP45" s="547">
        <f t="shared" si="42"/>
        <v>0</v>
      </c>
      <c r="AQ45" s="550">
        <f t="shared" si="24"/>
        <v>2018.7900619695599</v>
      </c>
    </row>
    <row r="46" spans="1:43" ht="12.75" customHeight="1" x14ac:dyDescent="0.2">
      <c r="A46" s="241" t="s">
        <v>71</v>
      </c>
      <c r="B46" s="64"/>
      <c r="C46" s="65">
        <f t="shared" ref="C46:C58" si="47">SUM(D46:G46)</f>
        <v>0</v>
      </c>
      <c r="D46" s="154"/>
      <c r="E46" s="107"/>
      <c r="F46" s="68"/>
      <c r="G46" s="68"/>
      <c r="H46" s="69">
        <f t="shared" ref="H46:H58" si="48">SUM(I46:K46)</f>
        <v>0</v>
      </c>
      <c r="I46" s="66"/>
      <c r="J46" s="67"/>
      <c r="K46" s="68"/>
      <c r="L46" s="69">
        <f t="shared" ref="L46:L58" si="49">SUM(M46:Z46)</f>
        <v>345.18170000000003</v>
      </c>
      <c r="M46" s="67"/>
      <c r="N46" s="67"/>
      <c r="O46" s="67"/>
      <c r="P46" s="67"/>
      <c r="Q46" s="67"/>
      <c r="R46" s="67"/>
      <c r="S46" s="67"/>
      <c r="T46" s="67"/>
      <c r="U46" s="67">
        <v>345.18170000000003</v>
      </c>
      <c r="V46" s="67"/>
      <c r="W46" s="67"/>
      <c r="X46" s="67"/>
      <c r="Y46" s="67"/>
      <c r="Z46" s="68"/>
      <c r="AA46" s="69">
        <v>0</v>
      </c>
      <c r="AB46" s="70">
        <f t="shared" ref="AB46:AB58" si="50">SUM(AC46:AM46)</f>
        <v>0</v>
      </c>
      <c r="AC46" s="71"/>
      <c r="AD46" s="67"/>
      <c r="AE46" s="67"/>
      <c r="AF46" s="67"/>
      <c r="AG46" s="67"/>
      <c r="AH46" s="67"/>
      <c r="AI46" s="67">
        <v>0</v>
      </c>
      <c r="AJ46" s="67">
        <v>0</v>
      </c>
      <c r="AK46" s="67"/>
      <c r="AL46" s="67"/>
      <c r="AM46" s="432"/>
      <c r="AN46" s="72"/>
      <c r="AO46" s="73"/>
      <c r="AP46" s="70"/>
      <c r="AQ46" s="95">
        <f t="shared" si="24"/>
        <v>345.18170000000003</v>
      </c>
    </row>
    <row r="47" spans="1:43" ht="12.75" customHeight="1" x14ac:dyDescent="0.2">
      <c r="A47" s="235" t="s">
        <v>151</v>
      </c>
      <c r="B47" s="511"/>
      <c r="C47" s="21">
        <f t="shared" si="47"/>
        <v>0</v>
      </c>
      <c r="D47" s="512"/>
      <c r="E47" s="513"/>
      <c r="F47" s="133"/>
      <c r="G47" s="133"/>
      <c r="H47" s="25">
        <f t="shared" si="48"/>
        <v>0</v>
      </c>
      <c r="I47" s="131"/>
      <c r="J47" s="132"/>
      <c r="K47" s="133"/>
      <c r="L47" s="25">
        <f t="shared" si="49"/>
        <v>0</v>
      </c>
      <c r="M47" s="132"/>
      <c r="N47" s="132"/>
      <c r="O47" s="132"/>
      <c r="P47" s="132"/>
      <c r="Q47" s="132"/>
      <c r="R47" s="132"/>
      <c r="S47" s="132"/>
      <c r="T47" s="132"/>
      <c r="U47" s="132">
        <v>0</v>
      </c>
      <c r="V47" s="132"/>
      <c r="W47" s="132"/>
      <c r="X47" s="132"/>
      <c r="Y47" s="132"/>
      <c r="Z47" s="133"/>
      <c r="AA47" s="523"/>
      <c r="AB47" s="29">
        <f t="shared" si="50"/>
        <v>0</v>
      </c>
      <c r="AC47" s="137"/>
      <c r="AD47" s="132"/>
      <c r="AE47" s="132"/>
      <c r="AF47" s="132"/>
      <c r="AG47" s="132"/>
      <c r="AH47" s="132"/>
      <c r="AI47" s="132">
        <v>0</v>
      </c>
      <c r="AJ47" s="132">
        <v>0</v>
      </c>
      <c r="AK47" s="132"/>
      <c r="AL47" s="132"/>
      <c r="AM47" s="449"/>
      <c r="AN47" s="435"/>
      <c r="AO47" s="135"/>
      <c r="AP47" s="136"/>
      <c r="AQ47" s="32">
        <f t="shared" si="24"/>
        <v>0</v>
      </c>
    </row>
    <row r="48" spans="1:43" ht="12.75" customHeight="1" x14ac:dyDescent="0.2">
      <c r="A48" s="237" t="s">
        <v>72</v>
      </c>
      <c r="B48" s="20"/>
      <c r="C48" s="21">
        <f t="shared" si="47"/>
        <v>0</v>
      </c>
      <c r="D48" s="22"/>
      <c r="E48" s="23"/>
      <c r="F48" s="24"/>
      <c r="G48" s="24"/>
      <c r="H48" s="25">
        <f t="shared" si="48"/>
        <v>0</v>
      </c>
      <c r="I48" s="26"/>
      <c r="J48" s="27"/>
      <c r="K48" s="24"/>
      <c r="L48" s="25">
        <f t="shared" si="49"/>
        <v>926.15911876665291</v>
      </c>
      <c r="M48" s="27"/>
      <c r="N48" s="27"/>
      <c r="O48" s="27"/>
      <c r="P48" s="27">
        <v>795.80808380021563</v>
      </c>
      <c r="Q48" s="27"/>
      <c r="R48" s="27"/>
      <c r="S48" s="27"/>
      <c r="T48" s="27">
        <v>6.9492067799999999</v>
      </c>
      <c r="U48" s="27">
        <v>123.40182818643724</v>
      </c>
      <c r="V48" s="27"/>
      <c r="W48" s="27"/>
      <c r="X48" s="27"/>
      <c r="Y48" s="27"/>
      <c r="Z48" s="24"/>
      <c r="AA48" s="25"/>
      <c r="AB48" s="29">
        <f t="shared" si="50"/>
        <v>0</v>
      </c>
      <c r="AC48" s="30"/>
      <c r="AD48" s="27"/>
      <c r="AE48" s="27"/>
      <c r="AF48" s="27"/>
      <c r="AG48" s="27"/>
      <c r="AH48" s="27"/>
      <c r="AI48" s="27">
        <v>0</v>
      </c>
      <c r="AJ48" s="27">
        <v>0</v>
      </c>
      <c r="AK48" s="27"/>
      <c r="AL48" s="27"/>
      <c r="AM48" s="428"/>
      <c r="AN48" s="413"/>
      <c r="AO48" s="31">
        <v>0</v>
      </c>
      <c r="AP48" s="29"/>
      <c r="AQ48" s="32">
        <f t="shared" si="24"/>
        <v>926.15911876665291</v>
      </c>
    </row>
    <row r="49" spans="1:43" ht="12.75" customHeight="1" x14ac:dyDescent="0.2">
      <c r="A49" s="237" t="s">
        <v>73</v>
      </c>
      <c r="B49" s="20"/>
      <c r="C49" s="21">
        <f t="shared" si="47"/>
        <v>0</v>
      </c>
      <c r="D49" s="22"/>
      <c r="E49" s="23"/>
      <c r="F49" s="24"/>
      <c r="G49" s="24"/>
      <c r="H49" s="25">
        <f t="shared" si="48"/>
        <v>0</v>
      </c>
      <c r="I49" s="26"/>
      <c r="J49" s="27"/>
      <c r="K49" s="24"/>
      <c r="L49" s="25">
        <f t="shared" si="49"/>
        <v>52.468200253164554</v>
      </c>
      <c r="M49" s="27"/>
      <c r="N49" s="27"/>
      <c r="O49" s="27"/>
      <c r="P49" s="27">
        <v>6.1439999999999992</v>
      </c>
      <c r="Q49" s="27"/>
      <c r="R49" s="27"/>
      <c r="S49" s="27"/>
      <c r="T49" s="27"/>
      <c r="U49" s="27">
        <v>46.324200253164555</v>
      </c>
      <c r="V49" s="27"/>
      <c r="W49" s="27"/>
      <c r="X49" s="27"/>
      <c r="Y49" s="27"/>
      <c r="Z49" s="24"/>
      <c r="AA49" s="25"/>
      <c r="AB49" s="29">
        <f t="shared" si="50"/>
        <v>0</v>
      </c>
      <c r="AC49" s="30"/>
      <c r="AD49" s="27"/>
      <c r="AE49" s="27"/>
      <c r="AF49" s="27"/>
      <c r="AG49" s="27"/>
      <c r="AH49" s="27"/>
      <c r="AI49" s="27">
        <v>0</v>
      </c>
      <c r="AJ49" s="27">
        <v>0</v>
      </c>
      <c r="AK49" s="27"/>
      <c r="AL49" s="27"/>
      <c r="AM49" s="428"/>
      <c r="AN49" s="413"/>
      <c r="AO49" s="31"/>
      <c r="AP49" s="29"/>
      <c r="AQ49" s="32">
        <f t="shared" si="24"/>
        <v>52.468200253164554</v>
      </c>
    </row>
    <row r="50" spans="1:43" ht="12.75" customHeight="1" x14ac:dyDescent="0.2">
      <c r="A50" s="237" t="s">
        <v>38</v>
      </c>
      <c r="B50" s="20"/>
      <c r="C50" s="21">
        <f t="shared" si="47"/>
        <v>0</v>
      </c>
      <c r="D50" s="22"/>
      <c r="E50" s="23"/>
      <c r="F50" s="24"/>
      <c r="G50" s="24"/>
      <c r="H50" s="25">
        <f t="shared" si="48"/>
        <v>0</v>
      </c>
      <c r="I50" s="26"/>
      <c r="J50" s="27"/>
      <c r="K50" s="24"/>
      <c r="L50" s="25">
        <f t="shared" si="49"/>
        <v>43.4</v>
      </c>
      <c r="M50" s="27"/>
      <c r="N50" s="27"/>
      <c r="O50" s="27"/>
      <c r="P50" s="27"/>
      <c r="Q50" s="27"/>
      <c r="R50" s="27"/>
      <c r="S50" s="27"/>
      <c r="T50" s="27"/>
      <c r="U50" s="27">
        <v>43.4</v>
      </c>
      <c r="V50" s="27"/>
      <c r="W50" s="27"/>
      <c r="X50" s="27"/>
      <c r="Y50" s="27"/>
      <c r="Z50" s="24"/>
      <c r="AA50" s="25"/>
      <c r="AB50" s="29">
        <f t="shared" si="50"/>
        <v>0</v>
      </c>
      <c r="AC50" s="30"/>
      <c r="AD50" s="27"/>
      <c r="AE50" s="27"/>
      <c r="AF50" s="27"/>
      <c r="AG50" s="27"/>
      <c r="AH50" s="27"/>
      <c r="AI50" s="27">
        <v>0</v>
      </c>
      <c r="AJ50" s="27"/>
      <c r="AK50" s="27"/>
      <c r="AL50" s="27"/>
      <c r="AM50" s="428"/>
      <c r="AN50" s="413"/>
      <c r="AO50" s="31">
        <v>1.3759999999999999</v>
      </c>
      <c r="AP50" s="29"/>
      <c r="AQ50" s="32">
        <f t="shared" si="24"/>
        <v>44.775999999999996</v>
      </c>
    </row>
    <row r="51" spans="1:43" ht="12.75" customHeight="1" x14ac:dyDescent="0.2">
      <c r="A51" s="237" t="s">
        <v>39</v>
      </c>
      <c r="B51" s="20"/>
      <c r="C51" s="21">
        <f t="shared" si="47"/>
        <v>0</v>
      </c>
      <c r="D51" s="22"/>
      <c r="E51" s="23"/>
      <c r="F51" s="24"/>
      <c r="G51" s="24"/>
      <c r="H51" s="25">
        <f t="shared" si="48"/>
        <v>0</v>
      </c>
      <c r="I51" s="26"/>
      <c r="J51" s="27"/>
      <c r="K51" s="24"/>
      <c r="L51" s="25">
        <f t="shared" si="49"/>
        <v>16.069976549427853</v>
      </c>
      <c r="M51" s="27"/>
      <c r="N51" s="27"/>
      <c r="O51" s="27"/>
      <c r="P51" s="27">
        <v>0.98301509433962253</v>
      </c>
      <c r="Q51" s="27"/>
      <c r="R51" s="27">
        <v>15.086961455088229</v>
      </c>
      <c r="S51" s="27"/>
      <c r="T51" s="27"/>
      <c r="U51" s="27"/>
      <c r="V51" s="27"/>
      <c r="W51" s="27"/>
      <c r="X51" s="27"/>
      <c r="Y51" s="27"/>
      <c r="Z51" s="24"/>
      <c r="AA51" s="25"/>
      <c r="AB51" s="29">
        <f t="shared" si="50"/>
        <v>0</v>
      </c>
      <c r="AC51" s="30"/>
      <c r="AD51" s="27"/>
      <c r="AE51" s="27"/>
      <c r="AF51" s="27"/>
      <c r="AG51" s="27"/>
      <c r="AH51" s="27"/>
      <c r="AI51" s="27"/>
      <c r="AJ51" s="27"/>
      <c r="AK51" s="27"/>
      <c r="AL51" s="27"/>
      <c r="AM51" s="449"/>
      <c r="AN51" s="413"/>
      <c r="AO51" s="31"/>
      <c r="AP51" s="29"/>
      <c r="AQ51" s="32">
        <f t="shared" si="24"/>
        <v>16.069976549427853</v>
      </c>
    </row>
    <row r="52" spans="1:43" ht="12.75" customHeight="1" x14ac:dyDescent="0.2">
      <c r="A52" s="237" t="s">
        <v>77</v>
      </c>
      <c r="B52" s="138"/>
      <c r="C52" s="139">
        <f t="shared" si="47"/>
        <v>0</v>
      </c>
      <c r="D52" s="140"/>
      <c r="E52" s="140"/>
      <c r="F52" s="141"/>
      <c r="G52" s="141"/>
      <c r="H52" s="142">
        <f t="shared" si="48"/>
        <v>0</v>
      </c>
      <c r="I52" s="143"/>
      <c r="J52" s="140"/>
      <c r="K52" s="141"/>
      <c r="L52" s="142">
        <f t="shared" si="49"/>
        <v>358.83478971560396</v>
      </c>
      <c r="M52" s="140"/>
      <c r="N52" s="140"/>
      <c r="O52" s="140"/>
      <c r="P52" s="140"/>
      <c r="Q52" s="132"/>
      <c r="R52" s="140">
        <v>358.83478971560396</v>
      </c>
      <c r="S52" s="132"/>
      <c r="T52" s="140"/>
      <c r="U52" s="140"/>
      <c r="V52" s="140"/>
      <c r="W52" s="140"/>
      <c r="X52" s="140"/>
      <c r="Y52" s="140"/>
      <c r="Z52" s="141"/>
      <c r="AA52" s="135"/>
      <c r="AB52" s="144">
        <f t="shared" si="50"/>
        <v>0</v>
      </c>
      <c r="AC52" s="145"/>
      <c r="AD52" s="140"/>
      <c r="AE52" s="132"/>
      <c r="AF52" s="132"/>
      <c r="AG52" s="140"/>
      <c r="AH52" s="140"/>
      <c r="AI52" s="140"/>
      <c r="AJ52" s="140"/>
      <c r="AK52" s="140"/>
      <c r="AL52" s="140"/>
      <c r="AM52" s="449"/>
      <c r="AN52" s="436"/>
      <c r="AO52" s="135"/>
      <c r="AP52" s="144"/>
      <c r="AQ52" s="146">
        <f t="shared" si="24"/>
        <v>358.83478971560396</v>
      </c>
    </row>
    <row r="53" spans="1:43" ht="12.75" customHeight="1" x14ac:dyDescent="0.2">
      <c r="A53" s="237" t="s">
        <v>74</v>
      </c>
      <c r="B53" s="138"/>
      <c r="C53" s="139">
        <f t="shared" si="47"/>
        <v>0</v>
      </c>
      <c r="D53" s="143"/>
      <c r="E53" s="140"/>
      <c r="F53" s="141"/>
      <c r="G53" s="141"/>
      <c r="H53" s="142">
        <f t="shared" si="48"/>
        <v>0</v>
      </c>
      <c r="I53" s="143"/>
      <c r="J53" s="140"/>
      <c r="K53" s="141"/>
      <c r="L53" s="142">
        <f t="shared" si="49"/>
        <v>0</v>
      </c>
      <c r="M53" s="140"/>
      <c r="N53" s="140"/>
      <c r="O53" s="140"/>
      <c r="P53" s="140">
        <v>0</v>
      </c>
      <c r="Q53" s="109"/>
      <c r="R53" s="140"/>
      <c r="S53" s="109"/>
      <c r="T53" s="140"/>
      <c r="U53" s="140">
        <v>0</v>
      </c>
      <c r="V53" s="140"/>
      <c r="W53" s="140"/>
      <c r="X53" s="140"/>
      <c r="Y53" s="140"/>
      <c r="Z53" s="141"/>
      <c r="AA53" s="135"/>
      <c r="AB53" s="144">
        <f t="shared" si="50"/>
        <v>0</v>
      </c>
      <c r="AC53" s="145"/>
      <c r="AD53" s="140"/>
      <c r="AE53" s="132"/>
      <c r="AF53" s="132"/>
      <c r="AG53" s="140"/>
      <c r="AH53" s="140"/>
      <c r="AI53" s="140">
        <v>0</v>
      </c>
      <c r="AJ53" s="140">
        <v>0</v>
      </c>
      <c r="AK53" s="140"/>
      <c r="AL53" s="140"/>
      <c r="AM53" s="449"/>
      <c r="AN53" s="436"/>
      <c r="AO53" s="383"/>
      <c r="AP53" s="144"/>
      <c r="AQ53" s="146">
        <f t="shared" si="24"/>
        <v>0</v>
      </c>
    </row>
    <row r="54" spans="1:43" ht="12.75" customHeight="1" x14ac:dyDescent="0.2">
      <c r="A54" s="199" t="s">
        <v>135</v>
      </c>
      <c r="B54" s="460"/>
      <c r="C54" s="139">
        <f t="shared" si="47"/>
        <v>0</v>
      </c>
      <c r="D54" s="143"/>
      <c r="E54" s="140"/>
      <c r="F54" s="141"/>
      <c r="G54" s="141"/>
      <c r="H54" s="142">
        <f t="shared" si="48"/>
        <v>0</v>
      </c>
      <c r="I54" s="143"/>
      <c r="J54" s="140"/>
      <c r="K54" s="141"/>
      <c r="L54" s="142">
        <f t="shared" si="49"/>
        <v>7.2408000000000001</v>
      </c>
      <c r="M54" s="140"/>
      <c r="N54" s="140"/>
      <c r="O54" s="140"/>
      <c r="P54" s="140"/>
      <c r="Q54" s="109"/>
      <c r="R54" s="140"/>
      <c r="S54" s="109"/>
      <c r="T54" s="140"/>
      <c r="U54" s="140">
        <v>7.2408000000000001</v>
      </c>
      <c r="V54" s="140"/>
      <c r="W54" s="140"/>
      <c r="X54" s="140"/>
      <c r="Y54" s="140"/>
      <c r="Z54" s="141"/>
      <c r="AA54" s="383"/>
      <c r="AB54" s="144">
        <f t="shared" si="50"/>
        <v>0</v>
      </c>
      <c r="AC54" s="145"/>
      <c r="AD54" s="140"/>
      <c r="AE54" s="109"/>
      <c r="AF54" s="109"/>
      <c r="AG54" s="140"/>
      <c r="AH54" s="140"/>
      <c r="AI54" s="140"/>
      <c r="AJ54" s="140"/>
      <c r="AK54" s="140"/>
      <c r="AL54" s="140"/>
      <c r="AM54" s="446"/>
      <c r="AN54" s="436"/>
      <c r="AO54" s="383"/>
      <c r="AP54" s="144"/>
      <c r="AQ54" s="146">
        <f t="shared" si="24"/>
        <v>7.2408000000000001</v>
      </c>
    </row>
    <row r="55" spans="1:43" ht="12.75" customHeight="1" x14ac:dyDescent="0.2">
      <c r="A55" s="215" t="s">
        <v>75</v>
      </c>
      <c r="B55" s="381"/>
      <c r="C55" s="77">
        <f t="shared" si="47"/>
        <v>0</v>
      </c>
      <c r="D55" s="155"/>
      <c r="E55" s="156"/>
      <c r="F55" s="80"/>
      <c r="G55" s="80"/>
      <c r="H55" s="81">
        <f t="shared" si="48"/>
        <v>0</v>
      </c>
      <c r="I55" s="78"/>
      <c r="J55" s="79"/>
      <c r="K55" s="80"/>
      <c r="L55" s="81">
        <f t="shared" si="49"/>
        <v>268.05947668471083</v>
      </c>
      <c r="M55" s="79"/>
      <c r="N55" s="79"/>
      <c r="O55" s="79"/>
      <c r="P55" s="79">
        <v>139.52600512431266</v>
      </c>
      <c r="Q55" s="79"/>
      <c r="R55" s="79"/>
      <c r="S55" s="79">
        <v>19.698</v>
      </c>
      <c r="T55" s="79"/>
      <c r="U55" s="79">
        <v>108.83547156039815</v>
      </c>
      <c r="V55" s="79"/>
      <c r="W55" s="79"/>
      <c r="X55" s="79"/>
      <c r="Y55" s="79"/>
      <c r="Z55" s="80"/>
      <c r="AA55" s="521">
        <v>0</v>
      </c>
      <c r="AB55" s="82">
        <f t="shared" si="50"/>
        <v>0</v>
      </c>
      <c r="AC55" s="83"/>
      <c r="AD55" s="79"/>
      <c r="AE55" s="79"/>
      <c r="AF55" s="79"/>
      <c r="AG55" s="79"/>
      <c r="AH55" s="79"/>
      <c r="AI55" s="79">
        <v>0</v>
      </c>
      <c r="AJ55" s="79">
        <v>0</v>
      </c>
      <c r="AK55" s="79"/>
      <c r="AL55" s="79"/>
      <c r="AM55" s="450"/>
      <c r="AN55" s="414"/>
      <c r="AO55" s="84"/>
      <c r="AP55" s="82"/>
      <c r="AQ55" s="85">
        <f t="shared" si="24"/>
        <v>268.05947668471083</v>
      </c>
    </row>
    <row r="56" spans="1:43" s="52" customFormat="1" ht="12.75" customHeight="1" x14ac:dyDescent="0.2">
      <c r="A56" s="242" t="s">
        <v>40</v>
      </c>
      <c r="B56" s="157"/>
      <c r="C56" s="147">
        <f t="shared" si="47"/>
        <v>625.7954608</v>
      </c>
      <c r="D56" s="151">
        <v>607.81000000000006</v>
      </c>
      <c r="E56" s="148"/>
      <c r="F56" s="149"/>
      <c r="G56" s="149">
        <v>17.985460799999998</v>
      </c>
      <c r="H56" s="150">
        <f t="shared" si="48"/>
        <v>724.97299999999996</v>
      </c>
      <c r="I56" s="151"/>
      <c r="J56" s="148">
        <v>569.97299999999996</v>
      </c>
      <c r="K56" s="149">
        <v>155</v>
      </c>
      <c r="L56" s="150">
        <f t="shared" si="49"/>
        <v>388.62232828308993</v>
      </c>
      <c r="M56" s="148"/>
      <c r="N56" s="148"/>
      <c r="O56" s="148"/>
      <c r="P56" s="148">
        <v>0</v>
      </c>
      <c r="Q56" s="189">
        <v>103.75285608550932</v>
      </c>
      <c r="R56" s="189"/>
      <c r="S56" s="189">
        <v>0</v>
      </c>
      <c r="T56" s="189">
        <v>69.031290322580659</v>
      </c>
      <c r="U56" s="189">
        <v>196.536</v>
      </c>
      <c r="V56" s="189">
        <v>19.302181874999999</v>
      </c>
      <c r="W56" s="189"/>
      <c r="X56" s="189"/>
      <c r="Y56" s="189"/>
      <c r="Z56" s="290"/>
      <c r="AA56" s="176">
        <v>117.26245343999999</v>
      </c>
      <c r="AB56" s="344">
        <f t="shared" si="50"/>
        <v>44.727239999999995</v>
      </c>
      <c r="AC56" s="345"/>
      <c r="AD56" s="189"/>
      <c r="AE56" s="189">
        <v>44.679479999999998</v>
      </c>
      <c r="AF56" s="189"/>
      <c r="AG56" s="189"/>
      <c r="AH56" s="189"/>
      <c r="AI56" s="189"/>
      <c r="AJ56" s="189"/>
      <c r="AK56" s="189"/>
      <c r="AL56" s="189">
        <v>4.7759999999999997E-2</v>
      </c>
      <c r="AM56" s="445">
        <v>0</v>
      </c>
      <c r="AN56" s="344"/>
      <c r="AO56" s="176">
        <v>356.21199999999999</v>
      </c>
      <c r="AP56" s="152"/>
      <c r="AQ56" s="94">
        <f t="shared" si="24"/>
        <v>2257.5924825230895</v>
      </c>
    </row>
    <row r="57" spans="1:43" s="52" customFormat="1" ht="12.75" customHeight="1" x14ac:dyDescent="0.2">
      <c r="A57" s="242" t="s">
        <v>194</v>
      </c>
      <c r="B57" s="157"/>
      <c r="C57" s="147">
        <f>C58+C65</f>
        <v>0.64527573454661957</v>
      </c>
      <c r="D57" s="189">
        <f t="shared" ref="D57:AP57" si="51">D58+D65</f>
        <v>0.64527573454661957</v>
      </c>
      <c r="E57" s="148">
        <f t="shared" si="51"/>
        <v>0</v>
      </c>
      <c r="F57" s="149">
        <f t="shared" si="51"/>
        <v>0</v>
      </c>
      <c r="G57" s="149">
        <f t="shared" si="51"/>
        <v>0</v>
      </c>
      <c r="H57" s="150">
        <f t="shared" si="51"/>
        <v>31.963000000000001</v>
      </c>
      <c r="I57" s="151">
        <f t="shared" si="51"/>
        <v>0</v>
      </c>
      <c r="J57" s="151">
        <f t="shared" si="51"/>
        <v>15.962999999999999</v>
      </c>
      <c r="K57" s="151">
        <f t="shared" si="51"/>
        <v>16</v>
      </c>
      <c r="L57" s="150">
        <f t="shared" si="51"/>
        <v>569.14111301053367</v>
      </c>
      <c r="M57" s="148">
        <f t="shared" si="51"/>
        <v>0</v>
      </c>
      <c r="N57" s="148">
        <f t="shared" ref="N57" si="52">N58+N65</f>
        <v>0</v>
      </c>
      <c r="O57" s="148">
        <f t="shared" si="51"/>
        <v>0</v>
      </c>
      <c r="P57" s="148">
        <f t="shared" si="51"/>
        <v>0</v>
      </c>
      <c r="Q57" s="189">
        <f t="shared" si="51"/>
        <v>0</v>
      </c>
      <c r="R57" s="189">
        <f t="shared" si="51"/>
        <v>0</v>
      </c>
      <c r="S57" s="189">
        <f t="shared" si="51"/>
        <v>147.73499999999999</v>
      </c>
      <c r="T57" s="189">
        <f t="shared" si="51"/>
        <v>9.6000175706243382</v>
      </c>
      <c r="U57" s="189">
        <f t="shared" si="51"/>
        <v>411.80609543990931</v>
      </c>
      <c r="V57" s="189">
        <f t="shared" si="51"/>
        <v>0</v>
      </c>
      <c r="W57" s="189">
        <f t="shared" si="51"/>
        <v>0</v>
      </c>
      <c r="X57" s="189">
        <f t="shared" si="51"/>
        <v>0</v>
      </c>
      <c r="Y57" s="189">
        <f t="shared" si="51"/>
        <v>0</v>
      </c>
      <c r="Z57" s="290">
        <f t="shared" si="51"/>
        <v>0</v>
      </c>
      <c r="AA57" s="176">
        <f t="shared" si="51"/>
        <v>93.97797288000001</v>
      </c>
      <c r="AB57" s="344">
        <f t="shared" si="51"/>
        <v>4.7759999999999997E-2</v>
      </c>
      <c r="AC57" s="345">
        <f t="shared" si="51"/>
        <v>0</v>
      </c>
      <c r="AD57" s="189">
        <f t="shared" si="51"/>
        <v>0</v>
      </c>
      <c r="AE57" s="189">
        <f t="shared" si="51"/>
        <v>0</v>
      </c>
      <c r="AF57" s="189">
        <f t="shared" ref="AF57" si="53">AF58+AF65</f>
        <v>0</v>
      </c>
      <c r="AG57" s="189">
        <f t="shared" si="51"/>
        <v>0</v>
      </c>
      <c r="AH57" s="189">
        <f t="shared" si="51"/>
        <v>0</v>
      </c>
      <c r="AI57" s="189">
        <f t="shared" si="51"/>
        <v>0</v>
      </c>
      <c r="AJ57" s="189">
        <f t="shared" ref="AJ57" si="54">AJ58+AJ65</f>
        <v>0</v>
      </c>
      <c r="AK57" s="189">
        <f t="shared" si="51"/>
        <v>0</v>
      </c>
      <c r="AL57" s="189">
        <f t="shared" ref="AL57" si="55">AL58+AL65</f>
        <v>0</v>
      </c>
      <c r="AM57" s="445">
        <f t="shared" si="51"/>
        <v>4.7759999999999997E-2</v>
      </c>
      <c r="AN57" s="294">
        <f t="shared" si="51"/>
        <v>0</v>
      </c>
      <c r="AO57" s="176">
        <f t="shared" si="51"/>
        <v>240.36999999999998</v>
      </c>
      <c r="AP57" s="152">
        <f t="shared" si="51"/>
        <v>0</v>
      </c>
      <c r="AQ57" s="153">
        <f t="shared" si="24"/>
        <v>936.14512162508038</v>
      </c>
    </row>
    <row r="58" spans="1:43" s="52" customFormat="1" ht="12.75" customHeight="1" x14ac:dyDescent="0.2">
      <c r="A58" s="242" t="s">
        <v>195</v>
      </c>
      <c r="B58" s="157"/>
      <c r="C58" s="147">
        <f t="shared" si="47"/>
        <v>0.64527573454661957</v>
      </c>
      <c r="D58" s="189">
        <v>0.64527573454661957</v>
      </c>
      <c r="E58" s="148">
        <v>0</v>
      </c>
      <c r="F58" s="149">
        <f>SUM(F59:F64)</f>
        <v>0</v>
      </c>
      <c r="G58" s="149">
        <v>0</v>
      </c>
      <c r="H58" s="150">
        <f t="shared" si="48"/>
        <v>0</v>
      </c>
      <c r="I58" s="151">
        <f>SUM(I59:I64)</f>
        <v>0</v>
      </c>
      <c r="J58" s="151">
        <f>SUM(J59:J64)</f>
        <v>0</v>
      </c>
      <c r="K58" s="151">
        <f>SUM(K59:K64)</f>
        <v>0</v>
      </c>
      <c r="L58" s="150">
        <f t="shared" si="49"/>
        <v>293.6093600285954</v>
      </c>
      <c r="M58" s="148">
        <f t="shared" ref="M58:AN58" si="56">SUM(M59:M64)</f>
        <v>0</v>
      </c>
      <c r="N58" s="148">
        <f t="shared" ref="N58" si="57">SUM(N59:N64)</f>
        <v>0</v>
      </c>
      <c r="O58" s="148">
        <f t="shared" si="56"/>
        <v>0</v>
      </c>
      <c r="P58" s="148">
        <f t="shared" si="56"/>
        <v>0</v>
      </c>
      <c r="Q58" s="189">
        <v>0</v>
      </c>
      <c r="R58" s="189">
        <f t="shared" si="56"/>
        <v>0</v>
      </c>
      <c r="S58" s="189">
        <v>14.412925759738934</v>
      </c>
      <c r="T58" s="189">
        <v>7.146159420864751</v>
      </c>
      <c r="U58" s="189">
        <v>272.05027484799172</v>
      </c>
      <c r="V58" s="189">
        <f t="shared" si="56"/>
        <v>0</v>
      </c>
      <c r="W58" s="189">
        <f t="shared" si="56"/>
        <v>0</v>
      </c>
      <c r="X58" s="189">
        <f t="shared" si="56"/>
        <v>0</v>
      </c>
      <c r="Y58" s="189">
        <f t="shared" si="56"/>
        <v>0</v>
      </c>
      <c r="Z58" s="290">
        <f t="shared" si="56"/>
        <v>0</v>
      </c>
      <c r="AA58" s="176">
        <v>41.183187884480368</v>
      </c>
      <c r="AB58" s="344">
        <f t="shared" si="50"/>
        <v>4.7759999999999997E-2</v>
      </c>
      <c r="AC58" s="345">
        <f t="shared" si="56"/>
        <v>0</v>
      </c>
      <c r="AD58" s="189">
        <f t="shared" si="56"/>
        <v>0</v>
      </c>
      <c r="AE58" s="189">
        <v>0</v>
      </c>
      <c r="AF58" s="189"/>
      <c r="AG58" s="189">
        <f t="shared" si="56"/>
        <v>0</v>
      </c>
      <c r="AH58" s="189">
        <f t="shared" si="56"/>
        <v>0</v>
      </c>
      <c r="AI58" s="189">
        <f t="shared" si="56"/>
        <v>0</v>
      </c>
      <c r="AJ58" s="189">
        <f t="shared" ref="AJ58" si="58">SUM(AJ59:AJ64)</f>
        <v>0</v>
      </c>
      <c r="AK58" s="189"/>
      <c r="AL58" s="189">
        <v>0</v>
      </c>
      <c r="AM58" s="445">
        <v>4.7759999999999997E-2</v>
      </c>
      <c r="AN58" s="294">
        <f t="shared" si="56"/>
        <v>0</v>
      </c>
      <c r="AO58" s="176">
        <v>172.32301443968205</v>
      </c>
      <c r="AP58" s="152">
        <f t="shared" ref="AP58" si="59">SUM(AP59:AP64)</f>
        <v>0</v>
      </c>
      <c r="AQ58" s="153">
        <f t="shared" si="24"/>
        <v>507.8085980873044</v>
      </c>
    </row>
    <row r="59" spans="1:43" s="52" customFormat="1" ht="12.75" customHeight="1" x14ac:dyDescent="0.2">
      <c r="A59" s="634" t="s">
        <v>175</v>
      </c>
      <c r="B59" s="625" t="s">
        <v>176</v>
      </c>
      <c r="C59" s="494"/>
      <c r="D59" s="291"/>
      <c r="E59" s="496"/>
      <c r="F59" s="566"/>
      <c r="G59" s="566"/>
      <c r="H59" s="474"/>
      <c r="I59" s="495"/>
      <c r="J59" s="495"/>
      <c r="K59" s="499"/>
      <c r="L59" s="474"/>
      <c r="M59" s="496"/>
      <c r="N59" s="496"/>
      <c r="O59" s="496"/>
      <c r="P59" s="496"/>
      <c r="Q59" s="274"/>
      <c r="R59" s="274"/>
      <c r="S59" s="253"/>
      <c r="T59" s="253"/>
      <c r="U59" s="253"/>
      <c r="V59" s="274"/>
      <c r="W59" s="274"/>
      <c r="X59" s="274"/>
      <c r="Y59" s="274"/>
      <c r="Z59" s="563"/>
      <c r="AA59" s="304"/>
      <c r="AB59" s="328"/>
      <c r="AC59" s="564"/>
      <c r="AD59" s="274"/>
      <c r="AE59" s="274">
        <v>0</v>
      </c>
      <c r="AF59" s="274"/>
      <c r="AG59" s="274"/>
      <c r="AH59" s="274"/>
      <c r="AI59" s="274"/>
      <c r="AJ59" s="274"/>
      <c r="AK59" s="274"/>
      <c r="AL59" s="274"/>
      <c r="AM59" s="647"/>
      <c r="AN59" s="328"/>
      <c r="AO59" s="304"/>
      <c r="AP59" s="499"/>
      <c r="AQ59" s="573"/>
    </row>
    <row r="60" spans="1:43" s="52" customFormat="1" ht="12.75" customHeight="1" x14ac:dyDescent="0.2">
      <c r="A60" s="634" t="s">
        <v>177</v>
      </c>
      <c r="B60" s="625" t="s">
        <v>178</v>
      </c>
      <c r="C60" s="485"/>
      <c r="D60" s="252"/>
      <c r="E60" s="502"/>
      <c r="F60" s="509"/>
      <c r="G60" s="509"/>
      <c r="H60" s="469"/>
      <c r="I60" s="501"/>
      <c r="J60" s="501"/>
      <c r="K60" s="488"/>
      <c r="L60" s="469"/>
      <c r="M60" s="502"/>
      <c r="N60" s="502"/>
      <c r="O60" s="502"/>
      <c r="P60" s="502"/>
      <c r="Q60" s="253"/>
      <c r="R60" s="253"/>
      <c r="S60" s="253"/>
      <c r="T60" s="253"/>
      <c r="U60" s="253"/>
      <c r="V60" s="253"/>
      <c r="W60" s="253"/>
      <c r="X60" s="253"/>
      <c r="Y60" s="253"/>
      <c r="Z60" s="386"/>
      <c r="AA60" s="304"/>
      <c r="AB60" s="322"/>
      <c r="AC60" s="565"/>
      <c r="AD60" s="253"/>
      <c r="AE60" s="253">
        <v>0</v>
      </c>
      <c r="AF60" s="253"/>
      <c r="AG60" s="253"/>
      <c r="AH60" s="253"/>
      <c r="AI60" s="253"/>
      <c r="AJ60" s="253"/>
      <c r="AK60" s="253"/>
      <c r="AL60" s="253"/>
      <c r="AM60" s="648"/>
      <c r="AN60" s="322"/>
      <c r="AO60" s="304"/>
      <c r="AP60" s="488"/>
      <c r="AQ60" s="574"/>
    </row>
    <row r="61" spans="1:43" s="52" customFormat="1" ht="12.75" customHeight="1" x14ac:dyDescent="0.2">
      <c r="A61" s="634" t="s">
        <v>179</v>
      </c>
      <c r="B61" s="625" t="s">
        <v>180</v>
      </c>
      <c r="C61" s="485"/>
      <c r="D61" s="252"/>
      <c r="E61" s="502"/>
      <c r="F61" s="509"/>
      <c r="G61" s="509"/>
      <c r="H61" s="469"/>
      <c r="I61" s="501"/>
      <c r="J61" s="501"/>
      <c r="K61" s="488"/>
      <c r="L61" s="469"/>
      <c r="M61" s="502"/>
      <c r="N61" s="502"/>
      <c r="O61" s="502"/>
      <c r="P61" s="502"/>
      <c r="Q61" s="253"/>
      <c r="R61" s="253"/>
      <c r="S61" s="253"/>
      <c r="T61" s="253"/>
      <c r="U61" s="253"/>
      <c r="V61" s="253"/>
      <c r="W61" s="253"/>
      <c r="X61" s="253"/>
      <c r="Y61" s="253"/>
      <c r="Z61" s="386"/>
      <c r="AA61" s="304"/>
      <c r="AB61" s="322"/>
      <c r="AC61" s="565"/>
      <c r="AD61" s="253"/>
      <c r="AE61" s="253">
        <v>0</v>
      </c>
      <c r="AF61" s="253"/>
      <c r="AG61" s="253"/>
      <c r="AH61" s="253"/>
      <c r="AI61" s="253"/>
      <c r="AJ61" s="253"/>
      <c r="AK61" s="253"/>
      <c r="AL61" s="253"/>
      <c r="AM61" s="648"/>
      <c r="AN61" s="322"/>
      <c r="AO61" s="304"/>
      <c r="AP61" s="488"/>
      <c r="AQ61" s="574"/>
    </row>
    <row r="62" spans="1:43" s="52" customFormat="1" ht="12.75" customHeight="1" x14ac:dyDescent="0.2">
      <c r="A62" s="634" t="s">
        <v>181</v>
      </c>
      <c r="B62" s="625" t="s">
        <v>182</v>
      </c>
      <c r="C62" s="485"/>
      <c r="D62" s="252"/>
      <c r="E62" s="502"/>
      <c r="F62" s="509"/>
      <c r="G62" s="509"/>
      <c r="H62" s="469"/>
      <c r="I62" s="501"/>
      <c r="J62" s="501"/>
      <c r="K62" s="488"/>
      <c r="L62" s="469"/>
      <c r="M62" s="502"/>
      <c r="N62" s="502"/>
      <c r="O62" s="502"/>
      <c r="P62" s="502"/>
      <c r="Q62" s="253"/>
      <c r="R62" s="253"/>
      <c r="S62" s="253"/>
      <c r="T62" s="253"/>
      <c r="U62" s="253"/>
      <c r="V62" s="253"/>
      <c r="W62" s="253"/>
      <c r="X62" s="253"/>
      <c r="Y62" s="253"/>
      <c r="Z62" s="386"/>
      <c r="AA62" s="304"/>
      <c r="AB62" s="322"/>
      <c r="AC62" s="565"/>
      <c r="AD62" s="253"/>
      <c r="AE62" s="253">
        <v>0</v>
      </c>
      <c r="AF62" s="253"/>
      <c r="AG62" s="253"/>
      <c r="AH62" s="253"/>
      <c r="AI62" s="253"/>
      <c r="AJ62" s="253"/>
      <c r="AK62" s="253"/>
      <c r="AL62" s="253"/>
      <c r="AM62" s="648"/>
      <c r="AN62" s="322"/>
      <c r="AO62" s="304"/>
      <c r="AP62" s="488"/>
      <c r="AQ62" s="574"/>
    </row>
    <row r="63" spans="1:43" s="52" customFormat="1" ht="12.75" customHeight="1" x14ac:dyDescent="0.2">
      <c r="A63" s="634" t="s">
        <v>183</v>
      </c>
      <c r="B63" s="625" t="s">
        <v>184</v>
      </c>
      <c r="C63" s="485"/>
      <c r="D63" s="252"/>
      <c r="E63" s="502"/>
      <c r="F63" s="509"/>
      <c r="G63" s="509"/>
      <c r="H63" s="469"/>
      <c r="I63" s="501"/>
      <c r="J63" s="501"/>
      <c r="K63" s="488"/>
      <c r="L63" s="469"/>
      <c r="M63" s="502"/>
      <c r="N63" s="502"/>
      <c r="O63" s="502"/>
      <c r="P63" s="502"/>
      <c r="Q63" s="253"/>
      <c r="R63" s="253"/>
      <c r="S63" s="649"/>
      <c r="T63" s="649"/>
      <c r="U63" s="649"/>
      <c r="V63" s="253"/>
      <c r="W63" s="253"/>
      <c r="X63" s="253"/>
      <c r="Y63" s="253"/>
      <c r="Z63" s="386"/>
      <c r="AA63" s="318"/>
      <c r="AB63" s="322"/>
      <c r="AC63" s="565"/>
      <c r="AD63" s="253"/>
      <c r="AE63" s="253">
        <v>0</v>
      </c>
      <c r="AF63" s="253"/>
      <c r="AG63" s="253"/>
      <c r="AH63" s="253"/>
      <c r="AI63" s="253"/>
      <c r="AJ63" s="253"/>
      <c r="AK63" s="253"/>
      <c r="AL63" s="253"/>
      <c r="AM63" s="648"/>
      <c r="AN63" s="322"/>
      <c r="AO63" s="318"/>
      <c r="AP63" s="488"/>
      <c r="AQ63" s="574"/>
    </row>
    <row r="64" spans="1:43" ht="12.75" customHeight="1" x14ac:dyDescent="0.2">
      <c r="A64" s="636" t="s">
        <v>185</v>
      </c>
      <c r="B64" s="626"/>
      <c r="C64" s="503"/>
      <c r="D64" s="292"/>
      <c r="E64" s="505"/>
      <c r="F64" s="569"/>
      <c r="G64" s="569"/>
      <c r="H64" s="477"/>
      <c r="I64" s="504"/>
      <c r="J64" s="504"/>
      <c r="K64" s="508"/>
      <c r="L64" s="477"/>
      <c r="M64" s="505"/>
      <c r="N64" s="505"/>
      <c r="O64" s="505"/>
      <c r="P64" s="505"/>
      <c r="Q64" s="293"/>
      <c r="R64" s="293"/>
      <c r="S64" s="649"/>
      <c r="T64" s="649"/>
      <c r="U64" s="649"/>
      <c r="V64" s="293"/>
      <c r="W64" s="293"/>
      <c r="X64" s="293"/>
      <c r="Y64" s="293"/>
      <c r="Z64" s="567"/>
      <c r="AA64" s="318"/>
      <c r="AB64" s="330"/>
      <c r="AC64" s="568"/>
      <c r="AD64" s="293"/>
      <c r="AE64" s="293">
        <v>0</v>
      </c>
      <c r="AF64" s="293"/>
      <c r="AG64" s="293"/>
      <c r="AH64" s="293"/>
      <c r="AI64" s="293"/>
      <c r="AJ64" s="293"/>
      <c r="AK64" s="293"/>
      <c r="AL64" s="293"/>
      <c r="AM64" s="650"/>
      <c r="AN64" s="330"/>
      <c r="AO64" s="318"/>
      <c r="AP64" s="508"/>
      <c r="AQ64" s="575"/>
    </row>
    <row r="65" spans="1:44" ht="12.75" customHeight="1" x14ac:dyDescent="0.2">
      <c r="A65" s="242" t="s">
        <v>196</v>
      </c>
      <c r="B65" s="243"/>
      <c r="C65" s="77">
        <f>SUM(D65:G65)</f>
        <v>0</v>
      </c>
      <c r="D65" s="265">
        <f>SUM(D66:D69)</f>
        <v>0</v>
      </c>
      <c r="E65" s="79"/>
      <c r="F65" s="80"/>
      <c r="G65" s="80"/>
      <c r="H65" s="150">
        <f>SUM(I65:K65)</f>
        <v>31.963000000000001</v>
      </c>
      <c r="I65" s="151"/>
      <c r="J65" s="151">
        <v>15.962999999999999</v>
      </c>
      <c r="K65" s="151">
        <v>16</v>
      </c>
      <c r="L65" s="81">
        <f>SUM(M65:Z65)</f>
        <v>275.53175298193827</v>
      </c>
      <c r="M65" s="79"/>
      <c r="N65" s="79"/>
      <c r="O65" s="79"/>
      <c r="P65" s="79"/>
      <c r="Q65" s="182">
        <v>0</v>
      </c>
      <c r="R65" s="182"/>
      <c r="S65" s="189">
        <v>133.32207424026106</v>
      </c>
      <c r="T65" s="189">
        <v>2.4538581497595868</v>
      </c>
      <c r="U65" s="189">
        <v>139.75582059191763</v>
      </c>
      <c r="V65" s="182">
        <f>SUM(V66:V69)</f>
        <v>0</v>
      </c>
      <c r="W65" s="182"/>
      <c r="X65" s="182"/>
      <c r="Y65" s="182"/>
      <c r="Z65" s="266"/>
      <c r="AA65" s="176">
        <v>52.794784995519635</v>
      </c>
      <c r="AB65" s="330">
        <f>SUM(AC65:AM65)</f>
        <v>0</v>
      </c>
      <c r="AC65" s="331"/>
      <c r="AD65" s="182"/>
      <c r="AE65" s="182"/>
      <c r="AF65" s="182"/>
      <c r="AG65" s="182"/>
      <c r="AH65" s="182">
        <v>0</v>
      </c>
      <c r="AI65" s="182"/>
      <c r="AJ65" s="182"/>
      <c r="AK65" s="182"/>
      <c r="AL65" s="182"/>
      <c r="AM65" s="424"/>
      <c r="AN65" s="417"/>
      <c r="AO65" s="176">
        <v>68.046985560317921</v>
      </c>
      <c r="AP65" s="82"/>
      <c r="AQ65" s="577">
        <f t="shared" si="24"/>
        <v>428.33652353777586</v>
      </c>
    </row>
    <row r="66" spans="1:44" ht="12.75" customHeight="1" x14ac:dyDescent="0.2">
      <c r="A66" s="638" t="s">
        <v>186</v>
      </c>
      <c r="B66" s="627" t="s">
        <v>187</v>
      </c>
      <c r="C66" s="494"/>
      <c r="D66" s="554"/>
      <c r="E66" s="473"/>
      <c r="F66" s="497"/>
      <c r="G66" s="558"/>
      <c r="H66" s="474"/>
      <c r="I66" s="557"/>
      <c r="J66" s="473"/>
      <c r="K66" s="558"/>
      <c r="L66" s="474"/>
      <c r="M66" s="557"/>
      <c r="N66" s="498"/>
      <c r="O66" s="473"/>
      <c r="P66" s="473"/>
      <c r="Q66" s="181"/>
      <c r="R66" s="181"/>
      <c r="S66" s="181"/>
      <c r="T66" s="181"/>
      <c r="U66" s="181"/>
      <c r="V66" s="181"/>
      <c r="W66" s="181"/>
      <c r="X66" s="181"/>
      <c r="Y66" s="181"/>
      <c r="Z66" s="263"/>
      <c r="AA66" s="309"/>
      <c r="AB66" s="328"/>
      <c r="AC66" s="329"/>
      <c r="AD66" s="181"/>
      <c r="AE66" s="181">
        <v>0</v>
      </c>
      <c r="AF66" s="181"/>
      <c r="AG66" s="181"/>
      <c r="AH66" s="181"/>
      <c r="AI66" s="181"/>
      <c r="AJ66" s="181"/>
      <c r="AK66" s="181"/>
      <c r="AL66" s="181"/>
      <c r="AM66" s="423"/>
      <c r="AN66" s="313"/>
      <c r="AO66" s="354"/>
      <c r="AP66" s="499"/>
      <c r="AQ66" s="500"/>
    </row>
    <row r="67" spans="1:44" ht="12.75" customHeight="1" x14ac:dyDescent="0.2">
      <c r="A67" s="640" t="s">
        <v>188</v>
      </c>
      <c r="B67" s="628">
        <v>84</v>
      </c>
      <c r="C67" s="485"/>
      <c r="D67" s="555"/>
      <c r="E67" s="470"/>
      <c r="F67" s="486"/>
      <c r="G67" s="560"/>
      <c r="H67" s="469"/>
      <c r="I67" s="559"/>
      <c r="J67" s="470"/>
      <c r="K67" s="560"/>
      <c r="L67" s="469"/>
      <c r="M67" s="559"/>
      <c r="N67" s="487"/>
      <c r="O67" s="470"/>
      <c r="P67" s="470"/>
      <c r="Q67" s="175"/>
      <c r="R67" s="175"/>
      <c r="S67" s="175"/>
      <c r="T67" s="175"/>
      <c r="U67" s="175"/>
      <c r="V67" s="175"/>
      <c r="W67" s="175"/>
      <c r="X67" s="175"/>
      <c r="Y67" s="175"/>
      <c r="Z67" s="190"/>
      <c r="AA67" s="304"/>
      <c r="AB67" s="322"/>
      <c r="AC67" s="323"/>
      <c r="AD67" s="175"/>
      <c r="AE67" s="175">
        <v>0</v>
      </c>
      <c r="AF67" s="175"/>
      <c r="AG67" s="175"/>
      <c r="AH67" s="175"/>
      <c r="AI67" s="175"/>
      <c r="AJ67" s="175"/>
      <c r="AK67" s="175"/>
      <c r="AL67" s="175"/>
      <c r="AM67" s="419"/>
      <c r="AN67" s="416"/>
      <c r="AO67" s="352"/>
      <c r="AP67" s="488"/>
      <c r="AQ67" s="489"/>
    </row>
    <row r="68" spans="1:44" ht="12.75" customHeight="1" x14ac:dyDescent="0.2">
      <c r="A68" s="634" t="s">
        <v>189</v>
      </c>
      <c r="B68" s="625">
        <v>85</v>
      </c>
      <c r="C68" s="485"/>
      <c r="D68" s="555"/>
      <c r="E68" s="470"/>
      <c r="F68" s="486"/>
      <c r="G68" s="560"/>
      <c r="H68" s="469"/>
      <c r="I68" s="559"/>
      <c r="J68" s="470"/>
      <c r="K68" s="560"/>
      <c r="L68" s="469"/>
      <c r="M68" s="559"/>
      <c r="N68" s="487"/>
      <c r="O68" s="470"/>
      <c r="P68" s="470"/>
      <c r="Q68" s="175"/>
      <c r="R68" s="175"/>
      <c r="S68" s="175"/>
      <c r="T68" s="175"/>
      <c r="U68" s="175"/>
      <c r="V68" s="175"/>
      <c r="W68" s="175"/>
      <c r="X68" s="175"/>
      <c r="Y68" s="175"/>
      <c r="Z68" s="190"/>
      <c r="AA68" s="304"/>
      <c r="AB68" s="322"/>
      <c r="AC68" s="323"/>
      <c r="AD68" s="175"/>
      <c r="AE68" s="175">
        <v>0</v>
      </c>
      <c r="AF68" s="175"/>
      <c r="AG68" s="175"/>
      <c r="AH68" s="175"/>
      <c r="AI68" s="175"/>
      <c r="AJ68" s="175"/>
      <c r="AK68" s="175"/>
      <c r="AL68" s="175"/>
      <c r="AM68" s="419"/>
      <c r="AN68" s="416"/>
      <c r="AO68" s="352"/>
      <c r="AP68" s="488"/>
      <c r="AQ68" s="489"/>
    </row>
    <row r="69" spans="1:44" s="52" customFormat="1" ht="12.75" customHeight="1" x14ac:dyDescent="0.2">
      <c r="A69" s="636" t="s">
        <v>190</v>
      </c>
      <c r="B69" s="626" t="s">
        <v>191</v>
      </c>
      <c r="C69" s="490"/>
      <c r="D69" s="556"/>
      <c r="E69" s="476"/>
      <c r="F69" s="506"/>
      <c r="G69" s="562"/>
      <c r="H69" s="491"/>
      <c r="I69" s="561"/>
      <c r="J69" s="476"/>
      <c r="K69" s="562"/>
      <c r="L69" s="491"/>
      <c r="M69" s="561"/>
      <c r="N69" s="507"/>
      <c r="O69" s="476"/>
      <c r="P69" s="476"/>
      <c r="Q69" s="182"/>
      <c r="R69" s="182"/>
      <c r="S69" s="182"/>
      <c r="T69" s="182"/>
      <c r="U69" s="182"/>
      <c r="V69" s="182"/>
      <c r="W69" s="182"/>
      <c r="X69" s="182"/>
      <c r="Y69" s="182"/>
      <c r="Z69" s="266"/>
      <c r="AA69" s="310"/>
      <c r="AB69" s="342"/>
      <c r="AC69" s="343"/>
      <c r="AD69" s="287"/>
      <c r="AE69" s="287">
        <v>0</v>
      </c>
      <c r="AF69" s="287"/>
      <c r="AG69" s="287"/>
      <c r="AH69" s="287"/>
      <c r="AI69" s="287"/>
      <c r="AJ69" s="287"/>
      <c r="AK69" s="287"/>
      <c r="AL69" s="287"/>
      <c r="AM69" s="444"/>
      <c r="AN69" s="438"/>
      <c r="AO69" s="455"/>
      <c r="AP69" s="492"/>
      <c r="AQ69" s="493"/>
    </row>
    <row r="70" spans="1:44" s="52" customFormat="1" ht="12.75" customHeight="1" x14ac:dyDescent="0.2">
      <c r="A70" s="223" t="s">
        <v>41</v>
      </c>
      <c r="B70" s="98"/>
      <c r="C70" s="99">
        <f>SUM(D70:G70)</f>
        <v>0</v>
      </c>
      <c r="D70" s="158">
        <v>0</v>
      </c>
      <c r="E70" s="159"/>
      <c r="F70" s="160"/>
      <c r="G70" s="160"/>
      <c r="H70" s="103">
        <f>SUM(I70:K70)</f>
        <v>0</v>
      </c>
      <c r="I70" s="158"/>
      <c r="J70" s="159"/>
      <c r="K70" s="160"/>
      <c r="L70" s="103">
        <f>SUM(M70:Z70)</f>
        <v>215.15520000000001</v>
      </c>
      <c r="M70" s="159"/>
      <c r="N70" s="159"/>
      <c r="O70" s="159"/>
      <c r="P70" s="159">
        <v>0</v>
      </c>
      <c r="Q70" s="191">
        <v>0</v>
      </c>
      <c r="R70" s="191"/>
      <c r="S70" s="191"/>
      <c r="T70" s="191">
        <v>0</v>
      </c>
      <c r="U70" s="191">
        <v>215.15520000000001</v>
      </c>
      <c r="V70" s="191"/>
      <c r="W70" s="191"/>
      <c r="X70" s="191"/>
      <c r="Y70" s="191"/>
      <c r="Z70" s="296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191"/>
      <c r="AL70" s="191"/>
      <c r="AM70" s="452"/>
      <c r="AN70" s="333"/>
      <c r="AO70" s="312">
        <v>36.979999999999997</v>
      </c>
      <c r="AP70" s="104"/>
      <c r="AQ70" s="94">
        <f t="shared" si="24"/>
        <v>252.1352</v>
      </c>
    </row>
    <row r="71" spans="1:44" s="52" customFormat="1" ht="12.75" customHeight="1" thickBot="1" x14ac:dyDescent="0.25">
      <c r="A71" s="462" t="s">
        <v>134</v>
      </c>
      <c r="B71" s="76"/>
      <c r="C71" s="77">
        <f>SUM(D71:G71)</f>
        <v>0</v>
      </c>
      <c r="D71" s="78"/>
      <c r="E71" s="79"/>
      <c r="F71" s="80"/>
      <c r="G71" s="80"/>
      <c r="H71" s="81">
        <f>SUM(I71:K71)</f>
        <v>0</v>
      </c>
      <c r="I71" s="78"/>
      <c r="J71" s="79"/>
      <c r="K71" s="80"/>
      <c r="L71" s="81">
        <f>SUM(M71:Z71)</f>
        <v>28.326513402713317</v>
      </c>
      <c r="M71" s="79"/>
      <c r="N71" s="79"/>
      <c r="O71" s="79"/>
      <c r="P71" s="79"/>
      <c r="Q71" s="182"/>
      <c r="R71" s="182"/>
      <c r="S71" s="182"/>
      <c r="T71" s="182"/>
      <c r="U71" s="182">
        <v>28.326513402713317</v>
      </c>
      <c r="V71" s="182"/>
      <c r="W71" s="182"/>
      <c r="X71" s="182"/>
      <c r="Y71" s="182"/>
      <c r="Z71" s="266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182"/>
      <c r="AL71" s="182"/>
      <c r="AM71" s="424"/>
      <c r="AN71" s="417"/>
      <c r="AO71" s="355"/>
      <c r="AP71" s="82"/>
      <c r="AQ71" s="464">
        <f t="shared" si="24"/>
        <v>28.326513402713317</v>
      </c>
    </row>
    <row r="72" spans="1:44" ht="12.75" customHeight="1" thickBot="1" x14ac:dyDescent="0.25">
      <c r="A72" s="45" t="s">
        <v>42</v>
      </c>
      <c r="B72" s="46"/>
      <c r="C72" s="47">
        <f t="shared" ref="C72:AP72" si="60">C26-C27-C29</f>
        <v>-3.0394404671600341</v>
      </c>
      <c r="D72" s="112">
        <f t="shared" si="60"/>
        <v>-3.0533296788980806</v>
      </c>
      <c r="E72" s="49">
        <f t="shared" si="60"/>
        <v>0</v>
      </c>
      <c r="F72" s="113">
        <f t="shared" si="60"/>
        <v>0</v>
      </c>
      <c r="G72" s="113">
        <f t="shared" si="60"/>
        <v>1.3889211738153051E-2</v>
      </c>
      <c r="H72" s="50">
        <f t="shared" si="60"/>
        <v>-0.11400000669982546</v>
      </c>
      <c r="I72" s="112">
        <f t="shared" si="60"/>
        <v>4.0000006799925991E-2</v>
      </c>
      <c r="J72" s="49">
        <f t="shared" si="60"/>
        <v>-0.13900001349998092</v>
      </c>
      <c r="K72" s="113">
        <f t="shared" si="60"/>
        <v>-1.4999999999986358E-2</v>
      </c>
      <c r="L72" s="50">
        <f t="shared" si="60"/>
        <v>-10.326400144560921</v>
      </c>
      <c r="M72" s="49">
        <f t="shared" si="60"/>
        <v>0</v>
      </c>
      <c r="N72" s="49">
        <f t="shared" ref="N72" si="61">N26-N27-N29</f>
        <v>-1.0650000000000013</v>
      </c>
      <c r="O72" s="49">
        <f t="shared" si="60"/>
        <v>0</v>
      </c>
      <c r="P72" s="49">
        <f t="shared" si="60"/>
        <v>-5.2611040188680818</v>
      </c>
      <c r="Q72" s="49">
        <f t="shared" si="60"/>
        <v>0</v>
      </c>
      <c r="R72" s="49">
        <f t="shared" si="60"/>
        <v>-18.959651170692212</v>
      </c>
      <c r="S72" s="49">
        <f t="shared" si="60"/>
        <v>3.9396000000000413</v>
      </c>
      <c r="T72" s="49">
        <f t="shared" si="60"/>
        <v>-5.8229067800000678</v>
      </c>
      <c r="U72" s="49">
        <f t="shared" si="60"/>
        <v>14.526399999999967</v>
      </c>
      <c r="V72" s="49">
        <f t="shared" si="60"/>
        <v>2.3162618250000122</v>
      </c>
      <c r="W72" s="49">
        <f t="shared" si="60"/>
        <v>0</v>
      </c>
      <c r="X72" s="49">
        <f t="shared" si="60"/>
        <v>0</v>
      </c>
      <c r="Y72" s="49">
        <f t="shared" si="60"/>
        <v>0</v>
      </c>
      <c r="Z72" s="113">
        <f t="shared" si="60"/>
        <v>0</v>
      </c>
      <c r="AA72" s="50">
        <f t="shared" si="60"/>
        <v>0.75354696383988085</v>
      </c>
      <c r="AB72" s="48">
        <f t="shared" si="60"/>
        <v>0</v>
      </c>
      <c r="AC72" s="114">
        <f t="shared" si="60"/>
        <v>0</v>
      </c>
      <c r="AD72" s="49">
        <f t="shared" si="60"/>
        <v>0</v>
      </c>
      <c r="AE72" s="49">
        <f t="shared" si="60"/>
        <v>0</v>
      </c>
      <c r="AF72" s="49">
        <f t="shared" ref="AF72" si="62">AF26-AF27-AF29</f>
        <v>0</v>
      </c>
      <c r="AG72" s="49">
        <f t="shared" si="60"/>
        <v>0</v>
      </c>
      <c r="AH72" s="49">
        <f t="shared" si="60"/>
        <v>0</v>
      </c>
      <c r="AI72" s="49">
        <f t="shared" si="60"/>
        <v>0</v>
      </c>
      <c r="AJ72" s="49">
        <f t="shared" ref="AJ72" si="63">AJ26-AJ27-AJ29</f>
        <v>0</v>
      </c>
      <c r="AK72" s="49">
        <f t="shared" si="60"/>
        <v>0</v>
      </c>
      <c r="AL72" s="49">
        <f t="shared" ref="AL72" si="64">AL26-AL27-AL29</f>
        <v>0</v>
      </c>
      <c r="AM72" s="447">
        <f t="shared" si="60"/>
        <v>0</v>
      </c>
      <c r="AN72" s="48">
        <f t="shared" si="60"/>
        <v>0</v>
      </c>
      <c r="AO72" s="50">
        <f t="shared" si="60"/>
        <v>-1.4620000000001028</v>
      </c>
      <c r="AP72" s="48">
        <f t="shared" si="60"/>
        <v>0</v>
      </c>
      <c r="AQ72" s="51">
        <f t="shared" si="24"/>
        <v>-14.188293654581003</v>
      </c>
    </row>
    <row r="73" spans="1:44" ht="12.75" customHeight="1" x14ac:dyDescent="0.2">
      <c r="A73" s="161"/>
      <c r="B73" s="161"/>
      <c r="C73" s="161"/>
      <c r="D73" s="161"/>
      <c r="AO73" s="92"/>
      <c r="AP73" s="92"/>
    </row>
    <row r="74" spans="1:44" ht="12.75" customHeight="1" x14ac:dyDescent="0.2">
      <c r="A74" s="171" t="s">
        <v>48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</row>
    <row r="75" spans="1:44" ht="12.75" customHeight="1" x14ac:dyDescent="0.2">
      <c r="A75" s="385" t="s">
        <v>218</v>
      </c>
      <c r="B75" s="161"/>
      <c r="C75" s="161"/>
      <c r="D75" s="161"/>
      <c r="E75" s="165"/>
      <c r="F75" s="164"/>
      <c r="G75" s="164"/>
      <c r="H75" s="165"/>
      <c r="I75" s="164"/>
      <c r="J75" s="164"/>
      <c r="S75" s="167"/>
      <c r="T75"/>
      <c r="U75" s="167"/>
      <c r="V75" s="167"/>
      <c r="AB75" s="168"/>
      <c r="AP75" s="169"/>
      <c r="AR75" s="164"/>
    </row>
    <row r="76" spans="1:44" ht="12.75" customHeight="1" x14ac:dyDescent="0.2">
      <c r="A76" s="161" t="s">
        <v>152</v>
      </c>
      <c r="B76" s="161"/>
      <c r="C76" s="161"/>
      <c r="D76" s="161"/>
      <c r="E76" s="165"/>
      <c r="F76" s="164"/>
      <c r="G76" s="164"/>
      <c r="H76" s="165"/>
      <c r="I76" s="164"/>
      <c r="J76" s="164"/>
      <c r="S76" s="167"/>
      <c r="T76"/>
      <c r="U76" s="167"/>
      <c r="V76" s="167"/>
      <c r="AB76" s="168"/>
      <c r="AO76" s="164"/>
      <c r="AQ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7084-FA55-4DF8-96EB-5C7E67EABA37}">
  <dimension ref="A1:AS80"/>
  <sheetViews>
    <sheetView zoomScale="80" zoomScaleNormal="80" zoomScaleSheetLayoutView="70" workbookViewId="0">
      <pane xSplit="2" ySplit="1" topLeftCell="C76" activePane="bottomRight" state="frozen"/>
      <selection activeCell="J89" sqref="J89"/>
      <selection pane="topRight" activeCell="J89" sqref="J89"/>
      <selection pane="bottomLeft" activeCell="J89" sqref="J89"/>
      <selection pane="bottomRight" activeCell="AM91" sqref="AM91:AM109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.85546875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5" width="7" style="213" customWidth="1"/>
    <col min="36" max="36" width="7.42578125" style="213" bestFit="1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215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37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127.70399999999999</v>
      </c>
      <c r="I2" s="12">
        <v>0</v>
      </c>
      <c r="J2" s="525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1654.3924823476359</v>
      </c>
      <c r="AB2" s="320">
        <f>SUM(AC2:AM2)</f>
        <v>1624.8773204628703</v>
      </c>
      <c r="AC2" s="321">
        <v>80.208366922723997</v>
      </c>
      <c r="AD2" s="303">
        <v>993.25012277472592</v>
      </c>
      <c r="AE2" s="303">
        <v>224.51168450146491</v>
      </c>
      <c r="AF2" s="303">
        <v>144.97518876199408</v>
      </c>
      <c r="AG2" s="303">
        <v>29.2973095191293</v>
      </c>
      <c r="AH2" s="303">
        <v>20.978752439278033</v>
      </c>
      <c r="AI2" s="303">
        <v>54.202103779200016</v>
      </c>
      <c r="AJ2" s="303">
        <v>3.2458319936639999</v>
      </c>
      <c r="AK2" s="12">
        <v>4.6067814751104468</v>
      </c>
      <c r="AL2" s="12">
        <v>14.065106577357614</v>
      </c>
      <c r="AM2" s="250">
        <v>55.536071718221606</v>
      </c>
      <c r="AN2" s="351">
        <v>146.72404491084089</v>
      </c>
      <c r="AO2" s="351"/>
      <c r="AP2" s="320"/>
      <c r="AQ2" s="197">
        <f t="shared" ref="AQ2:AQ20" si="0">C2+H2+L2+AA2+AB2+AN2+AO2+AP2</f>
        <v>3553.697847721347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257.4565392469857</v>
      </c>
      <c r="D3" s="252">
        <v>203.69540595685132</v>
      </c>
      <c r="E3" s="386">
        <v>46.889473425857332</v>
      </c>
      <c r="F3" s="190"/>
      <c r="G3" s="190">
        <v>6.8716598642770181</v>
      </c>
      <c r="H3" s="304">
        <f>SUM(I3:K3)</f>
        <v>0</v>
      </c>
      <c r="I3" s="28"/>
      <c r="J3" s="470"/>
      <c r="K3" s="175"/>
      <c r="L3" s="304">
        <f>SUM(M3:Z3)</f>
        <v>8335.0260639152038</v>
      </c>
      <c r="M3" s="28">
        <v>3172.5022326307999</v>
      </c>
      <c r="N3" s="28">
        <v>0</v>
      </c>
      <c r="O3" s="175">
        <v>0</v>
      </c>
      <c r="P3" s="175">
        <v>441.34668550000004</v>
      </c>
      <c r="Q3" s="175">
        <v>377.13460637216002</v>
      </c>
      <c r="R3" s="175">
        <v>1027.8236736410399</v>
      </c>
      <c r="S3" s="175">
        <v>169.73261815564973</v>
      </c>
      <c r="T3" s="175">
        <v>143.70103224882507</v>
      </c>
      <c r="U3" s="175">
        <v>2621.9421551492815</v>
      </c>
      <c r="V3" s="175">
        <v>136.59692381585205</v>
      </c>
      <c r="W3" s="190">
        <v>0</v>
      </c>
      <c r="X3" s="190">
        <v>194.87328007089118</v>
      </c>
      <c r="Y3" s="190">
        <v>1.5276628954184432</v>
      </c>
      <c r="Z3" s="175">
        <v>47.84519343528769</v>
      </c>
      <c r="AA3" s="304">
        <v>2909.7374350890341</v>
      </c>
      <c r="AB3" s="322">
        <f>SUM(AC3:AM3)</f>
        <v>195.39281044063506</v>
      </c>
      <c r="AC3" s="323"/>
      <c r="AD3" s="175"/>
      <c r="AE3" s="175">
        <v>56.696037144015257</v>
      </c>
      <c r="AF3" s="175"/>
      <c r="AG3" s="175"/>
      <c r="AH3" s="175"/>
      <c r="AI3" s="175">
        <v>123.10372146101982</v>
      </c>
      <c r="AJ3" s="175">
        <v>15.593051835599997</v>
      </c>
      <c r="AK3" s="28"/>
      <c r="AL3" s="28"/>
      <c r="AM3" s="190"/>
      <c r="AN3" s="352"/>
      <c r="AO3" s="352">
        <v>151.45561480000001</v>
      </c>
      <c r="AP3" s="322"/>
      <c r="AQ3" s="201">
        <f t="shared" si="0"/>
        <v>11849.068463491858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7.5800968179328008</v>
      </c>
      <c r="D4" s="252">
        <v>0</v>
      </c>
      <c r="E4" s="253">
        <v>7.0104982210000006</v>
      </c>
      <c r="F4" s="190"/>
      <c r="G4" s="190">
        <v>0.56959859693280002</v>
      </c>
      <c r="H4" s="304">
        <f>SUM(I4:K4)</f>
        <v>5.6650840000000002</v>
      </c>
      <c r="I4" s="28"/>
      <c r="J4" s="470"/>
      <c r="K4" s="175">
        <v>5.6650840000000002</v>
      </c>
      <c r="L4" s="304">
        <f>SUM(M4:Z4)</f>
        <v>1746.2391008491654</v>
      </c>
      <c r="M4" s="28">
        <v>203.14203525139999</v>
      </c>
      <c r="N4" s="28">
        <v>0</v>
      </c>
      <c r="O4" s="175"/>
      <c r="P4" s="175">
        <v>344.2324058555555</v>
      </c>
      <c r="Q4" s="175">
        <v>10.65323596064</v>
      </c>
      <c r="R4" s="175">
        <v>0</v>
      </c>
      <c r="S4" s="175">
        <v>805.00220575932201</v>
      </c>
      <c r="T4" s="175">
        <v>23.693008540208883</v>
      </c>
      <c r="U4" s="175">
        <v>250.84630548233304</v>
      </c>
      <c r="V4" s="175">
        <v>1.0910931891622191E-3</v>
      </c>
      <c r="W4" s="190">
        <v>95.404369672651924</v>
      </c>
      <c r="X4" s="190">
        <v>5.9765350582651875</v>
      </c>
      <c r="Y4" s="190">
        <v>1.5873254727394804E-2</v>
      </c>
      <c r="Z4" s="175">
        <v>7.2720349208723203</v>
      </c>
      <c r="AA4" s="304">
        <v>0</v>
      </c>
      <c r="AB4" s="322">
        <f>SUM(AC4:AM4)</f>
        <v>16.625089489535998</v>
      </c>
      <c r="AC4" s="323"/>
      <c r="AD4" s="175"/>
      <c r="AE4" s="175">
        <v>4.1487913223999993</v>
      </c>
      <c r="AF4" s="175"/>
      <c r="AG4" s="175"/>
      <c r="AH4" s="175"/>
      <c r="AI4" s="175">
        <v>12.476298167135999</v>
      </c>
      <c r="AJ4" s="175">
        <v>0</v>
      </c>
      <c r="AK4" s="28"/>
      <c r="AL4" s="28"/>
      <c r="AM4" s="190"/>
      <c r="AN4" s="352"/>
      <c r="AO4" s="352">
        <v>164.51504245999999</v>
      </c>
      <c r="AP4" s="322"/>
      <c r="AQ4" s="201">
        <f t="shared" si="0"/>
        <v>1940.6244136166342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470"/>
      <c r="K5" s="175"/>
      <c r="L5" s="304">
        <f>SUM(M5:Z5)</f>
        <v>154.96697482028239</v>
      </c>
      <c r="M5" s="28"/>
      <c r="N5" s="28"/>
      <c r="O5" s="175"/>
      <c r="P5" s="175"/>
      <c r="Q5" s="175"/>
      <c r="R5" s="175"/>
      <c r="S5" s="175">
        <v>10.364723131355934</v>
      </c>
      <c r="T5" s="175"/>
      <c r="U5" s="175">
        <v>144.60225168892646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154.96697482028239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197.61908522903212</v>
      </c>
      <c r="D6" s="254">
        <v>194.25295144302405</v>
      </c>
      <c r="E6" s="190">
        <v>3.7949396873000136</v>
      </c>
      <c r="F6" s="255"/>
      <c r="G6" s="255">
        <v>-0.42880590129192003</v>
      </c>
      <c r="H6" s="305">
        <f>SUM(I6:K6)</f>
        <v>295.53180469315566</v>
      </c>
      <c r="I6" s="306">
        <v>288.83629383315565</v>
      </c>
      <c r="J6" s="526">
        <v>0</v>
      </c>
      <c r="K6" s="306">
        <v>6.6955108599999997</v>
      </c>
      <c r="L6" s="305">
        <f>SUM(M6:Z6)</f>
        <v>-203.4034851208574</v>
      </c>
      <c r="M6" s="28">
        <v>-67.58936669560002</v>
      </c>
      <c r="N6" s="28">
        <v>4.2156341015999974</v>
      </c>
      <c r="O6" s="175"/>
      <c r="P6" s="175">
        <v>-96.117885366666698</v>
      </c>
      <c r="Q6" s="175">
        <v>3.6454698425600003</v>
      </c>
      <c r="R6" s="175">
        <v>-225.04359515519994</v>
      </c>
      <c r="S6" s="175">
        <v>-37.703638539830507</v>
      </c>
      <c r="T6" s="175">
        <v>7.9377671657441242</v>
      </c>
      <c r="U6" s="175">
        <v>182.3905546427726</v>
      </c>
      <c r="V6" s="175">
        <v>20.904027125475771</v>
      </c>
      <c r="W6" s="255">
        <v>3.9575477582872911</v>
      </c>
      <c r="X6" s="255">
        <v>0</v>
      </c>
      <c r="Y6" s="255">
        <v>0</v>
      </c>
      <c r="Z6" s="306">
        <v>0</v>
      </c>
      <c r="AA6" s="305">
        <v>0</v>
      </c>
      <c r="AB6" s="324">
        <f>SUM(AC6:AM6)</f>
        <v>-2.3540588972660537</v>
      </c>
      <c r="AC6" s="325"/>
      <c r="AD6" s="186"/>
      <c r="AE6" s="186">
        <v>2.2866858812139466</v>
      </c>
      <c r="AF6" s="186"/>
      <c r="AG6" s="186"/>
      <c r="AH6" s="186"/>
      <c r="AI6" s="186">
        <v>-6.284147436864</v>
      </c>
      <c r="AJ6" s="186">
        <v>1.643402658384</v>
      </c>
      <c r="AK6" s="306"/>
      <c r="AL6" s="306"/>
      <c r="AM6" s="255"/>
      <c r="AN6" s="353"/>
      <c r="AO6" s="353"/>
      <c r="AP6" s="324"/>
      <c r="AQ6" s="204">
        <f t="shared" si="0"/>
        <v>287.39334590406435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447.49552765808505</v>
      </c>
      <c r="D7" s="326">
        <f t="shared" si="1"/>
        <v>397.94835739987536</v>
      </c>
      <c r="E7" s="180">
        <f t="shared" si="1"/>
        <v>43.673914892157349</v>
      </c>
      <c r="F7" s="180">
        <f t="shared" si="1"/>
        <v>0</v>
      </c>
      <c r="G7" s="180">
        <f t="shared" si="1"/>
        <v>5.8732553660522981</v>
      </c>
      <c r="H7" s="308">
        <f t="shared" si="1"/>
        <v>417.57072069315564</v>
      </c>
      <c r="I7" s="326">
        <f t="shared" si="1"/>
        <v>288.83629383315565</v>
      </c>
      <c r="J7" s="471">
        <f t="shared" si="1"/>
        <v>127.70399999999999</v>
      </c>
      <c r="K7" s="180">
        <f t="shared" si="1"/>
        <v>1.0304268599999995</v>
      </c>
      <c r="L7" s="308">
        <f t="shared" si="1"/>
        <v>6230.4165031248995</v>
      </c>
      <c r="M7" s="326">
        <f t="shared" si="1"/>
        <v>2901.7708306837999</v>
      </c>
      <c r="N7" s="326">
        <f t="shared" si="1"/>
        <v>4.2156341015999974</v>
      </c>
      <c r="O7" s="180">
        <f t="shared" si="1"/>
        <v>0</v>
      </c>
      <c r="P7" s="180">
        <f t="shared" si="1"/>
        <v>0.99639427777783851</v>
      </c>
      <c r="Q7" s="180">
        <f t="shared" si="1"/>
        <v>370.12684025407998</v>
      </c>
      <c r="R7" s="180">
        <f t="shared" si="1"/>
        <v>802.78007848584002</v>
      </c>
      <c r="S7" s="180">
        <f t="shared" si="1"/>
        <v>-683.33794927485883</v>
      </c>
      <c r="T7" s="180">
        <f t="shared" si="1"/>
        <v>127.94579087436031</v>
      </c>
      <c r="U7" s="180">
        <f t="shared" si="1"/>
        <v>2408.8841526207943</v>
      </c>
      <c r="V7" s="180">
        <f t="shared" si="1"/>
        <v>157.49985984813867</v>
      </c>
      <c r="W7" s="180">
        <f t="shared" si="1"/>
        <v>-91.446821914364634</v>
      </c>
      <c r="X7" s="180">
        <f t="shared" si="1"/>
        <v>188.89674501262598</v>
      </c>
      <c r="Y7" s="180">
        <f t="shared" si="1"/>
        <v>1.5117896406910485</v>
      </c>
      <c r="Z7" s="180">
        <f t="shared" si="1"/>
        <v>40.573158514415368</v>
      </c>
      <c r="AA7" s="308">
        <f t="shared" si="1"/>
        <v>4564.1299174366704</v>
      </c>
      <c r="AB7" s="308">
        <f t="shared" si="1"/>
        <v>1801.2909825167033</v>
      </c>
      <c r="AC7" s="326">
        <f t="shared" si="1"/>
        <v>80.208366922723997</v>
      </c>
      <c r="AD7" s="180">
        <f t="shared" si="1"/>
        <v>993.25012277472592</v>
      </c>
      <c r="AE7" s="180">
        <f t="shared" si="1"/>
        <v>279.34561620429412</v>
      </c>
      <c r="AF7" s="180">
        <f t="shared" si="1"/>
        <v>144.97518876199408</v>
      </c>
      <c r="AG7" s="180">
        <f t="shared" si="1"/>
        <v>29.2973095191293</v>
      </c>
      <c r="AH7" s="180">
        <f t="shared" si="1"/>
        <v>20.978752439278033</v>
      </c>
      <c r="AI7" s="180">
        <f t="shared" si="1"/>
        <v>158.54537963621982</v>
      </c>
      <c r="AJ7" s="180">
        <f t="shared" si="1"/>
        <v>20.482286487648</v>
      </c>
      <c r="AK7" s="259">
        <f t="shared" si="1"/>
        <v>4.6067814751104468</v>
      </c>
      <c r="AL7" s="259">
        <f t="shared" si="1"/>
        <v>14.065106577357614</v>
      </c>
      <c r="AM7" s="326">
        <f t="shared" si="1"/>
        <v>55.536071718221606</v>
      </c>
      <c r="AN7" s="308">
        <f t="shared" si="1"/>
        <v>146.72404491084089</v>
      </c>
      <c r="AO7" s="308">
        <f t="shared" si="1"/>
        <v>-13.059427659999983</v>
      </c>
      <c r="AP7" s="362">
        <f t="shared" si="1"/>
        <v>0</v>
      </c>
      <c r="AQ7" s="229">
        <f t="shared" si="0"/>
        <v>13594.568268680354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2">C7-C27</f>
        <v>447.49552765808505</v>
      </c>
      <c r="D8" s="374">
        <f t="shared" si="2"/>
        <v>397.94835739987536</v>
      </c>
      <c r="E8" s="375">
        <f t="shared" si="2"/>
        <v>43.673914892157349</v>
      </c>
      <c r="F8" s="376">
        <f t="shared" si="2"/>
        <v>0</v>
      </c>
      <c r="G8" s="376">
        <f t="shared" si="2"/>
        <v>5.8732553660522981</v>
      </c>
      <c r="H8" s="377">
        <f t="shared" si="2"/>
        <v>417.57072069315564</v>
      </c>
      <c r="I8" s="374">
        <f t="shared" si="2"/>
        <v>288.83629383315565</v>
      </c>
      <c r="J8" s="527">
        <f t="shared" si="2"/>
        <v>127.70399999999999</v>
      </c>
      <c r="K8" s="375">
        <f t="shared" si="2"/>
        <v>1.0304268599999995</v>
      </c>
      <c r="L8" s="377">
        <f t="shared" si="2"/>
        <v>5999.4348099571671</v>
      </c>
      <c r="M8" s="374">
        <f t="shared" si="2"/>
        <v>2901.7708306837999</v>
      </c>
      <c r="N8" s="374">
        <f t="shared" si="2"/>
        <v>4.2156341015999974</v>
      </c>
      <c r="O8" s="375">
        <f t="shared" si="2"/>
        <v>0</v>
      </c>
      <c r="P8" s="375">
        <f t="shared" si="2"/>
        <v>0.99639427777783851</v>
      </c>
      <c r="Q8" s="375">
        <f t="shared" si="2"/>
        <v>370.12684025407998</v>
      </c>
      <c r="R8" s="375">
        <f t="shared" si="2"/>
        <v>802.78007848584002</v>
      </c>
      <c r="S8" s="375">
        <f t="shared" si="2"/>
        <v>-683.33794927485883</v>
      </c>
      <c r="T8" s="375">
        <f t="shared" si="2"/>
        <v>127.94579087436031</v>
      </c>
      <c r="U8" s="375">
        <f t="shared" si="2"/>
        <v>2408.8841526207943</v>
      </c>
      <c r="V8" s="375">
        <f t="shared" si="2"/>
        <v>157.49985984813867</v>
      </c>
      <c r="W8" s="376">
        <f t="shared" si="2"/>
        <v>-91.446821914364634</v>
      </c>
      <c r="X8" s="376">
        <f t="shared" si="2"/>
        <v>0</v>
      </c>
      <c r="Y8" s="376">
        <f t="shared" si="2"/>
        <v>0</v>
      </c>
      <c r="Z8" s="375">
        <f t="shared" si="2"/>
        <v>0</v>
      </c>
      <c r="AA8" s="377">
        <f t="shared" si="2"/>
        <v>4564.1299174366704</v>
      </c>
      <c r="AB8" s="387">
        <f t="shared" si="2"/>
        <v>1801.2909825167033</v>
      </c>
      <c r="AC8" s="374">
        <f t="shared" si="2"/>
        <v>80.208366922723997</v>
      </c>
      <c r="AD8" s="375">
        <f t="shared" si="2"/>
        <v>993.25012277472592</v>
      </c>
      <c r="AE8" s="375">
        <f t="shared" si="2"/>
        <v>279.34561620429412</v>
      </c>
      <c r="AF8" s="375">
        <f t="shared" si="2"/>
        <v>144.97518876199408</v>
      </c>
      <c r="AG8" s="375">
        <f t="shared" si="2"/>
        <v>29.2973095191293</v>
      </c>
      <c r="AH8" s="375">
        <f t="shared" si="2"/>
        <v>20.978752439278033</v>
      </c>
      <c r="AI8" s="375">
        <f t="shared" si="2"/>
        <v>158.54537963621982</v>
      </c>
      <c r="AJ8" s="375">
        <f t="shared" si="2"/>
        <v>20.482286487648</v>
      </c>
      <c r="AK8" s="411">
        <f t="shared" si="2"/>
        <v>4.6067814751104468</v>
      </c>
      <c r="AL8" s="411">
        <f t="shared" si="2"/>
        <v>14.065106577357614</v>
      </c>
      <c r="AM8" s="374">
        <f t="shared" si="2"/>
        <v>55.536071718221606</v>
      </c>
      <c r="AN8" s="377">
        <f t="shared" si="2"/>
        <v>146.72404491084089</v>
      </c>
      <c r="AO8" s="377">
        <f t="shared" si="2"/>
        <v>-13.059427659999983</v>
      </c>
      <c r="AP8" s="374">
        <f t="shared" si="2"/>
        <v>0</v>
      </c>
      <c r="AQ8" s="378">
        <f t="shared" si="0"/>
        <v>13363.586575512621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3">SUM(C10:C14)</f>
        <v>194.69705027155237</v>
      </c>
      <c r="D9" s="259">
        <f t="shared" si="3"/>
        <v>194.69705027155237</v>
      </c>
      <c r="E9" s="180">
        <f t="shared" si="3"/>
        <v>0</v>
      </c>
      <c r="F9" s="260">
        <f t="shared" si="3"/>
        <v>0</v>
      </c>
      <c r="G9" s="260">
        <f t="shared" si="3"/>
        <v>0</v>
      </c>
      <c r="H9" s="308">
        <f t="shared" si="3"/>
        <v>279.42575379585639</v>
      </c>
      <c r="I9" s="259">
        <f t="shared" si="3"/>
        <v>279.42575379585639</v>
      </c>
      <c r="J9" s="471">
        <f t="shared" si="3"/>
        <v>0</v>
      </c>
      <c r="K9" s="180">
        <f t="shared" si="3"/>
        <v>0</v>
      </c>
      <c r="L9" s="308">
        <f t="shared" si="3"/>
        <v>3066.0953819620245</v>
      </c>
      <c r="M9" s="180">
        <f t="shared" si="3"/>
        <v>2901.7708306837999</v>
      </c>
      <c r="N9" s="180">
        <f t="shared" ref="N9" si="4">SUM(N10:N14)</f>
        <v>57.172654417181427</v>
      </c>
      <c r="O9" s="180">
        <f t="shared" si="3"/>
        <v>0</v>
      </c>
      <c r="P9" s="180">
        <f t="shared" si="3"/>
        <v>0</v>
      </c>
      <c r="Q9" s="180">
        <f t="shared" si="3"/>
        <v>0</v>
      </c>
      <c r="R9" s="180">
        <f t="shared" si="3"/>
        <v>0</v>
      </c>
      <c r="S9" s="180">
        <f t="shared" si="3"/>
        <v>95.284528897257388</v>
      </c>
      <c r="T9" s="180">
        <f t="shared" si="3"/>
        <v>0.43028177235839993</v>
      </c>
      <c r="U9" s="180">
        <f t="shared" si="3"/>
        <v>11.437086191427156</v>
      </c>
      <c r="V9" s="180">
        <f t="shared" si="3"/>
        <v>0</v>
      </c>
      <c r="W9" s="260">
        <f t="shared" si="3"/>
        <v>0</v>
      </c>
      <c r="X9" s="260">
        <f t="shared" si="3"/>
        <v>0</v>
      </c>
      <c r="Y9" s="260">
        <f t="shared" si="3"/>
        <v>0</v>
      </c>
      <c r="Z9" s="180">
        <f t="shared" si="3"/>
        <v>0</v>
      </c>
      <c r="AA9" s="308">
        <f t="shared" si="3"/>
        <v>2610.5177304438848</v>
      </c>
      <c r="AB9" s="326">
        <f t="shared" si="3"/>
        <v>237.70290130691626</v>
      </c>
      <c r="AC9" s="327">
        <f t="shared" si="3"/>
        <v>0</v>
      </c>
      <c r="AD9" s="180">
        <f t="shared" si="3"/>
        <v>0</v>
      </c>
      <c r="AE9" s="180">
        <f t="shared" si="3"/>
        <v>98.039012347565588</v>
      </c>
      <c r="AF9" s="180">
        <f t="shared" ref="AF9" si="5">SUM(AF10:AF14)</f>
        <v>101.61830092169396</v>
      </c>
      <c r="AG9" s="180">
        <f t="shared" si="3"/>
        <v>29.2973095191293</v>
      </c>
      <c r="AH9" s="180">
        <f t="shared" si="3"/>
        <v>8.7482785185274174</v>
      </c>
      <c r="AI9" s="180">
        <f t="shared" si="3"/>
        <v>0</v>
      </c>
      <c r="AJ9" s="180">
        <f t="shared" ref="AJ9" si="6">SUM(AJ10:AJ14)</f>
        <v>0</v>
      </c>
      <c r="AK9" s="259">
        <f t="shared" si="3"/>
        <v>0</v>
      </c>
      <c r="AL9" s="259">
        <f t="shared" ref="AL9" si="7">SUM(AL10:AL14)</f>
        <v>0</v>
      </c>
      <c r="AM9" s="260">
        <f t="shared" ref="AM9" si="8">SUM(AM10:AM14)</f>
        <v>0</v>
      </c>
      <c r="AN9" s="308">
        <f t="shared" si="3"/>
        <v>93.128910481319238</v>
      </c>
      <c r="AO9" s="308">
        <f t="shared" si="3"/>
        <v>57.940724099999997</v>
      </c>
      <c r="AP9" s="326">
        <f t="shared" si="3"/>
        <v>0</v>
      </c>
      <c r="AQ9" s="211">
        <f t="shared" si="0"/>
        <v>6539.5084523615533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194.69705027155237</v>
      </c>
      <c r="D10" s="262">
        <v>194.69705027155237</v>
      </c>
      <c r="E10" s="181"/>
      <c r="F10" s="263"/>
      <c r="G10" s="263"/>
      <c r="H10" s="309">
        <f>SUM(I10:K10)</f>
        <v>208.62191350617647</v>
      </c>
      <c r="I10" s="262">
        <v>208.62191350617647</v>
      </c>
      <c r="J10" s="473">
        <v>0</v>
      </c>
      <c r="K10" s="181"/>
      <c r="L10" s="309">
        <f>SUM(M10:Z10)</f>
        <v>106.72161508868454</v>
      </c>
      <c r="M10" s="181"/>
      <c r="N10" s="181"/>
      <c r="O10" s="181"/>
      <c r="P10" s="181"/>
      <c r="Q10" s="181"/>
      <c r="R10" s="181"/>
      <c r="S10" s="181">
        <v>95.284528897257388</v>
      </c>
      <c r="T10" s="181"/>
      <c r="U10" s="181">
        <v>11.437086191427156</v>
      </c>
      <c r="V10" s="181"/>
      <c r="W10" s="263"/>
      <c r="X10" s="263"/>
      <c r="Y10" s="263"/>
      <c r="Z10" s="181"/>
      <c r="AA10" s="309">
        <v>2290.6684276394058</v>
      </c>
      <c r="AB10" s="328">
        <f>SUM(AC10:AM10)</f>
        <v>225.35350571159842</v>
      </c>
      <c r="AC10" s="329"/>
      <c r="AD10" s="181"/>
      <c r="AE10" s="181">
        <v>94.437895270775158</v>
      </c>
      <c r="AF10" s="181">
        <v>101.61830092169396</v>
      </c>
      <c r="AG10" s="181">
        <v>29.2973095191293</v>
      </c>
      <c r="AH10" s="181"/>
      <c r="AI10" s="181"/>
      <c r="AJ10" s="181"/>
      <c r="AK10" s="262"/>
      <c r="AL10" s="262"/>
      <c r="AM10" s="263"/>
      <c r="AN10" s="354">
        <v>93.128910481319238</v>
      </c>
      <c r="AO10" s="309"/>
      <c r="AP10" s="328"/>
      <c r="AQ10" s="214">
        <f t="shared" si="0"/>
        <v>3119.1914226987365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5.2105929633641628</v>
      </c>
      <c r="I11" s="28">
        <v>5.2105929633641628</v>
      </c>
      <c r="J11" s="470"/>
      <c r="K11" s="175"/>
      <c r="L11" s="304">
        <f>SUM(M11:Z11)</f>
        <v>0.43028177235839993</v>
      </c>
      <c r="M11" s="175"/>
      <c r="N11" s="188"/>
      <c r="O11" s="188">
        <v>0</v>
      </c>
      <c r="P11" s="175"/>
      <c r="Q11" s="175"/>
      <c r="R11" s="175"/>
      <c r="S11" s="175">
        <v>0</v>
      </c>
      <c r="T11" s="175">
        <v>0.43028177235839993</v>
      </c>
      <c r="U11" s="175">
        <v>0</v>
      </c>
      <c r="V11" s="175"/>
      <c r="W11" s="190"/>
      <c r="X11" s="190"/>
      <c r="Y11" s="190"/>
      <c r="Z11" s="175"/>
      <c r="AA11" s="304">
        <v>276.565405781967</v>
      </c>
      <c r="AB11" s="322">
        <f>SUM(AC11:AM11)</f>
        <v>12.349395595317848</v>
      </c>
      <c r="AC11" s="323"/>
      <c r="AD11" s="175"/>
      <c r="AE11" s="175">
        <v>3.6011170767904312</v>
      </c>
      <c r="AF11" s="175"/>
      <c r="AG11" s="175"/>
      <c r="AH11" s="175">
        <v>8.7482785185274174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294.55567611300739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470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46.077264899999996</v>
      </c>
      <c r="AP12" s="322"/>
      <c r="AQ12" s="201">
        <f t="shared" si="0"/>
        <v>46.077264899999996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65.593247326315804</v>
      </c>
      <c r="I13" s="28">
        <v>65.593247326315804</v>
      </c>
      <c r="J13" s="470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65.593247326315804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476"/>
      <c r="K14" s="182"/>
      <c r="L14" s="310">
        <f>SUM(M14:Z14)</f>
        <v>2958.9434851009814</v>
      </c>
      <c r="M14" s="182">
        <v>2901.7708306837999</v>
      </c>
      <c r="N14" s="182">
        <v>57.172654417181427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43.283897022512029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11.863459199999998</v>
      </c>
      <c r="AP14" s="330"/>
      <c r="AQ14" s="217">
        <f t="shared" si="0"/>
        <v>3014.0908413234934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9">SUM(C16:C20)</f>
        <v>0</v>
      </c>
      <c r="D15" s="268">
        <f t="shared" si="9"/>
        <v>0</v>
      </c>
      <c r="E15" s="183">
        <f t="shared" si="9"/>
        <v>0</v>
      </c>
      <c r="F15" s="269">
        <f t="shared" si="9"/>
        <v>0</v>
      </c>
      <c r="G15" s="269">
        <f t="shared" si="9"/>
        <v>0</v>
      </c>
      <c r="H15" s="311">
        <f t="shared" si="9"/>
        <v>62.313584960000007</v>
      </c>
      <c r="I15" s="268">
        <f t="shared" si="9"/>
        <v>0</v>
      </c>
      <c r="J15" s="528">
        <f t="shared" si="9"/>
        <v>0</v>
      </c>
      <c r="K15" s="183">
        <f t="shared" si="9"/>
        <v>62.313584960000007</v>
      </c>
      <c r="L15" s="311">
        <f t="shared" si="9"/>
        <v>2992.6449595101435</v>
      </c>
      <c r="M15" s="183">
        <f t="shared" si="9"/>
        <v>0</v>
      </c>
      <c r="N15" s="183">
        <f t="shared" si="9"/>
        <v>0</v>
      </c>
      <c r="O15" s="183">
        <f t="shared" si="9"/>
        <v>84.87332423959397</v>
      </c>
      <c r="P15" s="183">
        <f t="shared" si="9"/>
        <v>572.13670928888882</v>
      </c>
      <c r="Q15" s="183">
        <f t="shared" si="9"/>
        <v>292.80808059776007</v>
      </c>
      <c r="R15" s="183">
        <f t="shared" si="9"/>
        <v>0</v>
      </c>
      <c r="S15" s="183">
        <f t="shared" si="9"/>
        <v>811.56918787711868</v>
      </c>
      <c r="T15" s="183">
        <f t="shared" si="9"/>
        <v>58.857046748929513</v>
      </c>
      <c r="U15" s="183">
        <f t="shared" si="9"/>
        <v>1078.6036657440404</v>
      </c>
      <c r="V15" s="183">
        <f t="shared" si="9"/>
        <v>0</v>
      </c>
      <c r="W15" s="269">
        <f t="shared" si="9"/>
        <v>93.796945013812149</v>
      </c>
      <c r="X15" s="269">
        <f t="shared" si="9"/>
        <v>0</v>
      </c>
      <c r="Y15" s="269">
        <f t="shared" si="9"/>
        <v>0</v>
      </c>
      <c r="Z15" s="183">
        <f t="shared" si="9"/>
        <v>0</v>
      </c>
      <c r="AA15" s="311">
        <f t="shared" si="9"/>
        <v>0</v>
      </c>
      <c r="AB15" s="219">
        <f t="shared" si="9"/>
        <v>0</v>
      </c>
      <c r="AC15" s="332">
        <f t="shared" si="9"/>
        <v>0</v>
      </c>
      <c r="AD15" s="183">
        <f t="shared" si="9"/>
        <v>0</v>
      </c>
      <c r="AE15" s="183">
        <f t="shared" si="9"/>
        <v>0</v>
      </c>
      <c r="AF15" s="183">
        <f t="shared" si="9"/>
        <v>0</v>
      </c>
      <c r="AG15" s="189">
        <f t="shared" si="9"/>
        <v>0</v>
      </c>
      <c r="AH15" s="189">
        <f t="shared" si="9"/>
        <v>0</v>
      </c>
      <c r="AI15" s="189">
        <f t="shared" si="9"/>
        <v>0</v>
      </c>
      <c r="AJ15" s="189">
        <f t="shared" ref="AJ15" si="10">SUM(AJ16:AJ20)</f>
        <v>0</v>
      </c>
      <c r="AK15" s="268">
        <f t="shared" si="9"/>
        <v>0</v>
      </c>
      <c r="AL15" s="268">
        <f t="shared" si="9"/>
        <v>0</v>
      </c>
      <c r="AM15" s="269">
        <f t="shared" si="9"/>
        <v>0</v>
      </c>
      <c r="AN15" s="311">
        <f t="shared" si="9"/>
        <v>0</v>
      </c>
      <c r="AO15" s="311">
        <f t="shared" si="9"/>
        <v>1696.8790007913435</v>
      </c>
      <c r="AP15" s="219">
        <f t="shared" si="9"/>
        <v>0</v>
      </c>
      <c r="AQ15" s="220">
        <f t="shared" si="0"/>
        <v>4751.8375452614873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1492.3004122481516</v>
      </c>
      <c r="AP16" s="328"/>
      <c r="AQ16" s="221">
        <f>C16+H16+L16+AA16+AO16+AP16</f>
        <v>1492.3004122481516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179.50422993685575</v>
      </c>
      <c r="AP17" s="322"/>
      <c r="AQ17" s="201">
        <f>C17+H17+L17+AA17+AO17+AP17</f>
        <v>179.50422993685575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25.074358606335995</v>
      </c>
      <c r="AP18" s="322"/>
      <c r="AQ18" s="201">
        <f t="shared" si="0"/>
        <v>25.074358606335995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62.313584960000007</v>
      </c>
      <c r="I19" s="28"/>
      <c r="J19" s="175"/>
      <c r="K19" s="175">
        <v>62.313584960000007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62.313584960000007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2992.6449595101435</v>
      </c>
      <c r="M20" s="182"/>
      <c r="N20" s="182"/>
      <c r="O20" s="182">
        <v>84.87332423959397</v>
      </c>
      <c r="P20" s="182">
        <v>572.13670928888882</v>
      </c>
      <c r="Q20" s="182">
        <v>292.80808059776007</v>
      </c>
      <c r="R20" s="182">
        <v>0</v>
      </c>
      <c r="S20" s="182">
        <v>811.56918787711868</v>
      </c>
      <c r="T20" s="182">
        <v>58.857046748929513</v>
      </c>
      <c r="U20" s="182">
        <v>1078.6036657440404</v>
      </c>
      <c r="V20" s="182"/>
      <c r="W20" s="266">
        <v>93.796945013812149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2992.6449595101435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23.598411100970438</v>
      </c>
      <c r="D21" s="271">
        <f>SUM(D22:D24)</f>
        <v>-20.463590708853772</v>
      </c>
      <c r="E21" s="184">
        <f>SUM(E22:E24)</f>
        <v>44.06200180982421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-47.558448392699887</v>
      </c>
      <c r="M21" s="184">
        <f t="shared" ref="M21:AQ21" si="11">SUM(M22:M24)</f>
        <v>0</v>
      </c>
      <c r="N21" s="184">
        <f t="shared" si="11"/>
        <v>52.921960273414683</v>
      </c>
      <c r="O21" s="184">
        <f t="shared" si="11"/>
        <v>0</v>
      </c>
      <c r="P21" s="184">
        <f t="shared" si="11"/>
        <v>-13.674110888888944</v>
      </c>
      <c r="Q21" s="184">
        <f t="shared" si="11"/>
        <v>404.83171025024006</v>
      </c>
      <c r="R21" s="184">
        <f t="shared" si="11"/>
        <v>-403.94964040031999</v>
      </c>
      <c r="S21" s="184">
        <f t="shared" si="11"/>
        <v>-0.67111475508474583</v>
      </c>
      <c r="T21" s="184">
        <f t="shared" si="11"/>
        <v>0</v>
      </c>
      <c r="U21" s="184">
        <f t="shared" si="11"/>
        <v>-61.068805771090524</v>
      </c>
      <c r="V21" s="184">
        <f t="shared" si="11"/>
        <v>-23.598411100970434</v>
      </c>
      <c r="W21" s="272">
        <f t="shared" si="11"/>
        <v>-2.3500360000000002</v>
      </c>
      <c r="X21" s="272">
        <f t="shared" si="11"/>
        <v>0</v>
      </c>
      <c r="Y21" s="272">
        <f t="shared" si="11"/>
        <v>0</v>
      </c>
      <c r="Z21" s="184">
        <f t="shared" si="11"/>
        <v>0</v>
      </c>
      <c r="AA21" s="312">
        <f t="shared" si="11"/>
        <v>0</v>
      </c>
      <c r="AB21" s="333">
        <f t="shared" si="11"/>
        <v>-1078.1524023196005</v>
      </c>
      <c r="AC21" s="334">
        <f t="shared" si="11"/>
        <v>-80.208366922723997</v>
      </c>
      <c r="AD21" s="184">
        <f t="shared" si="11"/>
        <v>-993.25012277472592</v>
      </c>
      <c r="AE21" s="184">
        <f t="shared" si="11"/>
        <v>0</v>
      </c>
      <c r="AF21" s="184">
        <f t="shared" si="11"/>
        <v>0</v>
      </c>
      <c r="AG21" s="335">
        <f t="shared" si="11"/>
        <v>0</v>
      </c>
      <c r="AH21" s="335">
        <f t="shared" si="11"/>
        <v>-8.7131147039999982E-2</v>
      </c>
      <c r="AI21" s="335">
        <f t="shared" si="11"/>
        <v>0</v>
      </c>
      <c r="AJ21" s="335">
        <f t="shared" si="11"/>
        <v>0</v>
      </c>
      <c r="AK21" s="271">
        <f t="shared" si="11"/>
        <v>-4.6067814751104468</v>
      </c>
      <c r="AL21" s="335">
        <f t="shared" si="11"/>
        <v>0</v>
      </c>
      <c r="AM21" s="272">
        <f t="shared" si="11"/>
        <v>0</v>
      </c>
      <c r="AN21" s="315">
        <f t="shared" si="11"/>
        <v>0</v>
      </c>
      <c r="AO21" s="312">
        <f t="shared" si="11"/>
        <v>1078.0652711725604</v>
      </c>
      <c r="AP21" s="333">
        <f t="shared" si="11"/>
        <v>0</v>
      </c>
      <c r="AQ21" s="225">
        <f t="shared" si="11"/>
        <v>-24.04716843876945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-1078.0652711725604</v>
      </c>
      <c r="AC22" s="329">
        <f>-AC2</f>
        <v>-80.208366922723997</v>
      </c>
      <c r="AD22" s="181">
        <f>-AD2</f>
        <v>-993.25012277472592</v>
      </c>
      <c r="AE22" s="181"/>
      <c r="AF22" s="181"/>
      <c r="AG22" s="188"/>
      <c r="AH22" s="188"/>
      <c r="AI22" s="188"/>
      <c r="AJ22" s="188"/>
      <c r="AK22" s="262">
        <v>-4.6067814751104468</v>
      </c>
      <c r="AL22" s="188"/>
      <c r="AM22" s="263"/>
      <c r="AN22" s="354"/>
      <c r="AO22" s="309">
        <f>-(C22+H22+L22+AA22+AB22)</f>
        <v>1078.0652711725604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23.598411100970438</v>
      </c>
      <c r="D24" s="406">
        <v>-20.463590708853772</v>
      </c>
      <c r="E24" s="186">
        <f>-D24-V24</f>
        <v>44.06200180982421</v>
      </c>
      <c r="F24" s="255"/>
      <c r="G24" s="255">
        <v>0</v>
      </c>
      <c r="H24" s="305"/>
      <c r="I24" s="314"/>
      <c r="J24" s="186"/>
      <c r="K24" s="186"/>
      <c r="L24" s="305">
        <f>SUM(N24:Z24)</f>
        <v>-47.558448392699887</v>
      </c>
      <c r="M24" s="186"/>
      <c r="N24" s="186">
        <v>52.921960273414683</v>
      </c>
      <c r="O24" s="186"/>
      <c r="P24" s="186">
        <v>-13.674110888888944</v>
      </c>
      <c r="Q24" s="186">
        <v>404.83171025024006</v>
      </c>
      <c r="R24" s="186">
        <v>-403.94964040031999</v>
      </c>
      <c r="S24" s="186">
        <v>-0.67111475508474583</v>
      </c>
      <c r="T24" s="186"/>
      <c r="U24" s="186">
        <v>-61.068805771090524</v>
      </c>
      <c r="V24" s="255">
        <v>-23.598411100970434</v>
      </c>
      <c r="W24" s="255">
        <v>-2.3500360000000002</v>
      </c>
      <c r="X24" s="255"/>
      <c r="Y24" s="255"/>
      <c r="Z24" s="186"/>
      <c r="AA24" s="305"/>
      <c r="AB24" s="305">
        <f>SUM(AC24:AM24)</f>
        <v>-8.7131147039999982E-2</v>
      </c>
      <c r="AC24" s="325"/>
      <c r="AD24" s="186"/>
      <c r="AE24" s="186"/>
      <c r="AF24" s="186"/>
      <c r="AG24" s="186"/>
      <c r="AH24" s="186">
        <v>-8.7131147039999982E-2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-24.04716843876945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9.048846725801786</v>
      </c>
      <c r="I25" s="174">
        <v>9.048846725801786</v>
      </c>
      <c r="J25" s="479"/>
      <c r="K25" s="185"/>
      <c r="L25" s="311">
        <f>SUM(O25:Z25)</f>
        <v>93.567081565085488</v>
      </c>
      <c r="M25" s="185"/>
      <c r="N25" s="185"/>
      <c r="O25" s="185">
        <v>88.228997027992975</v>
      </c>
      <c r="P25" s="185"/>
      <c r="Q25" s="185"/>
      <c r="R25" s="185"/>
      <c r="S25" s="185">
        <v>0</v>
      </c>
      <c r="T25" s="185">
        <v>4.1693256233877908E-3</v>
      </c>
      <c r="U25" s="185">
        <v>5.3339152114691144</v>
      </c>
      <c r="V25" s="185"/>
      <c r="W25" s="174"/>
      <c r="X25" s="174"/>
      <c r="Y25" s="174"/>
      <c r="Z25" s="185"/>
      <c r="AA25" s="311">
        <v>60.96626883535253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263.89314971775485</v>
      </c>
      <c r="AP25" s="219"/>
      <c r="AQ25" s="228">
        <f>C25+H25+L25+AA25+AB25+AN25+AO25+AP25</f>
        <v>427.47534684399466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12">C7-C9+C15+C21-C25</f>
        <v>276.39688848750313</v>
      </c>
      <c r="D26" s="278">
        <f t="shared" si="12"/>
        <v>182.78771641946923</v>
      </c>
      <c r="E26" s="179">
        <f t="shared" si="12"/>
        <v>87.735916701981552</v>
      </c>
      <c r="F26" s="179">
        <f t="shared" si="12"/>
        <v>0</v>
      </c>
      <c r="G26" s="179">
        <f t="shared" si="12"/>
        <v>5.8732553660522981</v>
      </c>
      <c r="H26" s="307">
        <f t="shared" si="12"/>
        <v>191.40970513149747</v>
      </c>
      <c r="I26" s="278">
        <f t="shared" si="12"/>
        <v>0.3616933114974703</v>
      </c>
      <c r="J26" s="480">
        <f t="shared" si="12"/>
        <v>127.70399999999999</v>
      </c>
      <c r="K26" s="179">
        <f t="shared" si="12"/>
        <v>63.344011820000006</v>
      </c>
      <c r="L26" s="307">
        <f t="shared" si="12"/>
        <v>6015.8405507152338</v>
      </c>
      <c r="M26" s="179">
        <f t="shared" si="12"/>
        <v>0</v>
      </c>
      <c r="N26" s="179">
        <f t="shared" si="12"/>
        <v>-3.5060042166747962E-2</v>
      </c>
      <c r="O26" s="179">
        <f t="shared" si="12"/>
        <v>-3.355672788399005</v>
      </c>
      <c r="P26" s="179">
        <f t="shared" si="12"/>
        <v>559.45899267777781</v>
      </c>
      <c r="Q26" s="179">
        <f t="shared" si="12"/>
        <v>1067.7666311020801</v>
      </c>
      <c r="R26" s="179">
        <f t="shared" si="12"/>
        <v>398.83043808552003</v>
      </c>
      <c r="S26" s="179">
        <f t="shared" si="12"/>
        <v>32.275594949917746</v>
      </c>
      <c r="T26" s="179">
        <f t="shared" si="12"/>
        <v>186.36838652530804</v>
      </c>
      <c r="U26" s="179">
        <f t="shared" si="12"/>
        <v>3409.6480111908481</v>
      </c>
      <c r="V26" s="179">
        <f t="shared" si="12"/>
        <v>133.90144874716825</v>
      </c>
      <c r="W26" s="179">
        <f t="shared" si="12"/>
        <v>8.7099447514837891E-5</v>
      </c>
      <c r="X26" s="179">
        <f t="shared" si="12"/>
        <v>188.89674501262598</v>
      </c>
      <c r="Y26" s="179">
        <f t="shared" si="12"/>
        <v>1.5117896406910485</v>
      </c>
      <c r="Z26" s="179">
        <f t="shared" si="12"/>
        <v>40.573158514415368</v>
      </c>
      <c r="AA26" s="307">
        <f t="shared" si="12"/>
        <v>1892.645918157433</v>
      </c>
      <c r="AB26" s="257">
        <f t="shared" si="12"/>
        <v>485.43567889018664</v>
      </c>
      <c r="AC26" s="327">
        <f t="shared" si="12"/>
        <v>0</v>
      </c>
      <c r="AD26" s="180">
        <f t="shared" si="12"/>
        <v>0</v>
      </c>
      <c r="AE26" s="180">
        <f t="shared" si="12"/>
        <v>181.30660385672854</v>
      </c>
      <c r="AF26" s="180">
        <f t="shared" si="12"/>
        <v>43.356887840300118</v>
      </c>
      <c r="AG26" s="180">
        <f t="shared" si="12"/>
        <v>0</v>
      </c>
      <c r="AH26" s="180">
        <f t="shared" si="12"/>
        <v>12.143342773710616</v>
      </c>
      <c r="AI26" s="180">
        <f t="shared" si="12"/>
        <v>158.54537963621982</v>
      </c>
      <c r="AJ26" s="180">
        <f t="shared" si="12"/>
        <v>20.482286487648</v>
      </c>
      <c r="AK26" s="259">
        <f t="shared" si="12"/>
        <v>0</v>
      </c>
      <c r="AL26" s="259">
        <f t="shared" si="12"/>
        <v>14.065106577357614</v>
      </c>
      <c r="AM26" s="297">
        <f t="shared" si="12"/>
        <v>55.536071718221606</v>
      </c>
      <c r="AN26" s="307">
        <f t="shared" si="12"/>
        <v>53.59513442952165</v>
      </c>
      <c r="AO26" s="307">
        <f t="shared" si="12"/>
        <v>2440.0509704861493</v>
      </c>
      <c r="AP26" s="257">
        <f t="shared" si="12"/>
        <v>0</v>
      </c>
      <c r="AQ26" s="207">
        <f>C26+H26+L26+AA26+AB26+AN26+AO26+AP26</f>
        <v>11355.374846297524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13">C28</f>
        <v>0</v>
      </c>
      <c r="D27" s="259">
        <f t="shared" si="13"/>
        <v>0</v>
      </c>
      <c r="E27" s="180">
        <f t="shared" si="13"/>
        <v>0</v>
      </c>
      <c r="F27" s="260">
        <f t="shared" si="13"/>
        <v>0</v>
      </c>
      <c r="G27" s="260">
        <f t="shared" si="13"/>
        <v>0</v>
      </c>
      <c r="H27" s="308">
        <f t="shared" si="13"/>
        <v>0</v>
      </c>
      <c r="I27" s="259">
        <f t="shared" si="13"/>
        <v>0</v>
      </c>
      <c r="J27" s="471">
        <f t="shared" si="13"/>
        <v>0</v>
      </c>
      <c r="K27" s="180">
        <f t="shared" si="13"/>
        <v>0</v>
      </c>
      <c r="L27" s="308">
        <f t="shared" si="13"/>
        <v>230.98169316773237</v>
      </c>
      <c r="M27" s="180">
        <f t="shared" si="13"/>
        <v>0</v>
      </c>
      <c r="N27" s="180">
        <f t="shared" si="13"/>
        <v>0</v>
      </c>
      <c r="O27" s="180">
        <f t="shared" si="13"/>
        <v>0</v>
      </c>
      <c r="P27" s="180">
        <f t="shared" si="13"/>
        <v>0</v>
      </c>
      <c r="Q27" s="180">
        <f t="shared" si="13"/>
        <v>0</v>
      </c>
      <c r="R27" s="180">
        <f t="shared" si="13"/>
        <v>0</v>
      </c>
      <c r="S27" s="180">
        <f t="shared" si="13"/>
        <v>0</v>
      </c>
      <c r="T27" s="180">
        <f t="shared" si="13"/>
        <v>0</v>
      </c>
      <c r="U27" s="180">
        <f t="shared" si="13"/>
        <v>0</v>
      </c>
      <c r="V27" s="180">
        <f t="shared" si="13"/>
        <v>0</v>
      </c>
      <c r="W27" s="260"/>
      <c r="X27" s="260">
        <f t="shared" ref="X27:AQ27" si="14">X28</f>
        <v>188.89674501262598</v>
      </c>
      <c r="Y27" s="260">
        <f t="shared" si="14"/>
        <v>1.5117896406910485</v>
      </c>
      <c r="Z27" s="180">
        <f t="shared" si="14"/>
        <v>40.573158514415368</v>
      </c>
      <c r="AA27" s="308">
        <f t="shared" si="14"/>
        <v>0</v>
      </c>
      <c r="AB27" s="326">
        <f t="shared" si="14"/>
        <v>0</v>
      </c>
      <c r="AC27" s="327">
        <f t="shared" si="14"/>
        <v>0</v>
      </c>
      <c r="AD27" s="180">
        <f t="shared" si="14"/>
        <v>0</v>
      </c>
      <c r="AE27" s="180">
        <f t="shared" si="14"/>
        <v>0</v>
      </c>
      <c r="AF27" s="180">
        <f t="shared" si="14"/>
        <v>0</v>
      </c>
      <c r="AG27" s="180">
        <f t="shared" si="14"/>
        <v>0</v>
      </c>
      <c r="AH27" s="180">
        <f t="shared" si="14"/>
        <v>0</v>
      </c>
      <c r="AI27" s="180">
        <f t="shared" si="14"/>
        <v>0</v>
      </c>
      <c r="AJ27" s="180">
        <f t="shared" si="14"/>
        <v>0</v>
      </c>
      <c r="AK27" s="259">
        <f t="shared" si="14"/>
        <v>0</v>
      </c>
      <c r="AL27" s="259">
        <f t="shared" si="14"/>
        <v>0</v>
      </c>
      <c r="AM27" s="260">
        <f t="shared" si="14"/>
        <v>0</v>
      </c>
      <c r="AN27" s="308">
        <f t="shared" si="14"/>
        <v>0</v>
      </c>
      <c r="AO27" s="308">
        <f t="shared" si="14"/>
        <v>0</v>
      </c>
      <c r="AP27" s="326">
        <f t="shared" si="14"/>
        <v>0</v>
      </c>
      <c r="AQ27" s="229">
        <f t="shared" si="14"/>
        <v>230.98169316773237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529"/>
      <c r="K28" s="184"/>
      <c r="L28" s="315">
        <f>SUM(M28:Z28)</f>
        <v>230.98169316773237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188.89674501262598</v>
      </c>
      <c r="Y28" s="272">
        <f>Y26</f>
        <v>1.5117896406910485</v>
      </c>
      <c r="Z28" s="184">
        <f>Z26</f>
        <v>40.573158514415368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>C28+H28+L28+AA28+AB28+AN28+AO28+AP28</f>
        <v>230.98169316773237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15">C30+C45+C56+C58+C65+C70+C71</f>
        <v>271.61503087194325</v>
      </c>
      <c r="D29" s="259">
        <f t="shared" si="15"/>
        <v>175.86447231625687</v>
      </c>
      <c r="E29" s="180">
        <f t="shared" si="15"/>
        <v>88.555978011324342</v>
      </c>
      <c r="F29" s="260">
        <f t="shared" si="15"/>
        <v>0</v>
      </c>
      <c r="G29" s="260">
        <f t="shared" si="15"/>
        <v>7.1945805443620676</v>
      </c>
      <c r="H29" s="308">
        <f t="shared" si="15"/>
        <v>189.34577988999999</v>
      </c>
      <c r="I29" s="259">
        <f t="shared" si="15"/>
        <v>0</v>
      </c>
      <c r="J29" s="472">
        <f t="shared" si="15"/>
        <v>127.70399999999999</v>
      </c>
      <c r="K29" s="259">
        <f t="shared" si="15"/>
        <v>61.641779890000002</v>
      </c>
      <c r="L29" s="308">
        <f t="shared" si="15"/>
        <v>5825.4294096963549</v>
      </c>
      <c r="M29" s="180">
        <f t="shared" si="15"/>
        <v>0</v>
      </c>
      <c r="N29" s="180">
        <f t="shared" si="15"/>
        <v>0</v>
      </c>
      <c r="O29" s="180">
        <f t="shared" si="15"/>
        <v>0</v>
      </c>
      <c r="P29" s="180">
        <f t="shared" si="15"/>
        <v>578.42748284444428</v>
      </c>
      <c r="Q29" s="180">
        <f t="shared" si="15"/>
        <v>1070.01152241984</v>
      </c>
      <c r="R29" s="180">
        <f t="shared" si="15"/>
        <v>397.88853593616</v>
      </c>
      <c r="S29" s="180">
        <f t="shared" si="15"/>
        <v>29.445261144829878</v>
      </c>
      <c r="T29" s="180">
        <f t="shared" si="15"/>
        <v>173.91856847315918</v>
      </c>
      <c r="U29" s="180">
        <f t="shared" si="15"/>
        <v>3442.9262047751163</v>
      </c>
      <c r="V29" s="180">
        <f t="shared" si="15"/>
        <v>132.81183410280588</v>
      </c>
      <c r="W29" s="260">
        <f t="shared" si="15"/>
        <v>0</v>
      </c>
      <c r="X29" s="260">
        <f t="shared" si="15"/>
        <v>0</v>
      </c>
      <c r="Y29" s="260">
        <f t="shared" si="15"/>
        <v>0</v>
      </c>
      <c r="Z29" s="259">
        <f t="shared" si="15"/>
        <v>0</v>
      </c>
      <c r="AA29" s="307">
        <f t="shared" si="15"/>
        <v>1960.2757211723933</v>
      </c>
      <c r="AB29" s="326">
        <f t="shared" si="15"/>
        <v>485.31861735403226</v>
      </c>
      <c r="AC29" s="327">
        <f t="shared" si="15"/>
        <v>0</v>
      </c>
      <c r="AD29" s="180">
        <f t="shared" si="15"/>
        <v>0</v>
      </c>
      <c r="AE29" s="180">
        <f t="shared" si="15"/>
        <v>184.08035342998238</v>
      </c>
      <c r="AF29" s="180">
        <f t="shared" si="15"/>
        <v>43.356887840300104</v>
      </c>
      <c r="AG29" s="180">
        <f t="shared" si="15"/>
        <v>0</v>
      </c>
      <c r="AH29" s="180">
        <f t="shared" si="15"/>
        <v>12.143342773710614</v>
      </c>
      <c r="AI29" s="180">
        <f t="shared" si="15"/>
        <v>156.70189575193183</v>
      </c>
      <c r="AJ29" s="180">
        <f t="shared" si="15"/>
        <v>19.434959262528004</v>
      </c>
      <c r="AK29" s="326">
        <f t="shared" si="15"/>
        <v>0</v>
      </c>
      <c r="AL29" s="326">
        <f t="shared" si="15"/>
        <v>14.065106577357612</v>
      </c>
      <c r="AM29" s="326">
        <f t="shared" si="15"/>
        <v>55.536071718221606</v>
      </c>
      <c r="AN29" s="326">
        <f t="shared" si="15"/>
        <v>53.595134429521629</v>
      </c>
      <c r="AO29" s="308">
        <f t="shared" si="15"/>
        <v>2464.2532486538953</v>
      </c>
      <c r="AP29" s="326">
        <f t="shared" si="15"/>
        <v>0</v>
      </c>
      <c r="AQ29" s="207">
        <f t="shared" si="15"/>
        <v>11249.832942068142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76.09297317170001</v>
      </c>
      <c r="D30" s="187">
        <v>76.09297317170001</v>
      </c>
      <c r="E30" s="187">
        <v>0</v>
      </c>
      <c r="F30" s="282"/>
      <c r="G30" s="282"/>
      <c r="H30" s="316">
        <f>SUM(H31:H44)</f>
        <v>0</v>
      </c>
      <c r="I30" s="281">
        <f t="shared" ref="I30:K30" si="16">SUM(I31:I44)</f>
        <v>0</v>
      </c>
      <c r="J30" s="187">
        <f t="shared" si="16"/>
        <v>0</v>
      </c>
      <c r="K30" s="187">
        <f t="shared" si="16"/>
        <v>0</v>
      </c>
      <c r="L30" s="316">
        <f>SUM(L31:L44)</f>
        <v>329.27016423843844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615">
        <v>6.3369175404282769</v>
      </c>
      <c r="R30" s="187">
        <f>SUM(R31:R44)</f>
        <v>0</v>
      </c>
      <c r="S30" s="615">
        <v>29.235958021872012</v>
      </c>
      <c r="T30" s="615">
        <v>64.002984893340141</v>
      </c>
      <c r="U30" s="615">
        <v>104.25954112056567</v>
      </c>
      <c r="V30" s="187">
        <v>125.43476266223239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616">
        <v>1047.1701675754857</v>
      </c>
      <c r="AB30" s="338">
        <f t="shared" ref="AB30:AN30" si="17">SUM(AB31:AB44)</f>
        <v>188.56156740437038</v>
      </c>
      <c r="AC30" s="339">
        <f t="shared" si="17"/>
        <v>0</v>
      </c>
      <c r="AD30" s="187">
        <f t="shared" si="17"/>
        <v>0</v>
      </c>
      <c r="AE30" s="187">
        <f t="shared" si="17"/>
        <v>139.27719594265528</v>
      </c>
      <c r="AF30" s="187">
        <f t="shared" ref="AF30" si="18">SUM(AF31:AF44)</f>
        <v>43.356887840300104</v>
      </c>
      <c r="AG30" s="187">
        <f t="shared" si="17"/>
        <v>0</v>
      </c>
      <c r="AH30" s="187">
        <f t="shared" si="17"/>
        <v>5.9274836214149662</v>
      </c>
      <c r="AI30" s="187">
        <f t="shared" si="17"/>
        <v>0</v>
      </c>
      <c r="AJ30" s="187">
        <f t="shared" ref="AJ30" si="19">SUM(AJ31:AJ44)</f>
        <v>0</v>
      </c>
      <c r="AK30" s="187">
        <f t="shared" si="17"/>
        <v>0</v>
      </c>
      <c r="AL30" s="187">
        <f t="shared" ref="AL30:AM30" si="20">SUM(AL31:AL44)</f>
        <v>0</v>
      </c>
      <c r="AM30" s="442">
        <f t="shared" si="20"/>
        <v>0</v>
      </c>
      <c r="AN30" s="281">
        <f t="shared" si="17"/>
        <v>53.595134429521629</v>
      </c>
      <c r="AO30" s="616">
        <v>593.37068876852527</v>
      </c>
      <c r="AP30" s="338">
        <f>SUM(AP31:AP44)</f>
        <v>0</v>
      </c>
      <c r="AQ30" s="211">
        <f t="shared" ref="AQ30:AQ72" si="21">C30+H30+L30+AA30+AB30+AN30+AO30+AP30</f>
        <v>2288.0606955880412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22">SUM(D31:G31)</f>
        <v>0</v>
      </c>
      <c r="D31" s="329">
        <v>0</v>
      </c>
      <c r="E31" s="437"/>
      <c r="F31" s="437"/>
      <c r="G31" s="588"/>
      <c r="H31" s="317">
        <f t="shared" ref="H31:H43" si="23">SUM(I31:K31)</f>
        <v>0</v>
      </c>
      <c r="I31" s="284"/>
      <c r="J31" s="475"/>
      <c r="K31" s="188"/>
      <c r="L31" s="317">
        <f t="shared" ref="L31:L43" si="24">SUM(M31:Z31)</f>
        <v>10.349736383050812</v>
      </c>
      <c r="M31" s="188"/>
      <c r="N31" s="188"/>
      <c r="O31" s="188"/>
      <c r="P31" s="285"/>
      <c r="Q31" s="589">
        <v>0.104</v>
      </c>
      <c r="R31" s="437"/>
      <c r="S31" s="589">
        <v>0</v>
      </c>
      <c r="T31" s="589">
        <v>1.5277363830508131</v>
      </c>
      <c r="U31" s="589">
        <v>8.718</v>
      </c>
      <c r="V31" s="313">
        <v>0</v>
      </c>
      <c r="W31" s="437"/>
      <c r="X31" s="284"/>
      <c r="Y31" s="285"/>
      <c r="Z31" s="188"/>
      <c r="AA31" s="592">
        <v>6.1606402296256277</v>
      </c>
      <c r="AB31" s="340">
        <f t="shared" ref="AB31:AB43" si="25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592">
        <v>18.392607489358127</v>
      </c>
      <c r="AP31" s="340"/>
      <c r="AQ31" s="214">
        <f t="shared" si="21"/>
        <v>34.902984102034566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22"/>
        <v>0</v>
      </c>
      <c r="D32" s="323">
        <v>0</v>
      </c>
      <c r="E32" s="416"/>
      <c r="F32" s="416"/>
      <c r="G32" s="587"/>
      <c r="H32" s="304">
        <f t="shared" si="23"/>
        <v>0</v>
      </c>
      <c r="I32" s="28">
        <v>0</v>
      </c>
      <c r="J32" s="470"/>
      <c r="K32" s="175"/>
      <c r="L32" s="304">
        <f t="shared" si="24"/>
        <v>67.437300500686419</v>
      </c>
      <c r="M32" s="175"/>
      <c r="N32" s="175"/>
      <c r="O32" s="175"/>
      <c r="P32" s="285"/>
      <c r="Q32" s="590">
        <v>1.216</v>
      </c>
      <c r="R32" s="416"/>
      <c r="S32" s="590">
        <v>19.717286489081996</v>
      </c>
      <c r="T32" s="590">
        <v>33.736014011604418</v>
      </c>
      <c r="U32" s="590">
        <v>12.768000000000001</v>
      </c>
      <c r="V32" s="416">
        <v>0</v>
      </c>
      <c r="W32" s="416"/>
      <c r="X32" s="28"/>
      <c r="Y32" s="190"/>
      <c r="Z32" s="175"/>
      <c r="AA32" s="593">
        <v>321.4880017691512</v>
      </c>
      <c r="AB32" s="322">
        <f t="shared" si="25"/>
        <v>44.566501813027884</v>
      </c>
      <c r="AC32" s="323"/>
      <c r="AD32" s="175"/>
      <c r="AE32" s="175">
        <v>38.639018191612919</v>
      </c>
      <c r="AF32" s="175"/>
      <c r="AG32" s="188"/>
      <c r="AH32" s="188">
        <v>5.9274836214149662</v>
      </c>
      <c r="AI32" s="188"/>
      <c r="AJ32" s="188"/>
      <c r="AK32" s="28"/>
      <c r="AL32" s="190"/>
      <c r="AM32" s="175"/>
      <c r="AN32" s="352"/>
      <c r="AO32" s="593">
        <v>95.068323548031131</v>
      </c>
      <c r="AP32" s="322"/>
      <c r="AQ32" s="201">
        <f t="shared" si="21"/>
        <v>528.56012763089666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22"/>
        <v>0</v>
      </c>
      <c r="D33" s="323">
        <v>0</v>
      </c>
      <c r="E33" s="416"/>
      <c r="F33" s="416"/>
      <c r="G33" s="587"/>
      <c r="H33" s="304">
        <f t="shared" si="23"/>
        <v>0</v>
      </c>
      <c r="I33" s="28"/>
      <c r="J33" s="470"/>
      <c r="K33" s="175"/>
      <c r="L33" s="304">
        <f t="shared" si="24"/>
        <v>5.0076529956130624</v>
      </c>
      <c r="M33" s="175"/>
      <c r="N33" s="175"/>
      <c r="O33" s="175"/>
      <c r="P33" s="285"/>
      <c r="Q33" s="590">
        <v>0.156</v>
      </c>
      <c r="R33" s="416"/>
      <c r="S33" s="590">
        <v>0</v>
      </c>
      <c r="T33" s="590">
        <v>4.2836529956130631</v>
      </c>
      <c r="U33" s="590">
        <v>0.56799999999999995</v>
      </c>
      <c r="V33" s="416">
        <v>0</v>
      </c>
      <c r="W33" s="416"/>
      <c r="X33" s="28"/>
      <c r="Y33" s="190"/>
      <c r="Z33" s="175"/>
      <c r="AA33" s="593">
        <v>2.8955158718303595</v>
      </c>
      <c r="AB33" s="322">
        <f t="shared" si="25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593">
        <v>3.1700230677088435</v>
      </c>
      <c r="AP33" s="322"/>
      <c r="AQ33" s="201">
        <f t="shared" si="21"/>
        <v>11.073191935152266</v>
      </c>
    </row>
    <row r="34" spans="1:45" ht="12.75" customHeight="1" x14ac:dyDescent="0.2">
      <c r="A34" s="237" t="s">
        <v>18</v>
      </c>
      <c r="B34" s="138" t="s">
        <v>125</v>
      </c>
      <c r="C34" s="251">
        <f t="shared" si="22"/>
        <v>0</v>
      </c>
      <c r="D34" s="323">
        <v>0</v>
      </c>
      <c r="E34" s="416"/>
      <c r="F34" s="416"/>
      <c r="G34" s="587"/>
      <c r="H34" s="304">
        <f t="shared" si="23"/>
        <v>0</v>
      </c>
      <c r="I34" s="28"/>
      <c r="J34" s="470"/>
      <c r="K34" s="175"/>
      <c r="L34" s="304">
        <f t="shared" si="24"/>
        <v>3.2742860799301905</v>
      </c>
      <c r="M34" s="175"/>
      <c r="N34" s="175"/>
      <c r="O34" s="175"/>
      <c r="P34" s="285"/>
      <c r="Q34" s="590">
        <v>9.6000000000000002E-2</v>
      </c>
      <c r="R34" s="416"/>
      <c r="S34" s="590">
        <v>0</v>
      </c>
      <c r="T34" s="590">
        <v>0.81928607993019076</v>
      </c>
      <c r="U34" s="590">
        <v>2.359</v>
      </c>
      <c r="V34" s="416">
        <v>0</v>
      </c>
      <c r="W34" s="416"/>
      <c r="X34" s="28"/>
      <c r="Y34" s="190"/>
      <c r="Z34" s="175"/>
      <c r="AA34" s="593">
        <v>6.7779013650933413</v>
      </c>
      <c r="AB34" s="322">
        <f t="shared" si="25"/>
        <v>99.330247915613569</v>
      </c>
      <c r="AC34" s="323"/>
      <c r="AD34" s="175"/>
      <c r="AE34" s="175">
        <v>99.330247915613569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593">
        <v>26.395976005164545</v>
      </c>
      <c r="AP34" s="322"/>
      <c r="AQ34" s="201">
        <f t="shared" si="21"/>
        <v>135.77841136580165</v>
      </c>
    </row>
    <row r="35" spans="1:45" ht="12.75" customHeight="1" x14ac:dyDescent="0.2">
      <c r="A35" s="237" t="s">
        <v>20</v>
      </c>
      <c r="B35" s="138" t="s">
        <v>126</v>
      </c>
      <c r="C35" s="251">
        <f t="shared" si="22"/>
        <v>0</v>
      </c>
      <c r="D35" s="323">
        <v>0</v>
      </c>
      <c r="E35" s="416"/>
      <c r="F35" s="416"/>
      <c r="G35" s="587"/>
      <c r="H35" s="304">
        <f t="shared" si="23"/>
        <v>0</v>
      </c>
      <c r="I35" s="28"/>
      <c r="J35" s="470"/>
      <c r="K35" s="175"/>
      <c r="L35" s="304">
        <f t="shared" si="24"/>
        <v>3.465904371974053</v>
      </c>
      <c r="M35" s="175"/>
      <c r="N35" s="175"/>
      <c r="O35" s="175"/>
      <c r="P35" s="285"/>
      <c r="Q35" s="590">
        <v>0.14199999999999999</v>
      </c>
      <c r="R35" s="416"/>
      <c r="S35" s="590">
        <v>0</v>
      </c>
      <c r="T35" s="590">
        <v>1.0769043719740532</v>
      </c>
      <c r="U35" s="590">
        <v>2.2469999999999999</v>
      </c>
      <c r="V35" s="416">
        <v>0</v>
      </c>
      <c r="W35" s="416"/>
      <c r="X35" s="28"/>
      <c r="Y35" s="190"/>
      <c r="Z35" s="175"/>
      <c r="AA35" s="593">
        <v>7.9607981592441917</v>
      </c>
      <c r="AB35" s="322">
        <f t="shared" si="25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593">
        <v>13.654279201722183</v>
      </c>
      <c r="AP35" s="322"/>
      <c r="AQ35" s="201">
        <f t="shared" si="21"/>
        <v>25.08098173294043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22"/>
        <v>0</v>
      </c>
      <c r="D36" s="341">
        <v>0</v>
      </c>
      <c r="E36" s="416"/>
      <c r="F36" s="416"/>
      <c r="G36" s="587"/>
      <c r="H36" s="304">
        <f t="shared" si="23"/>
        <v>0</v>
      </c>
      <c r="I36" s="28"/>
      <c r="J36" s="470"/>
      <c r="K36" s="175"/>
      <c r="L36" s="304">
        <f t="shared" si="24"/>
        <v>16.234468382542293</v>
      </c>
      <c r="M36" s="175"/>
      <c r="N36" s="175"/>
      <c r="O36" s="175"/>
      <c r="P36" s="285"/>
      <c r="Q36" s="591">
        <v>0.16200000000000001</v>
      </c>
      <c r="R36" s="416"/>
      <c r="S36" s="591">
        <v>2.9766947868000004</v>
      </c>
      <c r="T36" s="591">
        <v>2.953623673898238</v>
      </c>
      <c r="U36" s="591">
        <v>5.4580000000000002</v>
      </c>
      <c r="V36" s="437">
        <v>4.6841499218440523</v>
      </c>
      <c r="W36" s="416"/>
      <c r="X36" s="28"/>
      <c r="Y36" s="190"/>
      <c r="Z36" s="175"/>
      <c r="AA36" s="594">
        <v>123.72382199314823</v>
      </c>
      <c r="AB36" s="322">
        <f t="shared" si="25"/>
        <v>8.4731578744955918E-2</v>
      </c>
      <c r="AC36" s="323"/>
      <c r="AD36" s="175"/>
      <c r="AE36" s="175">
        <v>8.4731578744955918E-2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594">
        <v>88.501698029974165</v>
      </c>
      <c r="AP36" s="322"/>
      <c r="AQ36" s="201">
        <f t="shared" si="21"/>
        <v>228.54471998440965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22"/>
        <v>0</v>
      </c>
      <c r="D37" s="323">
        <v>0</v>
      </c>
      <c r="E37" s="416"/>
      <c r="F37" s="416"/>
      <c r="G37" s="587"/>
      <c r="H37" s="304">
        <f t="shared" si="23"/>
        <v>0</v>
      </c>
      <c r="I37" s="28"/>
      <c r="J37" s="470"/>
      <c r="K37" s="175"/>
      <c r="L37" s="304">
        <f t="shared" si="24"/>
        <v>4.5279596517447196</v>
      </c>
      <c r="M37" s="175"/>
      <c r="N37" s="175"/>
      <c r="O37" s="175"/>
      <c r="P37" s="285"/>
      <c r="Q37" s="590">
        <v>0.43</v>
      </c>
      <c r="R37" s="416"/>
      <c r="S37" s="590">
        <v>0</v>
      </c>
      <c r="T37" s="590">
        <v>2.0519596517447192</v>
      </c>
      <c r="U37" s="590">
        <v>2.0459999999999998</v>
      </c>
      <c r="V37" s="416">
        <v>0</v>
      </c>
      <c r="W37" s="416"/>
      <c r="X37" s="28"/>
      <c r="Y37" s="190"/>
      <c r="Z37" s="175"/>
      <c r="AA37" s="593">
        <v>9.7407548153383594</v>
      </c>
      <c r="AB37" s="322">
        <f t="shared" si="25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593">
        <v>21.66182429601043</v>
      </c>
      <c r="AP37" s="322"/>
      <c r="AQ37" s="201">
        <f t="shared" si="21"/>
        <v>35.930538763093509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22"/>
        <v>76.09297317170001</v>
      </c>
      <c r="D38" s="323">
        <v>76.09297317170001</v>
      </c>
      <c r="E38" s="416"/>
      <c r="F38" s="416"/>
      <c r="G38" s="587"/>
      <c r="H38" s="304">
        <f t="shared" si="23"/>
        <v>0</v>
      </c>
      <c r="I38" s="28"/>
      <c r="J38" s="470"/>
      <c r="K38" s="175"/>
      <c r="L38" s="304">
        <f t="shared" si="24"/>
        <v>145.52279498809514</v>
      </c>
      <c r="M38" s="175"/>
      <c r="N38" s="175"/>
      <c r="O38" s="175"/>
      <c r="P38" s="285"/>
      <c r="Q38" s="590">
        <v>1.34</v>
      </c>
      <c r="R38" s="416"/>
      <c r="S38" s="590">
        <v>0</v>
      </c>
      <c r="T38" s="590">
        <v>2.2391822477068284</v>
      </c>
      <c r="U38" s="590">
        <v>21.193000000000001</v>
      </c>
      <c r="V38" s="416">
        <v>120.75061274038832</v>
      </c>
      <c r="W38" s="416"/>
      <c r="X38" s="28"/>
      <c r="Y38" s="190"/>
      <c r="Z38" s="175"/>
      <c r="AA38" s="593">
        <v>28.355854270413122</v>
      </c>
      <c r="AB38" s="322">
        <f t="shared" si="25"/>
        <v>44.580086096983955</v>
      </c>
      <c r="AC38" s="323"/>
      <c r="AD38" s="175"/>
      <c r="AE38" s="175">
        <v>1.2231982566838491</v>
      </c>
      <c r="AF38" s="175">
        <v>43.356887840300104</v>
      </c>
      <c r="AG38" s="188"/>
      <c r="AH38" s="188"/>
      <c r="AI38" s="188"/>
      <c r="AJ38" s="188"/>
      <c r="AK38" s="28"/>
      <c r="AL38" s="190"/>
      <c r="AM38" s="175"/>
      <c r="AN38" s="352">
        <v>53.595134429521629</v>
      </c>
      <c r="AO38" s="593">
        <v>58.998347634328219</v>
      </c>
      <c r="AP38" s="322"/>
      <c r="AQ38" s="201">
        <f t="shared" si="21"/>
        <v>407.14519059104208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22"/>
        <v>0</v>
      </c>
      <c r="D39" s="323">
        <v>0</v>
      </c>
      <c r="E39" s="416"/>
      <c r="F39" s="416"/>
      <c r="G39" s="587"/>
      <c r="H39" s="304">
        <f t="shared" si="23"/>
        <v>0</v>
      </c>
      <c r="I39" s="28"/>
      <c r="J39" s="470"/>
      <c r="K39" s="175"/>
      <c r="L39" s="304">
        <f t="shared" si="24"/>
        <v>9.7300214630308268</v>
      </c>
      <c r="M39" s="175"/>
      <c r="N39" s="175"/>
      <c r="O39" s="175"/>
      <c r="P39" s="285"/>
      <c r="Q39" s="590">
        <v>0.435</v>
      </c>
      <c r="R39" s="416"/>
      <c r="S39" s="590">
        <v>2.01041244999</v>
      </c>
      <c r="T39" s="590">
        <v>2.2886090130408254</v>
      </c>
      <c r="U39" s="590">
        <v>4.9960000000000004</v>
      </c>
      <c r="V39" s="416">
        <v>0</v>
      </c>
      <c r="W39" s="416"/>
      <c r="X39" s="28"/>
      <c r="Y39" s="190"/>
      <c r="Z39" s="175"/>
      <c r="AA39" s="593">
        <v>452.74420847096331</v>
      </c>
      <c r="AB39" s="322">
        <f t="shared" si="25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593">
        <v>69.869981422531282</v>
      </c>
      <c r="AP39" s="322"/>
      <c r="AQ39" s="201">
        <f t="shared" si="21"/>
        <v>532.34421135652542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22"/>
        <v>0</v>
      </c>
      <c r="D40" s="323">
        <v>0</v>
      </c>
      <c r="E40" s="416"/>
      <c r="F40" s="416"/>
      <c r="G40" s="587"/>
      <c r="H40" s="304">
        <f t="shared" si="23"/>
        <v>0</v>
      </c>
      <c r="I40" s="28"/>
      <c r="J40" s="470"/>
      <c r="K40" s="175"/>
      <c r="L40" s="304">
        <f t="shared" si="24"/>
        <v>5.314965435672919</v>
      </c>
      <c r="M40" s="175"/>
      <c r="N40" s="175"/>
      <c r="O40" s="175"/>
      <c r="P40" s="285"/>
      <c r="Q40" s="590">
        <v>0.38</v>
      </c>
      <c r="R40" s="416"/>
      <c r="S40" s="590">
        <v>0</v>
      </c>
      <c r="T40" s="590">
        <v>2.7229654356729194</v>
      </c>
      <c r="U40" s="590">
        <v>2.2120000000000002</v>
      </c>
      <c r="V40" s="416">
        <v>0</v>
      </c>
      <c r="W40" s="416"/>
      <c r="X40" s="28"/>
      <c r="Y40" s="190"/>
      <c r="Z40" s="175"/>
      <c r="AA40" s="593">
        <v>16.621158938685127</v>
      </c>
      <c r="AB40" s="322">
        <f t="shared" si="25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593">
        <v>22.379151650264703</v>
      </c>
      <c r="AP40" s="322"/>
      <c r="AQ40" s="201">
        <f t="shared" si="21"/>
        <v>44.315276024622747</v>
      </c>
    </row>
    <row r="41" spans="1:45" ht="12.75" customHeight="1" x14ac:dyDescent="0.2">
      <c r="A41" s="237" t="s">
        <v>32</v>
      </c>
      <c r="B41" s="138" t="s">
        <v>132</v>
      </c>
      <c r="C41" s="251">
        <f t="shared" si="22"/>
        <v>0</v>
      </c>
      <c r="D41" s="341">
        <v>0</v>
      </c>
      <c r="E41" s="416"/>
      <c r="F41" s="416"/>
      <c r="G41" s="587"/>
      <c r="H41" s="304">
        <f t="shared" si="23"/>
        <v>0</v>
      </c>
      <c r="I41" s="28"/>
      <c r="J41" s="470"/>
      <c r="K41" s="175"/>
      <c r="L41" s="304">
        <f t="shared" si="24"/>
        <v>3.9997732362312566</v>
      </c>
      <c r="M41" s="175"/>
      <c r="N41" s="175"/>
      <c r="O41" s="175"/>
      <c r="P41" s="285"/>
      <c r="Q41" s="591">
        <v>0.47899999999999998</v>
      </c>
      <c r="R41" s="416"/>
      <c r="S41" s="591">
        <v>0</v>
      </c>
      <c r="T41" s="591">
        <v>2.1777732362312565</v>
      </c>
      <c r="U41" s="591">
        <v>1.343</v>
      </c>
      <c r="V41" s="437">
        <v>0</v>
      </c>
      <c r="W41" s="416"/>
      <c r="X41" s="28"/>
      <c r="Y41" s="190"/>
      <c r="Z41" s="175"/>
      <c r="AA41" s="594">
        <v>20.397300697116087</v>
      </c>
      <c r="AB41" s="322">
        <f t="shared" si="25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594">
        <v>104.62642340369871</v>
      </c>
      <c r="AP41" s="322"/>
      <c r="AQ41" s="201">
        <f t="shared" si="21"/>
        <v>129.02349733704605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22"/>
        <v>0</v>
      </c>
      <c r="D42" s="323">
        <v>0</v>
      </c>
      <c r="E42" s="416"/>
      <c r="F42" s="416"/>
      <c r="G42" s="587"/>
      <c r="H42" s="304">
        <f t="shared" si="23"/>
        <v>0</v>
      </c>
      <c r="I42" s="28"/>
      <c r="J42" s="470"/>
      <c r="K42" s="175"/>
      <c r="L42" s="304">
        <f t="shared" si="24"/>
        <v>0.85750289196410012</v>
      </c>
      <c r="M42" s="175"/>
      <c r="N42" s="175"/>
      <c r="O42" s="175"/>
      <c r="P42" s="285"/>
      <c r="Q42" s="590">
        <v>7.6999999999999999E-2</v>
      </c>
      <c r="R42" s="416"/>
      <c r="S42" s="590">
        <v>0</v>
      </c>
      <c r="T42" s="590">
        <v>0.33550289196410005</v>
      </c>
      <c r="U42" s="590">
        <v>0.44500000000000001</v>
      </c>
      <c r="V42" s="416">
        <v>0</v>
      </c>
      <c r="W42" s="416"/>
      <c r="X42" s="28"/>
      <c r="Y42" s="190"/>
      <c r="Z42" s="175"/>
      <c r="AA42" s="593">
        <v>1.9468042114993787</v>
      </c>
      <c r="AB42" s="322">
        <f t="shared" si="25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593">
        <v>2.6698777945097212</v>
      </c>
      <c r="AP42" s="322"/>
      <c r="AQ42" s="201">
        <f t="shared" si="21"/>
        <v>5.4741848979732</v>
      </c>
    </row>
    <row r="43" spans="1:45" ht="12.75" customHeight="1" x14ac:dyDescent="0.2">
      <c r="A43" s="237" t="s">
        <v>36</v>
      </c>
      <c r="B43" s="138" t="s">
        <v>143</v>
      </c>
      <c r="C43" s="251">
        <f t="shared" si="22"/>
        <v>0</v>
      </c>
      <c r="D43" s="323">
        <v>0</v>
      </c>
      <c r="E43" s="416"/>
      <c r="F43" s="416"/>
      <c r="G43" s="587"/>
      <c r="H43" s="304">
        <f t="shared" si="23"/>
        <v>0</v>
      </c>
      <c r="I43" s="28"/>
      <c r="J43" s="470"/>
      <c r="K43" s="175">
        <v>0</v>
      </c>
      <c r="L43" s="304">
        <f t="shared" si="24"/>
        <v>15.50346746175258</v>
      </c>
      <c r="M43" s="175"/>
      <c r="N43" s="175"/>
      <c r="O43" s="175"/>
      <c r="P43" s="190"/>
      <c r="Q43" s="590">
        <v>0.47799999999999998</v>
      </c>
      <c r="R43" s="416"/>
      <c r="S43" s="590">
        <v>4.531564296</v>
      </c>
      <c r="T43" s="590">
        <v>7.1519031657525796</v>
      </c>
      <c r="U43" s="590">
        <v>3.3420000000000001</v>
      </c>
      <c r="V43" s="416">
        <v>0</v>
      </c>
      <c r="W43" s="416"/>
      <c r="X43" s="28"/>
      <c r="Y43" s="190"/>
      <c r="Z43" s="175"/>
      <c r="AA43" s="593">
        <v>44.886481575896333</v>
      </c>
      <c r="AB43" s="322">
        <f t="shared" si="25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593">
        <v>58.675706946606866</v>
      </c>
      <c r="AP43" s="322"/>
      <c r="AQ43" s="201">
        <f t="shared" si="21"/>
        <v>119.06565598425578</v>
      </c>
    </row>
    <row r="44" spans="1:45" s="198" customFormat="1" ht="12.75" customHeight="1" x14ac:dyDescent="0.2">
      <c r="A44" s="631" t="s">
        <v>173</v>
      </c>
      <c r="B44" s="632" t="s">
        <v>174</v>
      </c>
      <c r="C44" s="264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38.044330396150066</v>
      </c>
      <c r="M44" s="182"/>
      <c r="N44" s="182"/>
      <c r="O44" s="182"/>
      <c r="P44" s="266"/>
      <c r="Q44" s="417">
        <v>0.84191754042827749</v>
      </c>
      <c r="R44" s="417"/>
      <c r="S44" s="417">
        <v>0</v>
      </c>
      <c r="T44" s="417">
        <v>0.63787173515613438</v>
      </c>
      <c r="U44" s="417">
        <v>36.564541120565657</v>
      </c>
      <c r="V44" s="417">
        <v>0</v>
      </c>
      <c r="W44" s="417"/>
      <c r="X44" s="265"/>
      <c r="Y44" s="266"/>
      <c r="Z44" s="182"/>
      <c r="AA44" s="355">
        <v>3.4709252074811507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9.3064682786163981</v>
      </c>
      <c r="AP44" s="330"/>
      <c r="AQ44" s="217">
        <f>C44+H44+L44+AA44+AB44+AN44+AO44+AP44</f>
        <v>50.821723882247618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26">SUM(C46:C55)</f>
        <v>0</v>
      </c>
      <c r="D45" s="534">
        <f t="shared" si="26"/>
        <v>0</v>
      </c>
      <c r="E45" s="534">
        <f t="shared" si="26"/>
        <v>0</v>
      </c>
      <c r="F45" s="535">
        <f t="shared" si="26"/>
        <v>0</v>
      </c>
      <c r="G45" s="535">
        <f t="shared" si="26"/>
        <v>0</v>
      </c>
      <c r="H45" s="536">
        <f t="shared" si="26"/>
        <v>0</v>
      </c>
      <c r="I45" s="537">
        <f t="shared" si="26"/>
        <v>0</v>
      </c>
      <c r="J45" s="551">
        <f t="shared" si="26"/>
        <v>0</v>
      </c>
      <c r="K45" s="534">
        <f t="shared" si="26"/>
        <v>0</v>
      </c>
      <c r="L45" s="536">
        <f t="shared" si="26"/>
        <v>3714.7265833300971</v>
      </c>
      <c r="M45" s="534">
        <f t="shared" si="26"/>
        <v>0</v>
      </c>
      <c r="N45" s="534">
        <f t="shared" ref="N45" si="27">SUM(N46:N55)</f>
        <v>0</v>
      </c>
      <c r="O45" s="534">
        <f t="shared" si="26"/>
        <v>0</v>
      </c>
      <c r="P45" s="534">
        <f t="shared" si="26"/>
        <v>578.42748284444428</v>
      </c>
      <c r="Q45" s="534">
        <f t="shared" si="26"/>
        <v>0</v>
      </c>
      <c r="R45" s="534">
        <f t="shared" si="26"/>
        <v>397.88853593616</v>
      </c>
      <c r="S45" s="534">
        <f t="shared" si="26"/>
        <v>0</v>
      </c>
      <c r="T45" s="534">
        <f t="shared" si="26"/>
        <v>1.149825848563969</v>
      </c>
      <c r="U45" s="534">
        <f>SUM(U46:U55)</f>
        <v>2737.2607387009293</v>
      </c>
      <c r="V45" s="534">
        <f t="shared" si="26"/>
        <v>0</v>
      </c>
      <c r="W45" s="535">
        <f t="shared" si="26"/>
        <v>0</v>
      </c>
      <c r="X45" s="535">
        <f t="shared" si="26"/>
        <v>0</v>
      </c>
      <c r="Y45" s="535">
        <f t="shared" si="26"/>
        <v>0</v>
      </c>
      <c r="Z45" s="534">
        <f t="shared" si="26"/>
        <v>0</v>
      </c>
      <c r="AA45" s="536">
        <f t="shared" si="26"/>
        <v>15.763830505057189</v>
      </c>
      <c r="AB45" s="538">
        <f t="shared" si="26"/>
        <v>176.1368550144598</v>
      </c>
      <c r="AC45" s="539">
        <f t="shared" si="26"/>
        <v>0</v>
      </c>
      <c r="AD45" s="534">
        <f t="shared" si="26"/>
        <v>0</v>
      </c>
      <c r="AE45" s="534">
        <f t="shared" si="26"/>
        <v>0</v>
      </c>
      <c r="AF45" s="534">
        <f t="shared" ref="AF45" si="28">SUM(AF46:AF55)</f>
        <v>0</v>
      </c>
      <c r="AG45" s="534">
        <f t="shared" si="26"/>
        <v>0</v>
      </c>
      <c r="AH45" s="534">
        <f t="shared" si="26"/>
        <v>0</v>
      </c>
      <c r="AI45" s="534">
        <f t="shared" si="26"/>
        <v>156.70189575193183</v>
      </c>
      <c r="AJ45" s="534">
        <f t="shared" ref="AJ45" si="29">SUM(AJ46:AJ55)</f>
        <v>19.434959262528004</v>
      </c>
      <c r="AK45" s="537">
        <f t="shared" si="26"/>
        <v>0</v>
      </c>
      <c r="AL45" s="535">
        <f t="shared" ref="AL45" si="30">SUM(AL46:AL55)</f>
        <v>0</v>
      </c>
      <c r="AM45" s="534">
        <f t="shared" ref="AM45" si="31">SUM(AM46:AM55)</f>
        <v>0</v>
      </c>
      <c r="AN45" s="536">
        <f t="shared" si="26"/>
        <v>0</v>
      </c>
      <c r="AO45" s="536">
        <f t="shared" si="26"/>
        <v>8.2215089404167117</v>
      </c>
      <c r="AP45" s="538">
        <f t="shared" si="26"/>
        <v>0</v>
      </c>
      <c r="AQ45" s="541">
        <f t="shared" si="21"/>
        <v>3914.8487777900309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32">SUM(D46:G46)</f>
        <v>0</v>
      </c>
      <c r="D46" s="291"/>
      <c r="E46" s="274"/>
      <c r="F46" s="263"/>
      <c r="G46" s="263"/>
      <c r="H46" s="309">
        <f t="shared" ref="H46:H64" si="33">SUM(I46:K46)</f>
        <v>0</v>
      </c>
      <c r="I46" s="262"/>
      <c r="J46" s="473"/>
      <c r="K46" s="181"/>
      <c r="L46" s="309">
        <f t="shared" ref="L46:L64" si="34">SUM(M46:Z46)</f>
        <v>683.15811184672827</v>
      </c>
      <c r="M46" s="181"/>
      <c r="N46" s="181"/>
      <c r="O46" s="181"/>
      <c r="P46" s="181"/>
      <c r="Q46" s="181"/>
      <c r="R46" s="181"/>
      <c r="S46" s="181"/>
      <c r="T46" s="181"/>
      <c r="U46" s="181">
        <v>683.15811184672827</v>
      </c>
      <c r="V46" s="181"/>
      <c r="W46" s="263"/>
      <c r="X46" s="263"/>
      <c r="Y46" s="263"/>
      <c r="Z46" s="181"/>
      <c r="AA46" s="354">
        <v>0.588578868724</v>
      </c>
      <c r="AB46" s="328">
        <f t="shared" ref="AB46:AB56" si="35">SUM(AC46:AM46)</f>
        <v>40.800688153271814</v>
      </c>
      <c r="AC46" s="329"/>
      <c r="AD46" s="181"/>
      <c r="AE46" s="181"/>
      <c r="AF46" s="181"/>
      <c r="AG46" s="181"/>
      <c r="AH46" s="181"/>
      <c r="AI46" s="181">
        <v>40.800688153271814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1"/>
        <v>724.54737886872408</v>
      </c>
    </row>
    <row r="47" spans="1:45" s="198" customFormat="1" ht="12.75" customHeight="1" x14ac:dyDescent="0.2">
      <c r="A47" s="235" t="s">
        <v>151</v>
      </c>
      <c r="B47" s="510"/>
      <c r="C47" s="251">
        <f t="shared" si="32"/>
        <v>0</v>
      </c>
      <c r="D47" s="514"/>
      <c r="E47" s="515"/>
      <c r="F47" s="285"/>
      <c r="G47" s="285"/>
      <c r="H47" s="304">
        <f t="shared" si="33"/>
        <v>0</v>
      </c>
      <c r="I47" s="284"/>
      <c r="J47" s="475"/>
      <c r="K47" s="188"/>
      <c r="L47" s="317">
        <f t="shared" si="34"/>
        <v>279.99980883840192</v>
      </c>
      <c r="M47" s="188"/>
      <c r="N47" s="188"/>
      <c r="O47" s="188"/>
      <c r="P47" s="188"/>
      <c r="Q47" s="188"/>
      <c r="R47" s="188"/>
      <c r="S47" s="188"/>
      <c r="T47" s="188"/>
      <c r="U47" s="188">
        <v>279.99980883840192</v>
      </c>
      <c r="V47" s="188"/>
      <c r="W47" s="285"/>
      <c r="X47" s="285"/>
      <c r="Y47" s="285"/>
      <c r="Z47" s="188"/>
      <c r="AA47" s="522"/>
      <c r="AB47" s="340">
        <f t="shared" si="35"/>
        <v>16.722607380755893</v>
      </c>
      <c r="AC47" s="341"/>
      <c r="AD47" s="188"/>
      <c r="AE47" s="188"/>
      <c r="AF47" s="188"/>
      <c r="AG47" s="188"/>
      <c r="AH47" s="188"/>
      <c r="AI47" s="188">
        <v>16.722607380755893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1"/>
        <v>296.72241621915782</v>
      </c>
    </row>
    <row r="48" spans="1:45" s="198" customFormat="1" ht="12.75" customHeight="1" x14ac:dyDescent="0.2">
      <c r="A48" s="237" t="s">
        <v>72</v>
      </c>
      <c r="B48" s="200"/>
      <c r="C48" s="251">
        <f t="shared" si="32"/>
        <v>0</v>
      </c>
      <c r="D48" s="252"/>
      <c r="E48" s="253"/>
      <c r="F48" s="190"/>
      <c r="G48" s="190"/>
      <c r="H48" s="304">
        <f t="shared" si="33"/>
        <v>0</v>
      </c>
      <c r="I48" s="28"/>
      <c r="J48" s="470"/>
      <c r="K48" s="175"/>
      <c r="L48" s="304">
        <f t="shared" si="34"/>
        <v>1642.6587426536373</v>
      </c>
      <c r="M48" s="175"/>
      <c r="N48" s="175"/>
      <c r="O48" s="175"/>
      <c r="P48" s="175">
        <v>488.68457052903403</v>
      </c>
      <c r="Q48" s="175"/>
      <c r="R48" s="175"/>
      <c r="S48" s="175"/>
      <c r="T48" s="175">
        <v>1.149825848563969</v>
      </c>
      <c r="U48" s="175">
        <v>1152.8243462760393</v>
      </c>
      <c r="V48" s="175"/>
      <c r="W48" s="190"/>
      <c r="X48" s="190"/>
      <c r="Y48" s="190"/>
      <c r="Z48" s="175"/>
      <c r="AA48" s="352"/>
      <c r="AB48" s="322">
        <f t="shared" si="35"/>
        <v>86.936549870236803</v>
      </c>
      <c r="AC48" s="323"/>
      <c r="AD48" s="175"/>
      <c r="AE48" s="175"/>
      <c r="AF48" s="175"/>
      <c r="AG48" s="175"/>
      <c r="AH48" s="175"/>
      <c r="AI48" s="175">
        <v>70.495371978738973</v>
      </c>
      <c r="AJ48" s="175">
        <v>16.441177891497837</v>
      </c>
      <c r="AK48" s="28"/>
      <c r="AL48" s="190"/>
      <c r="AM48" s="175"/>
      <c r="AN48" s="304"/>
      <c r="AO48" s="352">
        <v>4.0742134644167107</v>
      </c>
      <c r="AP48" s="322"/>
      <c r="AQ48" s="201">
        <f t="shared" si="21"/>
        <v>1733.6695059882909</v>
      </c>
    </row>
    <row r="49" spans="1:45" s="198" customFormat="1" ht="12.75" customHeight="1" x14ac:dyDescent="0.2">
      <c r="A49" s="237" t="s">
        <v>73</v>
      </c>
      <c r="B49" s="200"/>
      <c r="C49" s="251">
        <f t="shared" si="32"/>
        <v>0</v>
      </c>
      <c r="D49" s="252"/>
      <c r="E49" s="253"/>
      <c r="F49" s="190"/>
      <c r="G49" s="190"/>
      <c r="H49" s="304">
        <f t="shared" si="33"/>
        <v>0</v>
      </c>
      <c r="I49" s="28"/>
      <c r="J49" s="470"/>
      <c r="K49" s="175"/>
      <c r="L49" s="304">
        <f t="shared" si="34"/>
        <v>114.18011249473622</v>
      </c>
      <c r="M49" s="175"/>
      <c r="N49" s="175"/>
      <c r="O49" s="175"/>
      <c r="P49" s="175">
        <v>3.1806445589299566</v>
      </c>
      <c r="Q49" s="175"/>
      <c r="R49" s="175"/>
      <c r="S49" s="175"/>
      <c r="T49" s="175"/>
      <c r="U49" s="175">
        <v>110.99946793580627</v>
      </c>
      <c r="V49" s="175"/>
      <c r="W49" s="190"/>
      <c r="X49" s="190"/>
      <c r="Y49" s="190"/>
      <c r="Z49" s="175"/>
      <c r="AA49" s="352"/>
      <c r="AB49" s="322">
        <f t="shared" si="35"/>
        <v>6.7363008904411039</v>
      </c>
      <c r="AC49" s="323"/>
      <c r="AD49" s="175"/>
      <c r="AE49" s="175"/>
      <c r="AF49" s="175"/>
      <c r="AG49" s="175"/>
      <c r="AH49" s="175"/>
      <c r="AI49" s="175">
        <v>6.6292921036762982</v>
      </c>
      <c r="AJ49" s="175">
        <v>0.10700878676480578</v>
      </c>
      <c r="AK49" s="28"/>
      <c r="AL49" s="190"/>
      <c r="AM49" s="175"/>
      <c r="AN49" s="304"/>
      <c r="AO49" s="352"/>
      <c r="AP49" s="322"/>
      <c r="AQ49" s="201">
        <f t="shared" si="21"/>
        <v>120.91641338517732</v>
      </c>
    </row>
    <row r="50" spans="1:45" s="198" customFormat="1" ht="12.75" customHeight="1" x14ac:dyDescent="0.2">
      <c r="A50" s="237" t="s">
        <v>38</v>
      </c>
      <c r="B50" s="200"/>
      <c r="C50" s="251">
        <f t="shared" si="32"/>
        <v>0</v>
      </c>
      <c r="D50" s="252"/>
      <c r="E50" s="253"/>
      <c r="F50" s="190"/>
      <c r="G50" s="190"/>
      <c r="H50" s="304">
        <f t="shared" si="33"/>
        <v>0</v>
      </c>
      <c r="I50" s="28"/>
      <c r="J50" s="470"/>
      <c r="K50" s="175"/>
      <c r="L50" s="304">
        <f t="shared" si="34"/>
        <v>31.717130424344884</v>
      </c>
      <c r="M50" s="175"/>
      <c r="N50" s="175"/>
      <c r="O50" s="175"/>
      <c r="P50" s="175"/>
      <c r="Q50" s="175"/>
      <c r="R50" s="287"/>
      <c r="S50" s="175"/>
      <c r="T50" s="175"/>
      <c r="U50" s="175">
        <v>31.717130424344884</v>
      </c>
      <c r="V50" s="175"/>
      <c r="W50" s="190"/>
      <c r="X50" s="190"/>
      <c r="Y50" s="190"/>
      <c r="Z50" s="175"/>
      <c r="AA50" s="352"/>
      <c r="AB50" s="322">
        <f t="shared" si="35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4.147295476</v>
      </c>
      <c r="AP50" s="322"/>
      <c r="AQ50" s="201">
        <f t="shared" si="21"/>
        <v>35.864425900344884</v>
      </c>
    </row>
    <row r="51" spans="1:45" s="198" customFormat="1" ht="12.75" customHeight="1" x14ac:dyDescent="0.2">
      <c r="A51" s="237" t="s">
        <v>39</v>
      </c>
      <c r="B51" s="200"/>
      <c r="C51" s="251">
        <f t="shared" si="32"/>
        <v>0</v>
      </c>
      <c r="D51" s="252"/>
      <c r="E51" s="253"/>
      <c r="F51" s="190"/>
      <c r="G51" s="190"/>
      <c r="H51" s="304">
        <f t="shared" si="33"/>
        <v>0</v>
      </c>
      <c r="I51" s="28"/>
      <c r="J51" s="470"/>
      <c r="K51" s="175"/>
      <c r="L51" s="304">
        <f t="shared" si="34"/>
        <v>4.5622175577854263</v>
      </c>
      <c r="M51" s="175"/>
      <c r="N51" s="175"/>
      <c r="O51" s="175"/>
      <c r="P51" s="175">
        <v>0.75812222222222214</v>
      </c>
      <c r="Q51" s="175"/>
      <c r="R51" s="175">
        <v>3.8040953355632041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35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1"/>
        <v>4.5622175577854263</v>
      </c>
    </row>
    <row r="52" spans="1:45" s="198" customFormat="1" ht="12.75" customHeight="1" x14ac:dyDescent="0.2">
      <c r="A52" s="237" t="s">
        <v>77</v>
      </c>
      <c r="B52" s="238"/>
      <c r="C52" s="286">
        <f t="shared" si="32"/>
        <v>0</v>
      </c>
      <c r="D52" s="287"/>
      <c r="E52" s="287"/>
      <c r="F52" s="288"/>
      <c r="G52" s="288"/>
      <c r="H52" s="318">
        <f t="shared" si="33"/>
        <v>0</v>
      </c>
      <c r="I52" s="319"/>
      <c r="J52" s="481"/>
      <c r="K52" s="287"/>
      <c r="L52" s="318">
        <f t="shared" si="34"/>
        <v>394.08444060059679</v>
      </c>
      <c r="M52" s="287"/>
      <c r="N52" s="287"/>
      <c r="O52" s="287"/>
      <c r="P52" s="188"/>
      <c r="Q52" s="287"/>
      <c r="R52" s="287">
        <v>394.08444060059679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35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1"/>
        <v>394.08444060059679</v>
      </c>
    </row>
    <row r="53" spans="1:45" s="198" customFormat="1" ht="12.75" customHeight="1" x14ac:dyDescent="0.2">
      <c r="A53" s="237" t="s">
        <v>74</v>
      </c>
      <c r="B53" s="238"/>
      <c r="C53" s="286">
        <f t="shared" si="32"/>
        <v>0</v>
      </c>
      <c r="D53" s="319"/>
      <c r="E53" s="287"/>
      <c r="F53" s="288"/>
      <c r="G53" s="288"/>
      <c r="H53" s="318">
        <f t="shared" si="33"/>
        <v>0</v>
      </c>
      <c r="I53" s="319"/>
      <c r="J53" s="481"/>
      <c r="K53" s="287"/>
      <c r="L53" s="318">
        <f t="shared" si="34"/>
        <v>75.968113049846579</v>
      </c>
      <c r="M53" s="287"/>
      <c r="N53" s="287"/>
      <c r="O53" s="287"/>
      <c r="P53" s="287">
        <v>0</v>
      </c>
      <c r="Q53" s="287"/>
      <c r="R53" s="287"/>
      <c r="S53" s="287"/>
      <c r="T53" s="287"/>
      <c r="U53" s="287">
        <v>75.968113049846579</v>
      </c>
      <c r="V53" s="287"/>
      <c r="W53" s="288"/>
      <c r="X53" s="288"/>
      <c r="Y53" s="288"/>
      <c r="Z53" s="287"/>
      <c r="AA53" s="349"/>
      <c r="AB53" s="342">
        <f t="shared" si="35"/>
        <v>4.5370921260972992</v>
      </c>
      <c r="AC53" s="343"/>
      <c r="AD53" s="287"/>
      <c r="AE53" s="287"/>
      <c r="AF53" s="287"/>
      <c r="AG53" s="287"/>
      <c r="AH53" s="287"/>
      <c r="AI53" s="175">
        <v>4.5370921260972992</v>
      </c>
      <c r="AJ53" s="175">
        <v>0</v>
      </c>
      <c r="AK53" s="287"/>
      <c r="AL53" s="287"/>
      <c r="AM53" s="287"/>
      <c r="AN53" s="349"/>
      <c r="AO53" s="352"/>
      <c r="AP53" s="342"/>
      <c r="AQ53" s="239">
        <f t="shared" si="21"/>
        <v>80.505205175943871</v>
      </c>
    </row>
    <row r="54" spans="1:45" s="198" customFormat="1" ht="12.75" customHeight="1" x14ac:dyDescent="0.2">
      <c r="A54" s="199" t="s">
        <v>135</v>
      </c>
      <c r="B54" s="200"/>
      <c r="C54" s="286">
        <f t="shared" si="32"/>
        <v>0</v>
      </c>
      <c r="D54" s="319"/>
      <c r="E54" s="287"/>
      <c r="F54" s="288"/>
      <c r="G54" s="288"/>
      <c r="H54" s="318">
        <f t="shared" si="33"/>
        <v>0</v>
      </c>
      <c r="I54" s="319"/>
      <c r="J54" s="481"/>
      <c r="K54" s="287"/>
      <c r="L54" s="318">
        <f t="shared" si="34"/>
        <v>109.29542099746408</v>
      </c>
      <c r="M54" s="287"/>
      <c r="N54" s="287"/>
      <c r="O54" s="287"/>
      <c r="P54" s="287"/>
      <c r="Q54" s="287"/>
      <c r="R54" s="287"/>
      <c r="S54" s="287"/>
      <c r="T54" s="287"/>
      <c r="U54" s="287">
        <v>109.29542099746408</v>
      </c>
      <c r="V54" s="287"/>
      <c r="W54" s="288"/>
      <c r="X54" s="288"/>
      <c r="Y54" s="288"/>
      <c r="Z54" s="287"/>
      <c r="AA54" s="384"/>
      <c r="AB54" s="342">
        <f t="shared" si="35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1"/>
        <v>109.29542099746408</v>
      </c>
    </row>
    <row r="55" spans="1:45" s="198" customFormat="1" ht="12.75" customHeight="1" x14ac:dyDescent="0.2">
      <c r="A55" s="215" t="s">
        <v>75</v>
      </c>
      <c r="B55" s="216"/>
      <c r="C55" s="264">
        <f t="shared" si="32"/>
        <v>0</v>
      </c>
      <c r="D55" s="292"/>
      <c r="E55" s="293"/>
      <c r="F55" s="266"/>
      <c r="G55" s="266"/>
      <c r="H55" s="310">
        <f t="shared" si="33"/>
        <v>0</v>
      </c>
      <c r="I55" s="265"/>
      <c r="J55" s="476"/>
      <c r="K55" s="182"/>
      <c r="L55" s="310">
        <f t="shared" si="34"/>
        <v>379.10248486655632</v>
      </c>
      <c r="M55" s="182"/>
      <c r="N55" s="182"/>
      <c r="O55" s="182"/>
      <c r="P55" s="182">
        <v>85.80414553425814</v>
      </c>
      <c r="Q55" s="182"/>
      <c r="R55" s="182"/>
      <c r="S55" s="182">
        <v>0</v>
      </c>
      <c r="T55" s="182"/>
      <c r="U55" s="182">
        <v>293.29833933229816</v>
      </c>
      <c r="V55" s="182"/>
      <c r="W55" s="266"/>
      <c r="X55" s="266"/>
      <c r="Y55" s="266"/>
      <c r="Z55" s="182"/>
      <c r="AA55" s="520">
        <v>15.17525163633319</v>
      </c>
      <c r="AB55" s="330">
        <f t="shared" si="35"/>
        <v>20.403616593656899</v>
      </c>
      <c r="AC55" s="331"/>
      <c r="AD55" s="182"/>
      <c r="AE55" s="182"/>
      <c r="AF55" s="182"/>
      <c r="AG55" s="182"/>
      <c r="AH55" s="182"/>
      <c r="AI55" s="182">
        <v>17.516844009391537</v>
      </c>
      <c r="AJ55" s="182">
        <v>2.8867725842653611</v>
      </c>
      <c r="AK55" s="265"/>
      <c r="AL55" s="266"/>
      <c r="AM55" s="182"/>
      <c r="AN55" s="310"/>
      <c r="AO55" s="355"/>
      <c r="AP55" s="330"/>
      <c r="AQ55" s="217">
        <f t="shared" si="21"/>
        <v>414.68135309654645</v>
      </c>
    </row>
    <row r="56" spans="1:45" s="208" customFormat="1" ht="12.75" customHeight="1" x14ac:dyDescent="0.2">
      <c r="A56" s="242" t="s">
        <v>40</v>
      </c>
      <c r="B56" s="243"/>
      <c r="C56" s="289">
        <f t="shared" si="32"/>
        <v>195.34108491828835</v>
      </c>
      <c r="D56" s="294">
        <v>99.590526362601963</v>
      </c>
      <c r="E56" s="386">
        <v>88.555978011324342</v>
      </c>
      <c r="F56" s="290"/>
      <c r="G56" s="290">
        <v>7.1945805443620676</v>
      </c>
      <c r="H56" s="176">
        <f t="shared" si="33"/>
        <v>189.34577988999999</v>
      </c>
      <c r="I56" s="294"/>
      <c r="J56" s="478">
        <v>127.70399999999999</v>
      </c>
      <c r="K56" s="189">
        <v>61.641779890000002</v>
      </c>
      <c r="L56" s="176">
        <f t="shared" si="34"/>
        <v>1385.8044167787946</v>
      </c>
      <c r="M56" s="189"/>
      <c r="N56" s="189"/>
      <c r="O56" s="189"/>
      <c r="P56" s="189">
        <v>0</v>
      </c>
      <c r="Q56" s="595">
        <v>1012.1856048794117</v>
      </c>
      <c r="R56" s="189"/>
      <c r="S56" s="189">
        <v>0</v>
      </c>
      <c r="T56" s="595">
        <v>55.28599763987048</v>
      </c>
      <c r="U56" s="595">
        <v>310.95574281893892</v>
      </c>
      <c r="V56" s="189">
        <v>7.3770714405734896</v>
      </c>
      <c r="W56" s="290"/>
      <c r="X56" s="290"/>
      <c r="Y56" s="290"/>
      <c r="Z56" s="189"/>
      <c r="AA56" s="176">
        <v>589.7586288</v>
      </c>
      <c r="AB56" s="344">
        <f t="shared" si="35"/>
        <v>76.416552802496057</v>
      </c>
      <c r="AC56" s="345"/>
      <c r="AD56" s="189"/>
      <c r="AE56" s="189">
        <v>27.581320676749399</v>
      </c>
      <c r="AF56" s="189"/>
      <c r="AG56" s="189"/>
      <c r="AH56" s="189"/>
      <c r="AI56" s="189"/>
      <c r="AJ56" s="189"/>
      <c r="AK56" s="294"/>
      <c r="AL56" s="290">
        <v>13.898611915700407</v>
      </c>
      <c r="AM56" s="189">
        <v>34.936620210046243</v>
      </c>
      <c r="AN56" s="176"/>
      <c r="AO56" s="176">
        <v>749.58520472872397</v>
      </c>
      <c r="AP56" s="344"/>
      <c r="AQ56" s="220">
        <f t="shared" si="21"/>
        <v>3186.2516679183032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0.18097278195488722</v>
      </c>
      <c r="D57" s="595">
        <f t="shared" ref="D57:AP57" si="36">D58+D65</f>
        <v>0.18097278195488722</v>
      </c>
      <c r="E57" s="189">
        <f t="shared" si="36"/>
        <v>0</v>
      </c>
      <c r="F57" s="290">
        <f t="shared" si="36"/>
        <v>0</v>
      </c>
      <c r="G57" s="290">
        <f t="shared" si="36"/>
        <v>0</v>
      </c>
      <c r="H57" s="176">
        <f t="shared" si="36"/>
        <v>0</v>
      </c>
      <c r="I57" s="294">
        <f t="shared" si="36"/>
        <v>0</v>
      </c>
      <c r="J57" s="294">
        <f t="shared" si="36"/>
        <v>0</v>
      </c>
      <c r="K57" s="294">
        <f t="shared" si="36"/>
        <v>0</v>
      </c>
      <c r="L57" s="176">
        <f t="shared" si="36"/>
        <v>190.80206321434252</v>
      </c>
      <c r="M57" s="189">
        <f t="shared" si="36"/>
        <v>0</v>
      </c>
      <c r="N57" s="189">
        <f t="shared" si="36"/>
        <v>0</v>
      </c>
      <c r="O57" s="189">
        <f t="shared" si="36"/>
        <v>0</v>
      </c>
      <c r="P57" s="189">
        <f t="shared" si="36"/>
        <v>0</v>
      </c>
      <c r="Q57" s="595">
        <f t="shared" si="36"/>
        <v>51.488999999999997</v>
      </c>
      <c r="R57" s="189">
        <f t="shared" si="36"/>
        <v>0</v>
      </c>
      <c r="S57" s="595">
        <f t="shared" si="36"/>
        <v>0.2093031229578676</v>
      </c>
      <c r="T57" s="595">
        <f t="shared" si="36"/>
        <v>53.47976009138462</v>
      </c>
      <c r="U57" s="595">
        <f t="shared" si="36"/>
        <v>85.624000000000009</v>
      </c>
      <c r="V57" s="189">
        <f t="shared" si="36"/>
        <v>0</v>
      </c>
      <c r="W57" s="290">
        <f t="shared" si="36"/>
        <v>0</v>
      </c>
      <c r="X57" s="290">
        <f t="shared" si="36"/>
        <v>0</v>
      </c>
      <c r="Y57" s="290">
        <f t="shared" si="36"/>
        <v>0</v>
      </c>
      <c r="Z57" s="294">
        <f t="shared" si="36"/>
        <v>0</v>
      </c>
      <c r="AA57" s="609">
        <f t="shared" si="36"/>
        <v>307.58309429185033</v>
      </c>
      <c r="AB57" s="344">
        <f t="shared" si="36"/>
        <v>44.203642132705937</v>
      </c>
      <c r="AC57" s="345">
        <f t="shared" si="36"/>
        <v>0</v>
      </c>
      <c r="AD57" s="189">
        <f t="shared" si="36"/>
        <v>0</v>
      </c>
      <c r="AE57" s="189">
        <f t="shared" si="36"/>
        <v>17.221836810577717</v>
      </c>
      <c r="AF57" s="189">
        <f t="shared" si="36"/>
        <v>0</v>
      </c>
      <c r="AG57" s="189">
        <f t="shared" si="36"/>
        <v>0</v>
      </c>
      <c r="AH57" s="189">
        <f t="shared" si="36"/>
        <v>6.2158591522956481</v>
      </c>
      <c r="AI57" s="189">
        <f t="shared" si="36"/>
        <v>0</v>
      </c>
      <c r="AJ57" s="189">
        <f t="shared" si="36"/>
        <v>0</v>
      </c>
      <c r="AK57" s="189">
        <f t="shared" si="36"/>
        <v>0</v>
      </c>
      <c r="AL57" s="189">
        <f t="shared" si="36"/>
        <v>0.16649466165720572</v>
      </c>
      <c r="AM57" s="294">
        <f t="shared" si="36"/>
        <v>20.599451508175363</v>
      </c>
      <c r="AN57" s="176">
        <f t="shared" si="36"/>
        <v>0</v>
      </c>
      <c r="AO57" s="609">
        <f t="shared" si="36"/>
        <v>1064.4020702389535</v>
      </c>
      <c r="AP57" s="344">
        <f t="shared" si="36"/>
        <v>0</v>
      </c>
      <c r="AQ57" s="240">
        <f t="shared" si="21"/>
        <v>1607.1718426598072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32"/>
        <v>0.17997293233082706</v>
      </c>
      <c r="D58" s="596">
        <v>0.17997293233082706</v>
      </c>
      <c r="E58" s="344">
        <v>0</v>
      </c>
      <c r="F58" s="344">
        <f>SUM(F59:F64)</f>
        <v>0</v>
      </c>
      <c r="G58" s="582">
        <v>0</v>
      </c>
      <c r="H58" s="176">
        <f t="shared" si="33"/>
        <v>0</v>
      </c>
      <c r="I58" s="294">
        <f>SUM(I59:I64)</f>
        <v>0</v>
      </c>
      <c r="J58" s="482">
        <f>SUM(J59:J64)</f>
        <v>0</v>
      </c>
      <c r="K58" s="294">
        <f>SUM(K59:K64)</f>
        <v>0</v>
      </c>
      <c r="L58" s="176">
        <f t="shared" si="34"/>
        <v>81.247707486888615</v>
      </c>
      <c r="M58" s="189">
        <f t="shared" ref="M58:AJ58" si="37">SUM(M59:M64)</f>
        <v>0</v>
      </c>
      <c r="N58" s="290">
        <f t="shared" si="37"/>
        <v>0</v>
      </c>
      <c r="O58" s="290">
        <f t="shared" si="37"/>
        <v>0</v>
      </c>
      <c r="P58" s="344">
        <f t="shared" si="37"/>
        <v>0</v>
      </c>
      <c r="Q58" s="602">
        <v>12.997999999999999</v>
      </c>
      <c r="R58" s="344">
        <f t="shared" si="37"/>
        <v>0</v>
      </c>
      <c r="S58" s="602">
        <v>0</v>
      </c>
      <c r="T58" s="602">
        <v>31.58070748688861</v>
      </c>
      <c r="U58" s="602">
        <v>36.669000000000004</v>
      </c>
      <c r="V58" s="344">
        <f t="shared" si="37"/>
        <v>0</v>
      </c>
      <c r="W58" s="344">
        <f t="shared" si="37"/>
        <v>0</v>
      </c>
      <c r="X58" s="344">
        <f t="shared" si="37"/>
        <v>0</v>
      </c>
      <c r="Y58" s="290">
        <f t="shared" si="37"/>
        <v>0</v>
      </c>
      <c r="Z58" s="294">
        <f t="shared" si="37"/>
        <v>0</v>
      </c>
      <c r="AA58" s="609">
        <v>174.85997904124068</v>
      </c>
      <c r="AB58" s="344">
        <f t="shared" ref="AB58:AB71" si="38">SUM(AC58:AM58)</f>
        <v>30.160598095361241</v>
      </c>
      <c r="AC58" s="345">
        <f t="shared" si="37"/>
        <v>0</v>
      </c>
      <c r="AD58" s="189">
        <f t="shared" si="37"/>
        <v>0</v>
      </c>
      <c r="AE58" s="189">
        <f t="shared" si="37"/>
        <v>7.2481651711286714</v>
      </c>
      <c r="AF58" s="189"/>
      <c r="AG58" s="189">
        <f t="shared" si="37"/>
        <v>0</v>
      </c>
      <c r="AH58" s="189">
        <f t="shared" si="37"/>
        <v>2.1464867544000001</v>
      </c>
      <c r="AI58" s="189">
        <f t="shared" si="37"/>
        <v>0</v>
      </c>
      <c r="AJ58" s="189">
        <f t="shared" si="37"/>
        <v>0</v>
      </c>
      <c r="AK58" s="189"/>
      <c r="AL58" s="189">
        <v>0.16649466165720572</v>
      </c>
      <c r="AM58" s="290">
        <v>20.599451508175363</v>
      </c>
      <c r="AN58" s="176">
        <f t="shared" ref="AN58" si="39">SUM(AN59:AN64)</f>
        <v>0</v>
      </c>
      <c r="AO58" s="609">
        <v>802.1557515094787</v>
      </c>
      <c r="AP58" s="344">
        <f t="shared" ref="AP58" si="40">SUM(AP59:AP64)</f>
        <v>0</v>
      </c>
      <c r="AQ58" s="240">
        <f t="shared" si="21"/>
        <v>1088.6040090653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32"/>
        <v>1.9996992481203005E-3</v>
      </c>
      <c r="D59" s="597">
        <v>1.9996992481203005E-3</v>
      </c>
      <c r="E59" s="328"/>
      <c r="F59" s="328"/>
      <c r="G59" s="273"/>
      <c r="H59" s="309">
        <f t="shared" si="33"/>
        <v>0</v>
      </c>
      <c r="I59" s="291"/>
      <c r="J59" s="495"/>
      <c r="K59" s="291"/>
      <c r="L59" s="309">
        <f t="shared" si="34"/>
        <v>25.943482725662726</v>
      </c>
      <c r="M59" s="274"/>
      <c r="N59" s="563"/>
      <c r="O59" s="563"/>
      <c r="P59" s="328"/>
      <c r="Q59" s="603">
        <v>4.97</v>
      </c>
      <c r="R59" s="328"/>
      <c r="S59" s="603">
        <v>0</v>
      </c>
      <c r="T59" s="603">
        <v>12.497482725662728</v>
      </c>
      <c r="U59" s="603">
        <v>8.4760000000000009</v>
      </c>
      <c r="V59" s="617">
        <v>0</v>
      </c>
      <c r="W59" s="328"/>
      <c r="X59" s="328"/>
      <c r="Y59" s="563"/>
      <c r="Z59" s="291"/>
      <c r="AA59" s="610">
        <v>41.207605208508753</v>
      </c>
      <c r="AB59" s="328">
        <f t="shared" si="38"/>
        <v>2.2367658868617513</v>
      </c>
      <c r="AC59" s="564"/>
      <c r="AD59" s="274"/>
      <c r="AE59" s="579">
        <v>2.2367658868617513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10">
        <v>201.95532005502022</v>
      </c>
      <c r="AP59" s="328"/>
      <c r="AQ59" s="570">
        <f t="shared" si="21"/>
        <v>271.3451735753016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32"/>
        <v>3.9993984962406011E-3</v>
      </c>
      <c r="D60" s="597">
        <v>3.9993984962406011E-3</v>
      </c>
      <c r="E60" s="322"/>
      <c r="F60" s="322"/>
      <c r="G60" s="583"/>
      <c r="H60" s="304">
        <f t="shared" si="33"/>
        <v>0</v>
      </c>
      <c r="I60" s="252"/>
      <c r="J60" s="501"/>
      <c r="K60" s="252"/>
      <c r="L60" s="304">
        <f t="shared" si="34"/>
        <v>19.381514730478472</v>
      </c>
      <c r="M60" s="253"/>
      <c r="N60" s="386"/>
      <c r="O60" s="386"/>
      <c r="P60" s="322"/>
      <c r="Q60" s="603">
        <v>0.91</v>
      </c>
      <c r="R60" s="322"/>
      <c r="S60" s="603">
        <v>0</v>
      </c>
      <c r="T60" s="603">
        <v>4.0395147304784729</v>
      </c>
      <c r="U60" s="603">
        <v>14.432</v>
      </c>
      <c r="V60" s="617">
        <v>0</v>
      </c>
      <c r="W60" s="322"/>
      <c r="X60" s="322"/>
      <c r="Y60" s="386"/>
      <c r="Z60" s="252"/>
      <c r="AA60" s="610">
        <v>13.775023957692184</v>
      </c>
      <c r="AB60" s="322">
        <f t="shared" si="38"/>
        <v>0.12648862717989859</v>
      </c>
      <c r="AC60" s="565"/>
      <c r="AD60" s="253"/>
      <c r="AE60" s="580">
        <v>0.12648862717989859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10">
        <v>45.138371942375926</v>
      </c>
      <c r="AP60" s="322"/>
      <c r="AQ60" s="571">
        <f t="shared" si="21"/>
        <v>78.425398656222711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32"/>
        <v>0.15197714285714287</v>
      </c>
      <c r="D61" s="597">
        <v>0.15197714285714287</v>
      </c>
      <c r="E61" s="322"/>
      <c r="F61" s="322"/>
      <c r="G61" s="583"/>
      <c r="H61" s="304">
        <f t="shared" si="33"/>
        <v>0</v>
      </c>
      <c r="I61" s="252"/>
      <c r="J61" s="501"/>
      <c r="K61" s="252"/>
      <c r="L61" s="304">
        <f t="shared" si="34"/>
        <v>15.624990458165259</v>
      </c>
      <c r="M61" s="253"/>
      <c r="N61" s="386"/>
      <c r="O61" s="386"/>
      <c r="P61" s="322"/>
      <c r="Q61" s="603">
        <v>2.548</v>
      </c>
      <c r="R61" s="322"/>
      <c r="S61" s="603">
        <v>0</v>
      </c>
      <c r="T61" s="603">
        <v>10.804990458165259</v>
      </c>
      <c r="U61" s="603">
        <v>2.2719999999999998</v>
      </c>
      <c r="V61" s="617">
        <v>0</v>
      </c>
      <c r="W61" s="322"/>
      <c r="X61" s="322"/>
      <c r="Y61" s="386"/>
      <c r="Z61" s="252"/>
      <c r="AA61" s="610">
        <v>26.369395707180665</v>
      </c>
      <c r="AB61" s="322">
        <f t="shared" si="38"/>
        <v>1.8725392607640026</v>
      </c>
      <c r="AC61" s="565"/>
      <c r="AD61" s="253"/>
      <c r="AE61" s="580">
        <v>1.8725392607640026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10">
        <v>80.505638526510964</v>
      </c>
      <c r="AP61" s="322"/>
      <c r="AQ61" s="571">
        <f t="shared" si="21"/>
        <v>124.52454109547803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32"/>
        <v>1.1998195488721806E-2</v>
      </c>
      <c r="D62" s="597">
        <v>1.1998195488721806E-2</v>
      </c>
      <c r="E62" s="322"/>
      <c r="F62" s="322"/>
      <c r="G62" s="583"/>
      <c r="H62" s="304">
        <f t="shared" si="33"/>
        <v>0</v>
      </c>
      <c r="I62" s="252"/>
      <c r="J62" s="501"/>
      <c r="K62" s="252"/>
      <c r="L62" s="304">
        <f t="shared" si="34"/>
        <v>3.3877749837686753</v>
      </c>
      <c r="M62" s="253"/>
      <c r="N62" s="386"/>
      <c r="O62" s="386"/>
      <c r="P62" s="322"/>
      <c r="Q62" s="603">
        <v>0.60099999999999998</v>
      </c>
      <c r="R62" s="322"/>
      <c r="S62" s="603">
        <v>0</v>
      </c>
      <c r="T62" s="603">
        <v>0.82677498376867531</v>
      </c>
      <c r="U62" s="603">
        <v>1.96</v>
      </c>
      <c r="V62" s="617">
        <v>0</v>
      </c>
      <c r="W62" s="322"/>
      <c r="X62" s="322"/>
      <c r="Y62" s="386"/>
      <c r="Z62" s="252"/>
      <c r="AA62" s="610">
        <v>21.223308325669247</v>
      </c>
      <c r="AB62" s="322">
        <f t="shared" si="38"/>
        <v>0.18594097964724815</v>
      </c>
      <c r="AC62" s="565"/>
      <c r="AD62" s="253"/>
      <c r="AE62" s="580">
        <v>0.18594097964724815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10">
        <v>331.52740258606809</v>
      </c>
      <c r="AP62" s="322"/>
      <c r="AQ62" s="571">
        <f t="shared" si="21"/>
        <v>356.33642507064201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32"/>
        <v>6.9989473684210534E-3</v>
      </c>
      <c r="D63" s="598">
        <v>6.9989473684210534E-3</v>
      </c>
      <c r="E63" s="322"/>
      <c r="F63" s="322"/>
      <c r="G63" s="583"/>
      <c r="H63" s="304">
        <f t="shared" si="33"/>
        <v>0</v>
      </c>
      <c r="I63" s="252"/>
      <c r="J63" s="501"/>
      <c r="K63" s="252"/>
      <c r="L63" s="304">
        <f t="shared" si="34"/>
        <v>2.0262359113559283</v>
      </c>
      <c r="M63" s="253"/>
      <c r="N63" s="386"/>
      <c r="O63" s="386"/>
      <c r="P63" s="322"/>
      <c r="Q63" s="604">
        <v>0.92400000000000004</v>
      </c>
      <c r="R63" s="322"/>
      <c r="S63" s="604">
        <v>0</v>
      </c>
      <c r="T63" s="604">
        <v>0.17823591135592817</v>
      </c>
      <c r="U63" s="604">
        <v>0.92400000000000004</v>
      </c>
      <c r="V63" s="618">
        <v>0</v>
      </c>
      <c r="W63" s="322"/>
      <c r="X63" s="322"/>
      <c r="Y63" s="386"/>
      <c r="Z63" s="252"/>
      <c r="AA63" s="611">
        <v>18.166930460959424</v>
      </c>
      <c r="AB63" s="322">
        <f t="shared" si="38"/>
        <v>0.86923740395035554</v>
      </c>
      <c r="AC63" s="565"/>
      <c r="AD63" s="253"/>
      <c r="AE63" s="580">
        <v>0.86923740395035554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11">
        <v>53.022707971450181</v>
      </c>
      <c r="AP63" s="322"/>
      <c r="AQ63" s="571">
        <f t="shared" si="21"/>
        <v>74.092110695084301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32"/>
        <v>2.9995488721804514E-3</v>
      </c>
      <c r="D64" s="598">
        <v>2.9995488721804514E-3</v>
      </c>
      <c r="E64" s="330"/>
      <c r="F64" s="330"/>
      <c r="G64" s="584"/>
      <c r="H64" s="310">
        <f t="shared" si="33"/>
        <v>0</v>
      </c>
      <c r="I64" s="292"/>
      <c r="J64" s="504"/>
      <c r="K64" s="292"/>
      <c r="L64" s="310">
        <f t="shared" si="34"/>
        <v>14.883708677457554</v>
      </c>
      <c r="M64" s="293"/>
      <c r="N64" s="567"/>
      <c r="O64" s="567"/>
      <c r="P64" s="330"/>
      <c r="Q64" s="604">
        <v>3.0449999999999999</v>
      </c>
      <c r="R64" s="330"/>
      <c r="S64" s="604">
        <v>0</v>
      </c>
      <c r="T64" s="604">
        <v>3.2337086774575536</v>
      </c>
      <c r="U64" s="604">
        <v>8.6050000000000004</v>
      </c>
      <c r="V64" s="618">
        <v>0</v>
      </c>
      <c r="W64" s="330"/>
      <c r="X64" s="330"/>
      <c r="Y64" s="567"/>
      <c r="Z64" s="292"/>
      <c r="AA64" s="611">
        <v>54.117715381230425</v>
      </c>
      <c r="AB64" s="330">
        <f t="shared" si="38"/>
        <v>24.869625936957984</v>
      </c>
      <c r="AC64" s="568"/>
      <c r="AD64" s="293"/>
      <c r="AE64" s="581">
        <v>1.9571930127254158</v>
      </c>
      <c r="AF64" s="581"/>
      <c r="AG64" s="581"/>
      <c r="AH64" s="581">
        <v>2.1464867544000001</v>
      </c>
      <c r="AI64" s="581"/>
      <c r="AJ64" s="581"/>
      <c r="AK64" s="581"/>
      <c r="AL64" s="581">
        <v>0.16649466165720572</v>
      </c>
      <c r="AM64" s="624">
        <v>20.599451508175363</v>
      </c>
      <c r="AN64" s="310"/>
      <c r="AO64" s="611">
        <v>90.006310428053368</v>
      </c>
      <c r="AP64" s="330"/>
      <c r="AQ64" s="572">
        <f t="shared" si="21"/>
        <v>183.88035997257151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9.9984962406015026E-4</v>
      </c>
      <c r="D65" s="596">
        <f>SUM(D66:D69)</f>
        <v>9.9984962406015026E-4</v>
      </c>
      <c r="E65" s="417"/>
      <c r="F65" s="417"/>
      <c r="G65" s="585"/>
      <c r="H65" s="310">
        <f>SUM(I65:K65)</f>
        <v>0</v>
      </c>
      <c r="I65" s="265"/>
      <c r="J65" s="476">
        <v>0</v>
      </c>
      <c r="K65" s="182">
        <v>0</v>
      </c>
      <c r="L65" s="310">
        <f>SUM(M65:Z65)</f>
        <v>109.5543557274539</v>
      </c>
      <c r="M65" s="182"/>
      <c r="N65" s="266"/>
      <c r="O65" s="266"/>
      <c r="P65" s="417"/>
      <c r="Q65" s="602">
        <v>38.491</v>
      </c>
      <c r="R65" s="417"/>
      <c r="S65" s="602">
        <v>0.2093031229578676</v>
      </c>
      <c r="T65" s="602">
        <v>21.899052604496013</v>
      </c>
      <c r="U65" s="602">
        <v>48.955000000000005</v>
      </c>
      <c r="V65" s="344">
        <f>SUM(V66:V69)</f>
        <v>0</v>
      </c>
      <c r="W65" s="417"/>
      <c r="X65" s="417"/>
      <c r="Y65" s="266"/>
      <c r="Z65" s="182"/>
      <c r="AA65" s="609">
        <v>132.72311525060962</v>
      </c>
      <c r="AB65" s="330">
        <f t="shared" si="38"/>
        <v>14.043044037344695</v>
      </c>
      <c r="AC65" s="331"/>
      <c r="AD65" s="182"/>
      <c r="AE65" s="182">
        <f>SUM(AE66:AE69)</f>
        <v>9.9736716394490461</v>
      </c>
      <c r="AF65" s="182"/>
      <c r="AG65" s="182"/>
      <c r="AH65" s="182">
        <v>4.0693723978956484</v>
      </c>
      <c r="AI65" s="182"/>
      <c r="AJ65" s="182"/>
      <c r="AK65" s="182"/>
      <c r="AL65" s="182"/>
      <c r="AM65" s="266"/>
      <c r="AN65" s="310"/>
      <c r="AO65" s="609">
        <v>262.24631872947475</v>
      </c>
      <c r="AP65" s="330"/>
      <c r="AQ65" s="576">
        <f t="shared" si="21"/>
        <v>518.56783359450696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41">SUM(D66:G66)</f>
        <v>0</v>
      </c>
      <c r="D66" s="599">
        <v>0</v>
      </c>
      <c r="E66" s="313"/>
      <c r="F66" s="313"/>
      <c r="G66" s="586"/>
      <c r="H66" s="309">
        <f t="shared" ref="H66:H69" si="42">SUM(I66:K66)</f>
        <v>0</v>
      </c>
      <c r="I66" s="554"/>
      <c r="J66" s="473"/>
      <c r="K66" s="423"/>
      <c r="L66" s="309">
        <f t="shared" ref="L66:L69" si="43">SUM(M66:Z66)</f>
        <v>7.5822607764707506</v>
      </c>
      <c r="M66" s="554"/>
      <c r="N66" s="313"/>
      <c r="O66" s="263"/>
      <c r="P66" s="313"/>
      <c r="Q66" s="605">
        <v>0.374</v>
      </c>
      <c r="R66" s="313"/>
      <c r="S66" s="605">
        <v>3.0274493938393668E-2</v>
      </c>
      <c r="T66" s="605">
        <v>2.0339862825323567</v>
      </c>
      <c r="U66" s="605">
        <v>5.1440000000000001</v>
      </c>
      <c r="V66" s="619">
        <v>0</v>
      </c>
      <c r="W66" s="313"/>
      <c r="X66" s="313"/>
      <c r="Y66" s="263"/>
      <c r="Z66" s="181"/>
      <c r="AA66" s="612">
        <v>10.384950982171935</v>
      </c>
      <c r="AB66" s="328">
        <f t="shared" si="38"/>
        <v>4.1277220347798522</v>
      </c>
      <c r="AC66" s="329"/>
      <c r="AD66" s="181"/>
      <c r="AE66" s="181">
        <v>5.8349636884203936E-2</v>
      </c>
      <c r="AF66" s="181"/>
      <c r="AG66" s="181"/>
      <c r="AH66" s="181">
        <v>4.0693723978956484</v>
      </c>
      <c r="AI66" s="181"/>
      <c r="AJ66" s="181"/>
      <c r="AK66" s="181"/>
      <c r="AL66" s="181"/>
      <c r="AM66" s="263"/>
      <c r="AN66" s="309"/>
      <c r="AO66" s="612">
        <v>104.2630610757795</v>
      </c>
      <c r="AP66" s="328"/>
      <c r="AQ66" s="221">
        <f t="shared" si="21"/>
        <v>126.35799486920203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41"/>
        <v>9.9984962406015026E-4</v>
      </c>
      <c r="D67" s="600">
        <v>9.9984962406015026E-4</v>
      </c>
      <c r="E67" s="416"/>
      <c r="F67" s="416"/>
      <c r="G67" s="587"/>
      <c r="H67" s="304">
        <f t="shared" si="42"/>
        <v>0</v>
      </c>
      <c r="I67" s="555"/>
      <c r="J67" s="470"/>
      <c r="K67" s="419"/>
      <c r="L67" s="304">
        <f t="shared" si="43"/>
        <v>35.884605925050998</v>
      </c>
      <c r="M67" s="555"/>
      <c r="N67" s="416"/>
      <c r="O67" s="190"/>
      <c r="P67" s="416"/>
      <c r="Q67" s="606">
        <v>6.6300000000000008</v>
      </c>
      <c r="R67" s="416"/>
      <c r="S67" s="606">
        <v>4.0256894642404555E-2</v>
      </c>
      <c r="T67" s="606">
        <v>7.8633490304085951</v>
      </c>
      <c r="U67" s="606">
        <v>21.350999999999999</v>
      </c>
      <c r="V67" s="620">
        <v>0</v>
      </c>
      <c r="W67" s="416"/>
      <c r="X67" s="416"/>
      <c r="Y67" s="190"/>
      <c r="Z67" s="175"/>
      <c r="AA67" s="613">
        <v>52.089357880317735</v>
      </c>
      <c r="AB67" s="322">
        <f t="shared" si="38"/>
        <v>5.7492246606774495</v>
      </c>
      <c r="AC67" s="323"/>
      <c r="AD67" s="175"/>
      <c r="AE67" s="175">
        <v>5.7492246606774495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13">
        <v>81.775318384987216</v>
      </c>
      <c r="AP67" s="322"/>
      <c r="AQ67" s="201">
        <f t="shared" si="21"/>
        <v>175.49950670065746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41"/>
        <v>0</v>
      </c>
      <c r="D68" s="600">
        <v>0</v>
      </c>
      <c r="E68" s="416"/>
      <c r="F68" s="416"/>
      <c r="G68" s="587"/>
      <c r="H68" s="304">
        <f t="shared" si="42"/>
        <v>0</v>
      </c>
      <c r="I68" s="555"/>
      <c r="J68" s="470"/>
      <c r="K68" s="419"/>
      <c r="L68" s="304">
        <f t="shared" si="43"/>
        <v>43.959005941381584</v>
      </c>
      <c r="M68" s="555"/>
      <c r="N68" s="416"/>
      <c r="O68" s="190"/>
      <c r="P68" s="416"/>
      <c r="Q68" s="606">
        <v>20.127000000000002</v>
      </c>
      <c r="R68" s="416"/>
      <c r="S68" s="606">
        <v>2.0619385060743796E-2</v>
      </c>
      <c r="T68" s="606">
        <v>8.850386556320835</v>
      </c>
      <c r="U68" s="606">
        <v>14.961</v>
      </c>
      <c r="V68" s="620">
        <v>0</v>
      </c>
      <c r="W68" s="416"/>
      <c r="X68" s="416"/>
      <c r="Y68" s="190"/>
      <c r="Z68" s="175"/>
      <c r="AA68" s="613">
        <v>31.042623649158042</v>
      </c>
      <c r="AB68" s="322">
        <f t="shared" si="38"/>
        <v>1.6035971337135091</v>
      </c>
      <c r="AC68" s="323"/>
      <c r="AD68" s="175"/>
      <c r="AE68" s="175">
        <v>1.6035971337135091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13">
        <v>46.99903765603112</v>
      </c>
      <c r="AP68" s="322"/>
      <c r="AQ68" s="201">
        <f t="shared" si="21"/>
        <v>123.60426438028425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41"/>
        <v>0</v>
      </c>
      <c r="D69" s="601">
        <v>0</v>
      </c>
      <c r="E69" s="417"/>
      <c r="F69" s="417"/>
      <c r="G69" s="585"/>
      <c r="H69" s="318">
        <f t="shared" si="42"/>
        <v>0</v>
      </c>
      <c r="I69" s="556"/>
      <c r="J69" s="476"/>
      <c r="K69" s="424"/>
      <c r="L69" s="318">
        <f t="shared" si="43"/>
        <v>22.128483084550549</v>
      </c>
      <c r="M69" s="556"/>
      <c r="N69" s="417"/>
      <c r="O69" s="266"/>
      <c r="P69" s="417"/>
      <c r="Q69" s="607">
        <v>11.36</v>
      </c>
      <c r="R69" s="417"/>
      <c r="S69" s="607">
        <v>0.11815234931632555</v>
      </c>
      <c r="T69" s="607">
        <v>3.1513307352342252</v>
      </c>
      <c r="U69" s="607">
        <v>7.4989999999999997</v>
      </c>
      <c r="V69" s="621">
        <v>0</v>
      </c>
      <c r="W69" s="417"/>
      <c r="X69" s="417"/>
      <c r="Y69" s="266"/>
      <c r="Z69" s="182"/>
      <c r="AA69" s="614">
        <v>39.206182738961928</v>
      </c>
      <c r="AB69" s="342">
        <f t="shared" si="38"/>
        <v>2.562500208173883</v>
      </c>
      <c r="AC69" s="343"/>
      <c r="AD69" s="287"/>
      <c r="AE69" s="287">
        <v>2.562500208173883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14">
        <v>29.208901612676939</v>
      </c>
      <c r="AP69" s="342"/>
      <c r="AQ69" s="239">
        <f t="shared" si="21"/>
        <v>93.106067644363293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483"/>
      <c r="K70" s="191"/>
      <c r="L70" s="312">
        <f>SUM(M70:Z70)</f>
        <v>185.64782903916262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608">
        <v>185.64782903916262</v>
      </c>
      <c r="V70" s="181"/>
      <c r="W70" s="296"/>
      <c r="X70" s="296"/>
      <c r="Y70" s="296"/>
      <c r="Z70" s="191"/>
      <c r="AA70" s="312">
        <v>0</v>
      </c>
      <c r="AB70" s="333">
        <f t="shared" si="38"/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48.67377597727593</v>
      </c>
      <c r="AP70" s="333"/>
      <c r="AQ70" s="220">
        <f t="shared" si="21"/>
        <v>234.32160501643855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476"/>
      <c r="K71" s="182"/>
      <c r="L71" s="310">
        <f>SUM(M71:Z71)</f>
        <v>19.178353095519864</v>
      </c>
      <c r="M71" s="182"/>
      <c r="N71" s="182"/>
      <c r="O71" s="182"/>
      <c r="P71" s="182"/>
      <c r="Q71" s="182"/>
      <c r="R71" s="182"/>
      <c r="S71" s="182"/>
      <c r="T71" s="182"/>
      <c r="U71" s="293">
        <v>19.178353095519864</v>
      </c>
      <c r="V71" s="182"/>
      <c r="W71" s="266"/>
      <c r="X71" s="266"/>
      <c r="Y71" s="266"/>
      <c r="Z71" s="182"/>
      <c r="AA71" s="310"/>
      <c r="AB71" s="330">
        <f t="shared" si="38"/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1"/>
        <v>19.178353095519864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44">C26-C27-C29</f>
        <v>4.7818576155598862</v>
      </c>
      <c r="D72" s="278">
        <f t="shared" si="44"/>
        <v>6.9232441032123688</v>
      </c>
      <c r="E72" s="179">
        <f t="shared" si="44"/>
        <v>-0.82006130934279042</v>
      </c>
      <c r="F72" s="297">
        <f t="shared" si="44"/>
        <v>0</v>
      </c>
      <c r="G72" s="297">
        <f t="shared" si="44"/>
        <v>-1.3213251783097695</v>
      </c>
      <c r="H72" s="307">
        <f t="shared" si="44"/>
        <v>2.0639252414974862</v>
      </c>
      <c r="I72" s="278">
        <f t="shared" si="44"/>
        <v>0.3616933114974703</v>
      </c>
      <c r="J72" s="480">
        <f t="shared" si="44"/>
        <v>0</v>
      </c>
      <c r="K72" s="179">
        <f t="shared" si="44"/>
        <v>1.7022319300000035</v>
      </c>
      <c r="L72" s="307">
        <f t="shared" si="44"/>
        <v>-40.570552148853494</v>
      </c>
      <c r="M72" s="179">
        <f t="shared" si="44"/>
        <v>0</v>
      </c>
      <c r="N72" s="179">
        <f t="shared" si="44"/>
        <v>-3.5060042166747962E-2</v>
      </c>
      <c r="O72" s="179">
        <f t="shared" si="44"/>
        <v>-3.355672788399005</v>
      </c>
      <c r="P72" s="179">
        <f t="shared" si="44"/>
        <v>-18.96849016666647</v>
      </c>
      <c r="Q72" s="179">
        <f t="shared" si="44"/>
        <v>-2.2448913177599934</v>
      </c>
      <c r="R72" s="179">
        <f t="shared" si="44"/>
        <v>0.94190214936003258</v>
      </c>
      <c r="S72" s="179">
        <f t="shared" si="44"/>
        <v>2.8303338050878679</v>
      </c>
      <c r="T72" s="179">
        <f t="shared" si="44"/>
        <v>12.449818052148856</v>
      </c>
      <c r="U72" s="179">
        <f t="shared" si="44"/>
        <v>-33.278193584268138</v>
      </c>
      <c r="V72" s="179">
        <f t="shared" si="44"/>
        <v>1.0896146443623707</v>
      </c>
      <c r="W72" s="297">
        <f t="shared" si="44"/>
        <v>8.7099447514837891E-5</v>
      </c>
      <c r="X72" s="297">
        <f t="shared" si="44"/>
        <v>0</v>
      </c>
      <c r="Y72" s="297">
        <f t="shared" si="44"/>
        <v>0</v>
      </c>
      <c r="Z72" s="179">
        <f t="shared" si="44"/>
        <v>0</v>
      </c>
      <c r="AA72" s="307">
        <f t="shared" si="44"/>
        <v>-67.629803014960316</v>
      </c>
      <c r="AB72" s="257">
        <f t="shared" si="44"/>
        <v>0.11706153615438097</v>
      </c>
      <c r="AC72" s="336">
        <f t="shared" si="44"/>
        <v>0</v>
      </c>
      <c r="AD72" s="179">
        <f t="shared" si="44"/>
        <v>0</v>
      </c>
      <c r="AE72" s="179">
        <f t="shared" si="44"/>
        <v>-2.7737495732538378</v>
      </c>
      <c r="AF72" s="179">
        <f t="shared" si="44"/>
        <v>0</v>
      </c>
      <c r="AG72" s="179">
        <f t="shared" si="44"/>
        <v>0</v>
      </c>
      <c r="AH72" s="179">
        <f t="shared" si="44"/>
        <v>0</v>
      </c>
      <c r="AI72" s="179">
        <f t="shared" si="44"/>
        <v>1.8434838842879913</v>
      </c>
      <c r="AJ72" s="179">
        <f t="shared" si="44"/>
        <v>1.0473272251199965</v>
      </c>
      <c r="AK72" s="278">
        <f t="shared" si="44"/>
        <v>0</v>
      </c>
      <c r="AL72" s="297">
        <f t="shared" si="44"/>
        <v>0</v>
      </c>
      <c r="AM72" s="179">
        <f t="shared" si="44"/>
        <v>0</v>
      </c>
      <c r="AN72" s="307">
        <f t="shared" si="44"/>
        <v>0</v>
      </c>
      <c r="AO72" s="307">
        <f t="shared" si="44"/>
        <v>-24.202278167746044</v>
      </c>
      <c r="AP72" s="257">
        <f t="shared" si="44"/>
        <v>0</v>
      </c>
      <c r="AQ72" s="207">
        <f t="shared" si="21"/>
        <v>-125.4397889383481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243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816" t="s">
        <v>216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819" t="s">
        <v>220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524" t="s">
        <v>217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818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818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E7FB-5CC4-4E62-83D1-D5942D492930}">
  <dimension ref="A1:AS80"/>
  <sheetViews>
    <sheetView zoomScale="80" zoomScaleNormal="80" zoomScaleSheetLayoutView="70" workbookViewId="0">
      <pane xSplit="2" ySplit="1" topLeftCell="C71" activePane="bottomRight" state="frozen"/>
      <selection activeCell="J89" sqref="J89"/>
      <selection pane="topRight" activeCell="J89" sqref="J89"/>
      <selection pane="bottomLeft" activeCell="J89" sqref="J89"/>
      <selection pane="bottomRight" activeCell="AM91" sqref="AM91:AM109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5" width="7" style="213" customWidth="1"/>
    <col min="36" max="36" width="7.42578125" style="213" bestFit="1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192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36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390.56915758919979</v>
      </c>
      <c r="I2" s="12">
        <v>262.86515758919978</v>
      </c>
      <c r="J2" s="525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2146.9500460596769</v>
      </c>
      <c r="AB2" s="320">
        <f>SUM(AC2:AM2)</f>
        <v>1472.250246639142</v>
      </c>
      <c r="AC2" s="321">
        <v>76.246216633583984</v>
      </c>
      <c r="AD2" s="303">
        <v>861.67565739932616</v>
      </c>
      <c r="AE2" s="303">
        <v>237.25826294287265</v>
      </c>
      <c r="AF2" s="303">
        <v>136.78221700850077</v>
      </c>
      <c r="AG2" s="303">
        <v>31.767719935191728</v>
      </c>
      <c r="AH2" s="303">
        <v>18.859900908697988</v>
      </c>
      <c r="AI2" s="303">
        <v>41.440731979679995</v>
      </c>
      <c r="AJ2" s="303">
        <v>4.2536494817759998</v>
      </c>
      <c r="AK2" s="12">
        <v>2.8979775934359089</v>
      </c>
      <c r="AL2" s="12">
        <v>13.690577884670216</v>
      </c>
      <c r="AM2" s="250">
        <v>47.377334871406788</v>
      </c>
      <c r="AN2" s="351">
        <v>145.29115639080388</v>
      </c>
      <c r="AO2" s="351"/>
      <c r="AP2" s="320"/>
      <c r="AQ2" s="197">
        <f t="shared" ref="AQ2:AQ20" si="0">C2+H2+L2+AA2+AB2+AN2+AO2+AP2</f>
        <v>4155.0606066788223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270.96498050379654</v>
      </c>
      <c r="D3" s="252">
        <v>201.85765691513052</v>
      </c>
      <c r="E3" s="386">
        <v>59.028748725677048</v>
      </c>
      <c r="F3" s="190"/>
      <c r="G3" s="190">
        <v>10.078574862989026</v>
      </c>
      <c r="H3" s="304">
        <f>SUM(I3:K3)</f>
        <v>0</v>
      </c>
      <c r="I3" s="28"/>
      <c r="J3" s="470"/>
      <c r="K3" s="175"/>
      <c r="L3" s="304">
        <f>SUM(M3:Z3)</f>
        <v>9050.4695793455103</v>
      </c>
      <c r="M3" s="28">
        <v>2653.5268465452</v>
      </c>
      <c r="N3" s="28">
        <v>157.3369951368</v>
      </c>
      <c r="O3" s="175">
        <v>0</v>
      </c>
      <c r="P3" s="175">
        <v>542.64897193333343</v>
      </c>
      <c r="Q3" s="175">
        <v>348.38683425727999</v>
      </c>
      <c r="R3" s="175">
        <v>1570.8211576005599</v>
      </c>
      <c r="S3" s="175">
        <v>111.941671459887</v>
      </c>
      <c r="T3" s="175">
        <v>156.63083509070498</v>
      </c>
      <c r="U3" s="175">
        <v>3092.3130134485209</v>
      </c>
      <c r="V3" s="175">
        <v>161.03086494863203</v>
      </c>
      <c r="W3" s="190">
        <v>0</v>
      </c>
      <c r="X3" s="190">
        <v>207.73661690779878</v>
      </c>
      <c r="Y3" s="190">
        <v>2.1978003534318131</v>
      </c>
      <c r="Z3" s="175">
        <v>45.897971663359961</v>
      </c>
      <c r="AA3" s="304">
        <v>2424.3477436077169</v>
      </c>
      <c r="AB3" s="322">
        <f>SUM(AC3:AM3)</f>
        <v>184.86335803901116</v>
      </c>
      <c r="AC3" s="323"/>
      <c r="AD3" s="175"/>
      <c r="AE3" s="175">
        <v>32.271842062082406</v>
      </c>
      <c r="AF3" s="175"/>
      <c r="AG3" s="175"/>
      <c r="AH3" s="175"/>
      <c r="AI3" s="175">
        <v>127.44558706713676</v>
      </c>
      <c r="AJ3" s="175">
        <v>25.145928909791998</v>
      </c>
      <c r="AK3" s="28"/>
      <c r="AL3" s="28"/>
      <c r="AM3" s="190"/>
      <c r="AN3" s="352"/>
      <c r="AO3" s="352">
        <v>187.44378883999997</v>
      </c>
      <c r="AP3" s="322"/>
      <c r="AQ3" s="201">
        <f t="shared" si="0"/>
        <v>12118.089450336036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8.1980002577136002</v>
      </c>
      <c r="D4" s="252">
        <v>0</v>
      </c>
      <c r="E4" s="253">
        <v>7.9590085080000001</v>
      </c>
      <c r="F4" s="190"/>
      <c r="G4" s="190">
        <v>0.23899174971359999</v>
      </c>
      <c r="H4" s="304">
        <f>SUM(I4:K4)</f>
        <v>5.8493720000000007</v>
      </c>
      <c r="I4" s="28"/>
      <c r="J4" s="470"/>
      <c r="K4" s="175">
        <v>5.8493720000000007</v>
      </c>
      <c r="L4" s="304">
        <f>SUM(M4:Z4)</f>
        <v>1567.5630290434847</v>
      </c>
      <c r="M4" s="28">
        <v>43.019193902199994</v>
      </c>
      <c r="N4" s="28">
        <v>7.8404003039999992</v>
      </c>
      <c r="O4" s="175"/>
      <c r="P4" s="175">
        <v>432.94982474444441</v>
      </c>
      <c r="Q4" s="175">
        <v>74.101066224640022</v>
      </c>
      <c r="R4" s="175">
        <v>63.608879690399995</v>
      </c>
      <c r="S4" s="175">
        <v>712.70293289209042</v>
      </c>
      <c r="T4" s="175">
        <v>23.602785146527417</v>
      </c>
      <c r="U4" s="175">
        <v>164.05672925173289</v>
      </c>
      <c r="V4" s="175">
        <v>2.9787871963443114E-2</v>
      </c>
      <c r="W4" s="190">
        <v>28.749403849447511</v>
      </c>
      <c r="X4" s="190">
        <v>9.4628384376000003</v>
      </c>
      <c r="Y4" s="190">
        <v>1.9112571484317421E-2</v>
      </c>
      <c r="Z4" s="175">
        <v>7.4200741569540316</v>
      </c>
      <c r="AA4" s="304">
        <v>0</v>
      </c>
      <c r="AB4" s="322">
        <f>SUM(AC4:AM4)</f>
        <v>6.7010671151039993</v>
      </c>
      <c r="AC4" s="323"/>
      <c r="AD4" s="175"/>
      <c r="AE4" s="175">
        <v>0</v>
      </c>
      <c r="AF4" s="175"/>
      <c r="AG4" s="175"/>
      <c r="AH4" s="175"/>
      <c r="AI4" s="175">
        <v>6.7010671151039993</v>
      </c>
      <c r="AJ4" s="175">
        <v>0</v>
      </c>
      <c r="AK4" s="28"/>
      <c r="AL4" s="28"/>
      <c r="AM4" s="190"/>
      <c r="AN4" s="352"/>
      <c r="AO4" s="352">
        <v>132.01331443999996</v>
      </c>
      <c r="AP4" s="322"/>
      <c r="AQ4" s="201">
        <f t="shared" si="0"/>
        <v>1720.3247828563021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470"/>
      <c r="K5" s="175"/>
      <c r="L5" s="304">
        <f>SUM(M5:Z5)</f>
        <v>142.2025213725301</v>
      </c>
      <c r="M5" s="28"/>
      <c r="N5" s="28"/>
      <c r="O5" s="175"/>
      <c r="P5" s="175"/>
      <c r="Q5" s="175"/>
      <c r="R5" s="175"/>
      <c r="S5" s="175">
        <v>10.240727745480227</v>
      </c>
      <c r="T5" s="175"/>
      <c r="U5" s="175">
        <v>131.96179362704987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142.2025213725301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124.36366286038916</v>
      </c>
      <c r="D6" s="254">
        <v>123.51081447568099</v>
      </c>
      <c r="E6" s="190">
        <v>1.0966176076410472</v>
      </c>
      <c r="F6" s="255"/>
      <c r="G6" s="255">
        <v>-0.24376922293288805</v>
      </c>
      <c r="H6" s="305">
        <f>SUM(I6:K6)</f>
        <v>244.39862473091318</v>
      </c>
      <c r="I6" s="306">
        <v>237.15180923091319</v>
      </c>
      <c r="J6" s="526">
        <v>0</v>
      </c>
      <c r="K6" s="306">
        <v>7.2468155000000012</v>
      </c>
      <c r="L6" s="305">
        <f>SUM(M6:Z6)</f>
        <v>78.387630648727523</v>
      </c>
      <c r="M6" s="28">
        <v>-22.361378267999989</v>
      </c>
      <c r="N6" s="28">
        <v>6.6791466600000033</v>
      </c>
      <c r="O6" s="175"/>
      <c r="P6" s="175">
        <v>135.33215412222225</v>
      </c>
      <c r="Q6" s="175">
        <v>2.5411914819200034</v>
      </c>
      <c r="R6" s="175">
        <v>-80.382526302000002</v>
      </c>
      <c r="S6" s="175">
        <v>-0.94198822231638402</v>
      </c>
      <c r="T6" s="175">
        <v>3.4576857142558772</v>
      </c>
      <c r="U6" s="175">
        <v>39.480528890617038</v>
      </c>
      <c r="V6" s="175">
        <v>-2.7286637325293053</v>
      </c>
      <c r="W6" s="255">
        <v>-2.6885196954419883</v>
      </c>
      <c r="X6" s="255">
        <v>0</v>
      </c>
      <c r="Y6" s="255">
        <v>0</v>
      </c>
      <c r="Z6" s="306">
        <v>0</v>
      </c>
      <c r="AA6" s="305">
        <v>0</v>
      </c>
      <c r="AB6" s="324">
        <f>SUM(AC6:AM6)</f>
        <v>-4.9038907285882907</v>
      </c>
      <c r="AC6" s="325"/>
      <c r="AD6" s="186"/>
      <c r="AE6" s="186">
        <v>-2.9301131990362901</v>
      </c>
      <c r="AF6" s="186"/>
      <c r="AG6" s="186"/>
      <c r="AH6" s="186"/>
      <c r="AI6" s="186">
        <v>0.51398723596799967</v>
      </c>
      <c r="AJ6" s="186">
        <v>-2.4877647655199997</v>
      </c>
      <c r="AK6" s="306"/>
      <c r="AL6" s="306"/>
      <c r="AM6" s="255"/>
      <c r="AN6" s="353"/>
      <c r="AO6" s="353"/>
      <c r="AP6" s="324"/>
      <c r="AQ6" s="204">
        <f t="shared" si="0"/>
        <v>442.24602751144153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387.13064310647212</v>
      </c>
      <c r="D7" s="326">
        <f t="shared" si="1"/>
        <v>325.36847139081152</v>
      </c>
      <c r="E7" s="180">
        <f t="shared" si="1"/>
        <v>52.166357825318102</v>
      </c>
      <c r="F7" s="180">
        <f t="shared" si="1"/>
        <v>0</v>
      </c>
      <c r="G7" s="180">
        <f t="shared" si="1"/>
        <v>9.5958138903425372</v>
      </c>
      <c r="H7" s="308">
        <f t="shared" si="1"/>
        <v>629.11841032011296</v>
      </c>
      <c r="I7" s="326">
        <f t="shared" si="1"/>
        <v>500.016966820113</v>
      </c>
      <c r="J7" s="471">
        <f t="shared" si="1"/>
        <v>127.70399999999999</v>
      </c>
      <c r="K7" s="180">
        <f t="shared" si="1"/>
        <v>1.3974435000000005</v>
      </c>
      <c r="L7" s="308">
        <f t="shared" si="1"/>
        <v>7419.0916595782228</v>
      </c>
      <c r="M7" s="326">
        <f t="shared" si="1"/>
        <v>2588.1462743749998</v>
      </c>
      <c r="N7" s="326">
        <f t="shared" ref="N7" si="2">N2+N3-N4-N5+N6</f>
        <v>156.1757414928</v>
      </c>
      <c r="O7" s="180">
        <f t="shared" si="1"/>
        <v>0</v>
      </c>
      <c r="P7" s="180">
        <f t="shared" si="1"/>
        <v>245.03130131111126</v>
      </c>
      <c r="Q7" s="180">
        <f t="shared" si="1"/>
        <v>276.82695951455997</v>
      </c>
      <c r="R7" s="180">
        <f t="shared" si="1"/>
        <v>1426.8297516081598</v>
      </c>
      <c r="S7" s="180">
        <f t="shared" si="1"/>
        <v>-611.94397739999988</v>
      </c>
      <c r="T7" s="180">
        <f t="shared" si="1"/>
        <v>136.48573565843344</v>
      </c>
      <c r="U7" s="180">
        <f t="shared" si="1"/>
        <v>2835.775019460355</v>
      </c>
      <c r="V7" s="180">
        <f t="shared" si="1"/>
        <v>158.2724133441393</v>
      </c>
      <c r="W7" s="180">
        <f t="shared" si="1"/>
        <v>-31.4379235448895</v>
      </c>
      <c r="X7" s="180">
        <f t="shared" si="1"/>
        <v>198.27377847019878</v>
      </c>
      <c r="Y7" s="180">
        <f t="shared" si="1"/>
        <v>2.1786877819474957</v>
      </c>
      <c r="Z7" s="180">
        <f t="shared" si="1"/>
        <v>38.477897506405931</v>
      </c>
      <c r="AA7" s="308">
        <f t="shared" si="1"/>
        <v>4571.2977896673938</v>
      </c>
      <c r="AB7" s="308">
        <f t="shared" si="1"/>
        <v>1645.5086468344609</v>
      </c>
      <c r="AC7" s="326">
        <f t="shared" si="1"/>
        <v>76.246216633583984</v>
      </c>
      <c r="AD7" s="180">
        <f t="shared" si="1"/>
        <v>861.67565739932616</v>
      </c>
      <c r="AE7" s="180">
        <f t="shared" si="1"/>
        <v>266.59999180591876</v>
      </c>
      <c r="AF7" s="180">
        <f t="shared" ref="AF7" si="3">AF2+AF3-AF4-AF5+AF6</f>
        <v>136.78221700850077</v>
      </c>
      <c r="AG7" s="180">
        <f t="shared" si="1"/>
        <v>31.767719935191728</v>
      </c>
      <c r="AH7" s="180">
        <f t="shared" si="1"/>
        <v>18.859900908697988</v>
      </c>
      <c r="AI7" s="180">
        <f t="shared" si="1"/>
        <v>162.69923916768076</v>
      </c>
      <c r="AJ7" s="180">
        <f t="shared" ref="AJ7" si="4">AJ2+AJ3-AJ4-AJ5+AJ6</f>
        <v>26.911813626048001</v>
      </c>
      <c r="AK7" s="259">
        <f t="shared" si="1"/>
        <v>2.8979775934359089</v>
      </c>
      <c r="AL7" s="259">
        <f t="shared" ref="AL7:AM7" si="5">AL2+AL3-AL4-AL5+AL6</f>
        <v>13.690577884670216</v>
      </c>
      <c r="AM7" s="326">
        <f t="shared" si="5"/>
        <v>47.377334871406788</v>
      </c>
      <c r="AN7" s="308">
        <f t="shared" si="1"/>
        <v>145.29115639080388</v>
      </c>
      <c r="AO7" s="308">
        <f t="shared" si="1"/>
        <v>55.430474400000008</v>
      </c>
      <c r="AP7" s="362">
        <f t="shared" si="1"/>
        <v>0</v>
      </c>
      <c r="AQ7" s="229">
        <f t="shared" si="0"/>
        <v>14852.868780297467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387.13064310647212</v>
      </c>
      <c r="D8" s="374">
        <f t="shared" si="6"/>
        <v>325.36847139081152</v>
      </c>
      <c r="E8" s="375">
        <f t="shared" si="6"/>
        <v>52.166357825318102</v>
      </c>
      <c r="F8" s="376">
        <f t="shared" si="6"/>
        <v>0</v>
      </c>
      <c r="G8" s="376">
        <f t="shared" si="6"/>
        <v>9.5958138903425372</v>
      </c>
      <c r="H8" s="377">
        <f t="shared" si="6"/>
        <v>629.11841032011296</v>
      </c>
      <c r="I8" s="374">
        <f t="shared" si="6"/>
        <v>500.016966820113</v>
      </c>
      <c r="J8" s="527">
        <f t="shared" si="6"/>
        <v>127.70399999999999</v>
      </c>
      <c r="K8" s="375">
        <f t="shared" si="6"/>
        <v>1.3974435000000005</v>
      </c>
      <c r="L8" s="377">
        <f t="shared" si="6"/>
        <v>7180.1612958196702</v>
      </c>
      <c r="M8" s="374">
        <f t="shared" si="6"/>
        <v>2588.1462743749998</v>
      </c>
      <c r="N8" s="374">
        <f t="shared" si="6"/>
        <v>156.1757414928</v>
      </c>
      <c r="O8" s="375">
        <f t="shared" si="6"/>
        <v>0</v>
      </c>
      <c r="P8" s="375">
        <f t="shared" si="6"/>
        <v>245.03130131111126</v>
      </c>
      <c r="Q8" s="375">
        <f t="shared" si="6"/>
        <v>276.82695951455997</v>
      </c>
      <c r="R8" s="375">
        <f t="shared" si="6"/>
        <v>1426.8297516081598</v>
      </c>
      <c r="S8" s="375">
        <f t="shared" si="6"/>
        <v>-611.94397739999988</v>
      </c>
      <c r="T8" s="375">
        <f t="shared" si="6"/>
        <v>136.48573565843344</v>
      </c>
      <c r="U8" s="375">
        <f t="shared" si="6"/>
        <v>2835.775019460355</v>
      </c>
      <c r="V8" s="375">
        <f t="shared" si="6"/>
        <v>158.2724133441393</v>
      </c>
      <c r="W8" s="376">
        <f t="shared" si="6"/>
        <v>-31.4379235448895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4571.2977896673938</v>
      </c>
      <c r="AB8" s="387">
        <f t="shared" si="6"/>
        <v>1645.5086468344609</v>
      </c>
      <c r="AC8" s="374">
        <f t="shared" si="6"/>
        <v>76.246216633583984</v>
      </c>
      <c r="AD8" s="375">
        <f t="shared" si="6"/>
        <v>861.67565739932616</v>
      </c>
      <c r="AE8" s="375">
        <f t="shared" si="6"/>
        <v>266.59999180591876</v>
      </c>
      <c r="AF8" s="375">
        <f t="shared" si="6"/>
        <v>136.78221700850077</v>
      </c>
      <c r="AG8" s="375">
        <f t="shared" si="6"/>
        <v>31.767719935191728</v>
      </c>
      <c r="AH8" s="375">
        <f t="shared" si="6"/>
        <v>18.859900908697988</v>
      </c>
      <c r="AI8" s="375">
        <f t="shared" si="6"/>
        <v>162.69923916768076</v>
      </c>
      <c r="AJ8" s="375">
        <f t="shared" ref="AJ8" si="7">AJ7-AJ27</f>
        <v>26.911813626048001</v>
      </c>
      <c r="AK8" s="411">
        <f t="shared" si="6"/>
        <v>2.8979775934359089</v>
      </c>
      <c r="AL8" s="411">
        <f t="shared" si="6"/>
        <v>13.690577884670216</v>
      </c>
      <c r="AM8" s="374">
        <f t="shared" si="6"/>
        <v>47.377334871406788</v>
      </c>
      <c r="AN8" s="377">
        <f t="shared" si="6"/>
        <v>145.29115639080388</v>
      </c>
      <c r="AO8" s="377">
        <f t="shared" si="6"/>
        <v>55.430474400000008</v>
      </c>
      <c r="AP8" s="374">
        <f t="shared" si="6"/>
        <v>0</v>
      </c>
      <c r="AQ8" s="378">
        <f t="shared" si="0"/>
        <v>14613.938416538913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147.86636165032934</v>
      </c>
      <c r="D9" s="259">
        <f t="shared" si="8"/>
        <v>147.86636165032934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491.61136902488784</v>
      </c>
      <c r="I9" s="259">
        <f t="shared" si="8"/>
        <v>491.61136902488784</v>
      </c>
      <c r="J9" s="471">
        <f t="shared" si="8"/>
        <v>0</v>
      </c>
      <c r="K9" s="180">
        <f t="shared" si="8"/>
        <v>0</v>
      </c>
      <c r="L9" s="308">
        <f t="shared" si="8"/>
        <v>2912.1684165083248</v>
      </c>
      <c r="M9" s="180">
        <f t="shared" si="8"/>
        <v>2588.1462743749998</v>
      </c>
      <c r="N9" s="180">
        <f t="shared" ref="N9" si="9">SUM(N10:N14)</f>
        <v>245.56060120055281</v>
      </c>
      <c r="O9" s="180">
        <f t="shared" si="8"/>
        <v>0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65.449797530529409</v>
      </c>
      <c r="T9" s="180">
        <f t="shared" si="8"/>
        <v>0.63852264334079989</v>
      </c>
      <c r="U9" s="180">
        <f t="shared" si="8"/>
        <v>12.373220758902022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2564.9636356398232</v>
      </c>
      <c r="AB9" s="326">
        <f t="shared" si="8"/>
        <v>213.79595970423682</v>
      </c>
      <c r="AC9" s="327">
        <f t="shared" si="8"/>
        <v>0</v>
      </c>
      <c r="AD9" s="180">
        <f t="shared" si="8"/>
        <v>0</v>
      </c>
      <c r="AE9" s="180">
        <f t="shared" si="8"/>
        <v>76.966325921459557</v>
      </c>
      <c r="AF9" s="180">
        <f t="shared" ref="AF9" si="10">SUM(AF10:AF14)</f>
        <v>96.387111983952977</v>
      </c>
      <c r="AG9" s="180">
        <f t="shared" si="8"/>
        <v>31.767719935191728</v>
      </c>
      <c r="AH9" s="180">
        <f t="shared" si="8"/>
        <v>8.6748018636325526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ref="AM9" si="13">SUM(AM10:AM14)</f>
        <v>0</v>
      </c>
      <c r="AN9" s="308">
        <f t="shared" si="8"/>
        <v>88.629444098446996</v>
      </c>
      <c r="AO9" s="308">
        <f t="shared" si="8"/>
        <v>52.839245379999994</v>
      </c>
      <c r="AP9" s="326">
        <f t="shared" si="8"/>
        <v>0</v>
      </c>
      <c r="AQ9" s="211">
        <f t="shared" si="0"/>
        <v>6471.8744320060487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147.86636165032934</v>
      </c>
      <c r="D10" s="262">
        <v>147.86636165032934</v>
      </c>
      <c r="E10" s="181"/>
      <c r="F10" s="263"/>
      <c r="G10" s="263"/>
      <c r="H10" s="309">
        <f>SUM(I10:K10)</f>
        <v>429.59646406852596</v>
      </c>
      <c r="I10" s="262">
        <v>429.59646406852596</v>
      </c>
      <c r="J10" s="473">
        <v>0</v>
      </c>
      <c r="K10" s="181"/>
      <c r="L10" s="309">
        <f>SUM(M10:Z10)</f>
        <v>77.823018289431431</v>
      </c>
      <c r="M10" s="181"/>
      <c r="N10" s="181"/>
      <c r="O10" s="181"/>
      <c r="P10" s="181"/>
      <c r="Q10" s="181"/>
      <c r="R10" s="181"/>
      <c r="S10" s="181">
        <v>65.449797530529409</v>
      </c>
      <c r="T10" s="181"/>
      <c r="U10" s="181">
        <v>12.373220758902022</v>
      </c>
      <c r="V10" s="181"/>
      <c r="W10" s="263"/>
      <c r="X10" s="263"/>
      <c r="Y10" s="263"/>
      <c r="Z10" s="181"/>
      <c r="AA10" s="309">
        <v>2262.4883571560613</v>
      </c>
      <c r="AB10" s="328">
        <f>SUM(AC10:AM10)</f>
        <v>202.07086582688999</v>
      </c>
      <c r="AC10" s="329"/>
      <c r="AD10" s="181"/>
      <c r="AE10" s="181">
        <v>73.916033907745273</v>
      </c>
      <c r="AF10" s="181">
        <v>96.387111983952977</v>
      </c>
      <c r="AG10" s="181">
        <v>31.767719935191728</v>
      </c>
      <c r="AH10" s="181"/>
      <c r="AI10" s="181"/>
      <c r="AJ10" s="181"/>
      <c r="AK10" s="262"/>
      <c r="AL10" s="262"/>
      <c r="AM10" s="263"/>
      <c r="AN10" s="354">
        <v>88.629444098446996</v>
      </c>
      <c r="AO10" s="309"/>
      <c r="AP10" s="328"/>
      <c r="AQ10" s="214">
        <f t="shared" si="0"/>
        <v>3208.4745110896852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4.7597803142566182</v>
      </c>
      <c r="I11" s="28">
        <v>4.7597803142566182</v>
      </c>
      <c r="J11" s="470"/>
      <c r="K11" s="175"/>
      <c r="L11" s="304">
        <f>SUM(M11:Z11)</f>
        <v>0.63852264334079989</v>
      </c>
      <c r="M11" s="175"/>
      <c r="N11" s="188"/>
      <c r="O11" s="188">
        <v>0</v>
      </c>
      <c r="P11" s="175"/>
      <c r="Q11" s="175"/>
      <c r="R11" s="175"/>
      <c r="S11" s="175">
        <v>0</v>
      </c>
      <c r="T11" s="175">
        <v>0.63852264334079989</v>
      </c>
      <c r="U11" s="175">
        <v>0</v>
      </c>
      <c r="V11" s="175"/>
      <c r="W11" s="190"/>
      <c r="X11" s="190"/>
      <c r="Y11" s="190"/>
      <c r="Z11" s="175"/>
      <c r="AA11" s="304">
        <v>258.65724020816185</v>
      </c>
      <c r="AB11" s="322">
        <f>SUM(AC11:AM11)</f>
        <v>11.725093877346838</v>
      </c>
      <c r="AC11" s="323"/>
      <c r="AD11" s="175"/>
      <c r="AE11" s="175">
        <v>3.0502920137142859</v>
      </c>
      <c r="AF11" s="175"/>
      <c r="AG11" s="175"/>
      <c r="AH11" s="175">
        <v>8.6748018636325526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275.78063704310614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470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41.13516138</v>
      </c>
      <c r="AP12" s="322"/>
      <c r="AQ12" s="201">
        <f t="shared" si="0"/>
        <v>41.13516138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57.255124642105272</v>
      </c>
      <c r="I13" s="28">
        <v>57.255124642105272</v>
      </c>
      <c r="J13" s="470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57.255124642105272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476"/>
      <c r="K14" s="182"/>
      <c r="L14" s="310">
        <f>SUM(M14:Z14)</f>
        <v>2833.7068755755527</v>
      </c>
      <c r="M14" s="182">
        <v>2588.1462743749998</v>
      </c>
      <c r="N14" s="182">
        <v>245.56060120055281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43.818038275599775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11.704083999999998</v>
      </c>
      <c r="AP14" s="330"/>
      <c r="AQ14" s="217">
        <f t="shared" si="0"/>
        <v>2889.2289978511526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14">SUM(C16:C20)</f>
        <v>0</v>
      </c>
      <c r="D15" s="268">
        <f t="shared" si="14"/>
        <v>0</v>
      </c>
      <c r="E15" s="183">
        <f t="shared" si="14"/>
        <v>0</v>
      </c>
      <c r="F15" s="269">
        <f t="shared" si="14"/>
        <v>0</v>
      </c>
      <c r="G15" s="269">
        <f t="shared" si="14"/>
        <v>0</v>
      </c>
      <c r="H15" s="311">
        <f t="shared" si="14"/>
        <v>54.392368410000003</v>
      </c>
      <c r="I15" s="268">
        <f t="shared" si="14"/>
        <v>0</v>
      </c>
      <c r="J15" s="528">
        <f t="shared" si="14"/>
        <v>0</v>
      </c>
      <c r="K15" s="183">
        <f t="shared" si="14"/>
        <v>54.392368410000003</v>
      </c>
      <c r="L15" s="311">
        <f t="shared" si="14"/>
        <v>2857.1589555141918</v>
      </c>
      <c r="M15" s="183">
        <f t="shared" si="14"/>
        <v>0</v>
      </c>
      <c r="N15" s="183">
        <f t="shared" si="14"/>
        <v>0</v>
      </c>
      <c r="O15" s="183">
        <f t="shared" si="14"/>
        <v>75.391323197283143</v>
      </c>
      <c r="P15" s="183">
        <f t="shared" si="14"/>
        <v>552.13663251111109</v>
      </c>
      <c r="Q15" s="183">
        <f t="shared" si="14"/>
        <v>323.67830540864009</v>
      </c>
      <c r="R15" s="183">
        <f t="shared" si="14"/>
        <v>0</v>
      </c>
      <c r="S15" s="183">
        <f t="shared" si="14"/>
        <v>713.77717964435033</v>
      </c>
      <c r="T15" s="183">
        <f t="shared" si="14"/>
        <v>50.547599406892957</v>
      </c>
      <c r="U15" s="183">
        <f t="shared" si="14"/>
        <v>1097.9678707029586</v>
      </c>
      <c r="V15" s="183">
        <f t="shared" si="14"/>
        <v>0</v>
      </c>
      <c r="W15" s="269">
        <f t="shared" si="14"/>
        <v>43.660044642955796</v>
      </c>
      <c r="X15" s="269">
        <f t="shared" si="14"/>
        <v>0</v>
      </c>
      <c r="Y15" s="269">
        <f t="shared" si="14"/>
        <v>0</v>
      </c>
      <c r="Z15" s="183">
        <f t="shared" si="14"/>
        <v>0</v>
      </c>
      <c r="AA15" s="311">
        <f t="shared" si="14"/>
        <v>0</v>
      </c>
      <c r="AB15" s="219">
        <f t="shared" si="14"/>
        <v>0</v>
      </c>
      <c r="AC15" s="332">
        <f t="shared" si="14"/>
        <v>0</v>
      </c>
      <c r="AD15" s="183">
        <f t="shared" si="14"/>
        <v>0</v>
      </c>
      <c r="AE15" s="183">
        <f t="shared" si="14"/>
        <v>0</v>
      </c>
      <c r="AF15" s="183">
        <f t="shared" si="14"/>
        <v>0</v>
      </c>
      <c r="AG15" s="189">
        <f t="shared" si="14"/>
        <v>0</v>
      </c>
      <c r="AH15" s="189">
        <f t="shared" si="14"/>
        <v>0</v>
      </c>
      <c r="AI15" s="189">
        <f t="shared" si="14"/>
        <v>0</v>
      </c>
      <c r="AJ15" s="189">
        <f t="shared" ref="AJ15" si="15">SUM(AJ16:AJ20)</f>
        <v>0</v>
      </c>
      <c r="AK15" s="268">
        <f t="shared" si="14"/>
        <v>0</v>
      </c>
      <c r="AL15" s="268">
        <f t="shared" si="14"/>
        <v>0</v>
      </c>
      <c r="AM15" s="269">
        <f t="shared" si="14"/>
        <v>0</v>
      </c>
      <c r="AN15" s="311">
        <f t="shared" si="14"/>
        <v>0</v>
      </c>
      <c r="AO15" s="311">
        <f t="shared" si="14"/>
        <v>1721.3427016134256</v>
      </c>
      <c r="AP15" s="219">
        <f t="shared" si="14"/>
        <v>0</v>
      </c>
      <c r="AQ15" s="220">
        <f t="shared" si="0"/>
        <v>4632.8940255376174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1521.0540778021184</v>
      </c>
      <c r="AP16" s="328"/>
      <c r="AQ16" s="221">
        <f>C16+H16+L16+AA16+AO16+AP16</f>
        <v>1521.0540778021184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179.19120974129132</v>
      </c>
      <c r="AP17" s="322"/>
      <c r="AQ17" s="201">
        <f>C17+H17+L17+AA17+AO17+AP17</f>
        <v>179.19120974129132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21.097414070016001</v>
      </c>
      <c r="AP18" s="322"/>
      <c r="AQ18" s="201">
        <f t="shared" si="0"/>
        <v>21.097414070016001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54.392368410000003</v>
      </c>
      <c r="I19" s="28"/>
      <c r="J19" s="175"/>
      <c r="K19" s="175">
        <v>54.392368410000003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54.392368410000003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2857.1589555141918</v>
      </c>
      <c r="M20" s="182"/>
      <c r="N20" s="182"/>
      <c r="O20" s="182">
        <v>75.391323197283143</v>
      </c>
      <c r="P20" s="182">
        <v>552.13663251111109</v>
      </c>
      <c r="Q20" s="182">
        <v>323.67830540864009</v>
      </c>
      <c r="R20" s="182">
        <v>0</v>
      </c>
      <c r="S20" s="182">
        <v>713.77717964435033</v>
      </c>
      <c r="T20" s="182">
        <v>50.547599406892957</v>
      </c>
      <c r="U20" s="182">
        <v>1097.9678707029586</v>
      </c>
      <c r="V20" s="182"/>
      <c r="W20" s="266">
        <v>43.660044642955796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2857.1589555141918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17.334133906438232</v>
      </c>
      <c r="D21" s="271">
        <f>SUM(D22:D24)</f>
        <v>-16.109346637649999</v>
      </c>
      <c r="E21" s="184">
        <f>SUM(E22:E24)</f>
        <v>33.443480544088231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-50.703036242756838</v>
      </c>
      <c r="M21" s="184">
        <f t="shared" ref="M21:AA21" si="16">SUM(M22:M24)</f>
        <v>0</v>
      </c>
      <c r="N21" s="184">
        <f t="shared" ref="N21" si="17">SUM(N22:N24)</f>
        <v>89.490787873216931</v>
      </c>
      <c r="O21" s="184">
        <f t="shared" si="16"/>
        <v>0</v>
      </c>
      <c r="P21" s="184">
        <f t="shared" si="16"/>
        <v>-49.151990444444422</v>
      </c>
      <c r="Q21" s="184">
        <f t="shared" si="16"/>
        <v>307.59405473888006</v>
      </c>
      <c r="R21" s="184">
        <f t="shared" si="16"/>
        <v>-306.92385170184002</v>
      </c>
      <c r="S21" s="184">
        <f t="shared" si="16"/>
        <v>-4.3509951412429373E-2</v>
      </c>
      <c r="T21" s="184">
        <f t="shared" si="16"/>
        <v>0</v>
      </c>
      <c r="U21" s="184">
        <f t="shared" si="16"/>
        <v>-70.130392850718735</v>
      </c>
      <c r="V21" s="184">
        <f t="shared" si="16"/>
        <v>-17.334133906438232</v>
      </c>
      <c r="W21" s="272">
        <f t="shared" si="16"/>
        <v>-4.2039999999999997</v>
      </c>
      <c r="X21" s="272">
        <f t="shared" si="16"/>
        <v>0</v>
      </c>
      <c r="Y21" s="272">
        <f t="shared" si="16"/>
        <v>0</v>
      </c>
      <c r="Z21" s="184">
        <f t="shared" si="16"/>
        <v>0</v>
      </c>
      <c r="AA21" s="312">
        <f t="shared" si="16"/>
        <v>0</v>
      </c>
      <c r="AB21" s="333">
        <f t="shared" ref="AB21:AQ21" si="18">SUM(AB22:AB24)</f>
        <v>-940.81985162634612</v>
      </c>
      <c r="AC21" s="334">
        <f t="shared" si="18"/>
        <v>-76.246216633583984</v>
      </c>
      <c r="AD21" s="184">
        <f t="shared" si="18"/>
        <v>-861.67565739932616</v>
      </c>
      <c r="AE21" s="184">
        <f t="shared" si="18"/>
        <v>0</v>
      </c>
      <c r="AF21" s="184">
        <f t="shared" si="18"/>
        <v>0</v>
      </c>
      <c r="AG21" s="335">
        <f t="shared" si="18"/>
        <v>0</v>
      </c>
      <c r="AH21" s="335">
        <f t="shared" si="18"/>
        <v>0</v>
      </c>
      <c r="AI21" s="335">
        <f t="shared" si="18"/>
        <v>0</v>
      </c>
      <c r="AJ21" s="335">
        <f t="shared" ref="AJ21:AM21" si="19">SUM(AJ22:AJ24)</f>
        <v>0</v>
      </c>
      <c r="AK21" s="271">
        <f t="shared" si="19"/>
        <v>-2.8979775934359089</v>
      </c>
      <c r="AL21" s="335">
        <f t="shared" si="19"/>
        <v>0</v>
      </c>
      <c r="AM21" s="272">
        <f t="shared" si="19"/>
        <v>0</v>
      </c>
      <c r="AN21" s="315">
        <f t="shared" si="18"/>
        <v>0</v>
      </c>
      <c r="AO21" s="312">
        <f t="shared" si="18"/>
        <v>940.81985162634612</v>
      </c>
      <c r="AP21" s="333">
        <f t="shared" si="18"/>
        <v>0</v>
      </c>
      <c r="AQ21" s="225">
        <f t="shared" si="18"/>
        <v>-33.368902336318605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-940.81985162634612</v>
      </c>
      <c r="AC22" s="329">
        <f>-AC2</f>
        <v>-76.246216633583984</v>
      </c>
      <c r="AD22" s="181">
        <f>-AD2</f>
        <v>-861.67565739932616</v>
      </c>
      <c r="AE22" s="181"/>
      <c r="AF22" s="181"/>
      <c r="AG22" s="188"/>
      <c r="AH22" s="188"/>
      <c r="AI22" s="188"/>
      <c r="AJ22" s="188"/>
      <c r="AK22" s="262">
        <v>-2.8979775934359089</v>
      </c>
      <c r="AL22" s="188"/>
      <c r="AM22" s="263"/>
      <c r="AN22" s="354"/>
      <c r="AO22" s="309">
        <f>-(C22+H22+L22+AA22+AB22)</f>
        <v>940.81985162634612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17.334133906438232</v>
      </c>
      <c r="D24" s="406">
        <v>-16.109346637649999</v>
      </c>
      <c r="E24" s="186">
        <f>-D24-V24</f>
        <v>33.443480544088231</v>
      </c>
      <c r="F24" s="255"/>
      <c r="G24" s="255">
        <v>0</v>
      </c>
      <c r="H24" s="305"/>
      <c r="I24" s="314"/>
      <c r="J24" s="186"/>
      <c r="K24" s="186"/>
      <c r="L24" s="305">
        <f>SUM(N24:Z24)</f>
        <v>-50.703036242756838</v>
      </c>
      <c r="M24" s="186"/>
      <c r="N24" s="186">
        <v>89.490787873216931</v>
      </c>
      <c r="O24" s="186"/>
      <c r="P24" s="186">
        <v>-49.151990444444422</v>
      </c>
      <c r="Q24" s="186">
        <v>307.59405473888006</v>
      </c>
      <c r="R24" s="186">
        <v>-306.92385170184002</v>
      </c>
      <c r="S24" s="186">
        <v>-4.3509951412429373E-2</v>
      </c>
      <c r="T24" s="186"/>
      <c r="U24" s="186">
        <v>-70.130392850718735</v>
      </c>
      <c r="V24" s="255">
        <v>-17.334133906438232</v>
      </c>
      <c r="W24" s="255">
        <v>-4.2039999999999997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-33.368902336318605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8.4053952768869742</v>
      </c>
      <c r="I25" s="174">
        <v>8.4053952768869742</v>
      </c>
      <c r="J25" s="479"/>
      <c r="K25" s="185"/>
      <c r="L25" s="311">
        <f>SUM(O25:Z25)</f>
        <v>80.472443177128525</v>
      </c>
      <c r="M25" s="185"/>
      <c r="N25" s="185"/>
      <c r="O25" s="185">
        <v>78.350007757078615</v>
      </c>
      <c r="P25" s="185"/>
      <c r="Q25" s="185"/>
      <c r="R25" s="185"/>
      <c r="S25" s="185">
        <v>0</v>
      </c>
      <c r="T25" s="185">
        <v>4.1693256233877908E-3</v>
      </c>
      <c r="U25" s="185">
        <v>2.1182660944265104</v>
      </c>
      <c r="V25" s="185"/>
      <c r="W25" s="174"/>
      <c r="X25" s="174"/>
      <c r="Y25" s="174"/>
      <c r="Z25" s="185"/>
      <c r="AA25" s="311">
        <v>65.860932825608458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254.54984315082442</v>
      </c>
      <c r="AP25" s="219"/>
      <c r="AQ25" s="228">
        <f>C25+H25+L25+AA25+AB25+AN25+AO25+AP25</f>
        <v>409.28861443044838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256.59841536258102</v>
      </c>
      <c r="D26" s="278">
        <f t="shared" si="20"/>
        <v>161.39276310283219</v>
      </c>
      <c r="E26" s="179">
        <f t="shared" si="20"/>
        <v>85.609838369406333</v>
      </c>
      <c r="F26" s="179">
        <f t="shared" si="20"/>
        <v>0</v>
      </c>
      <c r="G26" s="179">
        <f t="shared" si="20"/>
        <v>9.5958138903425372</v>
      </c>
      <c r="H26" s="307">
        <f t="shared" si="20"/>
        <v>183.49401442833818</v>
      </c>
      <c r="I26" s="278">
        <f t="shared" si="20"/>
        <v>2.0251833818818454E-4</v>
      </c>
      <c r="J26" s="480">
        <f t="shared" si="20"/>
        <v>127.70399999999999</v>
      </c>
      <c r="K26" s="179">
        <f t="shared" si="20"/>
        <v>55.789811910000005</v>
      </c>
      <c r="L26" s="307">
        <f t="shared" si="20"/>
        <v>7232.9067191642043</v>
      </c>
      <c r="M26" s="179">
        <f t="shared" si="20"/>
        <v>0</v>
      </c>
      <c r="N26" s="179">
        <f t="shared" si="20"/>
        <v>0.10592816546412109</v>
      </c>
      <c r="O26" s="179">
        <f t="shared" si="20"/>
        <v>-2.9586845597954721</v>
      </c>
      <c r="P26" s="179">
        <f t="shared" si="20"/>
        <v>748.01594337777794</v>
      </c>
      <c r="Q26" s="179">
        <f t="shared" si="20"/>
        <v>908.09931966208001</v>
      </c>
      <c r="R26" s="179">
        <f t="shared" si="20"/>
        <v>1119.9058999063197</v>
      </c>
      <c r="S26" s="179">
        <f t="shared" si="20"/>
        <v>36.339894762408619</v>
      </c>
      <c r="T26" s="179">
        <f t="shared" si="20"/>
        <v>186.3906430963622</v>
      </c>
      <c r="U26" s="179">
        <f t="shared" si="20"/>
        <v>3849.1210104592669</v>
      </c>
      <c r="V26" s="179">
        <f t="shared" si="20"/>
        <v>140.93827943770106</v>
      </c>
      <c r="W26" s="179">
        <f t="shared" si="20"/>
        <v>8.0181210980662954</v>
      </c>
      <c r="X26" s="179">
        <f t="shared" si="20"/>
        <v>198.27377847019878</v>
      </c>
      <c r="Y26" s="179">
        <f t="shared" si="20"/>
        <v>2.1786877819474957</v>
      </c>
      <c r="Z26" s="179">
        <f t="shared" si="20"/>
        <v>38.477897506405931</v>
      </c>
      <c r="AA26" s="307">
        <f t="shared" si="20"/>
        <v>1940.4732212019621</v>
      </c>
      <c r="AB26" s="257">
        <f t="shared" si="20"/>
        <v>490.89283550387802</v>
      </c>
      <c r="AC26" s="327">
        <f t="shared" si="20"/>
        <v>0</v>
      </c>
      <c r="AD26" s="180">
        <f t="shared" si="20"/>
        <v>0</v>
      </c>
      <c r="AE26" s="180">
        <f t="shared" si="20"/>
        <v>189.63366588445922</v>
      </c>
      <c r="AF26" s="180">
        <f t="shared" si="20"/>
        <v>40.395105024547789</v>
      </c>
      <c r="AG26" s="180">
        <f t="shared" si="20"/>
        <v>0</v>
      </c>
      <c r="AH26" s="180">
        <f t="shared" si="20"/>
        <v>10.185099045065435</v>
      </c>
      <c r="AI26" s="180">
        <f t="shared" si="20"/>
        <v>162.69923916768076</v>
      </c>
      <c r="AJ26" s="180">
        <f t="shared" ref="AJ26" si="21">AJ7-AJ9+AJ15+AJ21-AJ25</f>
        <v>26.911813626048001</v>
      </c>
      <c r="AK26" s="259">
        <f t="shared" si="20"/>
        <v>0</v>
      </c>
      <c r="AL26" s="259">
        <f t="shared" si="20"/>
        <v>13.690577884670216</v>
      </c>
      <c r="AM26" s="297">
        <f t="shared" si="20"/>
        <v>47.377334871406788</v>
      </c>
      <c r="AN26" s="307">
        <f t="shared" si="20"/>
        <v>56.661712292356881</v>
      </c>
      <c r="AO26" s="307">
        <f t="shared" si="20"/>
        <v>2410.203939108947</v>
      </c>
      <c r="AP26" s="257">
        <f t="shared" si="20"/>
        <v>0</v>
      </c>
      <c r="AQ26" s="207">
        <f>C26+H26+L26+AA26+AB26+AN26+AO26+AP26</f>
        <v>12571.230857062268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471">
        <f t="shared" si="22"/>
        <v>0</v>
      </c>
      <c r="K27" s="180">
        <f t="shared" si="22"/>
        <v>0</v>
      </c>
      <c r="L27" s="308">
        <f t="shared" si="22"/>
        <v>238.9303637585522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198.27377847019878</v>
      </c>
      <c r="Y27" s="260">
        <f t="shared" si="23"/>
        <v>2.1786877819474957</v>
      </c>
      <c r="Z27" s="180">
        <f t="shared" si="23"/>
        <v>38.477897506405931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238.9303637585522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529"/>
      <c r="K28" s="184"/>
      <c r="L28" s="315">
        <f>SUM(M28:Z28)</f>
        <v>238.9303637585522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198.27377847019878</v>
      </c>
      <c r="Y28" s="272">
        <f>Y26</f>
        <v>2.1786877819474957</v>
      </c>
      <c r="Z28" s="184">
        <f>Z26</f>
        <v>38.477897506405931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>C28+H28+L28+AA28+AB28+AN28+AO28+AP28</f>
        <v>238.9303637585522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24">C30+C45+C56+C58+C65+C70+C71</f>
        <v>265.65654062869902</v>
      </c>
      <c r="D29" s="259">
        <f t="shared" si="24"/>
        <v>168.32823742402826</v>
      </c>
      <c r="E29" s="180">
        <f t="shared" si="24"/>
        <v>88.25682664721495</v>
      </c>
      <c r="F29" s="260">
        <f t="shared" si="24"/>
        <v>0</v>
      </c>
      <c r="G29" s="260">
        <f t="shared" si="24"/>
        <v>9.0714765574558189</v>
      </c>
      <c r="H29" s="308">
        <f t="shared" si="24"/>
        <v>183.49320499999999</v>
      </c>
      <c r="I29" s="259">
        <f t="shared" si="24"/>
        <v>0</v>
      </c>
      <c r="J29" s="472">
        <f t="shared" si="24"/>
        <v>127.70399999999999</v>
      </c>
      <c r="K29" s="259">
        <f t="shared" si="24"/>
        <v>55.789205000000003</v>
      </c>
      <c r="L29" s="308">
        <f t="shared" si="24"/>
        <v>7022.3077142984284</v>
      </c>
      <c r="M29" s="180">
        <f t="shared" si="24"/>
        <v>0</v>
      </c>
      <c r="N29" s="180">
        <f t="shared" ref="N29" si="25">N30+N45+N56+N58+N65+N70+N71</f>
        <v>0</v>
      </c>
      <c r="O29" s="180">
        <f t="shared" si="24"/>
        <v>0</v>
      </c>
      <c r="P29" s="180">
        <f t="shared" si="24"/>
        <v>780.92608129041673</v>
      </c>
      <c r="Q29" s="180">
        <f t="shared" si="24"/>
        <v>910.51333330047987</v>
      </c>
      <c r="R29" s="180">
        <f t="shared" si="24"/>
        <v>1115.6537766794399</v>
      </c>
      <c r="S29" s="180">
        <f t="shared" si="24"/>
        <v>29.695189152151887</v>
      </c>
      <c r="T29" s="180">
        <f t="shared" si="24"/>
        <v>180.27421114819848</v>
      </c>
      <c r="U29" s="180">
        <f t="shared" si="24"/>
        <v>3864.7831126557116</v>
      </c>
      <c r="V29" s="180">
        <f t="shared" si="24"/>
        <v>140.46201007203084</v>
      </c>
      <c r="W29" s="260">
        <f t="shared" si="24"/>
        <v>0</v>
      </c>
      <c r="X29" s="260">
        <f t="shared" si="24"/>
        <v>0</v>
      </c>
      <c r="Y29" s="260">
        <f t="shared" si="24"/>
        <v>0</v>
      </c>
      <c r="Z29" s="259">
        <f t="shared" si="24"/>
        <v>0</v>
      </c>
      <c r="AA29" s="307">
        <f t="shared" si="24"/>
        <v>1973.3401425006643</v>
      </c>
      <c r="AB29" s="326">
        <f t="shared" si="24"/>
        <v>489.80879894459503</v>
      </c>
      <c r="AC29" s="327">
        <f t="shared" si="24"/>
        <v>0</v>
      </c>
      <c r="AD29" s="180">
        <f t="shared" si="24"/>
        <v>0</v>
      </c>
      <c r="AE29" s="180">
        <f t="shared" si="24"/>
        <v>188.87536145629605</v>
      </c>
      <c r="AF29" s="180">
        <f t="shared" ref="AF29" si="26">AF30+AF45+AF56+AF58+AF65+AF70+AF71</f>
        <v>40.395105024547775</v>
      </c>
      <c r="AG29" s="180">
        <f t="shared" si="24"/>
        <v>0</v>
      </c>
      <c r="AH29" s="180">
        <f t="shared" si="24"/>
        <v>10.185099045065435</v>
      </c>
      <c r="AI29" s="180">
        <f t="shared" si="24"/>
        <v>163.09637124748872</v>
      </c>
      <c r="AJ29" s="180">
        <f t="shared" ref="AJ29" si="27">AJ30+AJ45+AJ56+AJ58+AJ65+AJ70+AJ71</f>
        <v>26.188949415119996</v>
      </c>
      <c r="AK29" s="326">
        <f t="shared" si="24"/>
        <v>0</v>
      </c>
      <c r="AL29" s="326">
        <f t="shared" ref="AL29:AM29" si="28">AL30+AL45+AL56+AL58+AL65+AL70+AL71</f>
        <v>13.690577884670214</v>
      </c>
      <c r="AM29" s="326">
        <f t="shared" si="28"/>
        <v>47.377334871406788</v>
      </c>
      <c r="AN29" s="326">
        <f t="shared" si="24"/>
        <v>56.661712292356889</v>
      </c>
      <c r="AO29" s="308">
        <f t="shared" si="24"/>
        <v>2445.0834216830558</v>
      </c>
      <c r="AP29" s="326">
        <f t="shared" si="24"/>
        <v>0</v>
      </c>
      <c r="AQ29" s="207">
        <f t="shared" si="24"/>
        <v>12436.351535347798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79.151175402500002</v>
      </c>
      <c r="D30" s="187">
        <v>79.151175402500002</v>
      </c>
      <c r="E30" s="187">
        <v>0</v>
      </c>
      <c r="F30" s="282"/>
      <c r="G30" s="282"/>
      <c r="H30" s="316">
        <f>SUM(H31:H44)</f>
        <v>0</v>
      </c>
      <c r="I30" s="281">
        <f t="shared" ref="I30:K30" si="29">SUM(I31:I44)</f>
        <v>0</v>
      </c>
      <c r="J30" s="187">
        <f t="shared" si="29"/>
        <v>0</v>
      </c>
      <c r="K30" s="187">
        <f t="shared" si="29"/>
        <v>0</v>
      </c>
      <c r="L30" s="316">
        <f>SUM(L31:L44)</f>
        <v>333.5691863662189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615">
        <v>5.7608203964251983</v>
      </c>
      <c r="R30" s="187">
        <f>SUM(R31:R44)</f>
        <v>0</v>
      </c>
      <c r="S30" s="615">
        <v>29.48588602919402</v>
      </c>
      <c r="T30" s="615">
        <v>62.350782479341412</v>
      </c>
      <c r="U30" s="615">
        <v>98.993243948423199</v>
      </c>
      <c r="V30" s="187">
        <v>136.9784535128351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616">
        <v>1004.2436045871204</v>
      </c>
      <c r="AB30" s="338">
        <f t="shared" ref="AB30:AN30" si="30">SUM(AB31:AB44)</f>
        <v>191.09231817200842</v>
      </c>
      <c r="AC30" s="339">
        <f t="shared" si="30"/>
        <v>0</v>
      </c>
      <c r="AD30" s="187">
        <f t="shared" si="30"/>
        <v>0</v>
      </c>
      <c r="AE30" s="187">
        <f t="shared" si="30"/>
        <v>146.8224417888058</v>
      </c>
      <c r="AF30" s="187">
        <f t="shared" ref="AF30" si="31">SUM(AF31:AF44)</f>
        <v>40.395105024547775</v>
      </c>
      <c r="AG30" s="187">
        <f t="shared" si="30"/>
        <v>0</v>
      </c>
      <c r="AH30" s="187">
        <f t="shared" si="30"/>
        <v>3.8747713586548427</v>
      </c>
      <c r="AI30" s="187">
        <f t="shared" si="30"/>
        <v>0</v>
      </c>
      <c r="AJ30" s="187">
        <f t="shared" ref="AJ30" si="32">SUM(AJ31:AJ44)</f>
        <v>0</v>
      </c>
      <c r="AK30" s="187">
        <f t="shared" si="30"/>
        <v>0</v>
      </c>
      <c r="AL30" s="187">
        <f t="shared" ref="AL30:AM30" si="33">SUM(AL31:AL44)</f>
        <v>0</v>
      </c>
      <c r="AM30" s="442">
        <f t="shared" si="33"/>
        <v>0</v>
      </c>
      <c r="AN30" s="281">
        <f t="shared" si="30"/>
        <v>56.661712292356889</v>
      </c>
      <c r="AO30" s="616">
        <v>556.07597606973138</v>
      </c>
      <c r="AP30" s="338">
        <f>SUM(AP31:AP44)</f>
        <v>0</v>
      </c>
      <c r="AQ30" s="211">
        <f t="shared" ref="AQ30:AQ72" si="34">C30+H30+L30+AA30+AB30+AN30+AO30+AP30</f>
        <v>2220.793972889936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35">SUM(D31:G31)</f>
        <v>0</v>
      </c>
      <c r="D31" s="329">
        <v>0</v>
      </c>
      <c r="E31" s="437"/>
      <c r="F31" s="437"/>
      <c r="G31" s="588"/>
      <c r="H31" s="317">
        <f t="shared" ref="H31:H43" si="36">SUM(I31:K31)</f>
        <v>0</v>
      </c>
      <c r="I31" s="284"/>
      <c r="J31" s="475"/>
      <c r="K31" s="188"/>
      <c r="L31" s="317">
        <f t="shared" ref="L31:L43" si="37">SUM(M31:Z31)</f>
        <v>16.526463798223702</v>
      </c>
      <c r="M31" s="188"/>
      <c r="N31" s="188"/>
      <c r="O31" s="188"/>
      <c r="P31" s="285"/>
      <c r="Q31" s="589">
        <v>0.16500000000000001</v>
      </c>
      <c r="R31" s="437"/>
      <c r="S31" s="589">
        <v>0</v>
      </c>
      <c r="T31" s="589">
        <v>1.5234637982237031</v>
      </c>
      <c r="U31" s="589">
        <v>14.837999999999999</v>
      </c>
      <c r="V31" s="313">
        <v>0</v>
      </c>
      <c r="W31" s="437"/>
      <c r="X31" s="284"/>
      <c r="Y31" s="285"/>
      <c r="Z31" s="188"/>
      <c r="AA31" s="592">
        <v>13.342836176110723</v>
      </c>
      <c r="AB31" s="340">
        <f t="shared" ref="AB31:AB43" si="38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592">
        <v>20.609592431632581</v>
      </c>
      <c r="AP31" s="340"/>
      <c r="AQ31" s="214">
        <f t="shared" si="34"/>
        <v>50.478892405967002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35"/>
        <v>0</v>
      </c>
      <c r="D32" s="323">
        <v>0</v>
      </c>
      <c r="E32" s="416"/>
      <c r="F32" s="416"/>
      <c r="G32" s="587"/>
      <c r="H32" s="304">
        <f t="shared" si="36"/>
        <v>0</v>
      </c>
      <c r="I32" s="28">
        <v>0</v>
      </c>
      <c r="J32" s="470"/>
      <c r="K32" s="175"/>
      <c r="L32" s="304">
        <f t="shared" si="37"/>
        <v>66.831722277867343</v>
      </c>
      <c r="M32" s="175"/>
      <c r="N32" s="175"/>
      <c r="O32" s="175"/>
      <c r="P32" s="285"/>
      <c r="Q32" s="590">
        <v>1.4950000000000001</v>
      </c>
      <c r="R32" s="416"/>
      <c r="S32" s="590">
        <v>19.314129079223996</v>
      </c>
      <c r="T32" s="590">
        <v>35.838593198643352</v>
      </c>
      <c r="U32" s="590">
        <v>10.183999999999999</v>
      </c>
      <c r="V32" s="416">
        <v>0</v>
      </c>
      <c r="W32" s="416"/>
      <c r="X32" s="28"/>
      <c r="Y32" s="190"/>
      <c r="Z32" s="175"/>
      <c r="AA32" s="593">
        <v>299.90704897281063</v>
      </c>
      <c r="AB32" s="322">
        <f t="shared" si="38"/>
        <v>33.894895872336775</v>
      </c>
      <c r="AC32" s="323"/>
      <c r="AD32" s="175"/>
      <c r="AE32" s="175">
        <v>30.020124513681932</v>
      </c>
      <c r="AF32" s="175"/>
      <c r="AG32" s="188"/>
      <c r="AH32" s="188">
        <v>3.8747713586548427</v>
      </c>
      <c r="AI32" s="188"/>
      <c r="AJ32" s="188"/>
      <c r="AK32" s="28"/>
      <c r="AL32" s="190"/>
      <c r="AM32" s="175"/>
      <c r="AN32" s="352"/>
      <c r="AO32" s="593">
        <v>93.933136882243403</v>
      </c>
      <c r="AP32" s="322"/>
      <c r="AQ32" s="201">
        <f t="shared" si="34"/>
        <v>494.56680400525818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35"/>
        <v>0</v>
      </c>
      <c r="D33" s="323">
        <v>0</v>
      </c>
      <c r="E33" s="416"/>
      <c r="F33" s="416"/>
      <c r="G33" s="587"/>
      <c r="H33" s="304">
        <f t="shared" si="36"/>
        <v>0</v>
      </c>
      <c r="I33" s="28"/>
      <c r="J33" s="470"/>
      <c r="K33" s="175"/>
      <c r="L33" s="304">
        <f t="shared" si="37"/>
        <v>5.6280459639428111</v>
      </c>
      <c r="M33" s="175"/>
      <c r="N33" s="175"/>
      <c r="O33" s="175"/>
      <c r="P33" s="285"/>
      <c r="Q33" s="590">
        <v>8.9999999999999993E-3</v>
      </c>
      <c r="R33" s="416"/>
      <c r="S33" s="590">
        <v>0</v>
      </c>
      <c r="T33" s="590">
        <v>5.4630459639428111</v>
      </c>
      <c r="U33" s="590">
        <v>0.156</v>
      </c>
      <c r="V33" s="416">
        <v>0</v>
      </c>
      <c r="W33" s="416"/>
      <c r="X33" s="28"/>
      <c r="Y33" s="190"/>
      <c r="Z33" s="175"/>
      <c r="AA33" s="593">
        <v>2.4399514392705561</v>
      </c>
      <c r="AB33" s="322">
        <f t="shared" si="38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593">
        <v>2.299160562724841</v>
      </c>
      <c r="AP33" s="322"/>
      <c r="AQ33" s="201">
        <f t="shared" si="34"/>
        <v>10.367157965938208</v>
      </c>
    </row>
    <row r="34" spans="1:45" ht="12.75" customHeight="1" x14ac:dyDescent="0.2">
      <c r="A34" s="237" t="s">
        <v>18</v>
      </c>
      <c r="B34" s="138" t="s">
        <v>125</v>
      </c>
      <c r="C34" s="251">
        <f t="shared" si="35"/>
        <v>0</v>
      </c>
      <c r="D34" s="323">
        <v>0</v>
      </c>
      <c r="E34" s="416"/>
      <c r="F34" s="416"/>
      <c r="G34" s="587"/>
      <c r="H34" s="304">
        <f t="shared" si="36"/>
        <v>0</v>
      </c>
      <c r="I34" s="28"/>
      <c r="J34" s="470"/>
      <c r="K34" s="175"/>
      <c r="L34" s="304">
        <f t="shared" si="37"/>
        <v>2.1549844978685302</v>
      </c>
      <c r="M34" s="175"/>
      <c r="N34" s="175"/>
      <c r="O34" s="175"/>
      <c r="P34" s="285"/>
      <c r="Q34" s="590">
        <v>0.08</v>
      </c>
      <c r="R34" s="416"/>
      <c r="S34" s="590">
        <v>0</v>
      </c>
      <c r="T34" s="590">
        <v>0.48798449786852999</v>
      </c>
      <c r="U34" s="590">
        <v>1.587</v>
      </c>
      <c r="V34" s="416">
        <v>0</v>
      </c>
      <c r="W34" s="416"/>
      <c r="X34" s="28"/>
      <c r="Y34" s="190"/>
      <c r="Z34" s="175"/>
      <c r="AA34" s="593">
        <v>5.9850699772432536</v>
      </c>
      <c r="AB34" s="322">
        <f t="shared" si="38"/>
        <v>115.57553915103802</v>
      </c>
      <c r="AC34" s="323"/>
      <c r="AD34" s="175"/>
      <c r="AE34" s="175">
        <v>115.57553915103802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593">
        <v>23.440045502770865</v>
      </c>
      <c r="AP34" s="322"/>
      <c r="AQ34" s="201">
        <f t="shared" si="34"/>
        <v>147.15563912892065</v>
      </c>
    </row>
    <row r="35" spans="1:45" ht="12.75" customHeight="1" x14ac:dyDescent="0.2">
      <c r="A35" s="237" t="s">
        <v>20</v>
      </c>
      <c r="B35" s="138" t="s">
        <v>126</v>
      </c>
      <c r="C35" s="251">
        <f t="shared" si="35"/>
        <v>0</v>
      </c>
      <c r="D35" s="323">
        <v>0</v>
      </c>
      <c r="E35" s="416"/>
      <c r="F35" s="416"/>
      <c r="G35" s="587"/>
      <c r="H35" s="304">
        <f t="shared" si="36"/>
        <v>0</v>
      </c>
      <c r="I35" s="28"/>
      <c r="J35" s="470"/>
      <c r="K35" s="175"/>
      <c r="L35" s="304">
        <f t="shared" si="37"/>
        <v>0.66501285817049183</v>
      </c>
      <c r="M35" s="175"/>
      <c r="N35" s="175"/>
      <c r="O35" s="175"/>
      <c r="P35" s="285"/>
      <c r="Q35" s="590">
        <v>3.3000000000000002E-2</v>
      </c>
      <c r="R35" s="416"/>
      <c r="S35" s="590">
        <v>0</v>
      </c>
      <c r="T35" s="590">
        <v>0.36301285817049178</v>
      </c>
      <c r="U35" s="590">
        <v>0.26900000000000002</v>
      </c>
      <c r="V35" s="416">
        <v>0</v>
      </c>
      <c r="W35" s="416"/>
      <c r="X35" s="28"/>
      <c r="Y35" s="190"/>
      <c r="Z35" s="175"/>
      <c r="AA35" s="593">
        <v>6.9013929891768759</v>
      </c>
      <c r="AB35" s="322">
        <f t="shared" si="38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593">
        <v>6.4086511541177096</v>
      </c>
      <c r="AP35" s="322"/>
      <c r="AQ35" s="201">
        <f t="shared" si="34"/>
        <v>13.975057001465078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35"/>
        <v>0</v>
      </c>
      <c r="D36" s="341">
        <v>0</v>
      </c>
      <c r="E36" s="416"/>
      <c r="F36" s="416"/>
      <c r="G36" s="587"/>
      <c r="H36" s="304">
        <f t="shared" si="36"/>
        <v>0</v>
      </c>
      <c r="I36" s="28"/>
      <c r="J36" s="470"/>
      <c r="K36" s="175"/>
      <c r="L36" s="304">
        <f t="shared" si="37"/>
        <v>19.275460277510035</v>
      </c>
      <c r="M36" s="175"/>
      <c r="N36" s="175"/>
      <c r="O36" s="175"/>
      <c r="P36" s="285"/>
      <c r="Q36" s="591">
        <v>0.26</v>
      </c>
      <c r="R36" s="416"/>
      <c r="S36" s="591">
        <v>3.4063190006999995</v>
      </c>
      <c r="T36" s="591">
        <v>3.0141969289074444</v>
      </c>
      <c r="U36" s="591">
        <v>3.4990000000000001</v>
      </c>
      <c r="V36" s="437">
        <v>9.0959443479025932</v>
      </c>
      <c r="W36" s="416"/>
      <c r="X36" s="28"/>
      <c r="Y36" s="190"/>
      <c r="Z36" s="175"/>
      <c r="AA36" s="594">
        <v>116.86730760631629</v>
      </c>
      <c r="AB36" s="322">
        <f t="shared" si="38"/>
        <v>6.7147162122460718E-2</v>
      </c>
      <c r="AC36" s="323"/>
      <c r="AD36" s="175"/>
      <c r="AE36" s="175">
        <v>6.7147162122460718E-2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594">
        <v>86.239234260404274</v>
      </c>
      <c r="AP36" s="322"/>
      <c r="AQ36" s="201">
        <f t="shared" si="34"/>
        <v>222.44914930635304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35"/>
        <v>0</v>
      </c>
      <c r="D37" s="323">
        <v>0</v>
      </c>
      <c r="E37" s="416"/>
      <c r="F37" s="416"/>
      <c r="G37" s="587"/>
      <c r="H37" s="304">
        <f t="shared" si="36"/>
        <v>0</v>
      </c>
      <c r="I37" s="28"/>
      <c r="J37" s="470"/>
      <c r="K37" s="175"/>
      <c r="L37" s="304">
        <f t="shared" si="37"/>
        <v>3.4343013874776673</v>
      </c>
      <c r="M37" s="175"/>
      <c r="N37" s="175"/>
      <c r="O37" s="175"/>
      <c r="P37" s="285"/>
      <c r="Q37" s="590">
        <v>0.63300000000000001</v>
      </c>
      <c r="R37" s="416"/>
      <c r="S37" s="590">
        <v>0</v>
      </c>
      <c r="T37" s="590">
        <v>2.0293013874776671</v>
      </c>
      <c r="U37" s="590">
        <v>0.77200000000000002</v>
      </c>
      <c r="V37" s="416">
        <v>0</v>
      </c>
      <c r="W37" s="416"/>
      <c r="X37" s="28"/>
      <c r="Y37" s="190"/>
      <c r="Z37" s="175"/>
      <c r="AA37" s="593">
        <v>10.104589279136873</v>
      </c>
      <c r="AB37" s="322">
        <f t="shared" si="38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593">
        <v>20.876792172706011</v>
      </c>
      <c r="AP37" s="322"/>
      <c r="AQ37" s="201">
        <f t="shared" si="34"/>
        <v>34.415682839320553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35"/>
        <v>79.151175402500002</v>
      </c>
      <c r="D38" s="323">
        <v>79.151175402500002</v>
      </c>
      <c r="E38" s="416"/>
      <c r="F38" s="416"/>
      <c r="G38" s="587"/>
      <c r="H38" s="304">
        <f t="shared" si="36"/>
        <v>0</v>
      </c>
      <c r="I38" s="28"/>
      <c r="J38" s="470"/>
      <c r="K38" s="175"/>
      <c r="L38" s="304">
        <f t="shared" si="37"/>
        <v>157.14816813511442</v>
      </c>
      <c r="M38" s="175"/>
      <c r="N38" s="175"/>
      <c r="O38" s="175"/>
      <c r="P38" s="285"/>
      <c r="Q38" s="590">
        <v>0.91700000000000015</v>
      </c>
      <c r="R38" s="416"/>
      <c r="S38" s="590">
        <v>0</v>
      </c>
      <c r="T38" s="590">
        <v>2.2896589701819137</v>
      </c>
      <c r="U38" s="590">
        <v>26.059000000000001</v>
      </c>
      <c r="V38" s="416">
        <v>127.8825091649325</v>
      </c>
      <c r="W38" s="416"/>
      <c r="X38" s="28"/>
      <c r="Y38" s="190"/>
      <c r="Z38" s="175"/>
      <c r="AA38" s="593">
        <v>35.28308552976258</v>
      </c>
      <c r="AB38" s="322">
        <f t="shared" si="38"/>
        <v>41.554735986511169</v>
      </c>
      <c r="AC38" s="323"/>
      <c r="AD38" s="175"/>
      <c r="AE38" s="175">
        <v>1.1596309619633929</v>
      </c>
      <c r="AF38" s="175">
        <v>40.395105024547775</v>
      </c>
      <c r="AG38" s="188"/>
      <c r="AH38" s="188"/>
      <c r="AI38" s="188"/>
      <c r="AJ38" s="188"/>
      <c r="AK38" s="28"/>
      <c r="AL38" s="190"/>
      <c r="AM38" s="175"/>
      <c r="AN38" s="352">
        <v>56.661712292356889</v>
      </c>
      <c r="AO38" s="593">
        <v>66.148506442251488</v>
      </c>
      <c r="AP38" s="322"/>
      <c r="AQ38" s="201">
        <f t="shared" si="34"/>
        <v>435.9473837884965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35"/>
        <v>0</v>
      </c>
      <c r="D39" s="323">
        <v>0</v>
      </c>
      <c r="E39" s="416"/>
      <c r="F39" s="416"/>
      <c r="G39" s="587"/>
      <c r="H39" s="304">
        <f t="shared" si="36"/>
        <v>0</v>
      </c>
      <c r="I39" s="28"/>
      <c r="J39" s="470"/>
      <c r="K39" s="175"/>
      <c r="L39" s="304">
        <f t="shared" si="37"/>
        <v>6.3712179728631737</v>
      </c>
      <c r="M39" s="175"/>
      <c r="N39" s="175"/>
      <c r="O39" s="175"/>
      <c r="P39" s="285"/>
      <c r="Q39" s="590">
        <v>0.38200000000000001</v>
      </c>
      <c r="R39" s="416"/>
      <c r="S39" s="590">
        <v>3.2590363652700001</v>
      </c>
      <c r="T39" s="590">
        <v>1.193181607593174</v>
      </c>
      <c r="U39" s="590">
        <v>1.5369999999999999</v>
      </c>
      <c r="V39" s="416">
        <v>0</v>
      </c>
      <c r="W39" s="416"/>
      <c r="X39" s="28"/>
      <c r="Y39" s="190"/>
      <c r="Z39" s="175"/>
      <c r="AA39" s="593">
        <v>428.07449409722432</v>
      </c>
      <c r="AB39" s="322">
        <f t="shared" si="38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593">
        <v>60.607736617666859</v>
      </c>
      <c r="AP39" s="322"/>
      <c r="AQ39" s="201">
        <f t="shared" si="34"/>
        <v>495.05344868775433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35"/>
        <v>0</v>
      </c>
      <c r="D40" s="323">
        <v>0</v>
      </c>
      <c r="E40" s="416"/>
      <c r="F40" s="416"/>
      <c r="G40" s="587"/>
      <c r="H40" s="304">
        <f t="shared" si="36"/>
        <v>0</v>
      </c>
      <c r="I40" s="28"/>
      <c r="J40" s="470"/>
      <c r="K40" s="175"/>
      <c r="L40" s="304">
        <f t="shared" si="37"/>
        <v>3.3160153213142705</v>
      </c>
      <c r="M40" s="175"/>
      <c r="N40" s="175"/>
      <c r="O40" s="175"/>
      <c r="P40" s="285"/>
      <c r="Q40" s="590">
        <v>0.27900000000000003</v>
      </c>
      <c r="R40" s="416"/>
      <c r="S40" s="590">
        <v>0</v>
      </c>
      <c r="T40" s="590">
        <v>1.8210153213142706</v>
      </c>
      <c r="U40" s="590">
        <v>1.2159999999999997</v>
      </c>
      <c r="V40" s="416">
        <v>0</v>
      </c>
      <c r="W40" s="416"/>
      <c r="X40" s="28"/>
      <c r="Y40" s="190"/>
      <c r="Z40" s="175"/>
      <c r="AA40" s="593">
        <v>15.430135589711274</v>
      </c>
      <c r="AB40" s="322">
        <f t="shared" si="38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593">
        <v>17.440479223552394</v>
      </c>
      <c r="AP40" s="322"/>
      <c r="AQ40" s="201">
        <f t="shared" si="34"/>
        <v>36.186630134577939</v>
      </c>
    </row>
    <row r="41" spans="1:45" ht="12.75" customHeight="1" x14ac:dyDescent="0.2">
      <c r="A41" s="237" t="s">
        <v>32</v>
      </c>
      <c r="B41" s="138" t="s">
        <v>132</v>
      </c>
      <c r="C41" s="251">
        <f t="shared" si="35"/>
        <v>0</v>
      </c>
      <c r="D41" s="341">
        <v>0</v>
      </c>
      <c r="E41" s="416"/>
      <c r="F41" s="416"/>
      <c r="G41" s="587"/>
      <c r="H41" s="304">
        <f t="shared" si="36"/>
        <v>0</v>
      </c>
      <c r="I41" s="28"/>
      <c r="J41" s="470"/>
      <c r="K41" s="175"/>
      <c r="L41" s="304">
        <f t="shared" si="37"/>
        <v>2.3485333769981191</v>
      </c>
      <c r="M41" s="175"/>
      <c r="N41" s="175"/>
      <c r="O41" s="175"/>
      <c r="P41" s="285"/>
      <c r="Q41" s="591">
        <v>0.24399999999999999</v>
      </c>
      <c r="R41" s="416"/>
      <c r="S41" s="591">
        <v>0</v>
      </c>
      <c r="T41" s="591">
        <v>1.636533376998119</v>
      </c>
      <c r="U41" s="591">
        <v>0.46800000000000003</v>
      </c>
      <c r="V41" s="437">
        <v>0</v>
      </c>
      <c r="W41" s="416"/>
      <c r="X41" s="28"/>
      <c r="Y41" s="190"/>
      <c r="Z41" s="175"/>
      <c r="AA41" s="594">
        <v>21.148391762542946</v>
      </c>
      <c r="AB41" s="322">
        <f t="shared" si="38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594">
        <v>95.252565061032342</v>
      </c>
      <c r="AP41" s="322"/>
      <c r="AQ41" s="201">
        <f t="shared" si="34"/>
        <v>118.7494902005734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35"/>
        <v>0</v>
      </c>
      <c r="D42" s="323">
        <v>0</v>
      </c>
      <c r="E42" s="416"/>
      <c r="F42" s="416"/>
      <c r="G42" s="587"/>
      <c r="H42" s="304">
        <f t="shared" si="36"/>
        <v>0</v>
      </c>
      <c r="I42" s="28"/>
      <c r="J42" s="470"/>
      <c r="K42" s="175"/>
      <c r="L42" s="304">
        <f t="shared" si="37"/>
        <v>1.3467241480461167</v>
      </c>
      <c r="M42" s="175"/>
      <c r="N42" s="175"/>
      <c r="O42" s="175"/>
      <c r="P42" s="285"/>
      <c r="Q42" s="590">
        <v>7.8E-2</v>
      </c>
      <c r="R42" s="416"/>
      <c r="S42" s="590">
        <v>0</v>
      </c>
      <c r="T42" s="590">
        <v>1.0057241480461165</v>
      </c>
      <c r="U42" s="590">
        <v>0.26300000000000001</v>
      </c>
      <c r="V42" s="416">
        <v>0</v>
      </c>
      <c r="W42" s="416"/>
      <c r="X42" s="28"/>
      <c r="Y42" s="190"/>
      <c r="Z42" s="175"/>
      <c r="AA42" s="593">
        <v>1.3340690220579263</v>
      </c>
      <c r="AB42" s="322">
        <f t="shared" si="38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593">
        <v>3.684870847826569</v>
      </c>
      <c r="AP42" s="322"/>
      <c r="AQ42" s="201">
        <f t="shared" si="34"/>
        <v>6.3656640179306123</v>
      </c>
    </row>
    <row r="43" spans="1:45" ht="12.75" customHeight="1" x14ac:dyDescent="0.2">
      <c r="A43" s="237" t="s">
        <v>36</v>
      </c>
      <c r="B43" s="138" t="s">
        <v>143</v>
      </c>
      <c r="C43" s="251">
        <f t="shared" si="35"/>
        <v>0</v>
      </c>
      <c r="D43" s="323">
        <v>0</v>
      </c>
      <c r="E43" s="416"/>
      <c r="F43" s="416"/>
      <c r="G43" s="587"/>
      <c r="H43" s="304">
        <f t="shared" si="36"/>
        <v>0</v>
      </c>
      <c r="I43" s="28"/>
      <c r="J43" s="470"/>
      <c r="K43" s="175">
        <v>0</v>
      </c>
      <c r="L43" s="304">
        <f t="shared" si="37"/>
        <v>10.460267171921526</v>
      </c>
      <c r="M43" s="175"/>
      <c r="N43" s="175"/>
      <c r="O43" s="175"/>
      <c r="P43" s="190"/>
      <c r="Q43" s="590">
        <v>0.35399999999999998</v>
      </c>
      <c r="R43" s="416"/>
      <c r="S43" s="590">
        <v>3.5064015839999998</v>
      </c>
      <c r="T43" s="590">
        <v>4.998865587921526</v>
      </c>
      <c r="U43" s="590">
        <v>1.601</v>
      </c>
      <c r="V43" s="416">
        <v>0</v>
      </c>
      <c r="W43" s="416"/>
      <c r="X43" s="28"/>
      <c r="Y43" s="190"/>
      <c r="Z43" s="175"/>
      <c r="AA43" s="593">
        <v>43.603670443745322</v>
      </c>
      <c r="AB43" s="322">
        <f t="shared" si="38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593">
        <v>48.974191301861389</v>
      </c>
      <c r="AP43" s="322"/>
      <c r="AQ43" s="201">
        <f t="shared" si="34"/>
        <v>103.03812891752824</v>
      </c>
    </row>
    <row r="44" spans="1:45" s="198" customFormat="1" ht="12.75" customHeight="1" x14ac:dyDescent="0.2">
      <c r="A44" s="631" t="s">
        <v>173</v>
      </c>
      <c r="B44" s="632" t="s">
        <v>174</v>
      </c>
      <c r="C44" s="264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38.062269178900692</v>
      </c>
      <c r="M44" s="182"/>
      <c r="N44" s="182"/>
      <c r="O44" s="182"/>
      <c r="P44" s="266"/>
      <c r="Q44" s="417">
        <v>0.83182039642519912</v>
      </c>
      <c r="R44" s="417"/>
      <c r="S44" s="417">
        <v>0</v>
      </c>
      <c r="T44" s="417">
        <v>0.68620483405228982</v>
      </c>
      <c r="U44" s="417">
        <v>36.544243948423201</v>
      </c>
      <c r="V44" s="417">
        <v>0</v>
      </c>
      <c r="W44" s="417"/>
      <c r="X44" s="265"/>
      <c r="Y44" s="266"/>
      <c r="Z44" s="182"/>
      <c r="AA44" s="355">
        <v>3.8215617020104862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10.161013608940676</v>
      </c>
      <c r="AP44" s="330"/>
      <c r="AQ44" s="217">
        <f>C44+H44+L44+AA44+AB44+AN44+AO44+AP44</f>
        <v>52.044844489851855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39">SUM(C46:C55)</f>
        <v>0</v>
      </c>
      <c r="D45" s="534">
        <f t="shared" si="39"/>
        <v>0</v>
      </c>
      <c r="E45" s="534">
        <f t="shared" si="39"/>
        <v>0</v>
      </c>
      <c r="F45" s="535">
        <f t="shared" si="39"/>
        <v>0</v>
      </c>
      <c r="G45" s="535">
        <f t="shared" si="39"/>
        <v>0</v>
      </c>
      <c r="H45" s="536">
        <f t="shared" si="39"/>
        <v>0</v>
      </c>
      <c r="I45" s="537">
        <f t="shared" si="39"/>
        <v>0</v>
      </c>
      <c r="J45" s="551">
        <f t="shared" si="39"/>
        <v>0</v>
      </c>
      <c r="K45" s="534">
        <f t="shared" si="39"/>
        <v>0</v>
      </c>
      <c r="L45" s="536">
        <f t="shared" si="39"/>
        <v>5062.2170979361172</v>
      </c>
      <c r="M45" s="534">
        <f t="shared" si="39"/>
        <v>0</v>
      </c>
      <c r="N45" s="534">
        <f t="shared" ref="N45" si="40">SUM(N46:N55)</f>
        <v>0</v>
      </c>
      <c r="O45" s="534">
        <f t="shared" si="39"/>
        <v>0</v>
      </c>
      <c r="P45" s="534">
        <f t="shared" si="39"/>
        <v>780.92608129041673</v>
      </c>
      <c r="Q45" s="534">
        <f t="shared" si="39"/>
        <v>0</v>
      </c>
      <c r="R45" s="534">
        <f t="shared" si="39"/>
        <v>1115.6537766794399</v>
      </c>
      <c r="S45" s="534">
        <f t="shared" si="39"/>
        <v>0</v>
      </c>
      <c r="T45" s="534">
        <f t="shared" si="39"/>
        <v>1.6291650130548303</v>
      </c>
      <c r="U45" s="534">
        <f>SUM(U46:U55)</f>
        <v>3164.0080749532071</v>
      </c>
      <c r="V45" s="534">
        <f t="shared" si="39"/>
        <v>0</v>
      </c>
      <c r="W45" s="535">
        <f t="shared" si="39"/>
        <v>0</v>
      </c>
      <c r="X45" s="535">
        <f t="shared" si="39"/>
        <v>0</v>
      </c>
      <c r="Y45" s="535">
        <f t="shared" si="39"/>
        <v>0</v>
      </c>
      <c r="Z45" s="534">
        <f t="shared" si="39"/>
        <v>0</v>
      </c>
      <c r="AA45" s="536">
        <f t="shared" si="39"/>
        <v>17.419296662833837</v>
      </c>
      <c r="AB45" s="538">
        <f t="shared" si="39"/>
        <v>189.28532066260874</v>
      </c>
      <c r="AC45" s="539">
        <f t="shared" si="39"/>
        <v>0</v>
      </c>
      <c r="AD45" s="534">
        <f t="shared" si="39"/>
        <v>0</v>
      </c>
      <c r="AE45" s="534">
        <f t="shared" si="39"/>
        <v>0</v>
      </c>
      <c r="AF45" s="534">
        <f t="shared" ref="AF45" si="41">SUM(AF46:AF55)</f>
        <v>0</v>
      </c>
      <c r="AG45" s="534">
        <f t="shared" si="39"/>
        <v>0</v>
      </c>
      <c r="AH45" s="534">
        <f t="shared" si="39"/>
        <v>0</v>
      </c>
      <c r="AI45" s="534">
        <f t="shared" si="39"/>
        <v>163.09637124748872</v>
      </c>
      <c r="AJ45" s="534">
        <f t="shared" ref="AJ45" si="42">SUM(AJ46:AJ55)</f>
        <v>26.188949415119996</v>
      </c>
      <c r="AK45" s="537">
        <f t="shared" si="39"/>
        <v>0</v>
      </c>
      <c r="AL45" s="535">
        <f t="shared" ref="AL45" si="43">SUM(AL46:AL55)</f>
        <v>0</v>
      </c>
      <c r="AM45" s="534">
        <f t="shared" ref="AM45" si="44">SUM(AM46:AM55)</f>
        <v>0</v>
      </c>
      <c r="AN45" s="536">
        <f t="shared" si="39"/>
        <v>0</v>
      </c>
      <c r="AO45" s="536">
        <f t="shared" si="39"/>
        <v>7.4234958244637408</v>
      </c>
      <c r="AP45" s="538">
        <f t="shared" si="39"/>
        <v>0</v>
      </c>
      <c r="AQ45" s="541">
        <f t="shared" si="34"/>
        <v>5276.3452110860226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473"/>
      <c r="K46" s="181"/>
      <c r="L46" s="309">
        <f t="shared" ref="L46:L64" si="47">SUM(M46:Z46)</f>
        <v>748.88083382744833</v>
      </c>
      <c r="M46" s="181"/>
      <c r="N46" s="181"/>
      <c r="O46" s="181"/>
      <c r="P46" s="181"/>
      <c r="Q46" s="181"/>
      <c r="R46" s="181"/>
      <c r="S46" s="181"/>
      <c r="T46" s="181"/>
      <c r="U46" s="181">
        <v>748.88083382744833</v>
      </c>
      <c r="V46" s="181"/>
      <c r="W46" s="263"/>
      <c r="X46" s="263"/>
      <c r="Y46" s="263"/>
      <c r="Z46" s="181"/>
      <c r="AA46" s="354">
        <v>0.40482290195599996</v>
      </c>
      <c r="AB46" s="328">
        <f t="shared" ref="AB46:AB56" si="48">SUM(AC46:AM46)</f>
        <v>39.949966172551534</v>
      </c>
      <c r="AC46" s="329"/>
      <c r="AD46" s="181"/>
      <c r="AE46" s="181"/>
      <c r="AF46" s="181"/>
      <c r="AG46" s="181"/>
      <c r="AH46" s="181"/>
      <c r="AI46" s="181">
        <v>39.949966172551534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34"/>
        <v>789.23562290195582</v>
      </c>
    </row>
    <row r="47" spans="1:45" s="198" customFormat="1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475"/>
      <c r="K47" s="188"/>
      <c r="L47" s="317">
        <f t="shared" si="47"/>
        <v>312.27923785897195</v>
      </c>
      <c r="M47" s="188"/>
      <c r="N47" s="188"/>
      <c r="O47" s="188"/>
      <c r="P47" s="188"/>
      <c r="Q47" s="188"/>
      <c r="R47" s="188"/>
      <c r="S47" s="188"/>
      <c r="T47" s="188"/>
      <c r="U47" s="188">
        <v>312.27923785897195</v>
      </c>
      <c r="V47" s="188"/>
      <c r="W47" s="285"/>
      <c r="X47" s="285"/>
      <c r="Y47" s="285"/>
      <c r="Z47" s="188"/>
      <c r="AA47" s="522"/>
      <c r="AB47" s="340">
        <f t="shared" si="48"/>
        <v>16.658918782972389</v>
      </c>
      <c r="AC47" s="341"/>
      <c r="AD47" s="188"/>
      <c r="AE47" s="188"/>
      <c r="AF47" s="188"/>
      <c r="AG47" s="188"/>
      <c r="AH47" s="188"/>
      <c r="AI47" s="188">
        <v>16.658918782972389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34"/>
        <v>328.93815664194432</v>
      </c>
    </row>
    <row r="48" spans="1:45" s="198" customFormat="1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470"/>
      <c r="K48" s="175"/>
      <c r="L48" s="304">
        <f t="shared" si="47"/>
        <v>2019.7231660090533</v>
      </c>
      <c r="M48" s="175"/>
      <c r="N48" s="175"/>
      <c r="O48" s="175"/>
      <c r="P48" s="175">
        <v>657.45561046505486</v>
      </c>
      <c r="Q48" s="175"/>
      <c r="R48" s="175"/>
      <c r="S48" s="175"/>
      <c r="T48" s="175">
        <v>1.6291650130548303</v>
      </c>
      <c r="U48" s="175">
        <v>1360.6383905309435</v>
      </c>
      <c r="V48" s="175"/>
      <c r="W48" s="190"/>
      <c r="X48" s="190"/>
      <c r="Y48" s="190"/>
      <c r="Z48" s="175"/>
      <c r="AA48" s="352"/>
      <c r="AB48" s="322">
        <f t="shared" si="48"/>
        <v>95.85419505555879</v>
      </c>
      <c r="AC48" s="323"/>
      <c r="AD48" s="175"/>
      <c r="AE48" s="175"/>
      <c r="AF48" s="175"/>
      <c r="AG48" s="175"/>
      <c r="AH48" s="175"/>
      <c r="AI48" s="175">
        <v>73.784764234821836</v>
      </c>
      <c r="AJ48" s="175">
        <v>22.069430820736947</v>
      </c>
      <c r="AK48" s="28"/>
      <c r="AL48" s="190"/>
      <c r="AM48" s="175"/>
      <c r="AN48" s="304"/>
      <c r="AO48" s="352">
        <v>2.9656140144637404</v>
      </c>
      <c r="AP48" s="322"/>
      <c r="AQ48" s="201">
        <f t="shared" si="34"/>
        <v>2118.5429750790759</v>
      </c>
    </row>
    <row r="49" spans="1:45" s="198" customFormat="1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470"/>
      <c r="K49" s="175"/>
      <c r="L49" s="304">
        <f t="shared" si="47"/>
        <v>131.80721646106639</v>
      </c>
      <c r="M49" s="175"/>
      <c r="N49" s="175"/>
      <c r="O49" s="175"/>
      <c r="P49" s="175">
        <v>3.975199285583721</v>
      </c>
      <c r="Q49" s="175"/>
      <c r="R49" s="175"/>
      <c r="S49" s="175"/>
      <c r="T49" s="175"/>
      <c r="U49" s="175">
        <v>127.83201717548268</v>
      </c>
      <c r="V49" s="175"/>
      <c r="W49" s="190"/>
      <c r="X49" s="190"/>
      <c r="Y49" s="190"/>
      <c r="Z49" s="175"/>
      <c r="AA49" s="352"/>
      <c r="AB49" s="322">
        <f t="shared" si="48"/>
        <v>6.9527949252932277</v>
      </c>
      <c r="AC49" s="323"/>
      <c r="AD49" s="175"/>
      <c r="AE49" s="175"/>
      <c r="AF49" s="175"/>
      <c r="AG49" s="175"/>
      <c r="AH49" s="175"/>
      <c r="AI49" s="175">
        <v>6.819355672155246</v>
      </c>
      <c r="AJ49" s="175">
        <v>0.13343925313798191</v>
      </c>
      <c r="AK49" s="28"/>
      <c r="AL49" s="190"/>
      <c r="AM49" s="175"/>
      <c r="AN49" s="304"/>
      <c r="AO49" s="352"/>
      <c r="AP49" s="322"/>
      <c r="AQ49" s="201">
        <f t="shared" si="34"/>
        <v>138.76001138635962</v>
      </c>
    </row>
    <row r="50" spans="1:45" s="198" customFormat="1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470"/>
      <c r="K50" s="175"/>
      <c r="L50" s="304">
        <f t="shared" si="47"/>
        <v>39.810128252916314</v>
      </c>
      <c r="M50" s="175"/>
      <c r="N50" s="175"/>
      <c r="O50" s="175"/>
      <c r="P50" s="175"/>
      <c r="Q50" s="175"/>
      <c r="R50" s="287"/>
      <c r="S50" s="175"/>
      <c r="T50" s="175"/>
      <c r="U50" s="175">
        <v>39.810128252916314</v>
      </c>
      <c r="V50" s="175"/>
      <c r="W50" s="190"/>
      <c r="X50" s="190"/>
      <c r="Y50" s="190"/>
      <c r="Z50" s="175"/>
      <c r="AA50" s="352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4.4578818099999999</v>
      </c>
      <c r="AP50" s="322"/>
      <c r="AQ50" s="201">
        <f t="shared" si="34"/>
        <v>44.268010062916318</v>
      </c>
    </row>
    <row r="51" spans="1:45" s="198" customFormat="1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470"/>
      <c r="K51" s="175"/>
      <c r="L51" s="304">
        <f t="shared" si="47"/>
        <v>5.9746458317978082</v>
      </c>
      <c r="M51" s="175"/>
      <c r="N51" s="175"/>
      <c r="O51" s="175"/>
      <c r="P51" s="175">
        <v>0.74865555555555552</v>
      </c>
      <c r="Q51" s="175"/>
      <c r="R51" s="175">
        <v>5.2259902762422525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34"/>
        <v>5.9746458317978082</v>
      </c>
    </row>
    <row r="52" spans="1:45" s="198" customFormat="1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481"/>
      <c r="K52" s="287"/>
      <c r="L52" s="318">
        <f t="shared" si="47"/>
        <v>1110.4277864031976</v>
      </c>
      <c r="M52" s="287"/>
      <c r="N52" s="287"/>
      <c r="O52" s="287"/>
      <c r="P52" s="188"/>
      <c r="Q52" s="287"/>
      <c r="R52" s="287">
        <v>1110.4277864031976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34"/>
        <v>1110.4277864031976</v>
      </c>
    </row>
    <row r="53" spans="1:45" s="198" customFormat="1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481"/>
      <c r="K53" s="287"/>
      <c r="L53" s="318">
        <f t="shared" si="47"/>
        <v>233.0904780775713</v>
      </c>
      <c r="M53" s="287"/>
      <c r="N53" s="287"/>
      <c r="O53" s="287"/>
      <c r="P53" s="287">
        <v>3.0020492303501403</v>
      </c>
      <c r="Q53" s="287"/>
      <c r="R53" s="287"/>
      <c r="S53" s="287"/>
      <c r="T53" s="287"/>
      <c r="U53" s="287">
        <v>230.08842884722117</v>
      </c>
      <c r="V53" s="287"/>
      <c r="W53" s="288"/>
      <c r="X53" s="288"/>
      <c r="Y53" s="288"/>
      <c r="Z53" s="287"/>
      <c r="AA53" s="349"/>
      <c r="AB53" s="342">
        <f t="shared" si="48"/>
        <v>12.375121924221729</v>
      </c>
      <c r="AC53" s="343"/>
      <c r="AD53" s="287"/>
      <c r="AE53" s="287"/>
      <c r="AF53" s="287"/>
      <c r="AG53" s="287"/>
      <c r="AH53" s="287"/>
      <c r="AI53" s="175">
        <v>12.274349314246138</v>
      </c>
      <c r="AJ53" s="175">
        <v>0.10077260997559095</v>
      </c>
      <c r="AK53" s="287"/>
      <c r="AL53" s="287"/>
      <c r="AM53" s="287"/>
      <c r="AN53" s="349"/>
      <c r="AO53" s="352"/>
      <c r="AP53" s="342"/>
      <c r="AQ53" s="239">
        <f t="shared" si="34"/>
        <v>245.46560000179304</v>
      </c>
    </row>
    <row r="54" spans="1:45" s="198" customFormat="1" ht="12.75" customHeight="1" x14ac:dyDescent="0.2">
      <c r="A54" s="199" t="s">
        <v>135</v>
      </c>
      <c r="B54" s="20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481"/>
      <c r="K54" s="287"/>
      <c r="L54" s="318">
        <f t="shared" si="47"/>
        <v>89.371637180087745</v>
      </c>
      <c r="M54" s="287"/>
      <c r="N54" s="287"/>
      <c r="O54" s="287"/>
      <c r="P54" s="287"/>
      <c r="Q54" s="287"/>
      <c r="R54" s="287"/>
      <c r="S54" s="287"/>
      <c r="T54" s="287"/>
      <c r="U54" s="287">
        <v>89.371637180087745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34"/>
        <v>89.371637180087745</v>
      </c>
    </row>
    <row r="55" spans="1:45" s="198" customFormat="1" ht="12.75" customHeight="1" x14ac:dyDescent="0.2">
      <c r="A55" s="215" t="s">
        <v>75</v>
      </c>
      <c r="B55" s="21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476"/>
      <c r="K55" s="182"/>
      <c r="L55" s="310">
        <f t="shared" si="47"/>
        <v>370.85196803400811</v>
      </c>
      <c r="M55" s="182"/>
      <c r="N55" s="182"/>
      <c r="O55" s="182"/>
      <c r="P55" s="182">
        <v>115.74456675387256</v>
      </c>
      <c r="Q55" s="182"/>
      <c r="R55" s="182"/>
      <c r="S55" s="182">
        <v>0</v>
      </c>
      <c r="T55" s="182"/>
      <c r="U55" s="182">
        <v>255.10740128013555</v>
      </c>
      <c r="V55" s="182"/>
      <c r="W55" s="266"/>
      <c r="X55" s="266"/>
      <c r="Y55" s="266"/>
      <c r="Z55" s="182"/>
      <c r="AA55" s="520">
        <v>17.014473760877838</v>
      </c>
      <c r="AB55" s="330">
        <f t="shared" si="48"/>
        <v>17.494323802011074</v>
      </c>
      <c r="AC55" s="331"/>
      <c r="AD55" s="182"/>
      <c r="AE55" s="182"/>
      <c r="AF55" s="182"/>
      <c r="AG55" s="182"/>
      <c r="AH55" s="182"/>
      <c r="AI55" s="182">
        <v>13.609017070741599</v>
      </c>
      <c r="AJ55" s="182">
        <v>3.8853067312694756</v>
      </c>
      <c r="AK55" s="265"/>
      <c r="AL55" s="266"/>
      <c r="AM55" s="182"/>
      <c r="AN55" s="310"/>
      <c r="AO55" s="355"/>
      <c r="AP55" s="330"/>
      <c r="AQ55" s="217">
        <f t="shared" si="34"/>
        <v>405.36076559689701</v>
      </c>
    </row>
    <row r="56" spans="1:45" s="208" customFormat="1" ht="12.75" customHeight="1" x14ac:dyDescent="0.2">
      <c r="A56" s="242" t="s">
        <v>40</v>
      </c>
      <c r="B56" s="243"/>
      <c r="C56" s="289">
        <f t="shared" si="45"/>
        <v>186.05143349687572</v>
      </c>
      <c r="D56" s="294">
        <v>88.723130292204957</v>
      </c>
      <c r="E56" s="386">
        <v>88.25682664721495</v>
      </c>
      <c r="F56" s="290"/>
      <c r="G56" s="290">
        <v>9.0714765574558189</v>
      </c>
      <c r="H56" s="176">
        <f t="shared" si="46"/>
        <v>183.49320499999999</v>
      </c>
      <c r="I56" s="294"/>
      <c r="J56" s="478">
        <v>127.70399999999999</v>
      </c>
      <c r="K56" s="189">
        <v>55.789205000000003</v>
      </c>
      <c r="L56" s="176">
        <f t="shared" si="47"/>
        <v>1201.2166375507893</v>
      </c>
      <c r="M56" s="189"/>
      <c r="N56" s="189"/>
      <c r="O56" s="189"/>
      <c r="P56" s="189">
        <v>0</v>
      </c>
      <c r="Q56" s="595">
        <v>843.53351290405476</v>
      </c>
      <c r="R56" s="189"/>
      <c r="S56" s="189">
        <v>0</v>
      </c>
      <c r="T56" s="595">
        <v>50.020612917840218</v>
      </c>
      <c r="U56" s="595">
        <v>304.17895516969855</v>
      </c>
      <c r="V56" s="189">
        <v>3.48355655919572</v>
      </c>
      <c r="W56" s="290"/>
      <c r="X56" s="290"/>
      <c r="Y56" s="290"/>
      <c r="Z56" s="189"/>
      <c r="AA56" s="176">
        <v>591.35700114828694</v>
      </c>
      <c r="AB56" s="344">
        <f t="shared" si="48"/>
        <v>69.445600320938865</v>
      </c>
      <c r="AC56" s="345"/>
      <c r="AD56" s="189"/>
      <c r="AE56" s="189">
        <v>26.569480537894432</v>
      </c>
      <c r="AF56" s="189"/>
      <c r="AG56" s="189"/>
      <c r="AH56" s="189"/>
      <c r="AI56" s="189"/>
      <c r="AJ56" s="189"/>
      <c r="AK56" s="294"/>
      <c r="AL56" s="290">
        <v>13.524083223013008</v>
      </c>
      <c r="AM56" s="189">
        <v>29.352036560031422</v>
      </c>
      <c r="AN56" s="176"/>
      <c r="AO56" s="176">
        <v>698.98499249607892</v>
      </c>
      <c r="AP56" s="344"/>
      <c r="AQ56" s="220">
        <f t="shared" si="34"/>
        <v>2930.5488700129699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0.45393172932330828</v>
      </c>
      <c r="D57" s="595">
        <f t="shared" ref="D57:AP57" si="49">D58+D65</f>
        <v>0.45393172932330828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220.17495386091989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595">
        <f t="shared" si="49"/>
        <v>61.218999999999994</v>
      </c>
      <c r="R57" s="189">
        <f t="shared" si="49"/>
        <v>0</v>
      </c>
      <c r="S57" s="595">
        <f t="shared" si="49"/>
        <v>0.2093031229578676</v>
      </c>
      <c r="T57" s="595">
        <f t="shared" si="49"/>
        <v>66.273650737962001</v>
      </c>
      <c r="U57" s="595">
        <f t="shared" si="49"/>
        <v>92.473000000000013</v>
      </c>
      <c r="V57" s="189">
        <f t="shared" si="49"/>
        <v>0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609">
        <f t="shared" si="49"/>
        <v>360.32024010242287</v>
      </c>
      <c r="AB57" s="344">
        <f t="shared" si="49"/>
        <v>39.985559789038966</v>
      </c>
      <c r="AC57" s="345">
        <f t="shared" si="49"/>
        <v>0</v>
      </c>
      <c r="AD57" s="189">
        <f t="shared" si="49"/>
        <v>0</v>
      </c>
      <c r="AE57" s="189">
        <f t="shared" si="49"/>
        <v>15.483439129595803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6.3103276864105924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:AM57" si="53">AL58+AL65</f>
        <v>0.16649466165720572</v>
      </c>
      <c r="AM57" s="294">
        <f t="shared" si="53"/>
        <v>18.025298311375362</v>
      </c>
      <c r="AN57" s="176">
        <f t="shared" si="49"/>
        <v>0</v>
      </c>
      <c r="AO57" s="609">
        <f t="shared" si="49"/>
        <v>1135.3565556108606</v>
      </c>
      <c r="AP57" s="344">
        <f t="shared" si="49"/>
        <v>0</v>
      </c>
      <c r="AQ57" s="240">
        <f t="shared" si="34"/>
        <v>1756.2912410925655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45"/>
        <v>0.45093218045112782</v>
      </c>
      <c r="D58" s="596">
        <v>0.45093218045112782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482">
        <f>SUM(J59:J64)</f>
        <v>0</v>
      </c>
      <c r="K58" s="294">
        <f>SUM(K59:K64)</f>
        <v>0</v>
      </c>
      <c r="L58" s="176">
        <f t="shared" si="47"/>
        <v>103.37623541804766</v>
      </c>
      <c r="M58" s="189">
        <f t="shared" ref="M58:AI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602">
        <v>15.736999999999998</v>
      </c>
      <c r="R58" s="344">
        <f t="shared" si="54"/>
        <v>0</v>
      </c>
      <c r="S58" s="602">
        <v>0</v>
      </c>
      <c r="T58" s="602">
        <v>46.33323541804765</v>
      </c>
      <c r="U58" s="602">
        <v>41.306000000000004</v>
      </c>
      <c r="V58" s="344">
        <f t="shared" si="54"/>
        <v>0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609">
        <v>215.0748165480733</v>
      </c>
      <c r="AB58" s="344">
        <f t="shared" ref="AB58:AB71" si="56">SUM(AC58:AM58)</f>
        <v>25.868650919728051</v>
      </c>
      <c r="AC58" s="345">
        <f t="shared" si="54"/>
        <v>0</v>
      </c>
      <c r="AD58" s="189">
        <f t="shared" si="54"/>
        <v>0</v>
      </c>
      <c r="AE58" s="189">
        <f t="shared" si="54"/>
        <v>6.8043691922954821</v>
      </c>
      <c r="AF58" s="189"/>
      <c r="AG58" s="189">
        <f t="shared" si="54"/>
        <v>0</v>
      </c>
      <c r="AH58" s="189">
        <f t="shared" si="54"/>
        <v>0.87248875439999996</v>
      </c>
      <c r="AI58" s="189">
        <f t="shared" si="54"/>
        <v>0</v>
      </c>
      <c r="AJ58" s="189">
        <f t="shared" ref="AJ58" si="57">SUM(AJ59:AJ64)</f>
        <v>0</v>
      </c>
      <c r="AK58" s="189"/>
      <c r="AL58" s="189">
        <v>0.16649466165720572</v>
      </c>
      <c r="AM58" s="290">
        <v>18.025298311375362</v>
      </c>
      <c r="AN58" s="176">
        <f t="shared" ref="AN58" si="58">SUM(AN59:AN64)</f>
        <v>0</v>
      </c>
      <c r="AO58" s="609">
        <v>838.90569249527073</v>
      </c>
      <c r="AP58" s="344">
        <f t="shared" ref="AP58" si="59">SUM(AP59:AP64)</f>
        <v>0</v>
      </c>
      <c r="AQ58" s="240">
        <f t="shared" si="34"/>
        <v>1183.6763275615708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45"/>
        <v>0</v>
      </c>
      <c r="D59" s="597">
        <v>0</v>
      </c>
      <c r="E59" s="328"/>
      <c r="F59" s="328"/>
      <c r="G59" s="273"/>
      <c r="H59" s="309">
        <f t="shared" si="46"/>
        <v>0</v>
      </c>
      <c r="I59" s="291"/>
      <c r="J59" s="495"/>
      <c r="K59" s="291"/>
      <c r="L59" s="309">
        <f t="shared" si="47"/>
        <v>28.658211001575573</v>
      </c>
      <c r="M59" s="274"/>
      <c r="N59" s="563"/>
      <c r="O59" s="563"/>
      <c r="P59" s="328"/>
      <c r="Q59" s="603">
        <v>6.133</v>
      </c>
      <c r="R59" s="328"/>
      <c r="S59" s="603">
        <v>0</v>
      </c>
      <c r="T59" s="603">
        <v>12.552211001575571</v>
      </c>
      <c r="U59" s="603">
        <v>9.9730000000000008</v>
      </c>
      <c r="V59" s="617">
        <v>0</v>
      </c>
      <c r="W59" s="328"/>
      <c r="X59" s="328"/>
      <c r="Y59" s="563"/>
      <c r="Z59" s="291"/>
      <c r="AA59" s="610">
        <v>46.476389581860403</v>
      </c>
      <c r="AB59" s="328">
        <f t="shared" si="56"/>
        <v>1.9711542596576721</v>
      </c>
      <c r="AC59" s="564"/>
      <c r="AD59" s="274"/>
      <c r="AE59" s="579">
        <v>1.9711542596576721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10">
        <v>230.80775773397332</v>
      </c>
      <c r="AP59" s="328"/>
      <c r="AQ59" s="570">
        <f t="shared" si="34"/>
        <v>307.91351257706697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45"/>
        <v>5.9990977443609029E-3</v>
      </c>
      <c r="D60" s="597">
        <v>5.9990977443609029E-3</v>
      </c>
      <c r="E60" s="322"/>
      <c r="F60" s="322"/>
      <c r="G60" s="583"/>
      <c r="H60" s="304">
        <f t="shared" si="46"/>
        <v>0</v>
      </c>
      <c r="I60" s="252"/>
      <c r="J60" s="501"/>
      <c r="K60" s="252"/>
      <c r="L60" s="304">
        <f t="shared" si="47"/>
        <v>19.688821906305293</v>
      </c>
      <c r="M60" s="253"/>
      <c r="N60" s="386"/>
      <c r="O60" s="386"/>
      <c r="P60" s="322"/>
      <c r="Q60" s="603">
        <v>1.355</v>
      </c>
      <c r="R60" s="322"/>
      <c r="S60" s="603">
        <v>0</v>
      </c>
      <c r="T60" s="603">
        <v>3.3028219063052946</v>
      </c>
      <c r="U60" s="603">
        <v>15.031000000000001</v>
      </c>
      <c r="V60" s="617">
        <v>0</v>
      </c>
      <c r="W60" s="322"/>
      <c r="X60" s="322"/>
      <c r="Y60" s="386"/>
      <c r="Z60" s="252"/>
      <c r="AA60" s="610">
        <v>19.797870414743823</v>
      </c>
      <c r="AB60" s="322">
        <f t="shared" si="56"/>
        <v>0.12808503627821771</v>
      </c>
      <c r="AC60" s="565"/>
      <c r="AD60" s="253"/>
      <c r="AE60" s="580">
        <v>0.12808503627821771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10">
        <v>64.805258131506392</v>
      </c>
      <c r="AP60" s="322"/>
      <c r="AQ60" s="571">
        <f t="shared" si="34"/>
        <v>104.42603458657808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45"/>
        <v>0.4279356390977444</v>
      </c>
      <c r="D61" s="597">
        <v>0.4279356390977444</v>
      </c>
      <c r="E61" s="322"/>
      <c r="F61" s="322"/>
      <c r="G61" s="583"/>
      <c r="H61" s="304">
        <f t="shared" si="46"/>
        <v>0</v>
      </c>
      <c r="I61" s="252"/>
      <c r="J61" s="501"/>
      <c r="K61" s="252"/>
      <c r="L61" s="304">
        <f t="shared" si="47"/>
        <v>31.434314556059796</v>
      </c>
      <c r="M61" s="253"/>
      <c r="N61" s="386"/>
      <c r="O61" s="386"/>
      <c r="P61" s="322"/>
      <c r="Q61" s="603">
        <v>4.0229999999999997</v>
      </c>
      <c r="R61" s="322"/>
      <c r="S61" s="603">
        <v>0</v>
      </c>
      <c r="T61" s="603">
        <v>23.112314556059797</v>
      </c>
      <c r="U61" s="603">
        <v>4.2990000000000004</v>
      </c>
      <c r="V61" s="617">
        <v>0</v>
      </c>
      <c r="W61" s="322"/>
      <c r="X61" s="322"/>
      <c r="Y61" s="386"/>
      <c r="Z61" s="252"/>
      <c r="AA61" s="610">
        <v>39.572850637152065</v>
      </c>
      <c r="AB61" s="322">
        <f t="shared" si="56"/>
        <v>2.1089328728533085</v>
      </c>
      <c r="AC61" s="565"/>
      <c r="AD61" s="253"/>
      <c r="AE61" s="580">
        <v>2.1089328728533085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10">
        <v>109.41518699583513</v>
      </c>
      <c r="AP61" s="322"/>
      <c r="AQ61" s="571">
        <f t="shared" si="34"/>
        <v>182.95922070099803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45"/>
        <v>1.2998045112781954E-2</v>
      </c>
      <c r="D62" s="597">
        <v>1.2998045112781954E-2</v>
      </c>
      <c r="E62" s="322"/>
      <c r="F62" s="322"/>
      <c r="G62" s="583"/>
      <c r="H62" s="304">
        <f t="shared" si="46"/>
        <v>0</v>
      </c>
      <c r="I62" s="252"/>
      <c r="J62" s="501"/>
      <c r="K62" s="252"/>
      <c r="L62" s="304">
        <f t="shared" si="47"/>
        <v>3.7525753016651171</v>
      </c>
      <c r="M62" s="253"/>
      <c r="N62" s="386"/>
      <c r="O62" s="386"/>
      <c r="P62" s="322"/>
      <c r="Q62" s="603">
        <v>0.54800000000000004</v>
      </c>
      <c r="R62" s="322"/>
      <c r="S62" s="603">
        <v>0</v>
      </c>
      <c r="T62" s="603">
        <v>1.084575301665117</v>
      </c>
      <c r="U62" s="603">
        <v>2.12</v>
      </c>
      <c r="V62" s="617">
        <v>0</v>
      </c>
      <c r="W62" s="322"/>
      <c r="X62" s="322"/>
      <c r="Y62" s="386"/>
      <c r="Z62" s="252"/>
      <c r="AA62" s="610">
        <v>20.885154550683794</v>
      </c>
      <c r="AB62" s="322">
        <f t="shared" si="56"/>
        <v>0.17208660488987909</v>
      </c>
      <c r="AC62" s="565"/>
      <c r="AD62" s="253"/>
      <c r="AE62" s="580">
        <v>0.17208660488987909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10">
        <v>285.95447018621314</v>
      </c>
      <c r="AP62" s="322"/>
      <c r="AQ62" s="571">
        <f t="shared" si="34"/>
        <v>310.77728468856469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45"/>
        <v>3.9993984962406011E-3</v>
      </c>
      <c r="D63" s="598">
        <v>3.9993984962406011E-3</v>
      </c>
      <c r="E63" s="322"/>
      <c r="F63" s="322"/>
      <c r="G63" s="583"/>
      <c r="H63" s="304">
        <f t="shared" si="46"/>
        <v>0</v>
      </c>
      <c r="I63" s="252"/>
      <c r="J63" s="501"/>
      <c r="K63" s="252"/>
      <c r="L63" s="304">
        <f t="shared" si="47"/>
        <v>1.1294838820825854</v>
      </c>
      <c r="M63" s="253"/>
      <c r="N63" s="386"/>
      <c r="O63" s="386"/>
      <c r="P63" s="322"/>
      <c r="Q63" s="604">
        <v>0.66900000000000004</v>
      </c>
      <c r="R63" s="322"/>
      <c r="S63" s="604">
        <v>0</v>
      </c>
      <c r="T63" s="604">
        <v>0.12348388208258533</v>
      </c>
      <c r="U63" s="604">
        <v>0.33700000000000002</v>
      </c>
      <c r="V63" s="618">
        <v>0</v>
      </c>
      <c r="W63" s="322"/>
      <c r="X63" s="322"/>
      <c r="Y63" s="386"/>
      <c r="Z63" s="252"/>
      <c r="AA63" s="611">
        <v>13.474454782040297</v>
      </c>
      <c r="AB63" s="322">
        <f t="shared" si="56"/>
        <v>0.7254401054980002</v>
      </c>
      <c r="AC63" s="565"/>
      <c r="AD63" s="253"/>
      <c r="AE63" s="580">
        <v>0.7254401054980002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11">
        <v>42.163704878222397</v>
      </c>
      <c r="AP63" s="322"/>
      <c r="AQ63" s="571">
        <f t="shared" si="34"/>
        <v>57.497083046339519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45"/>
        <v>0</v>
      </c>
      <c r="D64" s="598">
        <v>0</v>
      </c>
      <c r="E64" s="330"/>
      <c r="F64" s="330"/>
      <c r="G64" s="584"/>
      <c r="H64" s="310">
        <f t="shared" si="46"/>
        <v>0</v>
      </c>
      <c r="I64" s="292"/>
      <c r="J64" s="504"/>
      <c r="K64" s="292"/>
      <c r="L64" s="310">
        <f t="shared" si="47"/>
        <v>18.712828770359287</v>
      </c>
      <c r="M64" s="293"/>
      <c r="N64" s="567"/>
      <c r="O64" s="567"/>
      <c r="P64" s="330"/>
      <c r="Q64" s="604">
        <v>3.0089999999999999</v>
      </c>
      <c r="R64" s="330"/>
      <c r="S64" s="604">
        <v>0</v>
      </c>
      <c r="T64" s="604">
        <v>6.157828770359286</v>
      </c>
      <c r="U64" s="604">
        <v>9.5459999999999994</v>
      </c>
      <c r="V64" s="618">
        <v>0</v>
      </c>
      <c r="W64" s="330"/>
      <c r="X64" s="330"/>
      <c r="Y64" s="567"/>
      <c r="Z64" s="292"/>
      <c r="AA64" s="611">
        <v>74.868096581592923</v>
      </c>
      <c r="AB64" s="330">
        <f t="shared" si="56"/>
        <v>20.762952040550971</v>
      </c>
      <c r="AC64" s="568"/>
      <c r="AD64" s="293"/>
      <c r="AE64" s="581">
        <v>1.6986703131184044</v>
      </c>
      <c r="AF64" s="581"/>
      <c r="AG64" s="581"/>
      <c r="AH64" s="581">
        <v>0.87248875439999996</v>
      </c>
      <c r="AI64" s="581"/>
      <c r="AJ64" s="581"/>
      <c r="AK64" s="581"/>
      <c r="AL64" s="581">
        <v>0.16649466165720572</v>
      </c>
      <c r="AM64" s="624">
        <v>18.025298311375362</v>
      </c>
      <c r="AN64" s="310"/>
      <c r="AO64" s="611">
        <v>105.75931456952041</v>
      </c>
      <c r="AP64" s="330"/>
      <c r="AQ64" s="572">
        <f t="shared" si="34"/>
        <v>220.10319196202357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2.9995488721804506E-3</v>
      </c>
      <c r="D65" s="596">
        <f>SUM(D66:D69)</f>
        <v>2.9995488721804506E-3</v>
      </c>
      <c r="E65" s="417"/>
      <c r="F65" s="417"/>
      <c r="G65" s="585"/>
      <c r="H65" s="310">
        <f>SUM(I65:K65)</f>
        <v>0</v>
      </c>
      <c r="I65" s="265"/>
      <c r="J65" s="476">
        <v>0</v>
      </c>
      <c r="K65" s="182">
        <v>0</v>
      </c>
      <c r="L65" s="310">
        <f>SUM(M65:Z65)</f>
        <v>116.79871844287223</v>
      </c>
      <c r="M65" s="182"/>
      <c r="N65" s="266"/>
      <c r="O65" s="266"/>
      <c r="P65" s="417"/>
      <c r="Q65" s="602">
        <v>45.481999999999999</v>
      </c>
      <c r="R65" s="417"/>
      <c r="S65" s="602">
        <v>0.2093031229578676</v>
      </c>
      <c r="T65" s="602">
        <v>19.940415319914354</v>
      </c>
      <c r="U65" s="602">
        <v>51.167000000000002</v>
      </c>
      <c r="V65" s="344">
        <f>SUM(V66:V69)</f>
        <v>0</v>
      </c>
      <c r="W65" s="417"/>
      <c r="X65" s="417"/>
      <c r="Y65" s="266"/>
      <c r="Z65" s="182"/>
      <c r="AA65" s="609">
        <v>145.24542355434957</v>
      </c>
      <c r="AB65" s="330">
        <f t="shared" si="56"/>
        <v>14.116908869310913</v>
      </c>
      <c r="AC65" s="331"/>
      <c r="AD65" s="182"/>
      <c r="AE65" s="182">
        <f>SUM(AE66:AE69)</f>
        <v>8.6790699373003211</v>
      </c>
      <c r="AF65" s="182"/>
      <c r="AG65" s="182"/>
      <c r="AH65" s="182">
        <v>5.4378389320105924</v>
      </c>
      <c r="AI65" s="182"/>
      <c r="AJ65" s="182"/>
      <c r="AK65" s="182"/>
      <c r="AL65" s="182"/>
      <c r="AM65" s="266"/>
      <c r="AN65" s="310"/>
      <c r="AO65" s="609">
        <v>296.45086311558981</v>
      </c>
      <c r="AP65" s="330"/>
      <c r="AQ65" s="576">
        <f t="shared" si="34"/>
        <v>572.61491353099473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60">SUM(D66:G66)</f>
        <v>0</v>
      </c>
      <c r="D66" s="599">
        <v>0</v>
      </c>
      <c r="E66" s="313"/>
      <c r="F66" s="313"/>
      <c r="G66" s="586"/>
      <c r="H66" s="309">
        <f t="shared" ref="H66:H69" si="61">SUM(I66:K66)</f>
        <v>0</v>
      </c>
      <c r="I66" s="554"/>
      <c r="J66" s="473"/>
      <c r="K66" s="423"/>
      <c r="L66" s="309">
        <f t="shared" ref="L66:L69" si="62">SUM(M66:Z66)</f>
        <v>5.7471457148673046</v>
      </c>
      <c r="M66" s="554"/>
      <c r="N66" s="313"/>
      <c r="O66" s="263"/>
      <c r="P66" s="313"/>
      <c r="Q66" s="605">
        <v>0.189</v>
      </c>
      <c r="R66" s="313"/>
      <c r="S66" s="605">
        <v>1.1295365513106725E-4</v>
      </c>
      <c r="T66" s="605">
        <v>1.2720327612121742</v>
      </c>
      <c r="U66" s="605">
        <v>4.2859999999999996</v>
      </c>
      <c r="V66" s="619">
        <v>0</v>
      </c>
      <c r="W66" s="313"/>
      <c r="X66" s="313"/>
      <c r="Y66" s="263"/>
      <c r="Z66" s="181"/>
      <c r="AA66" s="612">
        <v>16.572499250958735</v>
      </c>
      <c r="AB66" s="328">
        <f t="shared" si="56"/>
        <v>5.4661759624225885</v>
      </c>
      <c r="AC66" s="329"/>
      <c r="AD66" s="181"/>
      <c r="AE66" s="181">
        <v>2.8337030411996013E-2</v>
      </c>
      <c r="AF66" s="181"/>
      <c r="AG66" s="181"/>
      <c r="AH66" s="181">
        <v>5.4378389320105924</v>
      </c>
      <c r="AI66" s="181"/>
      <c r="AJ66" s="181"/>
      <c r="AK66" s="181"/>
      <c r="AL66" s="181"/>
      <c r="AM66" s="263"/>
      <c r="AN66" s="309"/>
      <c r="AO66" s="612">
        <v>112.31606480493075</v>
      </c>
      <c r="AP66" s="328"/>
      <c r="AQ66" s="221">
        <f t="shared" si="34"/>
        <v>140.10188573317939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60"/>
        <v>1.9996992481203005E-3</v>
      </c>
      <c r="D67" s="600">
        <v>1.9996992481203005E-3</v>
      </c>
      <c r="E67" s="416"/>
      <c r="F67" s="416"/>
      <c r="G67" s="587"/>
      <c r="H67" s="304">
        <f t="shared" si="61"/>
        <v>0</v>
      </c>
      <c r="I67" s="555"/>
      <c r="J67" s="470"/>
      <c r="K67" s="419"/>
      <c r="L67" s="304">
        <f t="shared" si="62"/>
        <v>35.520994159940429</v>
      </c>
      <c r="M67" s="555"/>
      <c r="N67" s="416"/>
      <c r="O67" s="190"/>
      <c r="P67" s="416"/>
      <c r="Q67" s="606">
        <v>6.9610000000000003</v>
      </c>
      <c r="R67" s="416"/>
      <c r="S67" s="606">
        <v>7.3081014869800509E-2</v>
      </c>
      <c r="T67" s="606">
        <v>6.5729131450706273</v>
      </c>
      <c r="U67" s="606">
        <v>21.914000000000001</v>
      </c>
      <c r="V67" s="620">
        <v>0</v>
      </c>
      <c r="W67" s="416"/>
      <c r="X67" s="416"/>
      <c r="Y67" s="190"/>
      <c r="Z67" s="175"/>
      <c r="AA67" s="613">
        <v>54.859207206255483</v>
      </c>
      <c r="AB67" s="322">
        <f t="shared" si="56"/>
        <v>5.1864996600456035</v>
      </c>
      <c r="AC67" s="323"/>
      <c r="AD67" s="175"/>
      <c r="AE67" s="175">
        <v>5.1864996600456035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13">
        <v>93.65765187788088</v>
      </c>
      <c r="AP67" s="322"/>
      <c r="AQ67" s="201">
        <f t="shared" si="34"/>
        <v>189.22635260337051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60"/>
        <v>9.9984962406015026E-4</v>
      </c>
      <c r="D68" s="600">
        <v>9.9984962406015026E-4</v>
      </c>
      <c r="E68" s="416"/>
      <c r="F68" s="416"/>
      <c r="G68" s="587"/>
      <c r="H68" s="304">
        <f t="shared" si="61"/>
        <v>0</v>
      </c>
      <c r="I68" s="555"/>
      <c r="J68" s="470"/>
      <c r="K68" s="419"/>
      <c r="L68" s="304">
        <f t="shared" si="62"/>
        <v>51.513448982744663</v>
      </c>
      <c r="M68" s="555"/>
      <c r="N68" s="416"/>
      <c r="O68" s="190"/>
      <c r="P68" s="416"/>
      <c r="Q68" s="606">
        <v>25.274999999999999</v>
      </c>
      <c r="R68" s="416"/>
      <c r="S68" s="606">
        <v>1.1860133788762059E-2</v>
      </c>
      <c r="T68" s="606">
        <v>9.1035888489558996</v>
      </c>
      <c r="U68" s="606">
        <v>17.123000000000001</v>
      </c>
      <c r="V68" s="620">
        <v>0</v>
      </c>
      <c r="W68" s="416"/>
      <c r="X68" s="416"/>
      <c r="Y68" s="190"/>
      <c r="Z68" s="175"/>
      <c r="AA68" s="613">
        <v>32.355286866340009</v>
      </c>
      <c r="AB68" s="322">
        <f t="shared" si="56"/>
        <v>1.2984473673930057</v>
      </c>
      <c r="AC68" s="323"/>
      <c r="AD68" s="175"/>
      <c r="AE68" s="175">
        <v>1.2984473673930057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13">
        <v>57.3702699874516</v>
      </c>
      <c r="AP68" s="322"/>
      <c r="AQ68" s="201">
        <f t="shared" si="34"/>
        <v>142.53845305355333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60"/>
        <v>0</v>
      </c>
      <c r="D69" s="601">
        <v>0</v>
      </c>
      <c r="E69" s="417"/>
      <c r="F69" s="417"/>
      <c r="G69" s="585"/>
      <c r="H69" s="318">
        <f t="shared" si="61"/>
        <v>0</v>
      </c>
      <c r="I69" s="556"/>
      <c r="J69" s="476"/>
      <c r="K69" s="424"/>
      <c r="L69" s="318">
        <f t="shared" si="62"/>
        <v>24.017129585319825</v>
      </c>
      <c r="M69" s="556"/>
      <c r="N69" s="417"/>
      <c r="O69" s="266"/>
      <c r="P69" s="417"/>
      <c r="Q69" s="607">
        <v>13.057</v>
      </c>
      <c r="R69" s="417"/>
      <c r="S69" s="607">
        <v>0.12424902064417395</v>
      </c>
      <c r="T69" s="607">
        <v>2.9918805646756517</v>
      </c>
      <c r="U69" s="607">
        <v>7.8440000000000003</v>
      </c>
      <c r="V69" s="621">
        <v>0</v>
      </c>
      <c r="W69" s="417"/>
      <c r="X69" s="417"/>
      <c r="Y69" s="266"/>
      <c r="Z69" s="182"/>
      <c r="AA69" s="614">
        <v>41.458430230795337</v>
      </c>
      <c r="AB69" s="342">
        <f t="shared" si="56"/>
        <v>2.1657858794497162</v>
      </c>
      <c r="AC69" s="343"/>
      <c r="AD69" s="287"/>
      <c r="AE69" s="287">
        <v>2.1657858794497162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14">
        <v>33.106876445326577</v>
      </c>
      <c r="AP69" s="342"/>
      <c r="AQ69" s="239">
        <f t="shared" si="34"/>
        <v>100.74822214089146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483"/>
      <c r="K70" s="191"/>
      <c r="L70" s="312">
        <f>SUM(M70:Z70)</f>
        <v>181.60192879774644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608">
        <v>181.60192879774644</v>
      </c>
      <c r="V70" s="181"/>
      <c r="W70" s="296"/>
      <c r="X70" s="296"/>
      <c r="Y70" s="296"/>
      <c r="Z70" s="191"/>
      <c r="AA70" s="312">
        <v>0</v>
      </c>
      <c r="AB70" s="333">
        <f t="shared" si="56"/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47.24240168192096</v>
      </c>
      <c r="AP70" s="333"/>
      <c r="AQ70" s="220">
        <f t="shared" si="34"/>
        <v>228.84433047966741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476"/>
      <c r="K71" s="182"/>
      <c r="L71" s="310">
        <f>SUM(M71:Z71)</f>
        <v>23.527909786636457</v>
      </c>
      <c r="M71" s="182"/>
      <c r="N71" s="182"/>
      <c r="O71" s="182"/>
      <c r="P71" s="182"/>
      <c r="Q71" s="182"/>
      <c r="R71" s="182"/>
      <c r="S71" s="182"/>
      <c r="T71" s="182"/>
      <c r="U71" s="293">
        <v>23.527909786636457</v>
      </c>
      <c r="V71" s="182"/>
      <c r="W71" s="266"/>
      <c r="X71" s="266"/>
      <c r="Y71" s="266"/>
      <c r="Z71" s="182"/>
      <c r="AA71" s="310"/>
      <c r="AB71" s="330">
        <f t="shared" si="56"/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34"/>
        <v>23.527909786636457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63">C26-C27-C29</f>
        <v>-9.0581252661179974</v>
      </c>
      <c r="D72" s="278">
        <f t="shared" si="63"/>
        <v>-6.9354743211960681</v>
      </c>
      <c r="E72" s="179">
        <f t="shared" si="63"/>
        <v>-2.6469882778086173</v>
      </c>
      <c r="F72" s="297">
        <f t="shared" si="63"/>
        <v>0</v>
      </c>
      <c r="G72" s="297">
        <f t="shared" si="63"/>
        <v>0.52433733288671824</v>
      </c>
      <c r="H72" s="307">
        <f t="shared" si="63"/>
        <v>8.0942833818653526E-4</v>
      </c>
      <c r="I72" s="278">
        <f t="shared" si="63"/>
        <v>2.0251833818818454E-4</v>
      </c>
      <c r="J72" s="480">
        <f t="shared" si="63"/>
        <v>0</v>
      </c>
      <c r="K72" s="179">
        <f t="shared" si="63"/>
        <v>6.0691000000190343E-4</v>
      </c>
      <c r="L72" s="307">
        <f t="shared" si="63"/>
        <v>-28.331358892776734</v>
      </c>
      <c r="M72" s="179">
        <f t="shared" si="63"/>
        <v>0</v>
      </c>
      <c r="N72" s="179">
        <f t="shared" ref="N72" si="64">N26-N27-N29</f>
        <v>0.10592816546412109</v>
      </c>
      <c r="O72" s="179">
        <f t="shared" si="63"/>
        <v>-2.9586845597954721</v>
      </c>
      <c r="P72" s="179">
        <f t="shared" si="63"/>
        <v>-32.910137912638788</v>
      </c>
      <c r="Q72" s="179">
        <f t="shared" si="63"/>
        <v>-2.4140136383998652</v>
      </c>
      <c r="R72" s="179">
        <f t="shared" si="63"/>
        <v>4.252123226879803</v>
      </c>
      <c r="S72" s="179">
        <f t="shared" si="63"/>
        <v>6.6447056102567323</v>
      </c>
      <c r="T72" s="179">
        <f t="shared" si="63"/>
        <v>6.1164319481637222</v>
      </c>
      <c r="U72" s="179">
        <f t="shared" si="63"/>
        <v>-15.662102196444721</v>
      </c>
      <c r="V72" s="179">
        <f t="shared" si="63"/>
        <v>0.47626936567021971</v>
      </c>
      <c r="W72" s="297">
        <f t="shared" si="63"/>
        <v>8.0181210980662954</v>
      </c>
      <c r="X72" s="297">
        <f t="shared" si="63"/>
        <v>0</v>
      </c>
      <c r="Y72" s="297">
        <f t="shared" si="63"/>
        <v>0</v>
      </c>
      <c r="Z72" s="179">
        <f t="shared" si="63"/>
        <v>0</v>
      </c>
      <c r="AA72" s="307">
        <f t="shared" si="63"/>
        <v>-32.866921298702209</v>
      </c>
      <c r="AB72" s="257">
        <f t="shared" si="63"/>
        <v>1.0840365592829926</v>
      </c>
      <c r="AC72" s="336">
        <f t="shared" si="63"/>
        <v>0</v>
      </c>
      <c r="AD72" s="179">
        <f t="shared" si="63"/>
        <v>0</v>
      </c>
      <c r="AE72" s="179">
        <f t="shared" si="63"/>
        <v>0.75830442816317145</v>
      </c>
      <c r="AF72" s="179">
        <f t="shared" ref="AF72" si="65">AF26-AF27-AF29</f>
        <v>0</v>
      </c>
      <c r="AG72" s="179">
        <f t="shared" si="63"/>
        <v>0</v>
      </c>
      <c r="AH72" s="179">
        <f t="shared" si="63"/>
        <v>0</v>
      </c>
      <c r="AI72" s="179">
        <f t="shared" si="63"/>
        <v>-0.39713207980796028</v>
      </c>
      <c r="AJ72" s="179">
        <f t="shared" ref="AJ72" si="66">AJ26-AJ27-AJ29</f>
        <v>0.72286421092800524</v>
      </c>
      <c r="AK72" s="278">
        <f t="shared" si="63"/>
        <v>0</v>
      </c>
      <c r="AL72" s="297">
        <f t="shared" ref="AL72:AM72" si="67">AL26-AL27-AL29</f>
        <v>0</v>
      </c>
      <c r="AM72" s="179">
        <f t="shared" si="67"/>
        <v>0</v>
      </c>
      <c r="AN72" s="307">
        <f t="shared" si="63"/>
        <v>0</v>
      </c>
      <c r="AO72" s="307">
        <f t="shared" si="63"/>
        <v>-34.879482574108806</v>
      </c>
      <c r="AP72" s="257">
        <f t="shared" si="63"/>
        <v>0</v>
      </c>
      <c r="AQ72" s="207">
        <f t="shared" si="34"/>
        <v>-104.05104204408457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242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816" t="s">
        <v>204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819" t="s">
        <v>206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524" t="s">
        <v>205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818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818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80"/>
  <sheetViews>
    <sheetView zoomScale="80" zoomScaleNormal="80" zoomScaleSheetLayoutView="70" workbookViewId="0">
      <pane xSplit="2" ySplit="1" topLeftCell="C71" activePane="bottomRight" state="frozen"/>
      <selection activeCell="J89" sqref="J89"/>
      <selection pane="topRight" activeCell="J89" sqref="J89"/>
      <selection pane="bottomLeft" activeCell="J89" sqref="J89"/>
      <selection pane="bottomRight" activeCell="AM91" sqref="AM91:AM110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6" width="7" style="213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171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35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815.92434898628403</v>
      </c>
      <c r="I2" s="12">
        <v>688.22034898628408</v>
      </c>
      <c r="J2" s="525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2751.9191872187112</v>
      </c>
      <c r="AB2" s="320">
        <f>SUM(AC2:AM2)</f>
        <v>1331.3401596683552</v>
      </c>
      <c r="AC2" s="321">
        <v>59.691708987970003</v>
      </c>
      <c r="AD2" s="303">
        <v>743.01992281532614</v>
      </c>
      <c r="AE2" s="303">
        <v>248.90728456918018</v>
      </c>
      <c r="AF2" s="303">
        <v>139.99992739520798</v>
      </c>
      <c r="AG2" s="303">
        <v>33.531818868055431</v>
      </c>
      <c r="AH2" s="303">
        <v>16.813132576534866</v>
      </c>
      <c r="AI2" s="303">
        <v>31.064467987392003</v>
      </c>
      <c r="AJ2" s="303">
        <v>2.6691993220799999</v>
      </c>
      <c r="AK2" s="12">
        <v>1.5674556929599923</v>
      </c>
      <c r="AL2" s="12">
        <v>13.54608560366562</v>
      </c>
      <c r="AM2" s="250">
        <v>40.529155849983312</v>
      </c>
      <c r="AN2" s="351">
        <v>145.43710297949829</v>
      </c>
      <c r="AO2" s="351"/>
      <c r="AP2" s="320"/>
      <c r="AQ2" s="197">
        <f>C2+H2+L2+AA2+AB2+AN2+AO2+AP2</f>
        <v>5044.6207988528486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903.49466255082825</v>
      </c>
      <c r="D3" s="252">
        <v>829.57460107090037</v>
      </c>
      <c r="E3" s="386">
        <v>61.722867734674637</v>
      </c>
      <c r="F3" s="190"/>
      <c r="G3" s="190">
        <v>12.197193745253209</v>
      </c>
      <c r="H3" s="304">
        <f>SUM(I3:K3)</f>
        <v>0</v>
      </c>
      <c r="I3" s="28"/>
      <c r="J3" s="470"/>
      <c r="K3" s="175"/>
      <c r="L3" s="304">
        <f>SUM(M3:Z3)</f>
        <v>9138.5577999094057</v>
      </c>
      <c r="M3" s="28">
        <v>3053.4742963851995</v>
      </c>
      <c r="N3" s="28">
        <v>16.633377499200002</v>
      </c>
      <c r="O3" s="175">
        <v>0</v>
      </c>
      <c r="P3" s="175">
        <v>564.2364083333332</v>
      </c>
      <c r="Q3" s="175">
        <v>369.14638715136005</v>
      </c>
      <c r="R3" s="175">
        <v>1542.2444022448799</v>
      </c>
      <c r="S3" s="175">
        <v>82.827948630790956</v>
      </c>
      <c r="T3" s="175">
        <v>157.5463640726893</v>
      </c>
      <c r="U3" s="175">
        <v>2932.6955801163149</v>
      </c>
      <c r="V3" s="175">
        <v>166.37647928144222</v>
      </c>
      <c r="W3" s="190">
        <v>7.5616539426795564</v>
      </c>
      <c r="X3" s="190">
        <v>200.83222211696253</v>
      </c>
      <c r="Y3" s="190">
        <v>1.2281470084248403</v>
      </c>
      <c r="Z3" s="175">
        <v>43.754533126130625</v>
      </c>
      <c r="AA3" s="304">
        <v>1728.338063506957</v>
      </c>
      <c r="AB3" s="322">
        <f>SUM(AC3:AM3)</f>
        <v>153.41548873811828</v>
      </c>
      <c r="AC3" s="323"/>
      <c r="AD3" s="175"/>
      <c r="AE3" s="175">
        <v>25.457117750195103</v>
      </c>
      <c r="AF3" s="175"/>
      <c r="AG3" s="175"/>
      <c r="AH3" s="175"/>
      <c r="AI3" s="175">
        <v>105.12134052377918</v>
      </c>
      <c r="AJ3" s="175">
        <v>22.837030464144</v>
      </c>
      <c r="AK3" s="28"/>
      <c r="AL3" s="28"/>
      <c r="AM3" s="190"/>
      <c r="AN3" s="352"/>
      <c r="AO3" s="352">
        <v>139.45061680000001</v>
      </c>
      <c r="AP3" s="322"/>
      <c r="AQ3" s="201">
        <f t="shared" ref="AQ3:AQ20" si="0">C3+H3+L3+AA3+AB3+AN3+AO3+AP3</f>
        <v>12063.25663150531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15.186580890895996</v>
      </c>
      <c r="D4" s="252">
        <v>0</v>
      </c>
      <c r="E4" s="253">
        <v>14.097722161999997</v>
      </c>
      <c r="F4" s="190"/>
      <c r="G4" s="190">
        <v>1.0888587288959999</v>
      </c>
      <c r="H4" s="304">
        <f>SUM(I4:K4)</f>
        <v>7.0330680000000001</v>
      </c>
      <c r="I4" s="28"/>
      <c r="J4" s="470"/>
      <c r="K4" s="175">
        <v>7.0330680000000001</v>
      </c>
      <c r="L4" s="304">
        <f>SUM(M4:Z4)</f>
        <v>1717.0624747879344</v>
      </c>
      <c r="M4" s="28">
        <v>0</v>
      </c>
      <c r="N4" s="28">
        <v>0</v>
      </c>
      <c r="O4" s="175"/>
      <c r="P4" s="175">
        <v>364.52221864444448</v>
      </c>
      <c r="Q4" s="175">
        <v>21.672508399360005</v>
      </c>
      <c r="R4" s="175">
        <v>156.29379915984001</v>
      </c>
      <c r="S4" s="175">
        <v>986.60611760112999</v>
      </c>
      <c r="T4" s="175">
        <v>35.289733288720633</v>
      </c>
      <c r="U4" s="175">
        <v>102.14625414775992</v>
      </c>
      <c r="V4" s="175">
        <v>2.9088437938490893E-3</v>
      </c>
      <c r="W4" s="190">
        <v>36.297317128453038</v>
      </c>
      <c r="X4" s="190">
        <v>5.4694689952000006</v>
      </c>
      <c r="Y4" s="190">
        <v>1.8500297569930473E-2</v>
      </c>
      <c r="Z4" s="175">
        <v>8.7436482816626366</v>
      </c>
      <c r="AA4" s="304">
        <v>0</v>
      </c>
      <c r="AB4" s="322">
        <f>SUM(AC4:AM4)</f>
        <v>9.4476585178560004</v>
      </c>
      <c r="AC4" s="323"/>
      <c r="AD4" s="175"/>
      <c r="AE4" s="175">
        <v>0.41264639999999991</v>
      </c>
      <c r="AF4" s="175"/>
      <c r="AG4" s="175"/>
      <c r="AH4" s="175"/>
      <c r="AI4" s="175">
        <v>9.0350121178560006</v>
      </c>
      <c r="AJ4" s="175">
        <v>0</v>
      </c>
      <c r="AK4" s="28"/>
      <c r="AL4" s="28"/>
      <c r="AM4" s="190"/>
      <c r="AN4" s="352"/>
      <c r="AO4" s="352">
        <v>141.83539077999998</v>
      </c>
      <c r="AP4" s="322"/>
      <c r="AQ4" s="201">
        <f t="shared" si="0"/>
        <v>1890.5651729766864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470"/>
      <c r="K5" s="175"/>
      <c r="L5" s="304">
        <f>SUM(M5:Z5)</f>
        <v>172.71258946798309</v>
      </c>
      <c r="M5" s="28"/>
      <c r="N5" s="28"/>
      <c r="O5" s="175"/>
      <c r="P5" s="175"/>
      <c r="Q5" s="175"/>
      <c r="R5" s="175"/>
      <c r="S5" s="175">
        <v>15.730078096892656</v>
      </c>
      <c r="T5" s="175"/>
      <c r="U5" s="175">
        <v>156.98251137109042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172.71258946798309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-101.25634942971132</v>
      </c>
      <c r="D6" s="254">
        <v>-101.869888772661</v>
      </c>
      <c r="E6" s="190">
        <v>-0.80797667272355533</v>
      </c>
      <c r="F6" s="255"/>
      <c r="G6" s="255">
        <v>1.4215160156732278</v>
      </c>
      <c r="H6" s="305">
        <f>SUM(I6:K6)</f>
        <v>-122.93905189963694</v>
      </c>
      <c r="I6" s="306">
        <v>-136.53826589963694</v>
      </c>
      <c r="J6" s="526">
        <v>0</v>
      </c>
      <c r="K6" s="306">
        <v>13.599214000000003</v>
      </c>
      <c r="L6" s="305">
        <f>SUM(M6:Z6)</f>
        <v>137.25717980152902</v>
      </c>
      <c r="M6" s="28">
        <v>38.730964773999993</v>
      </c>
      <c r="N6" s="28">
        <v>-8.8751519999999999</v>
      </c>
      <c r="O6" s="175"/>
      <c r="P6" s="175">
        <v>-9.6980083333333713</v>
      </c>
      <c r="Q6" s="175">
        <v>-1.1994301446400024</v>
      </c>
      <c r="R6" s="175">
        <v>82.12024884504001</v>
      </c>
      <c r="S6" s="175">
        <v>23.637599999999999</v>
      </c>
      <c r="T6" s="175">
        <v>1.4659197380156652</v>
      </c>
      <c r="U6" s="175">
        <v>8.3874136006762399</v>
      </c>
      <c r="V6" s="175">
        <v>3.2040911090632966</v>
      </c>
      <c r="W6" s="255">
        <v>-0.51646778729281662</v>
      </c>
      <c r="X6" s="255">
        <v>0</v>
      </c>
      <c r="Y6" s="255">
        <v>0</v>
      </c>
      <c r="Z6" s="306">
        <v>0</v>
      </c>
      <c r="AA6" s="305">
        <v>0</v>
      </c>
      <c r="AB6" s="324">
        <f>SUM(AC6:AM6)</f>
        <v>4.3100759253751439</v>
      </c>
      <c r="AC6" s="325"/>
      <c r="AD6" s="186"/>
      <c r="AE6" s="186">
        <v>0.11704876561514327</v>
      </c>
      <c r="AF6" s="186"/>
      <c r="AG6" s="186"/>
      <c r="AH6" s="186"/>
      <c r="AI6" s="186">
        <v>1.7828522013120007</v>
      </c>
      <c r="AJ6" s="186">
        <v>2.4101749584479997</v>
      </c>
      <c r="AK6" s="306"/>
      <c r="AL6" s="306"/>
      <c r="AM6" s="255"/>
      <c r="AN6" s="353"/>
      <c r="AO6" s="353"/>
      <c r="AP6" s="324"/>
      <c r="AQ6" s="204">
        <f t="shared" si="0"/>
        <v>-82.628145602444107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787.05173223022086</v>
      </c>
      <c r="D7" s="326">
        <f t="shared" si="1"/>
        <v>727.70471229823943</v>
      </c>
      <c r="E7" s="180">
        <f t="shared" si="1"/>
        <v>46.817168899951085</v>
      </c>
      <c r="F7" s="180">
        <f t="shared" si="1"/>
        <v>0</v>
      </c>
      <c r="G7" s="180">
        <f t="shared" si="1"/>
        <v>12.529851032030438</v>
      </c>
      <c r="H7" s="308">
        <f t="shared" si="1"/>
        <v>685.95222908664709</v>
      </c>
      <c r="I7" s="326">
        <f t="shared" si="1"/>
        <v>551.68208308664714</v>
      </c>
      <c r="J7" s="471">
        <f t="shared" si="1"/>
        <v>127.70399999999999</v>
      </c>
      <c r="K7" s="180">
        <f t="shared" si="1"/>
        <v>6.5661460000000034</v>
      </c>
      <c r="L7" s="308">
        <f t="shared" si="1"/>
        <v>7386.0399154550169</v>
      </c>
      <c r="M7" s="326">
        <f t="shared" si="1"/>
        <v>3092.2052611591994</v>
      </c>
      <c r="N7" s="326">
        <f t="shared" ref="N7" si="2">N2+N3-N4-N5+N6</f>
        <v>7.7582254992000017</v>
      </c>
      <c r="O7" s="180">
        <f t="shared" si="1"/>
        <v>0</v>
      </c>
      <c r="P7" s="180">
        <f t="shared" si="1"/>
        <v>190.01618135555535</v>
      </c>
      <c r="Q7" s="180">
        <f t="shared" si="1"/>
        <v>346.27444860736</v>
      </c>
      <c r="R7" s="180">
        <f t="shared" si="1"/>
        <v>1468.0708519300797</v>
      </c>
      <c r="S7" s="180">
        <f t="shared" si="1"/>
        <v>-895.87064706723163</v>
      </c>
      <c r="T7" s="180">
        <f t="shared" si="1"/>
        <v>123.72255052198433</v>
      </c>
      <c r="U7" s="180">
        <f t="shared" si="1"/>
        <v>2681.9542281981408</v>
      </c>
      <c r="V7" s="180">
        <f t="shared" si="1"/>
        <v>169.57766154671165</v>
      </c>
      <c r="W7" s="180">
        <f t="shared" si="1"/>
        <v>-29.252130973066301</v>
      </c>
      <c r="X7" s="180">
        <f t="shared" si="1"/>
        <v>195.36275312176252</v>
      </c>
      <c r="Y7" s="180">
        <f t="shared" si="1"/>
        <v>1.2096467108549098</v>
      </c>
      <c r="Z7" s="180">
        <f t="shared" si="1"/>
        <v>35.010884844467988</v>
      </c>
      <c r="AA7" s="308">
        <f t="shared" si="1"/>
        <v>4480.2572507256682</v>
      </c>
      <c r="AB7" s="308">
        <f t="shared" si="1"/>
        <v>1479.6180658139924</v>
      </c>
      <c r="AC7" s="326">
        <f t="shared" si="1"/>
        <v>59.691708987970003</v>
      </c>
      <c r="AD7" s="180">
        <f t="shared" si="1"/>
        <v>743.01992281532614</v>
      </c>
      <c r="AE7" s="180">
        <f t="shared" si="1"/>
        <v>274.06880468499043</v>
      </c>
      <c r="AF7" s="180">
        <f t="shared" ref="AF7" si="3">AF2+AF3-AF4-AF5+AF6</f>
        <v>139.99992739520798</v>
      </c>
      <c r="AG7" s="180">
        <f t="shared" si="1"/>
        <v>33.531818868055431</v>
      </c>
      <c r="AH7" s="180">
        <f t="shared" si="1"/>
        <v>16.813132576534866</v>
      </c>
      <c r="AI7" s="180">
        <f t="shared" si="1"/>
        <v>128.93364859462719</v>
      </c>
      <c r="AJ7" s="180">
        <f t="shared" ref="AJ7" si="4">AJ2+AJ3-AJ4-AJ5+AJ6</f>
        <v>27.916404744672001</v>
      </c>
      <c r="AK7" s="259">
        <f t="shared" si="1"/>
        <v>1.5674556929599923</v>
      </c>
      <c r="AL7" s="259">
        <f t="shared" ref="AL7:AM7" si="5">AL2+AL3-AL4-AL5+AL6</f>
        <v>13.54608560366562</v>
      </c>
      <c r="AM7" s="326">
        <f t="shared" si="5"/>
        <v>40.529155849983312</v>
      </c>
      <c r="AN7" s="308">
        <f t="shared" si="1"/>
        <v>145.43710297949829</v>
      </c>
      <c r="AO7" s="308">
        <f t="shared" si="1"/>
        <v>-2.3847739799999772</v>
      </c>
      <c r="AP7" s="362">
        <f t="shared" si="1"/>
        <v>0</v>
      </c>
      <c r="AQ7" s="229">
        <f t="shared" si="0"/>
        <v>14961.971522311043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787.05173223022086</v>
      </c>
      <c r="D8" s="374">
        <f t="shared" si="6"/>
        <v>727.70471229823943</v>
      </c>
      <c r="E8" s="375">
        <f t="shared" si="6"/>
        <v>46.817168899951085</v>
      </c>
      <c r="F8" s="376">
        <f t="shared" si="6"/>
        <v>0</v>
      </c>
      <c r="G8" s="376">
        <f t="shared" si="6"/>
        <v>12.529851032030438</v>
      </c>
      <c r="H8" s="377">
        <f t="shared" si="6"/>
        <v>685.95222908664709</v>
      </c>
      <c r="I8" s="374">
        <f t="shared" si="6"/>
        <v>551.68208308664714</v>
      </c>
      <c r="J8" s="527">
        <f t="shared" si="6"/>
        <v>127.70399999999999</v>
      </c>
      <c r="K8" s="375">
        <f t="shared" si="6"/>
        <v>6.5661460000000034</v>
      </c>
      <c r="L8" s="377">
        <f t="shared" si="6"/>
        <v>7154.4566307779314</v>
      </c>
      <c r="M8" s="374">
        <f t="shared" si="6"/>
        <v>3092.2052611591994</v>
      </c>
      <c r="N8" s="374">
        <f t="shared" si="6"/>
        <v>7.7582254992000017</v>
      </c>
      <c r="O8" s="375">
        <f t="shared" si="6"/>
        <v>0</v>
      </c>
      <c r="P8" s="375">
        <f t="shared" si="6"/>
        <v>190.01618135555535</v>
      </c>
      <c r="Q8" s="375">
        <f t="shared" si="6"/>
        <v>346.27444860736</v>
      </c>
      <c r="R8" s="375">
        <f t="shared" si="6"/>
        <v>1468.0708519300797</v>
      </c>
      <c r="S8" s="375">
        <f t="shared" si="6"/>
        <v>-895.87064706723163</v>
      </c>
      <c r="T8" s="375">
        <f t="shared" si="6"/>
        <v>123.72255052198433</v>
      </c>
      <c r="U8" s="375">
        <f t="shared" si="6"/>
        <v>2681.9542281981408</v>
      </c>
      <c r="V8" s="375">
        <f t="shared" si="6"/>
        <v>169.57766154671165</v>
      </c>
      <c r="W8" s="376">
        <f t="shared" si="6"/>
        <v>-29.252130973066301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4480.2572507256682</v>
      </c>
      <c r="AB8" s="387">
        <f t="shared" si="6"/>
        <v>1479.6180658139924</v>
      </c>
      <c r="AC8" s="374">
        <f t="shared" si="6"/>
        <v>59.691708987970003</v>
      </c>
      <c r="AD8" s="375">
        <f t="shared" si="6"/>
        <v>743.01992281532614</v>
      </c>
      <c r="AE8" s="375">
        <f t="shared" si="6"/>
        <v>274.06880468499043</v>
      </c>
      <c r="AF8" s="375">
        <f t="shared" si="6"/>
        <v>139.99992739520798</v>
      </c>
      <c r="AG8" s="375">
        <f t="shared" si="6"/>
        <v>33.531818868055431</v>
      </c>
      <c r="AH8" s="375">
        <f t="shared" si="6"/>
        <v>16.813132576534866</v>
      </c>
      <c r="AI8" s="375">
        <f t="shared" si="6"/>
        <v>128.93364859462719</v>
      </c>
      <c r="AJ8" s="375">
        <f t="shared" ref="AJ8" si="7">AJ7-AJ27</f>
        <v>27.916404744672001</v>
      </c>
      <c r="AK8" s="411">
        <f t="shared" si="6"/>
        <v>1.5674556929599923</v>
      </c>
      <c r="AL8" s="411">
        <f t="shared" si="6"/>
        <v>13.54608560366562</v>
      </c>
      <c r="AM8" s="374">
        <f t="shared" si="6"/>
        <v>40.529155849983312</v>
      </c>
      <c r="AN8" s="377">
        <f t="shared" si="6"/>
        <v>145.43710297949829</v>
      </c>
      <c r="AO8" s="377">
        <f t="shared" si="6"/>
        <v>-2.3847739799999772</v>
      </c>
      <c r="AP8" s="374">
        <f t="shared" si="6"/>
        <v>0</v>
      </c>
      <c r="AQ8" s="378">
        <f t="shared" si="0"/>
        <v>14730.388237633959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489.13419536754503</v>
      </c>
      <c r="D9" s="259">
        <f t="shared" si="8"/>
        <v>489.13419536754503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541.02658367795425</v>
      </c>
      <c r="I9" s="259">
        <f t="shared" si="8"/>
        <v>541.02658367795425</v>
      </c>
      <c r="J9" s="471">
        <f t="shared" si="8"/>
        <v>0</v>
      </c>
      <c r="K9" s="180">
        <f t="shared" si="8"/>
        <v>0</v>
      </c>
      <c r="L9" s="308">
        <f t="shared" si="8"/>
        <v>3165.7216476484605</v>
      </c>
      <c r="M9" s="180">
        <f t="shared" si="8"/>
        <v>3092.2052611591994</v>
      </c>
      <c r="N9" s="180">
        <f t="shared" ref="N9" si="9">SUM(N10:N14)</f>
        <v>38.786602361842682</v>
      </c>
      <c r="O9" s="180">
        <f t="shared" si="8"/>
        <v>0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25.868327226603597</v>
      </c>
      <c r="T9" s="180">
        <f t="shared" si="8"/>
        <v>0.63499472294399995</v>
      </c>
      <c r="U9" s="180">
        <f t="shared" si="8"/>
        <v>8.2264621778709284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2501.2994242635782</v>
      </c>
      <c r="AB9" s="326">
        <f t="shared" si="8"/>
        <v>215.90352917717644</v>
      </c>
      <c r="AC9" s="327">
        <f t="shared" si="8"/>
        <v>0</v>
      </c>
      <c r="AD9" s="180">
        <f t="shared" si="8"/>
        <v>0</v>
      </c>
      <c r="AE9" s="180">
        <f t="shared" si="8"/>
        <v>76.028615684916531</v>
      </c>
      <c r="AF9" s="180">
        <f t="shared" ref="AF9" si="10">SUM(AF10:AF14)</f>
        <v>99.30702317107577</v>
      </c>
      <c r="AG9" s="180">
        <f t="shared" si="8"/>
        <v>33.531818868055431</v>
      </c>
      <c r="AH9" s="180">
        <f t="shared" si="8"/>
        <v>7.0360714531287174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ref="AM9" si="13">SUM(AM10:AM14)</f>
        <v>0</v>
      </c>
      <c r="AN9" s="308">
        <f t="shared" si="8"/>
        <v>90.714163374524205</v>
      </c>
      <c r="AO9" s="308">
        <f t="shared" si="8"/>
        <v>54.38453208</v>
      </c>
      <c r="AP9" s="326">
        <f t="shared" si="8"/>
        <v>0</v>
      </c>
      <c r="AQ9" s="211">
        <f t="shared" si="0"/>
        <v>7058.184075589239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489.13419536754503</v>
      </c>
      <c r="D10" s="262">
        <v>489.13419536754503</v>
      </c>
      <c r="E10" s="181"/>
      <c r="F10" s="263"/>
      <c r="G10" s="263"/>
      <c r="H10" s="309">
        <f>SUM(I10:K10)</f>
        <v>467.10845991760607</v>
      </c>
      <c r="I10" s="262">
        <v>467.10845991760607</v>
      </c>
      <c r="J10" s="473">
        <v>0</v>
      </c>
      <c r="K10" s="181"/>
      <c r="L10" s="309">
        <f>SUM(M10:Z10)</f>
        <v>34.094789404474525</v>
      </c>
      <c r="M10" s="181"/>
      <c r="N10" s="181"/>
      <c r="O10" s="181"/>
      <c r="P10" s="181"/>
      <c r="Q10" s="181"/>
      <c r="R10" s="181"/>
      <c r="S10" s="181">
        <v>25.868327226603597</v>
      </c>
      <c r="T10" s="181"/>
      <c r="U10" s="181">
        <v>8.2264621778709284</v>
      </c>
      <c r="V10" s="181"/>
      <c r="W10" s="263"/>
      <c r="X10" s="263"/>
      <c r="Y10" s="263"/>
      <c r="Z10" s="181"/>
      <c r="AA10" s="309">
        <v>2187.6033883210698</v>
      </c>
      <c r="AB10" s="328">
        <f>SUM(AC10:AM10)</f>
        <v>205.30590173319058</v>
      </c>
      <c r="AC10" s="329"/>
      <c r="AD10" s="181"/>
      <c r="AE10" s="181">
        <v>72.467059694059387</v>
      </c>
      <c r="AF10" s="181">
        <v>99.30702317107577</v>
      </c>
      <c r="AG10" s="181">
        <v>33.531818868055431</v>
      </c>
      <c r="AH10" s="181"/>
      <c r="AI10" s="181"/>
      <c r="AJ10" s="181"/>
      <c r="AK10" s="262"/>
      <c r="AL10" s="262"/>
      <c r="AM10" s="263"/>
      <c r="AN10" s="354">
        <v>90.714163374524205</v>
      </c>
      <c r="AO10" s="309"/>
      <c r="AP10" s="328"/>
      <c r="AQ10" s="214">
        <f t="shared" si="0"/>
        <v>3473.9608981184101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5.8425469182429177</v>
      </c>
      <c r="I11" s="28">
        <v>5.8425469182429177</v>
      </c>
      <c r="J11" s="470"/>
      <c r="K11" s="175"/>
      <c r="L11" s="304">
        <f>SUM(M11:Z11)</f>
        <v>0.63499472294399995</v>
      </c>
      <c r="M11" s="175"/>
      <c r="N11" s="188"/>
      <c r="O11" s="188">
        <v>0</v>
      </c>
      <c r="P11" s="175"/>
      <c r="Q11" s="175"/>
      <c r="R11" s="175"/>
      <c r="S11" s="175">
        <v>0</v>
      </c>
      <c r="T11" s="175">
        <v>0.63499472294399995</v>
      </c>
      <c r="U11" s="175">
        <v>0</v>
      </c>
      <c r="V11" s="175"/>
      <c r="W11" s="190"/>
      <c r="X11" s="190"/>
      <c r="Y11" s="190"/>
      <c r="Z11" s="175"/>
      <c r="AA11" s="304">
        <v>272.96145103491432</v>
      </c>
      <c r="AB11" s="322">
        <f>SUM(AC11:AM11)</f>
        <v>10.597627443985861</v>
      </c>
      <c r="AC11" s="323"/>
      <c r="AD11" s="175"/>
      <c r="AE11" s="175">
        <v>3.5615559908571428</v>
      </c>
      <c r="AF11" s="175"/>
      <c r="AG11" s="175"/>
      <c r="AH11" s="175">
        <v>7.0360714531287174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290.03662012008709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470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42.942060079999997</v>
      </c>
      <c r="AP12" s="322"/>
      <c r="AQ12" s="201">
        <f t="shared" si="0"/>
        <v>42.942060079999997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68.075576842105264</v>
      </c>
      <c r="I13" s="28">
        <v>68.075576842105264</v>
      </c>
      <c r="J13" s="470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68.075576842105264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476"/>
      <c r="K14" s="182"/>
      <c r="L14" s="310">
        <f>SUM(M14:Z14)</f>
        <v>3130.991863521042</v>
      </c>
      <c r="M14" s="182">
        <v>3092.2052611591994</v>
      </c>
      <c r="N14" s="182">
        <v>38.786602361842682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40.734584907594211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11.442471999999999</v>
      </c>
      <c r="AP14" s="330"/>
      <c r="AQ14" s="217">
        <f t="shared" si="0"/>
        <v>3183.1689204286363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14">SUM(C16:C20)</f>
        <v>0</v>
      </c>
      <c r="D15" s="268">
        <f t="shared" si="14"/>
        <v>0</v>
      </c>
      <c r="E15" s="183">
        <f t="shared" si="14"/>
        <v>0</v>
      </c>
      <c r="F15" s="269">
        <f t="shared" si="14"/>
        <v>0</v>
      </c>
      <c r="G15" s="269">
        <f t="shared" si="14"/>
        <v>0</v>
      </c>
      <c r="H15" s="311">
        <f t="shared" si="14"/>
        <v>64.671797999999995</v>
      </c>
      <c r="I15" s="268">
        <f t="shared" si="14"/>
        <v>0</v>
      </c>
      <c r="J15" s="528">
        <f t="shared" si="14"/>
        <v>0</v>
      </c>
      <c r="K15" s="183">
        <f t="shared" si="14"/>
        <v>64.671797999999995</v>
      </c>
      <c r="L15" s="311">
        <f t="shared" si="14"/>
        <v>3166.7858692089685</v>
      </c>
      <c r="M15" s="183">
        <f t="shared" si="14"/>
        <v>0</v>
      </c>
      <c r="N15" s="183">
        <f t="shared" si="14"/>
        <v>0</v>
      </c>
      <c r="O15" s="183">
        <f t="shared" si="14"/>
        <v>90.017983923640699</v>
      </c>
      <c r="P15" s="183">
        <f t="shared" si="14"/>
        <v>640.53679657777786</v>
      </c>
      <c r="Q15" s="183">
        <f t="shared" si="14"/>
        <v>226.77459106847999</v>
      </c>
      <c r="R15" s="183">
        <f t="shared" si="14"/>
        <v>0</v>
      </c>
      <c r="S15" s="183">
        <f t="shared" si="14"/>
        <v>960.95017928079096</v>
      </c>
      <c r="T15" s="183">
        <f t="shared" si="14"/>
        <v>64.797462901984332</v>
      </c>
      <c r="U15" s="183">
        <f t="shared" si="14"/>
        <v>1146.9502117491124</v>
      </c>
      <c r="V15" s="183">
        <f t="shared" si="14"/>
        <v>0</v>
      </c>
      <c r="W15" s="269">
        <f t="shared" si="14"/>
        <v>36.758643707182323</v>
      </c>
      <c r="X15" s="269">
        <f t="shared" si="14"/>
        <v>0</v>
      </c>
      <c r="Y15" s="269">
        <f t="shared" si="14"/>
        <v>0</v>
      </c>
      <c r="Z15" s="183">
        <f t="shared" si="14"/>
        <v>0</v>
      </c>
      <c r="AA15" s="311">
        <f t="shared" si="14"/>
        <v>0</v>
      </c>
      <c r="AB15" s="219">
        <f t="shared" si="14"/>
        <v>0</v>
      </c>
      <c r="AC15" s="332">
        <f t="shared" si="14"/>
        <v>0</v>
      </c>
      <c r="AD15" s="183">
        <f t="shared" si="14"/>
        <v>0</v>
      </c>
      <c r="AE15" s="183">
        <f t="shared" si="14"/>
        <v>0</v>
      </c>
      <c r="AF15" s="183">
        <f t="shared" si="14"/>
        <v>0</v>
      </c>
      <c r="AG15" s="189">
        <f t="shared" si="14"/>
        <v>0</v>
      </c>
      <c r="AH15" s="189">
        <f t="shared" si="14"/>
        <v>0</v>
      </c>
      <c r="AI15" s="189">
        <f t="shared" si="14"/>
        <v>0</v>
      </c>
      <c r="AJ15" s="189">
        <f t="shared" ref="AJ15" si="15">SUM(AJ16:AJ20)</f>
        <v>0</v>
      </c>
      <c r="AK15" s="268">
        <f t="shared" si="14"/>
        <v>0</v>
      </c>
      <c r="AL15" s="268">
        <f t="shared" si="14"/>
        <v>0</v>
      </c>
      <c r="AM15" s="269">
        <f t="shared" si="14"/>
        <v>0</v>
      </c>
      <c r="AN15" s="311">
        <f t="shared" si="14"/>
        <v>0</v>
      </c>
      <c r="AO15" s="311">
        <f t="shared" si="14"/>
        <v>1873.361490524092</v>
      </c>
      <c r="AP15" s="219">
        <f t="shared" si="14"/>
        <v>0</v>
      </c>
      <c r="AQ15" s="220">
        <f t="shared" si="0"/>
        <v>5104.8191577330599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1667.7865923774164</v>
      </c>
      <c r="AP16" s="328"/>
      <c r="AQ16" s="221">
        <f>C16+H16+L16+AA16+AO16+AP16</f>
        <v>1667.7865923774164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185.14395873624346</v>
      </c>
      <c r="AP17" s="322"/>
      <c r="AQ17" s="201">
        <f>C17+H17+L17+AA17+AO17+AP17</f>
        <v>185.14395873624346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20.430939410432</v>
      </c>
      <c r="AP18" s="322"/>
      <c r="AQ18" s="201">
        <f t="shared" si="0"/>
        <v>20.430939410432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64.671797999999995</v>
      </c>
      <c r="I19" s="28"/>
      <c r="J19" s="175"/>
      <c r="K19" s="175">
        <v>64.671797999999995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64.671797999999995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3166.7858692089685</v>
      </c>
      <c r="M20" s="182"/>
      <c r="N20" s="182"/>
      <c r="O20" s="182">
        <v>90.017983923640699</v>
      </c>
      <c r="P20" s="182">
        <v>640.53679657777786</v>
      </c>
      <c r="Q20" s="182">
        <v>226.77459106847999</v>
      </c>
      <c r="R20" s="182">
        <v>0</v>
      </c>
      <c r="S20" s="182">
        <v>960.95017928079096</v>
      </c>
      <c r="T20" s="182">
        <v>64.797462901984332</v>
      </c>
      <c r="U20" s="182">
        <v>1146.9502117491124</v>
      </c>
      <c r="V20" s="182"/>
      <c r="W20" s="266">
        <v>36.758643707182323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3166.7858692089685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22.240061570656767</v>
      </c>
      <c r="D21" s="271">
        <f>SUM(D22:D24)</f>
        <v>-17.14136118835</v>
      </c>
      <c r="E21" s="184">
        <f>SUM(E22:E24)</f>
        <v>39.381422759006767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-24.684016341344105</v>
      </c>
      <c r="M21" s="184">
        <f t="shared" ref="M21:AA21" si="16">SUM(M22:M24)</f>
        <v>0</v>
      </c>
      <c r="N21" s="184">
        <f t="shared" ref="N21" si="17">SUM(N22:N24)</f>
        <v>30.880435114089789</v>
      </c>
      <c r="O21" s="184">
        <f t="shared" si="16"/>
        <v>0</v>
      </c>
      <c r="P21" s="184">
        <f t="shared" si="16"/>
        <v>-31.331710700000009</v>
      </c>
      <c r="Q21" s="184">
        <f t="shared" si="16"/>
        <v>361.91080481920005</v>
      </c>
      <c r="R21" s="184">
        <f t="shared" si="16"/>
        <v>-361.12225342559998</v>
      </c>
      <c r="S21" s="184">
        <f t="shared" si="16"/>
        <v>-0.17168420677966101</v>
      </c>
      <c r="T21" s="184">
        <f t="shared" si="16"/>
        <v>0</v>
      </c>
      <c r="U21" s="184">
        <f t="shared" si="16"/>
        <v>-2.6095463715975598</v>
      </c>
      <c r="V21" s="184">
        <f t="shared" si="16"/>
        <v>-22.240061570656763</v>
      </c>
      <c r="W21" s="272">
        <f t="shared" si="16"/>
        <v>0</v>
      </c>
      <c r="X21" s="272">
        <f t="shared" si="16"/>
        <v>0</v>
      </c>
      <c r="Y21" s="272">
        <f t="shared" si="16"/>
        <v>0</v>
      </c>
      <c r="Z21" s="184">
        <f t="shared" si="16"/>
        <v>0</v>
      </c>
      <c r="AA21" s="312">
        <f t="shared" si="16"/>
        <v>0</v>
      </c>
      <c r="AB21" s="333">
        <f t="shared" ref="AB21:AQ21" si="18">SUM(AB22:AB24)</f>
        <v>-804.27908749625612</v>
      </c>
      <c r="AC21" s="334">
        <f t="shared" si="18"/>
        <v>-59.691708987970003</v>
      </c>
      <c r="AD21" s="184">
        <f t="shared" si="18"/>
        <v>-743.01992281532614</v>
      </c>
      <c r="AE21" s="184">
        <f t="shared" si="18"/>
        <v>0</v>
      </c>
      <c r="AF21" s="184">
        <f t="shared" si="18"/>
        <v>0</v>
      </c>
      <c r="AG21" s="335">
        <f t="shared" si="18"/>
        <v>0</v>
      </c>
      <c r="AH21" s="335">
        <f t="shared" si="18"/>
        <v>0</v>
      </c>
      <c r="AI21" s="335">
        <f t="shared" si="18"/>
        <v>0</v>
      </c>
      <c r="AJ21" s="335">
        <f t="shared" ref="AJ21:AK21" si="19">SUM(AJ22:AJ24)</f>
        <v>0</v>
      </c>
      <c r="AK21" s="271">
        <f t="shared" si="19"/>
        <v>-1.5674556929599923</v>
      </c>
      <c r="AL21" s="335">
        <f t="shared" ref="AL21:AM21" si="20">SUM(AL22:AL24)</f>
        <v>0</v>
      </c>
      <c r="AM21" s="272">
        <f t="shared" si="20"/>
        <v>0</v>
      </c>
      <c r="AN21" s="315">
        <f t="shared" si="18"/>
        <v>0</v>
      </c>
      <c r="AO21" s="312">
        <f t="shared" si="18"/>
        <v>804.27908749625612</v>
      </c>
      <c r="AP21" s="333">
        <f t="shared" si="18"/>
        <v>0</v>
      </c>
      <c r="AQ21" s="225">
        <f t="shared" si="18"/>
        <v>-2.4439547706873377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-804.27908749625612</v>
      </c>
      <c r="AC22" s="329">
        <f>-AC2</f>
        <v>-59.691708987970003</v>
      </c>
      <c r="AD22" s="181">
        <f>-AD2</f>
        <v>-743.01992281532614</v>
      </c>
      <c r="AE22" s="181"/>
      <c r="AF22" s="181"/>
      <c r="AG22" s="188"/>
      <c r="AH22" s="188"/>
      <c r="AI22" s="188"/>
      <c r="AJ22" s="188"/>
      <c r="AK22" s="262">
        <v>-1.5674556929599923</v>
      </c>
      <c r="AL22" s="188"/>
      <c r="AM22" s="263"/>
      <c r="AN22" s="354"/>
      <c r="AO22" s="309">
        <f>-(C22+H22+L22+AA22+AB22)</f>
        <v>804.27908749625612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22.240061570656767</v>
      </c>
      <c r="D24" s="406">
        <v>-17.14136118835</v>
      </c>
      <c r="E24" s="186">
        <f>-D24-V24</f>
        <v>39.381422759006767</v>
      </c>
      <c r="F24" s="255"/>
      <c r="G24" s="255">
        <v>0</v>
      </c>
      <c r="H24" s="305"/>
      <c r="I24" s="314"/>
      <c r="J24" s="186"/>
      <c r="K24" s="186"/>
      <c r="L24" s="305">
        <f>SUM(N24:Z24)</f>
        <v>-24.684016341344105</v>
      </c>
      <c r="M24" s="186"/>
      <c r="N24" s="186">
        <v>30.880435114089789</v>
      </c>
      <c r="O24" s="186"/>
      <c r="P24" s="186">
        <v>-31.331710700000009</v>
      </c>
      <c r="Q24" s="186">
        <v>361.91080481920005</v>
      </c>
      <c r="R24" s="186">
        <v>-361.12225342559998</v>
      </c>
      <c r="S24" s="186">
        <v>-0.17168420677966101</v>
      </c>
      <c r="T24" s="186"/>
      <c r="U24" s="186">
        <v>-2.6095463715975598</v>
      </c>
      <c r="V24" s="255">
        <v>-22.240061570656763</v>
      </c>
      <c r="W24" s="255">
        <v>0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-2.4439547706873377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10.28324833984202</v>
      </c>
      <c r="I25" s="174">
        <v>10.28324833984202</v>
      </c>
      <c r="J25" s="479"/>
      <c r="K25" s="185"/>
      <c r="L25" s="311">
        <f>SUM(O25:Z25)</f>
        <v>98.284657617035819</v>
      </c>
      <c r="M25" s="185"/>
      <c r="N25" s="185"/>
      <c r="O25" s="185">
        <v>95.274692021714102</v>
      </c>
      <c r="P25" s="185"/>
      <c r="Q25" s="185"/>
      <c r="R25" s="185"/>
      <c r="S25" s="185">
        <v>0</v>
      </c>
      <c r="T25" s="185">
        <v>4.1693256233877908E-3</v>
      </c>
      <c r="U25" s="185">
        <v>3.0057962696983291</v>
      </c>
      <c r="V25" s="185"/>
      <c r="W25" s="174"/>
      <c r="X25" s="174"/>
      <c r="Y25" s="174"/>
      <c r="Z25" s="185"/>
      <c r="AA25" s="311">
        <v>57.528599543766255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259.46681438260055</v>
      </c>
      <c r="AP25" s="219"/>
      <c r="AQ25" s="228">
        <f>C25+H25+L25+AA25+AB25+AN25+AO25+AP25</f>
        <v>425.56331988324462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21">C7-C9+C15+C21-C25</f>
        <v>320.15759843333262</v>
      </c>
      <c r="D26" s="278">
        <f t="shared" si="21"/>
        <v>221.42915574234439</v>
      </c>
      <c r="E26" s="179">
        <f t="shared" si="21"/>
        <v>86.198591658957852</v>
      </c>
      <c r="F26" s="179">
        <f t="shared" si="21"/>
        <v>0</v>
      </c>
      <c r="G26" s="179">
        <f t="shared" si="21"/>
        <v>12.529851032030438</v>
      </c>
      <c r="H26" s="307">
        <f t="shared" si="21"/>
        <v>199.31419506885081</v>
      </c>
      <c r="I26" s="278">
        <f t="shared" si="21"/>
        <v>0.37225106885087023</v>
      </c>
      <c r="J26" s="480">
        <f t="shared" si="21"/>
        <v>127.70399999999999</v>
      </c>
      <c r="K26" s="179">
        <f t="shared" si="21"/>
        <v>71.237943999999999</v>
      </c>
      <c r="L26" s="307">
        <f t="shared" si="21"/>
        <v>7264.135463057145</v>
      </c>
      <c r="M26" s="179">
        <f t="shared" si="21"/>
        <v>0</v>
      </c>
      <c r="N26" s="179">
        <f t="shared" si="21"/>
        <v>-0.14794174855289199</v>
      </c>
      <c r="O26" s="179">
        <f t="shared" si="21"/>
        <v>-5.2567080980734033</v>
      </c>
      <c r="P26" s="179">
        <f t="shared" si="21"/>
        <v>799.22126723333315</v>
      </c>
      <c r="Q26" s="179">
        <f t="shared" si="21"/>
        <v>934.9598444950401</v>
      </c>
      <c r="R26" s="179">
        <f t="shared" si="21"/>
        <v>1106.9485985044798</v>
      </c>
      <c r="S26" s="179">
        <f t="shared" si="21"/>
        <v>39.03952078017609</v>
      </c>
      <c r="T26" s="179">
        <f t="shared" si="21"/>
        <v>187.88084937540125</v>
      </c>
      <c r="U26" s="179">
        <f t="shared" si="21"/>
        <v>3815.0626351280866</v>
      </c>
      <c r="V26" s="179">
        <f t="shared" si="21"/>
        <v>147.33759997605489</v>
      </c>
      <c r="W26" s="179">
        <f t="shared" si="21"/>
        <v>7.506512734116022</v>
      </c>
      <c r="X26" s="179">
        <f t="shared" si="21"/>
        <v>195.36275312176252</v>
      </c>
      <c r="Y26" s="179">
        <f t="shared" si="21"/>
        <v>1.2096467108549098</v>
      </c>
      <c r="Z26" s="179">
        <f t="shared" si="21"/>
        <v>35.010884844467988</v>
      </c>
      <c r="AA26" s="307">
        <f t="shared" si="21"/>
        <v>1921.4292269183238</v>
      </c>
      <c r="AB26" s="257">
        <f t="shared" si="21"/>
        <v>459.43544914055974</v>
      </c>
      <c r="AC26" s="327">
        <f t="shared" si="21"/>
        <v>0</v>
      </c>
      <c r="AD26" s="180">
        <f t="shared" si="21"/>
        <v>0</v>
      </c>
      <c r="AE26" s="180">
        <f t="shared" si="21"/>
        <v>198.04018900007389</v>
      </c>
      <c r="AF26" s="180">
        <f t="shared" si="21"/>
        <v>40.692904224132207</v>
      </c>
      <c r="AG26" s="180">
        <f t="shared" si="21"/>
        <v>0</v>
      </c>
      <c r="AH26" s="180">
        <f t="shared" si="21"/>
        <v>9.7770611234061491</v>
      </c>
      <c r="AI26" s="180">
        <f t="shared" si="21"/>
        <v>128.93364859462719</v>
      </c>
      <c r="AJ26" s="180">
        <f t="shared" ref="AJ26" si="22">AJ7-AJ9+AJ15+AJ21-AJ25</f>
        <v>27.916404744672001</v>
      </c>
      <c r="AK26" s="259">
        <f t="shared" si="21"/>
        <v>0</v>
      </c>
      <c r="AL26" s="259">
        <f t="shared" si="21"/>
        <v>13.54608560366562</v>
      </c>
      <c r="AM26" s="297">
        <f t="shared" si="21"/>
        <v>40.529155849983312</v>
      </c>
      <c r="AN26" s="307">
        <f t="shared" si="21"/>
        <v>54.722939604974087</v>
      </c>
      <c r="AO26" s="307">
        <f t="shared" si="21"/>
        <v>2361.4044575777475</v>
      </c>
      <c r="AP26" s="257">
        <f t="shared" si="21"/>
        <v>0</v>
      </c>
      <c r="AQ26" s="207">
        <f>C26+H26+L26+AA26+AB26+AN26+AO26+AP26</f>
        <v>12580.599329800933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23">C28</f>
        <v>0</v>
      </c>
      <c r="D27" s="259">
        <f t="shared" si="23"/>
        <v>0</v>
      </c>
      <c r="E27" s="180">
        <f t="shared" si="23"/>
        <v>0</v>
      </c>
      <c r="F27" s="260">
        <f t="shared" si="23"/>
        <v>0</v>
      </c>
      <c r="G27" s="260">
        <f t="shared" si="23"/>
        <v>0</v>
      </c>
      <c r="H27" s="308">
        <f t="shared" si="23"/>
        <v>0</v>
      </c>
      <c r="I27" s="259">
        <f t="shared" si="23"/>
        <v>0</v>
      </c>
      <c r="J27" s="471">
        <f t="shared" si="23"/>
        <v>0</v>
      </c>
      <c r="K27" s="180">
        <f t="shared" si="23"/>
        <v>0</v>
      </c>
      <c r="L27" s="308">
        <f t="shared" si="23"/>
        <v>231.58328467708543</v>
      </c>
      <c r="M27" s="180">
        <f t="shared" si="23"/>
        <v>0</v>
      </c>
      <c r="N27" s="180">
        <f t="shared" si="23"/>
        <v>0</v>
      </c>
      <c r="O27" s="180">
        <f t="shared" si="23"/>
        <v>0</v>
      </c>
      <c r="P27" s="180">
        <f t="shared" si="23"/>
        <v>0</v>
      </c>
      <c r="Q27" s="180">
        <f t="shared" si="23"/>
        <v>0</v>
      </c>
      <c r="R27" s="180">
        <f t="shared" si="23"/>
        <v>0</v>
      </c>
      <c r="S27" s="180">
        <f t="shared" si="23"/>
        <v>0</v>
      </c>
      <c r="T27" s="180">
        <f t="shared" si="23"/>
        <v>0</v>
      </c>
      <c r="U27" s="180">
        <f t="shared" si="23"/>
        <v>0</v>
      </c>
      <c r="V27" s="180">
        <f t="shared" si="23"/>
        <v>0</v>
      </c>
      <c r="W27" s="260"/>
      <c r="X27" s="260">
        <f t="shared" ref="X27:AQ27" si="24">X28</f>
        <v>195.36275312176252</v>
      </c>
      <c r="Y27" s="260">
        <f t="shared" si="24"/>
        <v>1.2096467108549098</v>
      </c>
      <c r="Z27" s="180">
        <f t="shared" si="24"/>
        <v>35.010884844467988</v>
      </c>
      <c r="AA27" s="308">
        <f t="shared" si="24"/>
        <v>0</v>
      </c>
      <c r="AB27" s="326">
        <f t="shared" si="24"/>
        <v>0</v>
      </c>
      <c r="AC27" s="327">
        <f t="shared" si="24"/>
        <v>0</v>
      </c>
      <c r="AD27" s="180">
        <f t="shared" si="24"/>
        <v>0</v>
      </c>
      <c r="AE27" s="180">
        <f t="shared" si="24"/>
        <v>0</v>
      </c>
      <c r="AF27" s="180">
        <f t="shared" si="24"/>
        <v>0</v>
      </c>
      <c r="AG27" s="180">
        <f t="shared" si="24"/>
        <v>0</v>
      </c>
      <c r="AH27" s="180">
        <f t="shared" si="24"/>
        <v>0</v>
      </c>
      <c r="AI27" s="180">
        <f t="shared" si="24"/>
        <v>0</v>
      </c>
      <c r="AJ27" s="180">
        <f t="shared" si="24"/>
        <v>0</v>
      </c>
      <c r="AK27" s="259">
        <f t="shared" si="24"/>
        <v>0</v>
      </c>
      <c r="AL27" s="259">
        <f t="shared" si="24"/>
        <v>0</v>
      </c>
      <c r="AM27" s="260">
        <f t="shared" si="24"/>
        <v>0</v>
      </c>
      <c r="AN27" s="308">
        <f t="shared" si="24"/>
        <v>0</v>
      </c>
      <c r="AO27" s="308">
        <f t="shared" si="24"/>
        <v>0</v>
      </c>
      <c r="AP27" s="326">
        <f t="shared" si="24"/>
        <v>0</v>
      </c>
      <c r="AQ27" s="229">
        <f t="shared" si="24"/>
        <v>231.58328467708543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529"/>
      <c r="K28" s="184"/>
      <c r="L28" s="315">
        <f>SUM(M28:Z28)</f>
        <v>231.58328467708543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195.36275312176252</v>
      </c>
      <c r="Y28" s="272">
        <f>Y26</f>
        <v>1.2096467108549098</v>
      </c>
      <c r="Z28" s="184">
        <f>Z26</f>
        <v>35.010884844467988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5">C28+H28+L28+AA28+AB28+AN28+AO28+AP28</f>
        <v>231.58328467708543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26">C30+C45+C56+C58+C65+C70+C71</f>
        <v>322.73712666999984</v>
      </c>
      <c r="D29" s="259">
        <f t="shared" si="26"/>
        <v>221.25198259398218</v>
      </c>
      <c r="E29" s="180">
        <f t="shared" si="26"/>
        <v>89.647280058277374</v>
      </c>
      <c r="F29" s="260">
        <f t="shared" si="26"/>
        <v>0</v>
      </c>
      <c r="G29" s="260">
        <f t="shared" si="26"/>
        <v>11.837385289740231</v>
      </c>
      <c r="H29" s="308">
        <f t="shared" si="26"/>
        <v>197.36847005356</v>
      </c>
      <c r="I29" s="259">
        <f t="shared" si="26"/>
        <v>0.82966372355999995</v>
      </c>
      <c r="J29" s="472">
        <f t="shared" si="26"/>
        <v>127.70399999999999</v>
      </c>
      <c r="K29" s="259">
        <f t="shared" si="26"/>
        <v>68.834806329999992</v>
      </c>
      <c r="L29" s="308">
        <f t="shared" si="26"/>
        <v>7044.2916862331458</v>
      </c>
      <c r="M29" s="180">
        <f t="shared" si="26"/>
        <v>0</v>
      </c>
      <c r="N29" s="180">
        <f t="shared" ref="N29" si="27">N30+N45+N56+N58+N65+N70+N71</f>
        <v>0</v>
      </c>
      <c r="O29" s="180">
        <f t="shared" si="26"/>
        <v>0</v>
      </c>
      <c r="P29" s="180">
        <f t="shared" si="26"/>
        <v>824.24502392197087</v>
      </c>
      <c r="Q29" s="180">
        <f t="shared" si="26"/>
        <v>934.32541284991999</v>
      </c>
      <c r="R29" s="180">
        <f t="shared" si="26"/>
        <v>1102.8442060797599</v>
      </c>
      <c r="S29" s="180">
        <f t="shared" si="26"/>
        <v>31.039400915077643</v>
      </c>
      <c r="T29" s="180">
        <f t="shared" si="26"/>
        <v>181.32381570558746</v>
      </c>
      <c r="U29" s="180">
        <f t="shared" si="26"/>
        <v>3824.0015558642881</v>
      </c>
      <c r="V29" s="180">
        <f t="shared" si="26"/>
        <v>146.51227089654276</v>
      </c>
      <c r="W29" s="260">
        <f t="shared" si="26"/>
        <v>0</v>
      </c>
      <c r="X29" s="260">
        <f t="shared" si="26"/>
        <v>0</v>
      </c>
      <c r="Y29" s="260">
        <f t="shared" si="26"/>
        <v>0</v>
      </c>
      <c r="Z29" s="259">
        <f t="shared" si="26"/>
        <v>0</v>
      </c>
      <c r="AA29" s="307">
        <f t="shared" si="26"/>
        <v>1961.7039372255226</v>
      </c>
      <c r="AB29" s="326">
        <f t="shared" si="26"/>
        <v>462.60856156524312</v>
      </c>
      <c r="AC29" s="327">
        <f t="shared" si="26"/>
        <v>0</v>
      </c>
      <c r="AD29" s="180">
        <f t="shared" si="26"/>
        <v>0</v>
      </c>
      <c r="AE29" s="180">
        <f t="shared" si="26"/>
        <v>203.51682450150864</v>
      </c>
      <c r="AF29" s="180">
        <f t="shared" ref="AF29" si="28">AF30+AF45+AF56+AF58+AF65+AF70+AF71</f>
        <v>40.692904224132199</v>
      </c>
      <c r="AG29" s="180">
        <f t="shared" si="26"/>
        <v>0</v>
      </c>
      <c r="AH29" s="180">
        <f t="shared" si="26"/>
        <v>9.7770611234061491</v>
      </c>
      <c r="AI29" s="180">
        <f t="shared" si="26"/>
        <v>127.27527740777919</v>
      </c>
      <c r="AJ29" s="180">
        <f t="shared" ref="AJ29" si="29">AJ30+AJ45+AJ56+AJ58+AJ65+AJ70+AJ71</f>
        <v>27.271252854767994</v>
      </c>
      <c r="AK29" s="326">
        <f t="shared" si="26"/>
        <v>0</v>
      </c>
      <c r="AL29" s="326">
        <f t="shared" ref="AL29:AM29" si="30">AL30+AL45+AL56+AL58+AL65+AL70+AL71</f>
        <v>13.546085603665619</v>
      </c>
      <c r="AM29" s="326">
        <f t="shared" si="30"/>
        <v>40.529155849983312</v>
      </c>
      <c r="AN29" s="326">
        <f t="shared" si="26"/>
        <v>54.722939604974094</v>
      </c>
      <c r="AO29" s="308">
        <f t="shared" si="26"/>
        <v>2397.7151931597796</v>
      </c>
      <c r="AP29" s="326">
        <f t="shared" si="26"/>
        <v>0</v>
      </c>
      <c r="AQ29" s="207">
        <f t="shared" si="26"/>
        <v>12441.147914512227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105.42502802800003</v>
      </c>
      <c r="D30" s="187">
        <v>105.4245493</v>
      </c>
      <c r="E30" s="187">
        <v>0</v>
      </c>
      <c r="F30" s="282"/>
      <c r="G30" s="282"/>
      <c r="H30" s="316">
        <f>SUM(H31:H44)</f>
        <v>0.82966372355999995</v>
      </c>
      <c r="I30" s="281">
        <f t="shared" ref="I30:K30" si="31">SUM(I31:I44)</f>
        <v>0.82966372355999995</v>
      </c>
      <c r="J30" s="187">
        <f t="shared" si="31"/>
        <v>0</v>
      </c>
      <c r="K30" s="187">
        <f t="shared" si="31"/>
        <v>0</v>
      </c>
      <c r="L30" s="316">
        <f>SUM(L31:L44)</f>
        <v>336.13485801713637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5.7874807171111975</v>
      </c>
      <c r="R30" s="187">
        <f>SUM(R31:R44)</f>
        <v>0</v>
      </c>
      <c r="S30" s="187">
        <v>30.396553446461994</v>
      </c>
      <c r="T30" s="187">
        <v>59.130270659455263</v>
      </c>
      <c r="U30" s="187">
        <v>99.712154020856318</v>
      </c>
      <c r="V30" s="187">
        <v>141.10839917325163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991.07205196168013</v>
      </c>
      <c r="AB30" s="338">
        <f t="shared" ref="AB30:AN30" si="32">SUM(AB31:AB44)</f>
        <v>199.25469941610447</v>
      </c>
      <c r="AC30" s="339">
        <f t="shared" si="32"/>
        <v>0</v>
      </c>
      <c r="AD30" s="187">
        <f t="shared" si="32"/>
        <v>0</v>
      </c>
      <c r="AE30" s="187">
        <f t="shared" si="32"/>
        <v>154.40647880336169</v>
      </c>
      <c r="AF30" s="187">
        <f t="shared" ref="AF30" si="33">SUM(AF31:AF44)</f>
        <v>40.692904224132199</v>
      </c>
      <c r="AG30" s="187">
        <f t="shared" si="32"/>
        <v>0</v>
      </c>
      <c r="AH30" s="187">
        <f t="shared" si="32"/>
        <v>4.1553163886105651</v>
      </c>
      <c r="AI30" s="187">
        <f t="shared" si="32"/>
        <v>0</v>
      </c>
      <c r="AJ30" s="187">
        <f t="shared" ref="AJ30" si="34">SUM(AJ31:AJ44)</f>
        <v>0</v>
      </c>
      <c r="AK30" s="187">
        <f t="shared" si="32"/>
        <v>0</v>
      </c>
      <c r="AL30" s="187">
        <f t="shared" ref="AL30:AM30" si="35">SUM(AL31:AL44)</f>
        <v>0</v>
      </c>
      <c r="AM30" s="442">
        <f t="shared" si="35"/>
        <v>0</v>
      </c>
      <c r="AN30" s="281">
        <f t="shared" si="32"/>
        <v>54.722939604974094</v>
      </c>
      <c r="AO30" s="316">
        <v>557.42969667618718</v>
      </c>
      <c r="AP30" s="338">
        <f>SUM(AP31:AP44)</f>
        <v>0</v>
      </c>
      <c r="AQ30" s="211">
        <f t="shared" ref="AQ30" si="36">C30+H30+L30+AA30+AB30+AN30+AO30+AP30</f>
        <v>2244.8689374276419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37">SUM(D31:G31)</f>
        <v>0</v>
      </c>
      <c r="D31" s="329">
        <v>0</v>
      </c>
      <c r="E31" s="437"/>
      <c r="F31" s="437"/>
      <c r="G31" s="588"/>
      <c r="H31" s="317">
        <f t="shared" ref="H31:H43" si="38">SUM(I31:K31)</f>
        <v>0</v>
      </c>
      <c r="I31" s="284"/>
      <c r="J31" s="475"/>
      <c r="K31" s="188"/>
      <c r="L31" s="317">
        <f t="shared" ref="L31:L43" si="39">SUM(M31:Z31)</f>
        <v>15.144242085454954</v>
      </c>
      <c r="M31" s="188"/>
      <c r="N31" s="188"/>
      <c r="O31" s="188"/>
      <c r="P31" s="285"/>
      <c r="Q31" s="313">
        <v>0.253</v>
      </c>
      <c r="R31" s="437"/>
      <c r="S31" s="313">
        <v>0</v>
      </c>
      <c r="T31" s="313">
        <v>9.3242085454953244E-2</v>
      </c>
      <c r="U31" s="313">
        <v>14.798</v>
      </c>
      <c r="V31" s="313">
        <v>0</v>
      </c>
      <c r="W31" s="437"/>
      <c r="X31" s="284"/>
      <c r="Y31" s="285"/>
      <c r="Z31" s="188"/>
      <c r="AA31" s="354">
        <v>11.682131866546742</v>
      </c>
      <c r="AB31" s="340">
        <f t="shared" ref="AB31:AB43" si="40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18.596553109438968</v>
      </c>
      <c r="AP31" s="340"/>
      <c r="AQ31" s="214">
        <f t="shared" si="25"/>
        <v>45.42292706144066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37"/>
        <v>18.505815952000003</v>
      </c>
      <c r="D32" s="323">
        <v>18.505815952000003</v>
      </c>
      <c r="E32" s="416"/>
      <c r="F32" s="416"/>
      <c r="G32" s="587"/>
      <c r="H32" s="304">
        <f t="shared" si="38"/>
        <v>0.82966372355999995</v>
      </c>
      <c r="I32" s="28">
        <v>0.82966372355999995</v>
      </c>
      <c r="J32" s="470"/>
      <c r="K32" s="175"/>
      <c r="L32" s="304">
        <f t="shared" si="39"/>
        <v>67.219658121812799</v>
      </c>
      <c r="M32" s="175"/>
      <c r="N32" s="175"/>
      <c r="O32" s="175"/>
      <c r="P32" s="285"/>
      <c r="Q32" s="416">
        <v>1.5209999999999999</v>
      </c>
      <c r="R32" s="416"/>
      <c r="S32" s="416">
        <v>22.968462416696998</v>
      </c>
      <c r="T32" s="416">
        <v>31.589195705115795</v>
      </c>
      <c r="U32" s="416">
        <v>11.141</v>
      </c>
      <c r="V32" s="416">
        <v>0</v>
      </c>
      <c r="W32" s="416"/>
      <c r="X32" s="28"/>
      <c r="Y32" s="190"/>
      <c r="Z32" s="175"/>
      <c r="AA32" s="352">
        <v>279.3669759409463</v>
      </c>
      <c r="AB32" s="322">
        <f t="shared" si="40"/>
        <v>33.509350348437451</v>
      </c>
      <c r="AC32" s="323"/>
      <c r="AD32" s="175"/>
      <c r="AE32" s="175">
        <v>29.354033959826882</v>
      </c>
      <c r="AF32" s="175"/>
      <c r="AG32" s="188"/>
      <c r="AH32" s="188">
        <v>4.1553163886105651</v>
      </c>
      <c r="AI32" s="188"/>
      <c r="AJ32" s="188"/>
      <c r="AK32" s="28"/>
      <c r="AL32" s="190"/>
      <c r="AM32" s="175"/>
      <c r="AN32" s="352"/>
      <c r="AO32" s="352">
        <v>98.157748907990253</v>
      </c>
      <c r="AP32" s="322"/>
      <c r="AQ32" s="201">
        <f t="shared" si="25"/>
        <v>497.58921299474684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37"/>
        <v>0</v>
      </c>
      <c r="D33" s="323">
        <v>0</v>
      </c>
      <c r="E33" s="416"/>
      <c r="F33" s="416"/>
      <c r="G33" s="587"/>
      <c r="H33" s="304">
        <f t="shared" si="38"/>
        <v>0</v>
      </c>
      <c r="I33" s="28"/>
      <c r="J33" s="470"/>
      <c r="K33" s="175"/>
      <c r="L33" s="304">
        <f t="shared" si="39"/>
        <v>4.5600651981405953</v>
      </c>
      <c r="M33" s="175"/>
      <c r="N33" s="175"/>
      <c r="O33" s="175"/>
      <c r="P33" s="285"/>
      <c r="Q33" s="416">
        <v>7.6999999999999999E-2</v>
      </c>
      <c r="R33" s="416"/>
      <c r="S33" s="416">
        <v>0</v>
      </c>
      <c r="T33" s="416">
        <v>4.2050651981405958</v>
      </c>
      <c r="U33" s="416">
        <v>0.27800000000000002</v>
      </c>
      <c r="V33" s="416">
        <v>0</v>
      </c>
      <c r="W33" s="416"/>
      <c r="X33" s="28"/>
      <c r="Y33" s="190"/>
      <c r="Z33" s="175"/>
      <c r="AA33" s="352">
        <v>3.5954460471619698</v>
      </c>
      <c r="AB33" s="322">
        <f t="shared" si="40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2.6274548950118599</v>
      </c>
      <c r="AP33" s="322"/>
      <c r="AQ33" s="201">
        <f t="shared" si="25"/>
        <v>10.782966140314425</v>
      </c>
    </row>
    <row r="34" spans="1:45" ht="12.75" customHeight="1" x14ac:dyDescent="0.2">
      <c r="A34" s="237" t="s">
        <v>18</v>
      </c>
      <c r="B34" s="138" t="s">
        <v>125</v>
      </c>
      <c r="C34" s="251">
        <f t="shared" si="37"/>
        <v>0</v>
      </c>
      <c r="D34" s="323">
        <v>0</v>
      </c>
      <c r="E34" s="416"/>
      <c r="F34" s="416"/>
      <c r="G34" s="587"/>
      <c r="H34" s="304">
        <f t="shared" si="38"/>
        <v>0</v>
      </c>
      <c r="I34" s="28"/>
      <c r="J34" s="470"/>
      <c r="K34" s="175"/>
      <c r="L34" s="304">
        <f t="shared" si="39"/>
        <v>3.2351234226256715</v>
      </c>
      <c r="M34" s="175"/>
      <c r="N34" s="175"/>
      <c r="O34" s="175"/>
      <c r="P34" s="285"/>
      <c r="Q34" s="416">
        <v>0.16500000000000001</v>
      </c>
      <c r="R34" s="416"/>
      <c r="S34" s="416">
        <v>0</v>
      </c>
      <c r="T34" s="416">
        <v>0.62212342262567166</v>
      </c>
      <c r="U34" s="416">
        <v>2.448</v>
      </c>
      <c r="V34" s="416">
        <v>0</v>
      </c>
      <c r="W34" s="416"/>
      <c r="X34" s="28"/>
      <c r="Y34" s="190"/>
      <c r="Z34" s="175"/>
      <c r="AA34" s="352">
        <v>9.6798897276550644</v>
      </c>
      <c r="AB34" s="322">
        <f t="shared" si="40"/>
        <v>122.74651101952303</v>
      </c>
      <c r="AC34" s="323"/>
      <c r="AD34" s="175"/>
      <c r="AE34" s="175">
        <v>122.74651101952303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26.47082397885649</v>
      </c>
      <c r="AP34" s="322"/>
      <c r="AQ34" s="201">
        <f t="shared" si="25"/>
        <v>162.13234814866024</v>
      </c>
    </row>
    <row r="35" spans="1:45" ht="12.75" customHeight="1" x14ac:dyDescent="0.2">
      <c r="A35" s="237" t="s">
        <v>20</v>
      </c>
      <c r="B35" s="138" t="s">
        <v>126</v>
      </c>
      <c r="C35" s="251">
        <f t="shared" si="37"/>
        <v>0</v>
      </c>
      <c r="D35" s="323">
        <v>0</v>
      </c>
      <c r="E35" s="416"/>
      <c r="F35" s="416"/>
      <c r="G35" s="587"/>
      <c r="H35" s="304">
        <f t="shared" si="38"/>
        <v>0</v>
      </c>
      <c r="I35" s="28"/>
      <c r="J35" s="470"/>
      <c r="K35" s="175"/>
      <c r="L35" s="304">
        <f t="shared" si="39"/>
        <v>1.6907943325216239</v>
      </c>
      <c r="M35" s="175"/>
      <c r="N35" s="175"/>
      <c r="O35" s="175"/>
      <c r="P35" s="285"/>
      <c r="Q35" s="416">
        <v>9.9000000000000005E-2</v>
      </c>
      <c r="R35" s="416"/>
      <c r="S35" s="416">
        <v>0</v>
      </c>
      <c r="T35" s="416">
        <v>0.68479433252162381</v>
      </c>
      <c r="U35" s="416">
        <v>0.90700000000000003</v>
      </c>
      <c r="V35" s="416">
        <v>0</v>
      </c>
      <c r="W35" s="416"/>
      <c r="X35" s="28"/>
      <c r="Y35" s="190"/>
      <c r="Z35" s="175"/>
      <c r="AA35" s="352">
        <v>14.321791914823407</v>
      </c>
      <c r="AB35" s="322">
        <f t="shared" si="40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10.235641575985747</v>
      </c>
      <c r="AP35" s="322"/>
      <c r="AQ35" s="201">
        <f t="shared" si="25"/>
        <v>26.24822782333078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37"/>
        <v>0</v>
      </c>
      <c r="D36" s="341">
        <v>0</v>
      </c>
      <c r="E36" s="416"/>
      <c r="F36" s="416"/>
      <c r="G36" s="587"/>
      <c r="H36" s="304">
        <f t="shared" si="38"/>
        <v>0</v>
      </c>
      <c r="I36" s="28"/>
      <c r="J36" s="470"/>
      <c r="K36" s="175"/>
      <c r="L36" s="304">
        <f t="shared" si="39"/>
        <v>21.325649296684531</v>
      </c>
      <c r="M36" s="175"/>
      <c r="N36" s="175"/>
      <c r="O36" s="175"/>
      <c r="P36" s="285"/>
      <c r="Q36" s="437">
        <v>0.26100000000000001</v>
      </c>
      <c r="R36" s="416"/>
      <c r="S36" s="437">
        <v>2.7458233928999998</v>
      </c>
      <c r="T36" s="437">
        <v>4.2570361965908976</v>
      </c>
      <c r="U36" s="437">
        <v>4.2439999999999998</v>
      </c>
      <c r="V36" s="437">
        <v>9.8177897071936346</v>
      </c>
      <c r="W36" s="416"/>
      <c r="X36" s="28"/>
      <c r="Y36" s="190"/>
      <c r="Z36" s="175"/>
      <c r="AA36" s="349">
        <v>114.31732296368018</v>
      </c>
      <c r="AB36" s="322">
        <f t="shared" si="40"/>
        <v>4.7488802913968217E-2</v>
      </c>
      <c r="AC36" s="323"/>
      <c r="AD36" s="175"/>
      <c r="AE36" s="175">
        <v>4.7488802913968217E-2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77.212977542362395</v>
      </c>
      <c r="AP36" s="322"/>
      <c r="AQ36" s="201">
        <f t="shared" si="25"/>
        <v>212.9034386056411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37"/>
        <v>0</v>
      </c>
      <c r="D37" s="323">
        <v>0</v>
      </c>
      <c r="E37" s="416"/>
      <c r="F37" s="416"/>
      <c r="G37" s="587"/>
      <c r="H37" s="304">
        <f t="shared" si="38"/>
        <v>0</v>
      </c>
      <c r="I37" s="28"/>
      <c r="J37" s="470"/>
      <c r="K37" s="175"/>
      <c r="L37" s="304">
        <f t="shared" si="39"/>
        <v>4.2371808722604802</v>
      </c>
      <c r="M37" s="175"/>
      <c r="N37" s="175"/>
      <c r="O37" s="175"/>
      <c r="P37" s="285"/>
      <c r="Q37" s="416">
        <v>0.53200000000000003</v>
      </c>
      <c r="R37" s="416"/>
      <c r="S37" s="416">
        <v>0</v>
      </c>
      <c r="T37" s="416">
        <v>2.3111808722604805</v>
      </c>
      <c r="U37" s="416">
        <v>1.3939999999999999</v>
      </c>
      <c r="V37" s="416">
        <v>0</v>
      </c>
      <c r="W37" s="416"/>
      <c r="X37" s="28"/>
      <c r="Y37" s="190"/>
      <c r="Z37" s="175"/>
      <c r="AA37" s="352">
        <v>11.346038787052835</v>
      </c>
      <c r="AB37" s="322">
        <f t="shared" si="40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24.01536266572835</v>
      </c>
      <c r="AP37" s="322"/>
      <c r="AQ37" s="201">
        <f t="shared" si="25"/>
        <v>39.598582325041662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37"/>
        <v>86.919212076000022</v>
      </c>
      <c r="D38" s="323">
        <v>86.919212076000022</v>
      </c>
      <c r="E38" s="416"/>
      <c r="F38" s="416"/>
      <c r="G38" s="587"/>
      <c r="H38" s="304">
        <f t="shared" si="38"/>
        <v>0</v>
      </c>
      <c r="I38" s="28"/>
      <c r="J38" s="470"/>
      <c r="K38" s="175"/>
      <c r="L38" s="304">
        <f t="shared" si="39"/>
        <v>159.53532808461028</v>
      </c>
      <c r="M38" s="175"/>
      <c r="N38" s="175"/>
      <c r="O38" s="175"/>
      <c r="P38" s="285"/>
      <c r="Q38" s="416">
        <v>1.141</v>
      </c>
      <c r="R38" s="416"/>
      <c r="S38" s="416">
        <v>0</v>
      </c>
      <c r="T38" s="416">
        <v>2.9287186185523018</v>
      </c>
      <c r="U38" s="416">
        <v>24.175000000000001</v>
      </c>
      <c r="V38" s="416">
        <v>131.29060946605799</v>
      </c>
      <c r="W38" s="416"/>
      <c r="X38" s="28"/>
      <c r="Y38" s="190"/>
      <c r="Z38" s="175"/>
      <c r="AA38" s="352">
        <v>33.258898531824769</v>
      </c>
      <c r="AB38" s="322">
        <f t="shared" si="40"/>
        <v>42.951349245230027</v>
      </c>
      <c r="AC38" s="323"/>
      <c r="AD38" s="175"/>
      <c r="AE38" s="175">
        <v>2.2584450210978262</v>
      </c>
      <c r="AF38" s="175">
        <v>40.692904224132199</v>
      </c>
      <c r="AG38" s="188"/>
      <c r="AH38" s="188"/>
      <c r="AI38" s="188"/>
      <c r="AJ38" s="188"/>
      <c r="AK38" s="28"/>
      <c r="AL38" s="190"/>
      <c r="AM38" s="175"/>
      <c r="AN38" s="352">
        <v>54.722939604974094</v>
      </c>
      <c r="AO38" s="352">
        <v>68.484809125239821</v>
      </c>
      <c r="AP38" s="322"/>
      <c r="AQ38" s="201">
        <f t="shared" si="25"/>
        <v>445.87253666787899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37"/>
        <v>0</v>
      </c>
      <c r="D39" s="323">
        <v>0</v>
      </c>
      <c r="E39" s="416"/>
      <c r="F39" s="416"/>
      <c r="G39" s="587"/>
      <c r="H39" s="304">
        <f t="shared" si="38"/>
        <v>0</v>
      </c>
      <c r="I39" s="28"/>
      <c r="J39" s="470"/>
      <c r="K39" s="175"/>
      <c r="L39" s="304">
        <f t="shared" si="39"/>
        <v>5.8401190289291582</v>
      </c>
      <c r="M39" s="175"/>
      <c r="N39" s="175"/>
      <c r="O39" s="175"/>
      <c r="P39" s="285"/>
      <c r="Q39" s="416">
        <v>0.34300000000000003</v>
      </c>
      <c r="R39" s="416"/>
      <c r="S39" s="416">
        <v>1.0397614907400001</v>
      </c>
      <c r="T39" s="416">
        <v>1.6783575381891582</v>
      </c>
      <c r="U39" s="416">
        <v>2.7789999999999999</v>
      </c>
      <c r="V39" s="416">
        <v>0</v>
      </c>
      <c r="W39" s="416"/>
      <c r="X39" s="28"/>
      <c r="Y39" s="190"/>
      <c r="Z39" s="175"/>
      <c r="AA39" s="352">
        <v>424.33966909854604</v>
      </c>
      <c r="AB39" s="322">
        <f t="shared" si="40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66.436062046919062</v>
      </c>
      <c r="AP39" s="322"/>
      <c r="AQ39" s="201">
        <f t="shared" si="25"/>
        <v>496.61585017439427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37"/>
        <v>0</v>
      </c>
      <c r="D40" s="323">
        <v>0</v>
      </c>
      <c r="E40" s="416"/>
      <c r="F40" s="416"/>
      <c r="G40" s="587"/>
      <c r="H40" s="304">
        <f t="shared" si="38"/>
        <v>0</v>
      </c>
      <c r="I40" s="28"/>
      <c r="J40" s="470"/>
      <c r="K40" s="175"/>
      <c r="L40" s="304">
        <f t="shared" si="39"/>
        <v>4.2439088997123324</v>
      </c>
      <c r="M40" s="175"/>
      <c r="N40" s="175"/>
      <c r="O40" s="175"/>
      <c r="P40" s="285"/>
      <c r="Q40" s="416">
        <v>0.14599999999999999</v>
      </c>
      <c r="R40" s="416"/>
      <c r="S40" s="416">
        <v>0</v>
      </c>
      <c r="T40" s="416">
        <v>2.3769088997123329</v>
      </c>
      <c r="U40" s="416">
        <v>1.7210000000000001</v>
      </c>
      <c r="V40" s="416">
        <v>0</v>
      </c>
      <c r="W40" s="416"/>
      <c r="X40" s="28"/>
      <c r="Y40" s="190"/>
      <c r="Z40" s="175"/>
      <c r="AA40" s="352">
        <v>12.302506516322508</v>
      </c>
      <c r="AB40" s="322">
        <f t="shared" si="40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16.760268691092211</v>
      </c>
      <c r="AP40" s="322"/>
      <c r="AQ40" s="201">
        <f t="shared" si="25"/>
        <v>33.306684107127055</v>
      </c>
    </row>
    <row r="41" spans="1:45" ht="12.75" customHeight="1" x14ac:dyDescent="0.2">
      <c r="A41" s="237" t="s">
        <v>32</v>
      </c>
      <c r="B41" s="138" t="s">
        <v>132</v>
      </c>
      <c r="C41" s="251">
        <f t="shared" si="37"/>
        <v>0</v>
      </c>
      <c r="D41" s="341">
        <v>0</v>
      </c>
      <c r="E41" s="416"/>
      <c r="F41" s="416"/>
      <c r="G41" s="587"/>
      <c r="H41" s="304">
        <f t="shared" si="38"/>
        <v>0</v>
      </c>
      <c r="I41" s="28"/>
      <c r="J41" s="470"/>
      <c r="K41" s="175"/>
      <c r="L41" s="304">
        <f t="shared" si="39"/>
        <v>2.4740157183972542</v>
      </c>
      <c r="M41" s="175"/>
      <c r="N41" s="175"/>
      <c r="O41" s="175"/>
      <c r="P41" s="285"/>
      <c r="Q41" s="437">
        <v>0.185</v>
      </c>
      <c r="R41" s="416"/>
      <c r="S41" s="437">
        <v>0</v>
      </c>
      <c r="T41" s="437">
        <v>1.5530157183972542</v>
      </c>
      <c r="U41" s="437">
        <v>0.73599999999999999</v>
      </c>
      <c r="V41" s="437">
        <v>0</v>
      </c>
      <c r="W41" s="416"/>
      <c r="X41" s="28"/>
      <c r="Y41" s="190"/>
      <c r="Z41" s="175"/>
      <c r="AA41" s="349">
        <v>21.979669322440099</v>
      </c>
      <c r="AB41" s="322">
        <f t="shared" si="40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86.522888957032833</v>
      </c>
      <c r="AP41" s="322"/>
      <c r="AQ41" s="201">
        <f t="shared" si="25"/>
        <v>110.97657399787019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37"/>
        <v>0</v>
      </c>
      <c r="D42" s="323">
        <v>0</v>
      </c>
      <c r="E42" s="416"/>
      <c r="F42" s="416"/>
      <c r="G42" s="587"/>
      <c r="H42" s="304">
        <f t="shared" si="38"/>
        <v>0</v>
      </c>
      <c r="I42" s="28"/>
      <c r="J42" s="470"/>
      <c r="K42" s="175"/>
      <c r="L42" s="304">
        <f t="shared" si="39"/>
        <v>1.2825632056675345</v>
      </c>
      <c r="M42" s="175"/>
      <c r="N42" s="175"/>
      <c r="O42" s="175"/>
      <c r="P42" s="285"/>
      <c r="Q42" s="416">
        <v>6.6000000000000003E-2</v>
      </c>
      <c r="R42" s="416"/>
      <c r="S42" s="416">
        <v>0</v>
      </c>
      <c r="T42" s="416">
        <v>0.99356320566753442</v>
      </c>
      <c r="U42" s="416">
        <v>0.223</v>
      </c>
      <c r="V42" s="416">
        <v>0</v>
      </c>
      <c r="W42" s="416"/>
      <c r="X42" s="28"/>
      <c r="Y42" s="190"/>
      <c r="Z42" s="175"/>
      <c r="AA42" s="352">
        <v>0.94010620004481527</v>
      </c>
      <c r="AB42" s="322">
        <f t="shared" si="40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2.5384229232132296</v>
      </c>
      <c r="AP42" s="322"/>
      <c r="AQ42" s="201">
        <f t="shared" si="25"/>
        <v>4.7610923289255798</v>
      </c>
    </row>
    <row r="43" spans="1:45" ht="12.75" customHeight="1" x14ac:dyDescent="0.2">
      <c r="A43" s="237" t="s">
        <v>36</v>
      </c>
      <c r="B43" s="138" t="s">
        <v>143</v>
      </c>
      <c r="C43" s="251">
        <f t="shared" si="37"/>
        <v>0</v>
      </c>
      <c r="D43" s="323">
        <v>0</v>
      </c>
      <c r="E43" s="416"/>
      <c r="F43" s="416"/>
      <c r="G43" s="587"/>
      <c r="H43" s="304">
        <f t="shared" si="38"/>
        <v>0</v>
      </c>
      <c r="I43" s="28"/>
      <c r="J43" s="470"/>
      <c r="K43" s="175">
        <v>0</v>
      </c>
      <c r="L43" s="304">
        <f t="shared" si="39"/>
        <v>12.439747456729686</v>
      </c>
      <c r="M43" s="175"/>
      <c r="N43" s="175"/>
      <c r="O43" s="175"/>
      <c r="P43" s="190"/>
      <c r="Q43" s="416">
        <v>0.29799999999999999</v>
      </c>
      <c r="R43" s="416"/>
      <c r="S43" s="416">
        <v>3.6425061461249997</v>
      </c>
      <c r="T43" s="416">
        <v>5.3652413106046861</v>
      </c>
      <c r="U43" s="416">
        <v>3.1339999999999999</v>
      </c>
      <c r="V43" s="416">
        <v>0</v>
      </c>
      <c r="W43" s="416"/>
      <c r="X43" s="28"/>
      <c r="Y43" s="190"/>
      <c r="Z43" s="175"/>
      <c r="AA43" s="352">
        <v>49.77654401470064</v>
      </c>
      <c r="AB43" s="322">
        <f t="shared" si="40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49.272114301876229</v>
      </c>
      <c r="AP43" s="322"/>
      <c r="AQ43" s="201">
        <f t="shared" si="25"/>
        <v>111.48840577330655</v>
      </c>
    </row>
    <row r="44" spans="1:45" s="198" customFormat="1" ht="12.75" customHeight="1" x14ac:dyDescent="0.2">
      <c r="A44" s="631" t="s">
        <v>173</v>
      </c>
      <c r="B44" s="632" t="s">
        <v>174</v>
      </c>
      <c r="C44" s="264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32.906462293589499</v>
      </c>
      <c r="M44" s="182"/>
      <c r="N44" s="182"/>
      <c r="O44" s="182"/>
      <c r="P44" s="266"/>
      <c r="Q44" s="417">
        <v>0.70048071711119819</v>
      </c>
      <c r="R44" s="417"/>
      <c r="S44" s="417">
        <v>0</v>
      </c>
      <c r="T44" s="417">
        <v>0.47182755562197998</v>
      </c>
      <c r="U44" s="417">
        <v>31.73415402085632</v>
      </c>
      <c r="V44" s="417">
        <v>0</v>
      </c>
      <c r="W44" s="417"/>
      <c r="X44" s="265"/>
      <c r="Y44" s="266"/>
      <c r="Z44" s="182"/>
      <c r="AA44" s="355">
        <v>4.1650610299348516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10.098567955439851</v>
      </c>
      <c r="AP44" s="330"/>
      <c r="AQ44" s="217">
        <f>C44+H44+L44+AA44+AB44+AN44+AO44+AP44</f>
        <v>47.170091278964208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41">SUM(C46:C55)</f>
        <v>0</v>
      </c>
      <c r="D45" s="534">
        <f t="shared" si="41"/>
        <v>0</v>
      </c>
      <c r="E45" s="534">
        <f t="shared" si="41"/>
        <v>0</v>
      </c>
      <c r="F45" s="535">
        <f t="shared" si="41"/>
        <v>0</v>
      </c>
      <c r="G45" s="535">
        <f t="shared" si="41"/>
        <v>0</v>
      </c>
      <c r="H45" s="536">
        <f t="shared" si="41"/>
        <v>0</v>
      </c>
      <c r="I45" s="537">
        <f t="shared" si="41"/>
        <v>0</v>
      </c>
      <c r="J45" s="551">
        <f t="shared" si="41"/>
        <v>0</v>
      </c>
      <c r="K45" s="534">
        <f t="shared" si="41"/>
        <v>0</v>
      </c>
      <c r="L45" s="536">
        <f t="shared" si="41"/>
        <v>5050.7097796399212</v>
      </c>
      <c r="M45" s="534">
        <f t="shared" si="41"/>
        <v>0</v>
      </c>
      <c r="N45" s="534">
        <f t="shared" ref="N45" si="42">SUM(N46:N55)</f>
        <v>0</v>
      </c>
      <c r="O45" s="534">
        <f t="shared" si="41"/>
        <v>0</v>
      </c>
      <c r="P45" s="534">
        <f t="shared" si="41"/>
        <v>824.24502392197087</v>
      </c>
      <c r="Q45" s="534">
        <f t="shared" si="41"/>
        <v>0</v>
      </c>
      <c r="R45" s="534">
        <f t="shared" si="41"/>
        <v>1102.8442060797599</v>
      </c>
      <c r="S45" s="534">
        <f t="shared" si="41"/>
        <v>0</v>
      </c>
      <c r="T45" s="534">
        <f t="shared" si="41"/>
        <v>1.8520724281984335</v>
      </c>
      <c r="U45" s="534">
        <f>SUM(U46:U55)</f>
        <v>3121.7684772099929</v>
      </c>
      <c r="V45" s="534">
        <f t="shared" si="41"/>
        <v>0</v>
      </c>
      <c r="W45" s="535">
        <f t="shared" si="41"/>
        <v>0</v>
      </c>
      <c r="X45" s="535">
        <f t="shared" si="41"/>
        <v>0</v>
      </c>
      <c r="Y45" s="535">
        <f t="shared" si="41"/>
        <v>0</v>
      </c>
      <c r="Z45" s="534">
        <f t="shared" si="41"/>
        <v>0</v>
      </c>
      <c r="AA45" s="536">
        <f t="shared" si="41"/>
        <v>22.560835415583806</v>
      </c>
      <c r="AB45" s="538">
        <f t="shared" si="41"/>
        <v>154.54653026254718</v>
      </c>
      <c r="AC45" s="539">
        <f t="shared" si="41"/>
        <v>0</v>
      </c>
      <c r="AD45" s="534">
        <f t="shared" si="41"/>
        <v>0</v>
      </c>
      <c r="AE45" s="534">
        <f t="shared" si="41"/>
        <v>0</v>
      </c>
      <c r="AF45" s="534">
        <f t="shared" ref="AF45" si="43">SUM(AF46:AF55)</f>
        <v>0</v>
      </c>
      <c r="AG45" s="534">
        <f t="shared" si="41"/>
        <v>0</v>
      </c>
      <c r="AH45" s="534">
        <f t="shared" si="41"/>
        <v>0</v>
      </c>
      <c r="AI45" s="534">
        <f t="shared" si="41"/>
        <v>127.27527740777919</v>
      </c>
      <c r="AJ45" s="534">
        <f t="shared" ref="AJ45" si="44">SUM(AJ46:AJ55)</f>
        <v>27.271252854767994</v>
      </c>
      <c r="AK45" s="537">
        <f t="shared" si="41"/>
        <v>0</v>
      </c>
      <c r="AL45" s="535">
        <f t="shared" ref="AL45" si="45">SUM(AL46:AL55)</f>
        <v>0</v>
      </c>
      <c r="AM45" s="534">
        <f t="shared" ref="AM45" si="46">SUM(AM46:AM55)</f>
        <v>0</v>
      </c>
      <c r="AN45" s="536">
        <f t="shared" si="41"/>
        <v>0</v>
      </c>
      <c r="AO45" s="536">
        <f t="shared" si="41"/>
        <v>5.6677404740883173</v>
      </c>
      <c r="AP45" s="538">
        <f t="shared" si="41"/>
        <v>0</v>
      </c>
      <c r="AQ45" s="541">
        <f t="shared" si="25"/>
        <v>5233.4848857921406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47">SUM(D46:G46)</f>
        <v>0</v>
      </c>
      <c r="D46" s="291"/>
      <c r="E46" s="274"/>
      <c r="F46" s="263"/>
      <c r="G46" s="263"/>
      <c r="H46" s="309">
        <f t="shared" ref="H46:H64" si="48">SUM(I46:K46)</f>
        <v>0</v>
      </c>
      <c r="I46" s="262"/>
      <c r="J46" s="473"/>
      <c r="K46" s="181"/>
      <c r="L46" s="309">
        <f t="shared" ref="L46:L64" si="49">SUM(M46:Z46)</f>
        <v>703.95787187267433</v>
      </c>
      <c r="M46" s="181"/>
      <c r="N46" s="181"/>
      <c r="O46" s="181"/>
      <c r="P46" s="181"/>
      <c r="Q46" s="181"/>
      <c r="R46" s="181"/>
      <c r="S46" s="181"/>
      <c r="T46" s="181"/>
      <c r="U46" s="181">
        <v>703.95787187267433</v>
      </c>
      <c r="V46" s="181"/>
      <c r="W46" s="263"/>
      <c r="X46" s="263"/>
      <c r="Y46" s="263"/>
      <c r="Z46" s="181"/>
      <c r="AA46" s="354">
        <v>2.9723185667999998E-2</v>
      </c>
      <c r="AB46" s="328">
        <f t="shared" ref="AB46:AB64" si="50">SUM(AC46:AM46)</f>
        <v>29.795328127325675</v>
      </c>
      <c r="AC46" s="329"/>
      <c r="AD46" s="181"/>
      <c r="AE46" s="181"/>
      <c r="AF46" s="181"/>
      <c r="AG46" s="181"/>
      <c r="AH46" s="181"/>
      <c r="AI46" s="181">
        <v>29.795328127325675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5"/>
        <v>733.78292318566798</v>
      </c>
    </row>
    <row r="47" spans="1:45" s="198" customFormat="1" ht="12.75" customHeight="1" x14ac:dyDescent="0.2">
      <c r="A47" s="235" t="s">
        <v>151</v>
      </c>
      <c r="B47" s="510"/>
      <c r="C47" s="251">
        <f t="shared" si="47"/>
        <v>0</v>
      </c>
      <c r="D47" s="514"/>
      <c r="E47" s="515"/>
      <c r="F47" s="285"/>
      <c r="G47" s="285"/>
      <c r="H47" s="304">
        <f t="shared" si="48"/>
        <v>0</v>
      </c>
      <c r="I47" s="284"/>
      <c r="J47" s="475"/>
      <c r="K47" s="188"/>
      <c r="L47" s="317">
        <f t="shared" si="49"/>
        <v>327.4695545163475</v>
      </c>
      <c r="M47" s="188"/>
      <c r="N47" s="188"/>
      <c r="O47" s="188"/>
      <c r="P47" s="188"/>
      <c r="Q47" s="188"/>
      <c r="R47" s="188"/>
      <c r="S47" s="188"/>
      <c r="T47" s="188"/>
      <c r="U47" s="188">
        <v>327.4695545163475</v>
      </c>
      <c r="V47" s="188"/>
      <c r="W47" s="285"/>
      <c r="X47" s="285"/>
      <c r="Y47" s="285"/>
      <c r="Z47" s="188"/>
      <c r="AA47" s="522"/>
      <c r="AB47" s="340">
        <f t="shared" si="50"/>
        <v>13.860293660141794</v>
      </c>
      <c r="AC47" s="341"/>
      <c r="AD47" s="188"/>
      <c r="AE47" s="188"/>
      <c r="AF47" s="188"/>
      <c r="AG47" s="188"/>
      <c r="AH47" s="188"/>
      <c r="AI47" s="188">
        <v>13.860293660141794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5"/>
        <v>341.32984817648929</v>
      </c>
    </row>
    <row r="48" spans="1:45" s="198" customFormat="1" ht="12.75" customHeight="1" x14ac:dyDescent="0.2">
      <c r="A48" s="237" t="s">
        <v>72</v>
      </c>
      <c r="B48" s="200"/>
      <c r="C48" s="251">
        <f t="shared" si="47"/>
        <v>0</v>
      </c>
      <c r="D48" s="252"/>
      <c r="E48" s="253"/>
      <c r="F48" s="190"/>
      <c r="G48" s="190"/>
      <c r="H48" s="304">
        <f t="shared" si="48"/>
        <v>0</v>
      </c>
      <c r="I48" s="28"/>
      <c r="J48" s="470"/>
      <c r="K48" s="175"/>
      <c r="L48" s="304">
        <f t="shared" si="49"/>
        <v>2014.067929500306</v>
      </c>
      <c r="M48" s="175"/>
      <c r="N48" s="175"/>
      <c r="O48" s="175"/>
      <c r="P48" s="175">
        <v>698.22396724883504</v>
      </c>
      <c r="Q48" s="175"/>
      <c r="R48" s="175"/>
      <c r="S48" s="175"/>
      <c r="T48" s="175">
        <v>1.8520724281984335</v>
      </c>
      <c r="U48" s="175">
        <v>1313.9918898232727</v>
      </c>
      <c r="V48" s="175"/>
      <c r="W48" s="190"/>
      <c r="X48" s="190"/>
      <c r="Y48" s="190"/>
      <c r="Z48" s="175"/>
      <c r="AA48" s="352"/>
      <c r="AB48" s="322">
        <f t="shared" si="50"/>
        <v>79.042635873804301</v>
      </c>
      <c r="AC48" s="323"/>
      <c r="AD48" s="175"/>
      <c r="AE48" s="175"/>
      <c r="AF48" s="175"/>
      <c r="AG48" s="175"/>
      <c r="AH48" s="175"/>
      <c r="AI48" s="175">
        <v>55.922215835111295</v>
      </c>
      <c r="AJ48" s="175">
        <v>23.120420038692998</v>
      </c>
      <c r="AK48" s="28"/>
      <c r="AL48" s="190"/>
      <c r="AM48" s="175"/>
      <c r="AN48" s="304"/>
      <c r="AO48" s="352">
        <v>1.3596495940883178</v>
      </c>
      <c r="AP48" s="322"/>
      <c r="AQ48" s="201">
        <f t="shared" si="25"/>
        <v>2094.4702149681984</v>
      </c>
    </row>
    <row r="49" spans="1:45" s="198" customFormat="1" ht="12.75" customHeight="1" x14ac:dyDescent="0.2">
      <c r="A49" s="237" t="s">
        <v>73</v>
      </c>
      <c r="B49" s="200"/>
      <c r="C49" s="251">
        <f t="shared" si="47"/>
        <v>0</v>
      </c>
      <c r="D49" s="252"/>
      <c r="E49" s="253"/>
      <c r="F49" s="190"/>
      <c r="G49" s="190"/>
      <c r="H49" s="304">
        <f t="shared" si="48"/>
        <v>0</v>
      </c>
      <c r="I49" s="28"/>
      <c r="J49" s="470"/>
      <c r="K49" s="175"/>
      <c r="L49" s="304">
        <f t="shared" si="49"/>
        <v>131.93362933177406</v>
      </c>
      <c r="M49" s="175"/>
      <c r="N49" s="175"/>
      <c r="O49" s="175"/>
      <c r="P49" s="175">
        <v>6.3808815662346001</v>
      </c>
      <c r="Q49" s="175"/>
      <c r="R49" s="175"/>
      <c r="S49" s="175"/>
      <c r="T49" s="175"/>
      <c r="U49" s="175">
        <v>125.55274776553945</v>
      </c>
      <c r="V49" s="175"/>
      <c r="W49" s="190"/>
      <c r="X49" s="190"/>
      <c r="Y49" s="190"/>
      <c r="Z49" s="175"/>
      <c r="AA49" s="352"/>
      <c r="AB49" s="322">
        <f t="shared" si="50"/>
        <v>5.5253668701877316</v>
      </c>
      <c r="AC49" s="323"/>
      <c r="AD49" s="175"/>
      <c r="AE49" s="175"/>
      <c r="AF49" s="175"/>
      <c r="AG49" s="175"/>
      <c r="AH49" s="175"/>
      <c r="AI49" s="175">
        <v>5.3140755525754271</v>
      </c>
      <c r="AJ49" s="175">
        <v>0.21129131761230496</v>
      </c>
      <c r="AK49" s="28"/>
      <c r="AL49" s="190"/>
      <c r="AM49" s="175"/>
      <c r="AN49" s="304"/>
      <c r="AO49" s="352"/>
      <c r="AP49" s="322"/>
      <c r="AQ49" s="201">
        <f t="shared" si="25"/>
        <v>137.45899620196178</v>
      </c>
    </row>
    <row r="50" spans="1:45" s="198" customFormat="1" ht="12.75" customHeight="1" x14ac:dyDescent="0.2">
      <c r="A50" s="237" t="s">
        <v>38</v>
      </c>
      <c r="B50" s="200"/>
      <c r="C50" s="251">
        <f t="shared" si="47"/>
        <v>0</v>
      </c>
      <c r="D50" s="252"/>
      <c r="E50" s="253"/>
      <c r="F50" s="190"/>
      <c r="G50" s="190"/>
      <c r="H50" s="304">
        <f t="shared" si="48"/>
        <v>0</v>
      </c>
      <c r="I50" s="28"/>
      <c r="J50" s="470"/>
      <c r="K50" s="175"/>
      <c r="L50" s="304">
        <f t="shared" si="49"/>
        <v>38.043221783939138</v>
      </c>
      <c r="M50" s="175"/>
      <c r="N50" s="175"/>
      <c r="O50" s="175"/>
      <c r="P50" s="175"/>
      <c r="Q50" s="175"/>
      <c r="R50" s="287"/>
      <c r="S50" s="175"/>
      <c r="T50" s="175"/>
      <c r="U50" s="175">
        <v>38.043221783939138</v>
      </c>
      <c r="V50" s="175"/>
      <c r="W50" s="190"/>
      <c r="X50" s="190"/>
      <c r="Y50" s="190"/>
      <c r="Z50" s="175"/>
      <c r="AA50" s="352"/>
      <c r="AB50" s="322">
        <f t="shared" si="50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4.30809088</v>
      </c>
      <c r="AP50" s="322"/>
      <c r="AQ50" s="201">
        <f t="shared" si="25"/>
        <v>42.35131266393914</v>
      </c>
    </row>
    <row r="51" spans="1:45" s="198" customFormat="1" ht="12.75" customHeight="1" x14ac:dyDescent="0.2">
      <c r="A51" s="237" t="s">
        <v>39</v>
      </c>
      <c r="B51" s="200"/>
      <c r="C51" s="251">
        <f t="shared" si="47"/>
        <v>0</v>
      </c>
      <c r="D51" s="252"/>
      <c r="E51" s="253"/>
      <c r="F51" s="190"/>
      <c r="G51" s="190"/>
      <c r="H51" s="304">
        <f t="shared" si="48"/>
        <v>0</v>
      </c>
      <c r="I51" s="28"/>
      <c r="J51" s="470"/>
      <c r="K51" s="175"/>
      <c r="L51" s="304">
        <f t="shared" si="49"/>
        <v>5.5528743940352552</v>
      </c>
      <c r="M51" s="175"/>
      <c r="N51" s="175"/>
      <c r="O51" s="175"/>
      <c r="P51" s="175">
        <v>0.66818888888888883</v>
      </c>
      <c r="Q51" s="175"/>
      <c r="R51" s="175">
        <v>4.8846855051463667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50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5"/>
        <v>5.5528743940352552</v>
      </c>
    </row>
    <row r="52" spans="1:45" s="198" customFormat="1" ht="12.75" customHeight="1" x14ac:dyDescent="0.2">
      <c r="A52" s="237" t="s">
        <v>77</v>
      </c>
      <c r="B52" s="238"/>
      <c r="C52" s="286">
        <f t="shared" si="47"/>
        <v>0</v>
      </c>
      <c r="D52" s="287"/>
      <c r="E52" s="287"/>
      <c r="F52" s="288"/>
      <c r="G52" s="288"/>
      <c r="H52" s="318">
        <f t="shared" si="48"/>
        <v>0</v>
      </c>
      <c r="I52" s="319"/>
      <c r="J52" s="481"/>
      <c r="K52" s="287"/>
      <c r="L52" s="318">
        <f t="shared" si="49"/>
        <v>1097.9595205746136</v>
      </c>
      <c r="M52" s="287"/>
      <c r="N52" s="287"/>
      <c r="O52" s="287"/>
      <c r="P52" s="188"/>
      <c r="Q52" s="287"/>
      <c r="R52" s="287">
        <v>1097.9595205746136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50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5"/>
        <v>1097.9595205746136</v>
      </c>
    </row>
    <row r="53" spans="1:45" s="198" customFormat="1" ht="12.75" customHeight="1" x14ac:dyDescent="0.2">
      <c r="A53" s="237" t="s">
        <v>74</v>
      </c>
      <c r="B53" s="238"/>
      <c r="C53" s="286">
        <f t="shared" si="47"/>
        <v>0</v>
      </c>
      <c r="D53" s="319"/>
      <c r="E53" s="287"/>
      <c r="F53" s="288"/>
      <c r="G53" s="288"/>
      <c r="H53" s="318">
        <f t="shared" si="48"/>
        <v>0</v>
      </c>
      <c r="I53" s="319"/>
      <c r="J53" s="481"/>
      <c r="K53" s="287"/>
      <c r="L53" s="318">
        <f t="shared" si="49"/>
        <v>176.68561885641475</v>
      </c>
      <c r="M53" s="287"/>
      <c r="N53" s="287"/>
      <c r="O53" s="287"/>
      <c r="P53" s="287">
        <v>0</v>
      </c>
      <c r="Q53" s="287"/>
      <c r="R53" s="287"/>
      <c r="S53" s="287"/>
      <c r="T53" s="287"/>
      <c r="U53" s="287">
        <v>176.68561885641475</v>
      </c>
      <c r="V53" s="287"/>
      <c r="W53" s="288"/>
      <c r="X53" s="288"/>
      <c r="Y53" s="288"/>
      <c r="Z53" s="287"/>
      <c r="AA53" s="349"/>
      <c r="AB53" s="342">
        <f t="shared" si="50"/>
        <v>7.4782969259255001</v>
      </c>
      <c r="AC53" s="343"/>
      <c r="AD53" s="287"/>
      <c r="AE53" s="287"/>
      <c r="AF53" s="287"/>
      <c r="AG53" s="287"/>
      <c r="AH53" s="287"/>
      <c r="AI53" s="175">
        <v>7.4782969259255001</v>
      </c>
      <c r="AJ53" s="175">
        <v>0</v>
      </c>
      <c r="AK53" s="287"/>
      <c r="AL53" s="287"/>
      <c r="AM53" s="287"/>
      <c r="AN53" s="349"/>
      <c r="AO53" s="352"/>
      <c r="AP53" s="342"/>
      <c r="AQ53" s="239">
        <f t="shared" si="25"/>
        <v>184.16391578234024</v>
      </c>
    </row>
    <row r="54" spans="1:45" s="198" customFormat="1" ht="12.75" customHeight="1" x14ac:dyDescent="0.2">
      <c r="A54" s="199" t="s">
        <v>135</v>
      </c>
      <c r="B54" s="200"/>
      <c r="C54" s="286">
        <f t="shared" si="47"/>
        <v>0</v>
      </c>
      <c r="D54" s="319"/>
      <c r="E54" s="287"/>
      <c r="F54" s="288"/>
      <c r="G54" s="288"/>
      <c r="H54" s="318">
        <f t="shared" si="48"/>
        <v>0</v>
      </c>
      <c r="I54" s="319"/>
      <c r="J54" s="481"/>
      <c r="K54" s="287"/>
      <c r="L54" s="318">
        <f t="shared" si="49"/>
        <v>83.913724293678101</v>
      </c>
      <c r="M54" s="287"/>
      <c r="N54" s="287"/>
      <c r="O54" s="287"/>
      <c r="P54" s="287"/>
      <c r="Q54" s="287"/>
      <c r="R54" s="287"/>
      <c r="S54" s="287"/>
      <c r="T54" s="287"/>
      <c r="U54" s="287">
        <v>83.913724293678101</v>
      </c>
      <c r="V54" s="287"/>
      <c r="W54" s="288"/>
      <c r="X54" s="288"/>
      <c r="Y54" s="288"/>
      <c r="Z54" s="287"/>
      <c r="AA54" s="384"/>
      <c r="AB54" s="342">
        <f t="shared" si="50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5"/>
        <v>83.913724293678101</v>
      </c>
    </row>
    <row r="55" spans="1:45" s="198" customFormat="1" ht="12.75" customHeight="1" x14ac:dyDescent="0.2">
      <c r="A55" s="215" t="s">
        <v>75</v>
      </c>
      <c r="B55" s="216"/>
      <c r="C55" s="264">
        <f t="shared" si="47"/>
        <v>0</v>
      </c>
      <c r="D55" s="292"/>
      <c r="E55" s="293"/>
      <c r="F55" s="266"/>
      <c r="G55" s="266"/>
      <c r="H55" s="310">
        <f t="shared" si="48"/>
        <v>0</v>
      </c>
      <c r="I55" s="265"/>
      <c r="J55" s="476"/>
      <c r="K55" s="182"/>
      <c r="L55" s="310">
        <f t="shared" si="49"/>
        <v>471.12583451613881</v>
      </c>
      <c r="M55" s="182"/>
      <c r="N55" s="182"/>
      <c r="O55" s="182"/>
      <c r="P55" s="182">
        <v>118.97198621801236</v>
      </c>
      <c r="Q55" s="182"/>
      <c r="R55" s="182"/>
      <c r="S55" s="182">
        <v>0</v>
      </c>
      <c r="T55" s="182"/>
      <c r="U55" s="182">
        <v>352.15384829812643</v>
      </c>
      <c r="V55" s="182"/>
      <c r="W55" s="266"/>
      <c r="X55" s="266"/>
      <c r="Y55" s="266"/>
      <c r="Z55" s="182"/>
      <c r="AA55" s="520">
        <v>22.531112229915806</v>
      </c>
      <c r="AB55" s="330">
        <f t="shared" si="50"/>
        <v>18.844608805162178</v>
      </c>
      <c r="AC55" s="331"/>
      <c r="AD55" s="182"/>
      <c r="AE55" s="182"/>
      <c r="AF55" s="182"/>
      <c r="AG55" s="182"/>
      <c r="AH55" s="182"/>
      <c r="AI55" s="182">
        <v>14.905067306699488</v>
      </c>
      <c r="AJ55" s="182">
        <v>3.9395414984626909</v>
      </c>
      <c r="AK55" s="265"/>
      <c r="AL55" s="266"/>
      <c r="AM55" s="182"/>
      <c r="AN55" s="310"/>
      <c r="AO55" s="355"/>
      <c r="AP55" s="330"/>
      <c r="AQ55" s="217">
        <f t="shared" si="25"/>
        <v>512.50155555121671</v>
      </c>
    </row>
    <row r="56" spans="1:45" s="208" customFormat="1" ht="12.75" customHeight="1" x14ac:dyDescent="0.2">
      <c r="A56" s="242" t="s">
        <v>40</v>
      </c>
      <c r="B56" s="243"/>
      <c r="C56" s="289">
        <f t="shared" si="47"/>
        <v>216.74918330365395</v>
      </c>
      <c r="D56" s="294">
        <v>115.26451795563632</v>
      </c>
      <c r="E56" s="386">
        <v>89.647280058277374</v>
      </c>
      <c r="F56" s="290"/>
      <c r="G56" s="290">
        <v>11.837385289740231</v>
      </c>
      <c r="H56" s="176">
        <f t="shared" si="48"/>
        <v>196.53880633</v>
      </c>
      <c r="I56" s="294"/>
      <c r="J56" s="478">
        <v>127.70399999999999</v>
      </c>
      <c r="K56" s="189">
        <v>68.834806329999992</v>
      </c>
      <c r="L56" s="176">
        <f t="shared" si="49"/>
        <v>1220.0978941531603</v>
      </c>
      <c r="M56" s="189"/>
      <c r="N56" s="189"/>
      <c r="O56" s="189"/>
      <c r="P56" s="189">
        <v>0</v>
      </c>
      <c r="Q56" s="189">
        <v>866.95193213280879</v>
      </c>
      <c r="R56" s="189"/>
      <c r="S56" s="189">
        <v>0</v>
      </c>
      <c r="T56" s="189">
        <v>53.841522983216713</v>
      </c>
      <c r="U56" s="189">
        <v>293.90056731384379</v>
      </c>
      <c r="V56" s="189">
        <v>5.4038717232911377</v>
      </c>
      <c r="W56" s="290"/>
      <c r="X56" s="290"/>
      <c r="Y56" s="290"/>
      <c r="Z56" s="189"/>
      <c r="AA56" s="176">
        <v>604.09375845912712</v>
      </c>
      <c r="AB56" s="344">
        <f t="shared" si="50"/>
        <v>68.631686266812295</v>
      </c>
      <c r="AC56" s="345"/>
      <c r="AD56" s="189"/>
      <c r="AE56" s="189">
        <v>30.375391078995932</v>
      </c>
      <c r="AF56" s="189"/>
      <c r="AG56" s="189"/>
      <c r="AH56" s="189"/>
      <c r="AI56" s="189"/>
      <c r="AJ56" s="189"/>
      <c r="AK56" s="294"/>
      <c r="AL56" s="290">
        <v>13.379590942008413</v>
      </c>
      <c r="AM56" s="189">
        <v>24.876704245807943</v>
      </c>
      <c r="AN56" s="176"/>
      <c r="AO56" s="176">
        <v>702.94473599999992</v>
      </c>
      <c r="AP56" s="344"/>
      <c r="AQ56" s="220">
        <f t="shared" si="25"/>
        <v>3009.0560645127534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0.5629153383458646</v>
      </c>
      <c r="D57" s="189">
        <f t="shared" ref="D57:AP57" si="51">D58+D65</f>
        <v>0.5629153383458646</v>
      </c>
      <c r="E57" s="189">
        <f t="shared" si="51"/>
        <v>0</v>
      </c>
      <c r="F57" s="290">
        <f t="shared" si="51"/>
        <v>0</v>
      </c>
      <c r="G57" s="290">
        <f t="shared" si="51"/>
        <v>0</v>
      </c>
      <c r="H57" s="176">
        <f t="shared" si="51"/>
        <v>0</v>
      </c>
      <c r="I57" s="294">
        <f t="shared" si="51"/>
        <v>0</v>
      </c>
      <c r="J57" s="294">
        <f t="shared" si="51"/>
        <v>0</v>
      </c>
      <c r="K57" s="294">
        <f t="shared" si="51"/>
        <v>0</v>
      </c>
      <c r="L57" s="176">
        <f t="shared" si="51"/>
        <v>234.63379710333268</v>
      </c>
      <c r="M57" s="189">
        <f t="shared" si="51"/>
        <v>0</v>
      </c>
      <c r="N57" s="189">
        <f t="shared" ref="N57" si="52">N58+N65</f>
        <v>0</v>
      </c>
      <c r="O57" s="189">
        <f t="shared" si="51"/>
        <v>0</v>
      </c>
      <c r="P57" s="189">
        <f t="shared" si="51"/>
        <v>0</v>
      </c>
      <c r="Q57" s="189">
        <f t="shared" si="51"/>
        <v>61.585999999999999</v>
      </c>
      <c r="R57" s="189">
        <f t="shared" si="51"/>
        <v>0</v>
      </c>
      <c r="S57" s="189">
        <f t="shared" si="51"/>
        <v>0.64284746861564912</v>
      </c>
      <c r="T57" s="189">
        <f t="shared" si="51"/>
        <v>66.499949634717041</v>
      </c>
      <c r="U57" s="189">
        <f t="shared" si="51"/>
        <v>105.905</v>
      </c>
      <c r="V57" s="189">
        <f t="shared" si="51"/>
        <v>0</v>
      </c>
      <c r="W57" s="290">
        <f t="shared" si="51"/>
        <v>0</v>
      </c>
      <c r="X57" s="290">
        <f t="shared" si="51"/>
        <v>0</v>
      </c>
      <c r="Y57" s="290">
        <f t="shared" si="51"/>
        <v>0</v>
      </c>
      <c r="Z57" s="294">
        <f t="shared" si="51"/>
        <v>0</v>
      </c>
      <c r="AA57" s="176">
        <f t="shared" si="51"/>
        <v>343.97729138913144</v>
      </c>
      <c r="AB57" s="344">
        <f t="shared" si="51"/>
        <v>40.175645619779175</v>
      </c>
      <c r="AC57" s="345">
        <f t="shared" si="51"/>
        <v>0</v>
      </c>
      <c r="AD57" s="189">
        <f t="shared" si="51"/>
        <v>0</v>
      </c>
      <c r="AE57" s="189">
        <f t="shared" si="51"/>
        <v>18.734954619151015</v>
      </c>
      <c r="AF57" s="189">
        <f t="shared" ref="AF57" si="53">AF58+AF65</f>
        <v>0</v>
      </c>
      <c r="AG57" s="189">
        <f t="shared" si="51"/>
        <v>0</v>
      </c>
      <c r="AH57" s="189">
        <f t="shared" si="51"/>
        <v>5.621744734795584</v>
      </c>
      <c r="AI57" s="189">
        <f t="shared" si="51"/>
        <v>0</v>
      </c>
      <c r="AJ57" s="189">
        <f t="shared" ref="AJ57" si="54">AJ58+AJ65</f>
        <v>0</v>
      </c>
      <c r="AK57" s="189">
        <f t="shared" si="51"/>
        <v>0</v>
      </c>
      <c r="AL57" s="189">
        <f t="shared" ref="AL57:AM57" si="55">AL58+AL65</f>
        <v>0.16649466165720572</v>
      </c>
      <c r="AM57" s="294">
        <f t="shared" si="55"/>
        <v>15.65245160417537</v>
      </c>
      <c r="AN57" s="176">
        <f t="shared" si="51"/>
        <v>0</v>
      </c>
      <c r="AO57" s="176">
        <f t="shared" si="51"/>
        <v>1083.6850200095046</v>
      </c>
      <c r="AP57" s="344">
        <f t="shared" si="51"/>
        <v>0</v>
      </c>
      <c r="AQ57" s="240">
        <f t="shared" si="25"/>
        <v>1703.0346694600937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47"/>
        <v>0.56091563909774433</v>
      </c>
      <c r="D58" s="345">
        <v>0.56091563909774433</v>
      </c>
      <c r="E58" s="344">
        <v>0</v>
      </c>
      <c r="F58" s="344">
        <f>SUM(F59:F64)</f>
        <v>0</v>
      </c>
      <c r="G58" s="582">
        <v>0</v>
      </c>
      <c r="H58" s="176">
        <f t="shared" si="48"/>
        <v>0</v>
      </c>
      <c r="I58" s="294">
        <f>SUM(I59:I64)</f>
        <v>0</v>
      </c>
      <c r="J58" s="482">
        <f>SUM(J59:J64)</f>
        <v>0</v>
      </c>
      <c r="K58" s="294">
        <f>SUM(K59:K64)</f>
        <v>0</v>
      </c>
      <c r="L58" s="176">
        <f t="shared" si="49"/>
        <v>112.21994620323474</v>
      </c>
      <c r="M58" s="189">
        <f t="shared" ref="M58:AN58" si="56">SUM(M59:M64)</f>
        <v>0</v>
      </c>
      <c r="N58" s="290">
        <f t="shared" ref="N58" si="57">SUM(N59:N64)</f>
        <v>0</v>
      </c>
      <c r="O58" s="290">
        <f t="shared" si="56"/>
        <v>0</v>
      </c>
      <c r="P58" s="344">
        <f t="shared" si="56"/>
        <v>0</v>
      </c>
      <c r="Q58" s="344">
        <v>15.885000000000002</v>
      </c>
      <c r="R58" s="344">
        <f t="shared" si="56"/>
        <v>0</v>
      </c>
      <c r="S58" s="344">
        <v>0</v>
      </c>
      <c r="T58" s="344">
        <v>44.474946203234737</v>
      </c>
      <c r="U58" s="344">
        <v>51.86</v>
      </c>
      <c r="V58" s="344">
        <f t="shared" si="56"/>
        <v>0</v>
      </c>
      <c r="W58" s="344">
        <f t="shared" si="56"/>
        <v>0</v>
      </c>
      <c r="X58" s="344">
        <f t="shared" si="56"/>
        <v>0</v>
      </c>
      <c r="Y58" s="290">
        <f t="shared" si="56"/>
        <v>0</v>
      </c>
      <c r="Z58" s="294">
        <f t="shared" si="56"/>
        <v>0</v>
      </c>
      <c r="AA58" s="176">
        <v>217.21020814610509</v>
      </c>
      <c r="AB58" s="344">
        <f t="shared" si="50"/>
        <v>24.249230032513644</v>
      </c>
      <c r="AC58" s="345">
        <f t="shared" si="56"/>
        <v>0</v>
      </c>
      <c r="AD58" s="189">
        <f t="shared" si="56"/>
        <v>0</v>
      </c>
      <c r="AE58" s="189">
        <f t="shared" si="56"/>
        <v>7.6258530122810679</v>
      </c>
      <c r="AF58" s="189"/>
      <c r="AG58" s="189">
        <f t="shared" si="56"/>
        <v>0</v>
      </c>
      <c r="AH58" s="189">
        <f t="shared" si="56"/>
        <v>0.80443075440000011</v>
      </c>
      <c r="AI58" s="189">
        <f t="shared" si="56"/>
        <v>0</v>
      </c>
      <c r="AJ58" s="189">
        <f t="shared" ref="AJ58" si="58">SUM(AJ59:AJ64)</f>
        <v>0</v>
      </c>
      <c r="AK58" s="189"/>
      <c r="AL58" s="189">
        <v>0.16649466165720572</v>
      </c>
      <c r="AM58" s="290">
        <v>15.65245160417537</v>
      </c>
      <c r="AN58" s="176">
        <f t="shared" si="56"/>
        <v>0</v>
      </c>
      <c r="AO58" s="176">
        <v>845.19770764258874</v>
      </c>
      <c r="AP58" s="344">
        <f t="shared" ref="AP58" si="59">SUM(AP59:AP64)</f>
        <v>0</v>
      </c>
      <c r="AQ58" s="240">
        <f t="shared" si="25"/>
        <v>1199.43800766354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47"/>
        <v>3.9993984962406011E-3</v>
      </c>
      <c r="D59" s="652">
        <v>3.9993984962406011E-3</v>
      </c>
      <c r="E59" s="328"/>
      <c r="F59" s="328"/>
      <c r="G59" s="273"/>
      <c r="H59" s="309">
        <f t="shared" si="48"/>
        <v>0</v>
      </c>
      <c r="I59" s="291"/>
      <c r="J59" s="495"/>
      <c r="K59" s="291"/>
      <c r="L59" s="309">
        <f t="shared" si="49"/>
        <v>29.541941664822474</v>
      </c>
      <c r="M59" s="274"/>
      <c r="N59" s="563"/>
      <c r="O59" s="563"/>
      <c r="P59" s="328"/>
      <c r="Q59" s="617">
        <v>6.4770000000000003</v>
      </c>
      <c r="R59" s="328"/>
      <c r="S59" s="617">
        <v>0</v>
      </c>
      <c r="T59" s="617">
        <v>12.226941664822474</v>
      </c>
      <c r="U59" s="617">
        <v>10.837999999999999</v>
      </c>
      <c r="V59" s="617">
        <v>0</v>
      </c>
      <c r="W59" s="328"/>
      <c r="X59" s="328"/>
      <c r="Y59" s="563"/>
      <c r="Z59" s="291"/>
      <c r="AA59" s="642">
        <v>47.451161673618081</v>
      </c>
      <c r="AB59" s="328">
        <f t="shared" si="50"/>
        <v>2.9010569806680775</v>
      </c>
      <c r="AC59" s="564"/>
      <c r="AD59" s="274"/>
      <c r="AE59" s="579">
        <v>2.9010569806680775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235.00697165115125</v>
      </c>
      <c r="AP59" s="328"/>
      <c r="AQ59" s="570">
        <f t="shared" si="25"/>
        <v>314.90513136875609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47"/>
        <v>8.9986466165413535E-3</v>
      </c>
      <c r="D60" s="652">
        <v>8.9986466165413535E-3</v>
      </c>
      <c r="E60" s="322"/>
      <c r="F60" s="322"/>
      <c r="G60" s="583"/>
      <c r="H60" s="304">
        <f t="shared" si="48"/>
        <v>0</v>
      </c>
      <c r="I60" s="252"/>
      <c r="J60" s="501"/>
      <c r="K60" s="252"/>
      <c r="L60" s="304">
        <f t="shared" si="49"/>
        <v>24.233182643347472</v>
      </c>
      <c r="M60" s="253"/>
      <c r="N60" s="386"/>
      <c r="O60" s="386"/>
      <c r="P60" s="322"/>
      <c r="Q60" s="617">
        <v>1.206</v>
      </c>
      <c r="R60" s="322"/>
      <c r="S60" s="617">
        <v>0</v>
      </c>
      <c r="T60" s="617">
        <v>2.0971826433474732</v>
      </c>
      <c r="U60" s="617">
        <v>20.93</v>
      </c>
      <c r="V60" s="617">
        <v>0</v>
      </c>
      <c r="W60" s="322"/>
      <c r="X60" s="322"/>
      <c r="Y60" s="386"/>
      <c r="Z60" s="252"/>
      <c r="AA60" s="642">
        <v>24.721588928372107</v>
      </c>
      <c r="AB60" s="322">
        <f t="shared" si="50"/>
        <v>4.733927492288624E-2</v>
      </c>
      <c r="AC60" s="565"/>
      <c r="AD60" s="253"/>
      <c r="AE60" s="580">
        <v>4.733927492288624E-2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87.492123377295201</v>
      </c>
      <c r="AP60" s="322"/>
      <c r="AQ60" s="571">
        <f t="shared" si="25"/>
        <v>136.5032328705542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47"/>
        <v>0.47092917293233083</v>
      </c>
      <c r="D61" s="652">
        <v>0.47092917293233083</v>
      </c>
      <c r="E61" s="322"/>
      <c r="F61" s="322"/>
      <c r="G61" s="583"/>
      <c r="H61" s="304">
        <f t="shared" si="48"/>
        <v>0</v>
      </c>
      <c r="I61" s="252"/>
      <c r="J61" s="501"/>
      <c r="K61" s="252"/>
      <c r="L61" s="304">
        <f t="shared" si="49"/>
        <v>29.616152866948283</v>
      </c>
      <c r="M61" s="253"/>
      <c r="N61" s="386"/>
      <c r="O61" s="386"/>
      <c r="P61" s="322"/>
      <c r="Q61" s="617">
        <v>3.4809999999999999</v>
      </c>
      <c r="R61" s="322"/>
      <c r="S61" s="617">
        <v>0</v>
      </c>
      <c r="T61" s="617">
        <v>21.230152866948284</v>
      </c>
      <c r="U61" s="617">
        <v>4.9050000000000002</v>
      </c>
      <c r="V61" s="617">
        <v>0</v>
      </c>
      <c r="W61" s="322"/>
      <c r="X61" s="322"/>
      <c r="Y61" s="386"/>
      <c r="Z61" s="252"/>
      <c r="AA61" s="642">
        <v>33.646803120530713</v>
      </c>
      <c r="AB61" s="322">
        <f t="shared" si="50"/>
        <v>2.0326625541625267</v>
      </c>
      <c r="AC61" s="565"/>
      <c r="AD61" s="253"/>
      <c r="AE61" s="580">
        <v>2.0326625541625267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122.94910614609984</v>
      </c>
      <c r="AP61" s="322"/>
      <c r="AQ61" s="571">
        <f t="shared" si="25"/>
        <v>188.71565386067368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47"/>
        <v>1.1998195488721806E-2</v>
      </c>
      <c r="D62" s="652">
        <v>1.1998195488721806E-2</v>
      </c>
      <c r="E62" s="322"/>
      <c r="F62" s="322"/>
      <c r="G62" s="583"/>
      <c r="H62" s="304">
        <f t="shared" si="48"/>
        <v>0</v>
      </c>
      <c r="I62" s="252"/>
      <c r="J62" s="501"/>
      <c r="K62" s="252"/>
      <c r="L62" s="304">
        <f t="shared" si="49"/>
        <v>3.3425342041178365</v>
      </c>
      <c r="M62" s="253"/>
      <c r="N62" s="386"/>
      <c r="O62" s="386"/>
      <c r="P62" s="322"/>
      <c r="Q62" s="617">
        <v>0.45900000000000002</v>
      </c>
      <c r="R62" s="322"/>
      <c r="S62" s="617">
        <v>0</v>
      </c>
      <c r="T62" s="617">
        <v>1.0455342041178364</v>
      </c>
      <c r="U62" s="617">
        <v>1.8380000000000001</v>
      </c>
      <c r="V62" s="617">
        <v>0</v>
      </c>
      <c r="W62" s="322"/>
      <c r="X62" s="322"/>
      <c r="Y62" s="386"/>
      <c r="Z62" s="252"/>
      <c r="AA62" s="642">
        <v>15.62866906165873</v>
      </c>
      <c r="AB62" s="322">
        <f t="shared" si="50"/>
        <v>0.1534880306948235</v>
      </c>
      <c r="AC62" s="565"/>
      <c r="AD62" s="253"/>
      <c r="AE62" s="580">
        <v>0.1534880306948235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239.51927385821824</v>
      </c>
      <c r="AP62" s="322"/>
      <c r="AQ62" s="571">
        <f t="shared" si="25"/>
        <v>258.65596335017835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47"/>
        <v>5.799127819548873E-2</v>
      </c>
      <c r="D63" s="653">
        <v>5.799127819548873E-2</v>
      </c>
      <c r="E63" s="322"/>
      <c r="F63" s="322"/>
      <c r="G63" s="583"/>
      <c r="H63" s="304">
        <f t="shared" si="48"/>
        <v>0</v>
      </c>
      <c r="I63" s="252"/>
      <c r="J63" s="501"/>
      <c r="K63" s="252"/>
      <c r="L63" s="304">
        <f t="shared" si="49"/>
        <v>3.8913699357981062</v>
      </c>
      <c r="M63" s="253"/>
      <c r="N63" s="386"/>
      <c r="O63" s="386"/>
      <c r="P63" s="322"/>
      <c r="Q63" s="618">
        <v>0.69</v>
      </c>
      <c r="R63" s="322"/>
      <c r="S63" s="618">
        <v>0</v>
      </c>
      <c r="T63" s="618">
        <v>0.18036993579810628</v>
      </c>
      <c r="U63" s="618">
        <v>3.0209999999999999</v>
      </c>
      <c r="V63" s="618">
        <v>0</v>
      </c>
      <c r="W63" s="322"/>
      <c r="X63" s="322"/>
      <c r="Y63" s="386"/>
      <c r="Z63" s="252"/>
      <c r="AA63" s="643">
        <v>12.813804304599236</v>
      </c>
      <c r="AB63" s="322">
        <f t="shared" si="50"/>
        <v>0.73323820796554917</v>
      </c>
      <c r="AC63" s="565"/>
      <c r="AD63" s="253"/>
      <c r="AE63" s="580">
        <v>0.73323820796554917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42.924539403414784</v>
      </c>
      <c r="AP63" s="322"/>
      <c r="AQ63" s="571">
        <f t="shared" si="25"/>
        <v>60.420943129973168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47"/>
        <v>6.9989473684210534E-3</v>
      </c>
      <c r="D64" s="653">
        <v>6.9989473684210534E-3</v>
      </c>
      <c r="E64" s="330"/>
      <c r="F64" s="330"/>
      <c r="G64" s="584"/>
      <c r="H64" s="310">
        <f t="shared" si="48"/>
        <v>0</v>
      </c>
      <c r="I64" s="292"/>
      <c r="J64" s="504"/>
      <c r="K64" s="292"/>
      <c r="L64" s="310">
        <f t="shared" si="49"/>
        <v>21.594764888200565</v>
      </c>
      <c r="M64" s="293"/>
      <c r="N64" s="567"/>
      <c r="O64" s="567"/>
      <c r="P64" s="330"/>
      <c r="Q64" s="618">
        <v>3.5719999999999996</v>
      </c>
      <c r="R64" s="330"/>
      <c r="S64" s="618">
        <v>0</v>
      </c>
      <c r="T64" s="618">
        <v>7.6947648882005675</v>
      </c>
      <c r="U64" s="618">
        <v>10.327999999999999</v>
      </c>
      <c r="V64" s="618">
        <v>0</v>
      </c>
      <c r="W64" s="330"/>
      <c r="X64" s="330"/>
      <c r="Y64" s="567"/>
      <c r="Z64" s="292"/>
      <c r="AA64" s="643">
        <v>82.948181057326195</v>
      </c>
      <c r="AB64" s="330">
        <f t="shared" si="50"/>
        <v>18.38144498409978</v>
      </c>
      <c r="AC64" s="568"/>
      <c r="AD64" s="293"/>
      <c r="AE64" s="581">
        <v>1.7580679638672054</v>
      </c>
      <c r="AF64" s="581"/>
      <c r="AG64" s="581"/>
      <c r="AH64" s="581">
        <v>0.80443075440000011</v>
      </c>
      <c r="AI64" s="581"/>
      <c r="AJ64" s="581"/>
      <c r="AK64" s="581"/>
      <c r="AL64" s="581">
        <v>0.16649466165720572</v>
      </c>
      <c r="AM64" s="624">
        <v>15.65245160417537</v>
      </c>
      <c r="AN64" s="310"/>
      <c r="AO64" s="643">
        <v>117.30569320640937</v>
      </c>
      <c r="AP64" s="330"/>
      <c r="AQ64" s="572">
        <f t="shared" si="25"/>
        <v>240.23708308340434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1.9996992481203005E-3</v>
      </c>
      <c r="D65" s="345">
        <f>SUM(D66:D69)</f>
        <v>1.9996992481203005E-3</v>
      </c>
      <c r="E65" s="417"/>
      <c r="F65" s="417"/>
      <c r="G65" s="585"/>
      <c r="H65" s="310">
        <f>SUM(I65:K65)</f>
        <v>0</v>
      </c>
      <c r="I65" s="265"/>
      <c r="J65" s="476">
        <v>0</v>
      </c>
      <c r="K65" s="182">
        <v>0</v>
      </c>
      <c r="L65" s="310">
        <f>SUM(M65:Z65)</f>
        <v>122.41385090009794</v>
      </c>
      <c r="M65" s="182"/>
      <c r="N65" s="266"/>
      <c r="O65" s="266"/>
      <c r="P65" s="417"/>
      <c r="Q65" s="344">
        <v>45.701000000000001</v>
      </c>
      <c r="R65" s="417"/>
      <c r="S65" s="344">
        <v>0.64284746861564912</v>
      </c>
      <c r="T65" s="344">
        <v>22.025003431482311</v>
      </c>
      <c r="U65" s="344">
        <v>54.044999999999995</v>
      </c>
      <c r="V65" s="344">
        <f>SUM(V66:V69)</f>
        <v>0</v>
      </c>
      <c r="W65" s="417"/>
      <c r="X65" s="417"/>
      <c r="Y65" s="266"/>
      <c r="Z65" s="182"/>
      <c r="AA65" s="176">
        <v>126.76708324302638</v>
      </c>
      <c r="AB65" s="330">
        <f>SUM(AC65:AM65)</f>
        <v>15.926415587265531</v>
      </c>
      <c r="AC65" s="331"/>
      <c r="AD65" s="182"/>
      <c r="AE65" s="182">
        <f>SUM(AE66:AE69)</f>
        <v>11.109101606869947</v>
      </c>
      <c r="AF65" s="182"/>
      <c r="AG65" s="182"/>
      <c r="AH65" s="182">
        <v>4.8173139803955838</v>
      </c>
      <c r="AI65" s="182"/>
      <c r="AJ65" s="182"/>
      <c r="AK65" s="182"/>
      <c r="AL65" s="182"/>
      <c r="AM65" s="266"/>
      <c r="AN65" s="310"/>
      <c r="AO65" s="176">
        <v>238.48731236691594</v>
      </c>
      <c r="AP65" s="330"/>
      <c r="AQ65" s="576">
        <f t="shared" si="25"/>
        <v>503.59666179655392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60">SUM(D66:G66)</f>
        <v>0</v>
      </c>
      <c r="D66" s="654">
        <v>0</v>
      </c>
      <c r="E66" s="313"/>
      <c r="F66" s="313"/>
      <c r="G66" s="586"/>
      <c r="H66" s="309">
        <f t="shared" ref="H66:H69" si="61">SUM(I66:K66)</f>
        <v>0</v>
      </c>
      <c r="I66" s="554"/>
      <c r="J66" s="473"/>
      <c r="K66" s="423"/>
      <c r="L66" s="309">
        <f t="shared" ref="L66:L69" si="62">SUM(M66:Z66)</f>
        <v>4.9546664516755552</v>
      </c>
      <c r="M66" s="554"/>
      <c r="N66" s="313"/>
      <c r="O66" s="263"/>
      <c r="P66" s="313"/>
      <c r="Q66" s="619">
        <v>0.13400000000000001</v>
      </c>
      <c r="R66" s="313"/>
      <c r="S66" s="619">
        <v>2.4767239801116617E-3</v>
      </c>
      <c r="T66" s="619">
        <v>1.2411897276954431</v>
      </c>
      <c r="U66" s="619">
        <v>3.577</v>
      </c>
      <c r="V66" s="619">
        <v>0</v>
      </c>
      <c r="W66" s="313"/>
      <c r="X66" s="313"/>
      <c r="Y66" s="263"/>
      <c r="Z66" s="181"/>
      <c r="AA66" s="644">
        <v>7.1458978889555871</v>
      </c>
      <c r="AB66" s="328">
        <f t="shared" ref="AB66:AB69" si="63">SUM(AC66:AM66)</f>
        <v>4.8311599078520082</v>
      </c>
      <c r="AC66" s="329"/>
      <c r="AD66" s="181"/>
      <c r="AE66" s="181">
        <v>1.3845927456424484E-2</v>
      </c>
      <c r="AF66" s="181"/>
      <c r="AG66" s="181"/>
      <c r="AH66" s="181">
        <v>4.8173139803955838</v>
      </c>
      <c r="AI66" s="181"/>
      <c r="AJ66" s="181"/>
      <c r="AK66" s="181"/>
      <c r="AL66" s="181"/>
      <c r="AM66" s="263"/>
      <c r="AN66" s="309"/>
      <c r="AO66" s="644">
        <v>59.86489549200877</v>
      </c>
      <c r="AP66" s="328"/>
      <c r="AQ66" s="221">
        <f t="shared" si="25"/>
        <v>76.79661974049192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60"/>
        <v>1.9996992481203005E-3</v>
      </c>
      <c r="D67" s="655">
        <v>1.9996992481203005E-3</v>
      </c>
      <c r="E67" s="416"/>
      <c r="F67" s="416"/>
      <c r="G67" s="587"/>
      <c r="H67" s="304">
        <f t="shared" si="61"/>
        <v>0</v>
      </c>
      <c r="I67" s="555"/>
      <c r="J67" s="470"/>
      <c r="K67" s="419"/>
      <c r="L67" s="304">
        <f t="shared" si="62"/>
        <v>38.631990200396601</v>
      </c>
      <c r="M67" s="555"/>
      <c r="N67" s="416"/>
      <c r="O67" s="190"/>
      <c r="P67" s="416"/>
      <c r="Q67" s="620">
        <v>6.774</v>
      </c>
      <c r="R67" s="416"/>
      <c r="S67" s="620">
        <v>0.3742605125502067</v>
      </c>
      <c r="T67" s="620">
        <v>8.4957296878463957</v>
      </c>
      <c r="U67" s="620">
        <v>22.988</v>
      </c>
      <c r="V67" s="620">
        <v>0</v>
      </c>
      <c r="W67" s="416"/>
      <c r="X67" s="416"/>
      <c r="Y67" s="190"/>
      <c r="Z67" s="175"/>
      <c r="AA67" s="645">
        <v>49.167758781459156</v>
      </c>
      <c r="AB67" s="322">
        <f t="shared" si="63"/>
        <v>6.8157908548538275</v>
      </c>
      <c r="AC67" s="323"/>
      <c r="AD67" s="175"/>
      <c r="AE67" s="175">
        <v>6.8157908548538275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88.902470748741692</v>
      </c>
      <c r="AP67" s="322"/>
      <c r="AQ67" s="201">
        <f t="shared" si="25"/>
        <v>183.5200102846994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60"/>
        <v>0</v>
      </c>
      <c r="D68" s="655">
        <v>0</v>
      </c>
      <c r="E68" s="416"/>
      <c r="F68" s="416"/>
      <c r="G68" s="587"/>
      <c r="H68" s="304">
        <f t="shared" si="61"/>
        <v>0</v>
      </c>
      <c r="I68" s="555"/>
      <c r="J68" s="470"/>
      <c r="K68" s="419"/>
      <c r="L68" s="304">
        <f t="shared" si="62"/>
        <v>55.578415459328696</v>
      </c>
      <c r="M68" s="555"/>
      <c r="N68" s="416"/>
      <c r="O68" s="190"/>
      <c r="P68" s="416"/>
      <c r="Q68" s="620">
        <v>27.623000000000001</v>
      </c>
      <c r="R68" s="416"/>
      <c r="S68" s="620">
        <v>5.5588693775839519E-2</v>
      </c>
      <c r="T68" s="620">
        <v>8.8488267655528574</v>
      </c>
      <c r="U68" s="620">
        <v>19.050999999999998</v>
      </c>
      <c r="V68" s="620">
        <v>0</v>
      </c>
      <c r="W68" s="416"/>
      <c r="X68" s="416"/>
      <c r="Y68" s="190"/>
      <c r="Z68" s="175"/>
      <c r="AA68" s="645">
        <v>30.572880817411011</v>
      </c>
      <c r="AB68" s="322">
        <f t="shared" si="63"/>
        <v>1.6164205254580883</v>
      </c>
      <c r="AC68" s="323"/>
      <c r="AD68" s="175"/>
      <c r="AE68" s="175">
        <v>1.6164205254580883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57.582439487716599</v>
      </c>
      <c r="AP68" s="322"/>
      <c r="AQ68" s="201">
        <f t="shared" si="25"/>
        <v>145.35015628991439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60"/>
        <v>0</v>
      </c>
      <c r="D69" s="656">
        <v>0</v>
      </c>
      <c r="E69" s="417"/>
      <c r="F69" s="417"/>
      <c r="G69" s="585"/>
      <c r="H69" s="318">
        <f t="shared" si="61"/>
        <v>0</v>
      </c>
      <c r="I69" s="556"/>
      <c r="J69" s="476"/>
      <c r="K69" s="424"/>
      <c r="L69" s="318">
        <f t="shared" si="62"/>
        <v>23.248778788697109</v>
      </c>
      <c r="M69" s="556"/>
      <c r="N69" s="417"/>
      <c r="O69" s="266"/>
      <c r="P69" s="417"/>
      <c r="Q69" s="621">
        <v>11.17</v>
      </c>
      <c r="R69" s="417"/>
      <c r="S69" s="621">
        <v>0.21052153830949127</v>
      </c>
      <c r="T69" s="621">
        <v>3.4392572503876191</v>
      </c>
      <c r="U69" s="621">
        <v>8.4290000000000003</v>
      </c>
      <c r="V69" s="621">
        <v>0</v>
      </c>
      <c r="W69" s="417"/>
      <c r="X69" s="417"/>
      <c r="Y69" s="266"/>
      <c r="Z69" s="182"/>
      <c r="AA69" s="646">
        <v>39.880545755200622</v>
      </c>
      <c r="AB69" s="342">
        <f t="shared" si="63"/>
        <v>2.6630442991016072</v>
      </c>
      <c r="AC69" s="343"/>
      <c r="AD69" s="287"/>
      <c r="AE69" s="287">
        <v>2.6630442991016072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32.137506638448876</v>
      </c>
      <c r="AP69" s="342"/>
      <c r="AQ69" s="239">
        <f t="shared" si="25"/>
        <v>97.929875481448221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483"/>
      <c r="K70" s="191"/>
      <c r="L70" s="312">
        <f>SUM(M70:Z70)</f>
        <v>175.46549158593075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175.46549158593075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5"/>
        <v>223.45349158593075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476"/>
      <c r="K71" s="182"/>
      <c r="L71" s="310">
        <f>SUM(M71:Z71)</f>
        <v>27.249865733664667</v>
      </c>
      <c r="M71" s="182"/>
      <c r="N71" s="182"/>
      <c r="O71" s="182"/>
      <c r="P71" s="182"/>
      <c r="Q71" s="182"/>
      <c r="R71" s="182"/>
      <c r="S71" s="182"/>
      <c r="T71" s="182"/>
      <c r="U71" s="293">
        <v>27.249865733664667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5"/>
        <v>27.249865733664667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64">C26-C27-C29</f>
        <v>-2.5795282366672154</v>
      </c>
      <c r="D72" s="278">
        <f t="shared" si="64"/>
        <v>0.17717314836221476</v>
      </c>
      <c r="E72" s="179">
        <f t="shared" si="64"/>
        <v>-3.4486883993195221</v>
      </c>
      <c r="F72" s="297">
        <f t="shared" si="64"/>
        <v>0</v>
      </c>
      <c r="G72" s="297">
        <f t="shared" si="64"/>
        <v>0.69246574229020652</v>
      </c>
      <c r="H72" s="307">
        <f t="shared" si="64"/>
        <v>1.9457250152908045</v>
      </c>
      <c r="I72" s="278">
        <f t="shared" si="64"/>
        <v>-0.45741265470912973</v>
      </c>
      <c r="J72" s="480">
        <f t="shared" si="64"/>
        <v>0</v>
      </c>
      <c r="K72" s="179">
        <f t="shared" si="64"/>
        <v>2.4031376700000067</v>
      </c>
      <c r="L72" s="307">
        <f t="shared" si="64"/>
        <v>-11.739507853086252</v>
      </c>
      <c r="M72" s="179">
        <f t="shared" si="64"/>
        <v>0</v>
      </c>
      <c r="N72" s="179">
        <f t="shared" ref="N72" si="65">N26-N27-N29</f>
        <v>-0.14794174855289199</v>
      </c>
      <c r="O72" s="179">
        <f t="shared" si="64"/>
        <v>-5.2567080980734033</v>
      </c>
      <c r="P72" s="179">
        <f t="shared" si="64"/>
        <v>-25.023756688637718</v>
      </c>
      <c r="Q72" s="179">
        <f t="shared" si="64"/>
        <v>0.63443164512011663</v>
      </c>
      <c r="R72" s="179">
        <f t="shared" si="64"/>
        <v>4.1043924247198902</v>
      </c>
      <c r="S72" s="179">
        <f t="shared" si="64"/>
        <v>8.0001198650984477</v>
      </c>
      <c r="T72" s="179">
        <f t="shared" si="64"/>
        <v>6.5570336698137908</v>
      </c>
      <c r="U72" s="179">
        <f t="shared" si="64"/>
        <v>-8.9389207362014531</v>
      </c>
      <c r="V72" s="179">
        <f t="shared" si="64"/>
        <v>0.82532907951213019</v>
      </c>
      <c r="W72" s="297">
        <f t="shared" si="64"/>
        <v>7.506512734116022</v>
      </c>
      <c r="X72" s="297">
        <f t="shared" si="64"/>
        <v>0</v>
      </c>
      <c r="Y72" s="297">
        <f t="shared" si="64"/>
        <v>0</v>
      </c>
      <c r="Z72" s="179">
        <f t="shared" si="64"/>
        <v>0</v>
      </c>
      <c r="AA72" s="307">
        <f t="shared" si="64"/>
        <v>-40.274710307198802</v>
      </c>
      <c r="AB72" s="257">
        <f t="shared" si="64"/>
        <v>-3.1731124246833815</v>
      </c>
      <c r="AC72" s="336">
        <f t="shared" si="64"/>
        <v>0</v>
      </c>
      <c r="AD72" s="179">
        <f t="shared" si="64"/>
        <v>0</v>
      </c>
      <c r="AE72" s="179">
        <f t="shared" si="64"/>
        <v>-5.4766355014347425</v>
      </c>
      <c r="AF72" s="179">
        <f t="shared" ref="AF72" si="66">AF26-AF27-AF29</f>
        <v>0</v>
      </c>
      <c r="AG72" s="179">
        <f t="shared" si="64"/>
        <v>0</v>
      </c>
      <c r="AH72" s="179">
        <f t="shared" si="64"/>
        <v>0</v>
      </c>
      <c r="AI72" s="179">
        <f t="shared" si="64"/>
        <v>1.6583711868480009</v>
      </c>
      <c r="AJ72" s="179">
        <f t="shared" ref="AJ72" si="67">AJ26-AJ27-AJ29</f>
        <v>0.64515188990400674</v>
      </c>
      <c r="AK72" s="278">
        <f t="shared" si="64"/>
        <v>0</v>
      </c>
      <c r="AL72" s="297">
        <f t="shared" ref="AL72:AM72" si="68">AL26-AL27-AL29</f>
        <v>0</v>
      </c>
      <c r="AM72" s="179">
        <f t="shared" si="68"/>
        <v>0</v>
      </c>
      <c r="AN72" s="307">
        <f t="shared" si="64"/>
        <v>0</v>
      </c>
      <c r="AO72" s="307">
        <f t="shared" si="64"/>
        <v>-36.310735582032066</v>
      </c>
      <c r="AP72" s="257">
        <f t="shared" si="64"/>
        <v>0</v>
      </c>
      <c r="AQ72" s="207">
        <f t="shared" si="25"/>
        <v>-92.131869388376913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219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816" t="s">
        <v>170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817" t="s">
        <v>207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524" t="s">
        <v>172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818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818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80"/>
  <sheetViews>
    <sheetView zoomScale="80" zoomScaleNormal="80" zoomScaleSheetLayoutView="70" workbookViewId="0">
      <pane xSplit="2" ySplit="1" topLeftCell="C76" activePane="bottomRight" state="frozen"/>
      <selection activeCell="J89" sqref="J89"/>
      <selection pane="topRight" activeCell="J89" sqref="J89"/>
      <selection pane="bottomLeft" activeCell="J89" sqref="J89"/>
      <selection pane="bottomRight" activeCell="AM109" sqref="AM109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7.28515625" style="298" bestFit="1" customWidth="1"/>
    <col min="29" max="33" width="5.5703125" style="213" customWidth="1"/>
    <col min="34" max="34" width="6" style="213" customWidth="1"/>
    <col min="35" max="36" width="7" style="213" customWidth="1"/>
    <col min="37" max="38" width="5.5703125" style="213" customWidth="1"/>
    <col min="39" max="39" width="7.28515625" style="213" bestFit="1" customWidth="1"/>
    <col min="40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165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34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743.88779920253376</v>
      </c>
      <c r="I2" s="12">
        <v>616.18379920253381</v>
      </c>
      <c r="J2" s="525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2853.989388843795</v>
      </c>
      <c r="AB2" s="320">
        <f>SUM(AC2:AM2)</f>
        <v>1176.4508703419001</v>
      </c>
      <c r="AC2" s="321">
        <v>59.477849641143983</v>
      </c>
      <c r="AD2" s="303">
        <v>640.18714148109552</v>
      </c>
      <c r="AE2" s="303">
        <v>247.373692483154</v>
      </c>
      <c r="AF2" s="303">
        <v>93.972607495928045</v>
      </c>
      <c r="AG2" s="303">
        <v>38.984644966807721</v>
      </c>
      <c r="AH2" s="303">
        <v>16.459452489471403</v>
      </c>
      <c r="AI2" s="303">
        <v>28.219921798944</v>
      </c>
      <c r="AJ2" s="303">
        <v>0.157926052944</v>
      </c>
      <c r="AK2" s="12">
        <v>0.84268701093054132</v>
      </c>
      <c r="AL2" s="12">
        <v>12.643166496154558</v>
      </c>
      <c r="AM2" s="250">
        <v>38.13178042532607</v>
      </c>
      <c r="AN2" s="351">
        <v>113.24184816956344</v>
      </c>
      <c r="AO2" s="351"/>
      <c r="AP2" s="320"/>
      <c r="AQ2" s="197">
        <f>C2+H2+L2+AA2+AB2+AN2+AO2+AP2</f>
        <v>4887.5699065577919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1268.3430290806182</v>
      </c>
      <c r="D3" s="252">
        <v>1196.7961606012641</v>
      </c>
      <c r="E3" s="386">
        <v>59.358733593015344</v>
      </c>
      <c r="F3" s="190"/>
      <c r="G3" s="190">
        <v>12.188134886338631</v>
      </c>
      <c r="H3" s="304">
        <f>SUM(I3:K3)</f>
        <v>0</v>
      </c>
      <c r="I3" s="28"/>
      <c r="J3" s="470"/>
      <c r="K3" s="175"/>
      <c r="L3" s="304">
        <f>SUM(M3:Z3)</f>
        <v>9318.2478733200187</v>
      </c>
      <c r="M3" s="28">
        <v>3283.4192390439998</v>
      </c>
      <c r="N3" s="28">
        <v>0</v>
      </c>
      <c r="O3" s="175">
        <v>0</v>
      </c>
      <c r="P3" s="175">
        <v>928.57858044444447</v>
      </c>
      <c r="Q3" s="175">
        <v>379.33650605760005</v>
      </c>
      <c r="R3" s="175">
        <v>1299.8780372692795</v>
      </c>
      <c r="S3" s="175">
        <v>62.690465291525406</v>
      </c>
      <c r="T3" s="175">
        <v>144.39346678516969</v>
      </c>
      <c r="U3" s="175">
        <v>2818.3226042982251</v>
      </c>
      <c r="V3" s="175">
        <v>149.27450593494893</v>
      </c>
      <c r="W3" s="190">
        <v>0</v>
      </c>
      <c r="X3" s="190">
        <v>205.22917945667311</v>
      </c>
      <c r="Y3" s="190">
        <v>1.488354849340997</v>
      </c>
      <c r="Z3" s="175">
        <v>45.636933888808258</v>
      </c>
      <c r="AA3" s="304">
        <v>1408.5960590451207</v>
      </c>
      <c r="AB3" s="322">
        <f>SUM(AC3:AM3)</f>
        <v>159.06084503323777</v>
      </c>
      <c r="AC3" s="323"/>
      <c r="AD3" s="175"/>
      <c r="AE3" s="175">
        <v>27.603651344645758</v>
      </c>
      <c r="AF3" s="175"/>
      <c r="AG3" s="175"/>
      <c r="AH3" s="175"/>
      <c r="AI3" s="175">
        <v>103.18209796156802</v>
      </c>
      <c r="AJ3" s="175">
        <v>28.275095727024002</v>
      </c>
      <c r="AK3" s="28"/>
      <c r="AL3" s="28"/>
      <c r="AM3" s="190"/>
      <c r="AN3" s="352"/>
      <c r="AO3" s="352">
        <v>96.011063919999984</v>
      </c>
      <c r="AP3" s="322"/>
      <c r="AQ3" s="201">
        <f t="shared" ref="AQ3:AQ20" si="0">C3+H3+L3+AA3+AB3+AN3+AO3+AP3</f>
        <v>12250.258870398995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9.6238495728944002</v>
      </c>
      <c r="D4" s="252">
        <v>0</v>
      </c>
      <c r="E4" s="253">
        <v>8.9460537568999996</v>
      </c>
      <c r="F4" s="190"/>
      <c r="G4" s="190">
        <v>0.67779581599439997</v>
      </c>
      <c r="H4" s="304">
        <f>SUM(I4:K4)</f>
        <v>5.5335130000000001</v>
      </c>
      <c r="I4" s="28"/>
      <c r="J4" s="470"/>
      <c r="K4" s="175">
        <v>5.5335130000000001</v>
      </c>
      <c r="L4" s="304">
        <f>SUM(M4:Z4)</f>
        <v>2188.1573071803159</v>
      </c>
      <c r="M4" s="28">
        <v>302.04985325920001</v>
      </c>
      <c r="N4" s="28">
        <v>0</v>
      </c>
      <c r="O4" s="175"/>
      <c r="P4" s="175">
        <v>517.92430744444448</v>
      </c>
      <c r="Q4" s="175">
        <v>0</v>
      </c>
      <c r="R4" s="175">
        <v>0</v>
      </c>
      <c r="S4" s="175">
        <v>1036.0233007497177</v>
      </c>
      <c r="T4" s="175">
        <v>25.754003442872065</v>
      </c>
      <c r="U4" s="175">
        <v>191.56762465663564</v>
      </c>
      <c r="V4" s="175">
        <v>9.4558962922268217E-2</v>
      </c>
      <c r="W4" s="190">
        <v>102.52838518301104</v>
      </c>
      <c r="X4" s="190">
        <v>2.7614277559999998</v>
      </c>
      <c r="Y4" s="190">
        <v>1.6301009999999997E-3</v>
      </c>
      <c r="Z4" s="175">
        <v>9.4522156245130091</v>
      </c>
      <c r="AA4" s="304">
        <v>0</v>
      </c>
      <c r="AB4" s="322">
        <f>SUM(AC4:AM4)</f>
        <v>0.20632319999999996</v>
      </c>
      <c r="AC4" s="323"/>
      <c r="AD4" s="175"/>
      <c r="AE4" s="175">
        <v>0.20632319999999996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154.36227891999999</v>
      </c>
      <c r="AP4" s="322"/>
      <c r="AQ4" s="201">
        <f t="shared" si="0"/>
        <v>2357.8832718732101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470"/>
      <c r="K5" s="175"/>
      <c r="L5" s="304">
        <f>SUM(M5:Z5)</f>
        <v>155.81372293361508</v>
      </c>
      <c r="M5" s="28"/>
      <c r="N5" s="28"/>
      <c r="O5" s="175"/>
      <c r="P5" s="175"/>
      <c r="Q5" s="175"/>
      <c r="R5" s="175"/>
      <c r="S5" s="175">
        <v>13.555069266666667</v>
      </c>
      <c r="T5" s="175"/>
      <c r="U5" s="175">
        <v>142.25865366694842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155.81372293361508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-112.28393610265218</v>
      </c>
      <c r="D6" s="254">
        <v>-118.27240888161899</v>
      </c>
      <c r="E6" s="190">
        <v>3.4431025353320059</v>
      </c>
      <c r="F6" s="255"/>
      <c r="G6" s="255">
        <v>2.5453702436348036</v>
      </c>
      <c r="H6" s="305">
        <f>SUM(I6:K6)</f>
        <v>-43.411713205955309</v>
      </c>
      <c r="I6" s="306">
        <v>-35.030596205955305</v>
      </c>
      <c r="J6" s="526">
        <v>0</v>
      </c>
      <c r="K6" s="306">
        <v>-8.3811170000000015</v>
      </c>
      <c r="L6" s="305">
        <f>SUM(M6:Z6)</f>
        <v>126.37815965446347</v>
      </c>
      <c r="M6" s="28">
        <v>270.79730647179997</v>
      </c>
      <c r="N6" s="28">
        <v>-1.8988949999999998</v>
      </c>
      <c r="O6" s="175"/>
      <c r="P6" s="175">
        <v>-96.544730266666633</v>
      </c>
      <c r="Q6" s="175">
        <v>4.88767036576</v>
      </c>
      <c r="R6" s="175">
        <v>2.9641909615199604</v>
      </c>
      <c r="S6" s="175">
        <v>13.555069266666667</v>
      </c>
      <c r="T6" s="175">
        <v>-0.72000506642297601</v>
      </c>
      <c r="U6" s="175">
        <v>-73.87615461098892</v>
      </c>
      <c r="V6" s="175">
        <v>3.8616257772705498</v>
      </c>
      <c r="W6" s="255">
        <v>3.3520817555248628</v>
      </c>
      <c r="X6" s="255">
        <v>0</v>
      </c>
      <c r="Y6" s="255">
        <v>0</v>
      </c>
      <c r="Z6" s="306">
        <v>0</v>
      </c>
      <c r="AA6" s="305">
        <v>52.875133802081422</v>
      </c>
      <c r="AB6" s="324">
        <f>SUM(AC6:AM6)</f>
        <v>3.3625277436600003</v>
      </c>
      <c r="AC6" s="325"/>
      <c r="AD6" s="186"/>
      <c r="AE6" s="186">
        <v>1.8299942036279999</v>
      </c>
      <c r="AF6" s="186"/>
      <c r="AG6" s="186"/>
      <c r="AH6" s="186"/>
      <c r="AI6" s="186">
        <v>0.55442872281600075</v>
      </c>
      <c r="AJ6" s="186">
        <v>0.97810481721599996</v>
      </c>
      <c r="AK6" s="306"/>
      <c r="AL6" s="306"/>
      <c r="AM6" s="255"/>
      <c r="AN6" s="353"/>
      <c r="AO6" s="353"/>
      <c r="AP6" s="324"/>
      <c r="AQ6" s="204">
        <f t="shared" si="0"/>
        <v>26.920171891597423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1146.4352434050716</v>
      </c>
      <c r="D7" s="326">
        <f t="shared" si="1"/>
        <v>1078.5237517196451</v>
      </c>
      <c r="E7" s="180">
        <f t="shared" si="1"/>
        <v>53.855782371447347</v>
      </c>
      <c r="F7" s="180">
        <f t="shared" si="1"/>
        <v>0</v>
      </c>
      <c r="G7" s="180">
        <f t="shared" si="1"/>
        <v>14.055709313979033</v>
      </c>
      <c r="H7" s="308">
        <f t="shared" si="1"/>
        <v>694.94257299657852</v>
      </c>
      <c r="I7" s="326">
        <f t="shared" si="1"/>
        <v>581.15320299657856</v>
      </c>
      <c r="J7" s="471">
        <f t="shared" si="1"/>
        <v>127.70399999999999</v>
      </c>
      <c r="K7" s="180">
        <f t="shared" si="1"/>
        <v>-13.914630000000002</v>
      </c>
      <c r="L7" s="308">
        <f t="shared" si="1"/>
        <v>7100.6550028605507</v>
      </c>
      <c r="M7" s="326">
        <f t="shared" si="1"/>
        <v>3252.1666922565996</v>
      </c>
      <c r="N7" s="326">
        <f t="shared" ref="N7" si="2">N2+N3-N4-N5+N6</f>
        <v>-1.8988949999999998</v>
      </c>
      <c r="O7" s="180">
        <f t="shared" si="1"/>
        <v>0</v>
      </c>
      <c r="P7" s="180">
        <f t="shared" si="1"/>
        <v>314.10954273333334</v>
      </c>
      <c r="Q7" s="180">
        <f t="shared" si="1"/>
        <v>384.22417642336006</v>
      </c>
      <c r="R7" s="180">
        <f t="shared" si="1"/>
        <v>1302.8422282307995</v>
      </c>
      <c r="S7" s="180">
        <f t="shared" si="1"/>
        <v>-973.33283545819233</v>
      </c>
      <c r="T7" s="180">
        <f t="shared" si="1"/>
        <v>117.91945827587466</v>
      </c>
      <c r="U7" s="180">
        <f t="shared" si="1"/>
        <v>2410.6201713636524</v>
      </c>
      <c r="V7" s="180">
        <f t="shared" si="1"/>
        <v>153.04157274929722</v>
      </c>
      <c r="W7" s="180">
        <f t="shared" si="1"/>
        <v>-99.176303427486175</v>
      </c>
      <c r="X7" s="180">
        <f t="shared" si="1"/>
        <v>202.46775170067312</v>
      </c>
      <c r="Y7" s="180">
        <f t="shared" si="1"/>
        <v>1.4867247483409971</v>
      </c>
      <c r="Z7" s="180">
        <f t="shared" si="1"/>
        <v>36.184718264295249</v>
      </c>
      <c r="AA7" s="308">
        <f t="shared" si="1"/>
        <v>4315.4605816909971</v>
      </c>
      <c r="AB7" s="308">
        <f t="shared" si="1"/>
        <v>1338.6679199187977</v>
      </c>
      <c r="AC7" s="326">
        <f t="shared" si="1"/>
        <v>59.477849641143983</v>
      </c>
      <c r="AD7" s="180">
        <f t="shared" si="1"/>
        <v>640.18714148109552</v>
      </c>
      <c r="AE7" s="180">
        <f t="shared" si="1"/>
        <v>276.60101483142779</v>
      </c>
      <c r="AF7" s="180">
        <f t="shared" ref="AF7" si="3">AF2+AF3-AF4-AF5+AF6</f>
        <v>93.972607495928045</v>
      </c>
      <c r="AG7" s="180">
        <f t="shared" si="1"/>
        <v>38.984644966807721</v>
      </c>
      <c r="AH7" s="180">
        <f t="shared" si="1"/>
        <v>16.459452489471403</v>
      </c>
      <c r="AI7" s="180">
        <f t="shared" si="1"/>
        <v>131.95644848332802</v>
      </c>
      <c r="AJ7" s="180">
        <f t="shared" ref="AJ7" si="4">AJ2+AJ3-AJ4-AJ5+AJ6</f>
        <v>29.411126597184001</v>
      </c>
      <c r="AK7" s="259">
        <f t="shared" si="1"/>
        <v>0.84268701093054132</v>
      </c>
      <c r="AL7" s="259">
        <f t="shared" ref="AL7:AM7" si="5">AL2+AL3-AL4-AL5+AL6</f>
        <v>12.643166496154558</v>
      </c>
      <c r="AM7" s="326">
        <f t="shared" si="5"/>
        <v>38.13178042532607</v>
      </c>
      <c r="AN7" s="308">
        <f t="shared" si="1"/>
        <v>113.24184816956344</v>
      </c>
      <c r="AO7" s="308">
        <f t="shared" si="1"/>
        <v>-58.35121500000001</v>
      </c>
      <c r="AP7" s="362">
        <f t="shared" si="1"/>
        <v>0</v>
      </c>
      <c r="AQ7" s="229">
        <f t="shared" si="0"/>
        <v>14651.051954041559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1146.4352434050716</v>
      </c>
      <c r="D8" s="374">
        <f t="shared" si="6"/>
        <v>1078.5237517196451</v>
      </c>
      <c r="E8" s="375">
        <f t="shared" si="6"/>
        <v>53.855782371447347</v>
      </c>
      <c r="F8" s="376">
        <f t="shared" si="6"/>
        <v>0</v>
      </c>
      <c r="G8" s="376">
        <f t="shared" si="6"/>
        <v>14.055709313979033</v>
      </c>
      <c r="H8" s="377">
        <f t="shared" si="6"/>
        <v>694.94257299657852</v>
      </c>
      <c r="I8" s="374">
        <f t="shared" si="6"/>
        <v>581.15320299657856</v>
      </c>
      <c r="J8" s="527">
        <f t="shared" si="6"/>
        <v>127.70399999999999</v>
      </c>
      <c r="K8" s="375">
        <f t="shared" si="6"/>
        <v>-13.914630000000002</v>
      </c>
      <c r="L8" s="377">
        <f t="shared" si="6"/>
        <v>6860.5158081472409</v>
      </c>
      <c r="M8" s="374">
        <f t="shared" si="6"/>
        <v>3252.1666922565996</v>
      </c>
      <c r="N8" s="374">
        <f t="shared" si="6"/>
        <v>-1.8988949999999998</v>
      </c>
      <c r="O8" s="375">
        <f t="shared" si="6"/>
        <v>0</v>
      </c>
      <c r="P8" s="375">
        <f t="shared" si="6"/>
        <v>314.10954273333334</v>
      </c>
      <c r="Q8" s="375">
        <f t="shared" si="6"/>
        <v>384.22417642336006</v>
      </c>
      <c r="R8" s="375">
        <f t="shared" si="6"/>
        <v>1302.8422282307995</v>
      </c>
      <c r="S8" s="375">
        <f t="shared" si="6"/>
        <v>-973.33283545819233</v>
      </c>
      <c r="T8" s="375">
        <f t="shared" si="6"/>
        <v>117.91945827587466</v>
      </c>
      <c r="U8" s="375">
        <f t="shared" si="6"/>
        <v>2410.6201713636524</v>
      </c>
      <c r="V8" s="375">
        <f t="shared" si="6"/>
        <v>153.04157274929722</v>
      </c>
      <c r="W8" s="376">
        <f t="shared" si="6"/>
        <v>-99.176303427486175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4315.4605816909971</v>
      </c>
      <c r="AB8" s="387">
        <f t="shared" si="6"/>
        <v>1338.6679199187977</v>
      </c>
      <c r="AC8" s="374">
        <f t="shared" si="6"/>
        <v>59.477849641143983</v>
      </c>
      <c r="AD8" s="375">
        <f t="shared" si="6"/>
        <v>640.18714148109552</v>
      </c>
      <c r="AE8" s="375">
        <f t="shared" si="6"/>
        <v>276.60101483142779</v>
      </c>
      <c r="AF8" s="375">
        <f t="shared" si="6"/>
        <v>93.972607495928045</v>
      </c>
      <c r="AG8" s="375">
        <f t="shared" si="6"/>
        <v>38.984644966807721</v>
      </c>
      <c r="AH8" s="375">
        <f t="shared" si="6"/>
        <v>16.459452489471403</v>
      </c>
      <c r="AI8" s="375">
        <f t="shared" si="6"/>
        <v>131.95644848332802</v>
      </c>
      <c r="AJ8" s="375">
        <f t="shared" ref="AJ8" si="7">AJ7-AJ27</f>
        <v>29.411126597184001</v>
      </c>
      <c r="AK8" s="411">
        <f t="shared" si="6"/>
        <v>0.84268701093054132</v>
      </c>
      <c r="AL8" s="411">
        <f t="shared" si="6"/>
        <v>12.643166496154558</v>
      </c>
      <c r="AM8" s="374">
        <f t="shared" si="6"/>
        <v>38.13178042532607</v>
      </c>
      <c r="AN8" s="377">
        <f t="shared" si="6"/>
        <v>113.24184816956344</v>
      </c>
      <c r="AO8" s="377">
        <f t="shared" si="6"/>
        <v>-58.35121500000001</v>
      </c>
      <c r="AP8" s="374">
        <f t="shared" si="6"/>
        <v>0</v>
      </c>
      <c r="AQ8" s="378">
        <f t="shared" si="0"/>
        <v>14410.91275932825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867.41321182454669</v>
      </c>
      <c r="D9" s="259">
        <f t="shared" si="8"/>
        <v>867.41321182454669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567.28210918093839</v>
      </c>
      <c r="I9" s="259">
        <f t="shared" si="8"/>
        <v>567.28210918093839</v>
      </c>
      <c r="J9" s="471">
        <f t="shared" si="8"/>
        <v>0</v>
      </c>
      <c r="K9" s="180">
        <f t="shared" si="8"/>
        <v>0</v>
      </c>
      <c r="L9" s="308">
        <f t="shared" si="8"/>
        <v>3295.9758003742636</v>
      </c>
      <c r="M9" s="180">
        <f t="shared" si="8"/>
        <v>3252.1666922565996</v>
      </c>
      <c r="N9" s="180">
        <f t="shared" ref="N9" si="9">SUM(N10:N14)</f>
        <v>9.8565750000000012</v>
      </c>
      <c r="O9" s="180">
        <f t="shared" si="8"/>
        <v>0.33580820159999991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25.617357534796465</v>
      </c>
      <c r="T9" s="180">
        <f t="shared" si="8"/>
        <v>0.65477629553500794</v>
      </c>
      <c r="U9" s="180">
        <f t="shared" si="8"/>
        <v>7.3445910857327794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2468.5487286002572</v>
      </c>
      <c r="AB9" s="326">
        <f t="shared" si="8"/>
        <v>184.09885401256284</v>
      </c>
      <c r="AC9" s="327">
        <f t="shared" si="8"/>
        <v>0</v>
      </c>
      <c r="AD9" s="180">
        <f t="shared" si="8"/>
        <v>0</v>
      </c>
      <c r="AE9" s="180">
        <f t="shared" si="8"/>
        <v>85.032252458153224</v>
      </c>
      <c r="AF9" s="180">
        <f t="shared" ref="AF9" si="10">SUM(AF10:AF14)</f>
        <v>53.362122620973317</v>
      </c>
      <c r="AG9" s="180">
        <f t="shared" si="8"/>
        <v>38.984644966807721</v>
      </c>
      <c r="AH9" s="180">
        <f t="shared" si="8"/>
        <v>6.7198339666285758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ref="AM9" si="13">SUM(AM10:AM14)</f>
        <v>0</v>
      </c>
      <c r="AN9" s="308">
        <f t="shared" si="8"/>
        <v>56.390931931826671</v>
      </c>
      <c r="AO9" s="308">
        <f t="shared" si="8"/>
        <v>44.408851139999996</v>
      </c>
      <c r="AP9" s="326">
        <f t="shared" si="8"/>
        <v>0</v>
      </c>
      <c r="AQ9" s="211">
        <f t="shared" si="0"/>
        <v>7484.1184870643947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867.41321182454669</v>
      </c>
      <c r="D10" s="262">
        <v>867.41321182454669</v>
      </c>
      <c r="E10" s="181"/>
      <c r="F10" s="263"/>
      <c r="G10" s="263"/>
      <c r="H10" s="309">
        <f>SUM(I10:K10)</f>
        <v>481.08165821152051</v>
      </c>
      <c r="I10" s="262">
        <v>481.08165821152051</v>
      </c>
      <c r="J10" s="473">
        <v>0</v>
      </c>
      <c r="K10" s="181"/>
      <c r="L10" s="309">
        <f>SUM(M10:Z10)</f>
        <v>32.961948620529242</v>
      </c>
      <c r="M10" s="181"/>
      <c r="N10" s="181"/>
      <c r="O10" s="181"/>
      <c r="P10" s="181"/>
      <c r="Q10" s="181"/>
      <c r="R10" s="181"/>
      <c r="S10" s="181">
        <v>25.617357534796465</v>
      </c>
      <c r="T10" s="181"/>
      <c r="U10" s="181">
        <v>7.3445910857327794</v>
      </c>
      <c r="V10" s="181"/>
      <c r="W10" s="263"/>
      <c r="X10" s="263"/>
      <c r="Y10" s="263"/>
      <c r="Z10" s="181"/>
      <c r="AA10" s="309">
        <v>2142.107869100691</v>
      </c>
      <c r="AB10" s="328">
        <f>SUM(AC10:AM10)</f>
        <v>174.48537400936283</v>
      </c>
      <c r="AC10" s="329"/>
      <c r="AD10" s="181"/>
      <c r="AE10" s="181">
        <v>82.138606421581798</v>
      </c>
      <c r="AF10" s="181">
        <v>53.362122620973317</v>
      </c>
      <c r="AG10" s="181">
        <v>38.984644966807721</v>
      </c>
      <c r="AH10" s="181"/>
      <c r="AI10" s="181"/>
      <c r="AJ10" s="181"/>
      <c r="AK10" s="262"/>
      <c r="AL10" s="262"/>
      <c r="AM10" s="263"/>
      <c r="AN10" s="354">
        <v>56.390931931826671</v>
      </c>
      <c r="AO10" s="309"/>
      <c r="AP10" s="328"/>
      <c r="AQ10" s="214">
        <f t="shared" si="0"/>
        <v>3754.4409936984766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7.0993036009968344</v>
      </c>
      <c r="I11" s="28">
        <v>7.0993036009968344</v>
      </c>
      <c r="J11" s="470"/>
      <c r="K11" s="175"/>
      <c r="L11" s="304">
        <f>SUM(M11:Z11)</f>
        <v>0.99058449713500785</v>
      </c>
      <c r="M11" s="175"/>
      <c r="N11" s="188"/>
      <c r="O11" s="188">
        <v>0.33580820159999991</v>
      </c>
      <c r="P11" s="175"/>
      <c r="Q11" s="175"/>
      <c r="R11" s="175"/>
      <c r="S11" s="175">
        <v>0</v>
      </c>
      <c r="T11" s="175">
        <v>0.65477629553500794</v>
      </c>
      <c r="U11" s="175">
        <v>0</v>
      </c>
      <c r="V11" s="175"/>
      <c r="W11" s="190"/>
      <c r="X11" s="190"/>
      <c r="Y11" s="190"/>
      <c r="Z11" s="175"/>
      <c r="AA11" s="304">
        <v>281.35089505411418</v>
      </c>
      <c r="AB11" s="322">
        <f>SUM(AC11:AM11)</f>
        <v>9.6134800032000047</v>
      </c>
      <c r="AC11" s="323"/>
      <c r="AD11" s="175"/>
      <c r="AE11" s="175">
        <v>2.8936460365714289</v>
      </c>
      <c r="AF11" s="175"/>
      <c r="AG11" s="175"/>
      <c r="AH11" s="175">
        <v>6.7198339666285758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299.05426315544599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470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34.283297139999995</v>
      </c>
      <c r="AP12" s="322"/>
      <c r="AQ12" s="201">
        <f t="shared" si="0"/>
        <v>34.283297139999995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79.101147368421053</v>
      </c>
      <c r="I13" s="28">
        <v>79.101147368421053</v>
      </c>
      <c r="J13" s="470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79.101147368421053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476"/>
      <c r="K14" s="182"/>
      <c r="L14" s="310">
        <f>SUM(M14:Z14)</f>
        <v>3262.0232672565994</v>
      </c>
      <c r="M14" s="182">
        <v>3252.1666922565996</v>
      </c>
      <c r="N14" s="182">
        <v>9.8565750000000012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45.089964445451876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10.125553999999998</v>
      </c>
      <c r="AP14" s="330"/>
      <c r="AQ14" s="217">
        <f t="shared" si="0"/>
        <v>3317.2387857020517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14">SUM(C16:C20)</f>
        <v>0</v>
      </c>
      <c r="D15" s="268">
        <f t="shared" si="14"/>
        <v>0</v>
      </c>
      <c r="E15" s="183">
        <f t="shared" si="14"/>
        <v>0</v>
      </c>
      <c r="F15" s="269">
        <f t="shared" si="14"/>
        <v>0</v>
      </c>
      <c r="G15" s="269">
        <f t="shared" si="14"/>
        <v>0</v>
      </c>
      <c r="H15" s="311">
        <f t="shared" si="14"/>
        <v>75.146090000000001</v>
      </c>
      <c r="I15" s="268">
        <f t="shared" si="14"/>
        <v>0</v>
      </c>
      <c r="J15" s="528">
        <f t="shared" si="14"/>
        <v>0</v>
      </c>
      <c r="K15" s="183">
        <f t="shared" si="14"/>
        <v>75.146090000000001</v>
      </c>
      <c r="L15" s="311">
        <f t="shared" si="14"/>
        <v>3281.3953829318448</v>
      </c>
      <c r="M15" s="183">
        <f t="shared" si="14"/>
        <v>0</v>
      </c>
      <c r="N15" s="183">
        <f t="shared" si="14"/>
        <v>0</v>
      </c>
      <c r="O15" s="183">
        <f t="shared" si="14"/>
        <v>90.059228091038662</v>
      </c>
      <c r="P15" s="183">
        <f t="shared" si="14"/>
        <v>587.32721924444445</v>
      </c>
      <c r="Q15" s="183">
        <f t="shared" si="14"/>
        <v>166.75237956832004</v>
      </c>
      <c r="R15" s="183">
        <f t="shared" si="14"/>
        <v>0</v>
      </c>
      <c r="S15" s="183">
        <f t="shared" si="14"/>
        <v>1025.9172353579095</v>
      </c>
      <c r="T15" s="183">
        <f t="shared" si="14"/>
        <v>54.660323556762407</v>
      </c>
      <c r="U15" s="183">
        <f t="shared" si="14"/>
        <v>1257.5026936858833</v>
      </c>
      <c r="V15" s="183">
        <f t="shared" si="14"/>
        <v>0</v>
      </c>
      <c r="W15" s="269">
        <f t="shared" si="14"/>
        <v>99.176303427486189</v>
      </c>
      <c r="X15" s="269">
        <f t="shared" si="14"/>
        <v>0</v>
      </c>
      <c r="Y15" s="269">
        <f t="shared" si="14"/>
        <v>0</v>
      </c>
      <c r="Z15" s="183">
        <f t="shared" si="14"/>
        <v>0</v>
      </c>
      <c r="AA15" s="311">
        <f t="shared" si="14"/>
        <v>0</v>
      </c>
      <c r="AB15" s="219">
        <f t="shared" si="14"/>
        <v>0</v>
      </c>
      <c r="AC15" s="332">
        <f t="shared" si="14"/>
        <v>0</v>
      </c>
      <c r="AD15" s="183">
        <f t="shared" si="14"/>
        <v>0</v>
      </c>
      <c r="AE15" s="183">
        <f t="shared" si="14"/>
        <v>0</v>
      </c>
      <c r="AF15" s="183">
        <f t="shared" si="14"/>
        <v>0</v>
      </c>
      <c r="AG15" s="189">
        <f t="shared" si="14"/>
        <v>0</v>
      </c>
      <c r="AH15" s="189">
        <f t="shared" si="14"/>
        <v>0</v>
      </c>
      <c r="AI15" s="189">
        <f t="shared" si="14"/>
        <v>0</v>
      </c>
      <c r="AJ15" s="189">
        <f t="shared" ref="AJ15" si="15">SUM(AJ16:AJ20)</f>
        <v>0</v>
      </c>
      <c r="AK15" s="268">
        <f t="shared" si="14"/>
        <v>0</v>
      </c>
      <c r="AL15" s="268">
        <f t="shared" si="14"/>
        <v>0</v>
      </c>
      <c r="AM15" s="269">
        <f t="shared" si="14"/>
        <v>0</v>
      </c>
      <c r="AN15" s="311">
        <f t="shared" si="14"/>
        <v>0</v>
      </c>
      <c r="AO15" s="311">
        <f t="shared" si="14"/>
        <v>1954.6663600560562</v>
      </c>
      <c r="AP15" s="219">
        <f t="shared" si="14"/>
        <v>0</v>
      </c>
      <c r="AQ15" s="220">
        <f t="shared" si="0"/>
        <v>5311.2078329879014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1748.7102350704406</v>
      </c>
      <c r="AP16" s="328"/>
      <c r="AQ16" s="221">
        <f>C16+H16+L16+AA16+AO16+AP16</f>
        <v>1748.7102350704406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188.45834995534375</v>
      </c>
      <c r="AP17" s="322"/>
      <c r="AQ17" s="201">
        <f>C17+H17+L17+AA17+AO17+AP17</f>
        <v>188.45834995534375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17.497775030271999</v>
      </c>
      <c r="AP18" s="322"/>
      <c r="AQ18" s="201">
        <f t="shared" si="0"/>
        <v>17.497775030271999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75.146090000000001</v>
      </c>
      <c r="I19" s="28"/>
      <c r="J19" s="175"/>
      <c r="K19" s="175">
        <v>75.146090000000001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75.146090000000001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3281.3953829318448</v>
      </c>
      <c r="M20" s="182"/>
      <c r="N20" s="182"/>
      <c r="O20" s="182">
        <v>90.059228091038662</v>
      </c>
      <c r="P20" s="182">
        <v>587.32721924444445</v>
      </c>
      <c r="Q20" s="182">
        <v>166.75237956832004</v>
      </c>
      <c r="R20" s="182">
        <v>0</v>
      </c>
      <c r="S20" s="182">
        <v>1025.9172353579095</v>
      </c>
      <c r="T20" s="182">
        <v>54.660323556762407</v>
      </c>
      <c r="U20" s="182">
        <v>1257.5026936858833</v>
      </c>
      <c r="V20" s="182"/>
      <c r="W20" s="266">
        <v>99.176303427486189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3281.3953829318448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15.111763012895816</v>
      </c>
      <c r="D21" s="271">
        <f>SUM(D22:D24)</f>
        <v>-13.439696549999999</v>
      </c>
      <c r="E21" s="184">
        <f>SUM(E22:E24)</f>
        <v>28.551459562895815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-16.432011445378823</v>
      </c>
      <c r="M21" s="184">
        <f t="shared" ref="M21:AA21" si="16">SUM(M22:M24)</f>
        <v>0</v>
      </c>
      <c r="N21" s="184">
        <f t="shared" ref="N21" si="17">SUM(N22:N24)</f>
        <v>11.755469999999999</v>
      </c>
      <c r="O21" s="184">
        <f t="shared" si="16"/>
        <v>0</v>
      </c>
      <c r="P21" s="184">
        <f t="shared" si="16"/>
        <v>-11.160373244444454</v>
      </c>
      <c r="Q21" s="184">
        <f t="shared" si="16"/>
        <v>301.32706478783996</v>
      </c>
      <c r="R21" s="184">
        <f t="shared" si="16"/>
        <v>-300.67051661711992</v>
      </c>
      <c r="S21" s="184">
        <f t="shared" si="16"/>
        <v>-0.78165911497175133</v>
      </c>
      <c r="T21" s="184">
        <f t="shared" si="16"/>
        <v>0</v>
      </c>
      <c r="U21" s="184">
        <f t="shared" si="16"/>
        <v>-1.7902342437868697</v>
      </c>
      <c r="V21" s="184">
        <f t="shared" si="16"/>
        <v>-15.111763012895818</v>
      </c>
      <c r="W21" s="272">
        <f t="shared" si="16"/>
        <v>0</v>
      </c>
      <c r="X21" s="272">
        <f t="shared" si="16"/>
        <v>0</v>
      </c>
      <c r="Y21" s="272">
        <f t="shared" si="16"/>
        <v>0</v>
      </c>
      <c r="Z21" s="184">
        <f t="shared" si="16"/>
        <v>0</v>
      </c>
      <c r="AA21" s="312">
        <f t="shared" si="16"/>
        <v>0</v>
      </c>
      <c r="AB21" s="333">
        <f t="shared" ref="AB21:AQ21" si="18">SUM(AB22:AB24)</f>
        <v>-700.50767813316997</v>
      </c>
      <c r="AC21" s="334">
        <f t="shared" si="18"/>
        <v>-59.477849641143983</v>
      </c>
      <c r="AD21" s="184">
        <f t="shared" si="18"/>
        <v>-640.18714148109552</v>
      </c>
      <c r="AE21" s="184">
        <f t="shared" si="18"/>
        <v>0</v>
      </c>
      <c r="AF21" s="184">
        <f t="shared" si="18"/>
        <v>0</v>
      </c>
      <c r="AG21" s="335">
        <f t="shared" si="18"/>
        <v>0</v>
      </c>
      <c r="AH21" s="335">
        <f t="shared" si="18"/>
        <v>0</v>
      </c>
      <c r="AI21" s="335">
        <f t="shared" si="18"/>
        <v>0</v>
      </c>
      <c r="AJ21" s="335">
        <f t="shared" ref="AJ21:AK21" si="19">SUM(AJ22:AJ24)</f>
        <v>0</v>
      </c>
      <c r="AK21" s="271">
        <f t="shared" si="19"/>
        <v>-0.84268701093054132</v>
      </c>
      <c r="AL21" s="335">
        <f t="shared" ref="AL21:AM21" si="20">SUM(AL22:AL24)</f>
        <v>0</v>
      </c>
      <c r="AM21" s="272">
        <f t="shared" si="20"/>
        <v>0</v>
      </c>
      <c r="AN21" s="315">
        <f t="shared" si="18"/>
        <v>0</v>
      </c>
      <c r="AO21" s="312">
        <f t="shared" si="18"/>
        <v>700.50767813316997</v>
      </c>
      <c r="AP21" s="333">
        <f t="shared" si="18"/>
        <v>0</v>
      </c>
      <c r="AQ21" s="225">
        <f t="shared" si="18"/>
        <v>-1.3202484324830071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-700.50767813316997</v>
      </c>
      <c r="AC22" s="329">
        <f>-AC2</f>
        <v>-59.477849641143983</v>
      </c>
      <c r="AD22" s="181">
        <f>-AD2</f>
        <v>-640.18714148109552</v>
      </c>
      <c r="AE22" s="181"/>
      <c r="AF22" s="181"/>
      <c r="AG22" s="188"/>
      <c r="AH22" s="188"/>
      <c r="AI22" s="188"/>
      <c r="AJ22" s="188"/>
      <c r="AK22" s="262">
        <v>-0.84268701093054132</v>
      </c>
      <c r="AL22" s="188"/>
      <c r="AM22" s="263"/>
      <c r="AN22" s="354"/>
      <c r="AO22" s="309">
        <f>-(C22+H22+L22+AA22+AB22)</f>
        <v>700.50767813316997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15.111763012895816</v>
      </c>
      <c r="D24" s="406">
        <v>-13.439696549999999</v>
      </c>
      <c r="E24" s="186">
        <f>-D24-V24</f>
        <v>28.551459562895815</v>
      </c>
      <c r="F24" s="255"/>
      <c r="G24" s="255">
        <v>0</v>
      </c>
      <c r="H24" s="305"/>
      <c r="I24" s="314"/>
      <c r="J24" s="186"/>
      <c r="K24" s="186"/>
      <c r="L24" s="305">
        <f>SUM(N24:Z24)</f>
        <v>-16.432011445378823</v>
      </c>
      <c r="M24" s="186"/>
      <c r="N24" s="186">
        <v>11.755469999999999</v>
      </c>
      <c r="O24" s="186"/>
      <c r="P24" s="186">
        <v>-11.160373244444454</v>
      </c>
      <c r="Q24" s="186">
        <v>301.32706478783996</v>
      </c>
      <c r="R24" s="186">
        <v>-300.67051661711992</v>
      </c>
      <c r="S24" s="186">
        <v>-0.78165911497175133</v>
      </c>
      <c r="T24" s="186"/>
      <c r="U24" s="186">
        <v>-1.7902342437868697</v>
      </c>
      <c r="V24" s="255">
        <v>-15.111763012895818</v>
      </c>
      <c r="W24" s="255">
        <v>0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-1.3202484324830071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13.554024671495283</v>
      </c>
      <c r="I25" s="174">
        <v>13.554024671495283</v>
      </c>
      <c r="J25" s="479"/>
      <c r="K25" s="185"/>
      <c r="L25" s="311">
        <f>SUM(O25:Z25)</f>
        <v>92.767068482727993</v>
      </c>
      <c r="M25" s="185"/>
      <c r="N25" s="185"/>
      <c r="O25" s="185">
        <v>91.189918883980226</v>
      </c>
      <c r="P25" s="185"/>
      <c r="Q25" s="185"/>
      <c r="R25" s="185"/>
      <c r="S25" s="185">
        <v>0</v>
      </c>
      <c r="T25" s="185">
        <v>4.1693256233877908E-3</v>
      </c>
      <c r="U25" s="185">
        <v>1.5729802731243734</v>
      </c>
      <c r="V25" s="185"/>
      <c r="W25" s="174"/>
      <c r="X25" s="174"/>
      <c r="Y25" s="174"/>
      <c r="Z25" s="185"/>
      <c r="AA25" s="311">
        <v>49.662452430361071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254.45783773342808</v>
      </c>
      <c r="AP25" s="219"/>
      <c r="AQ25" s="228">
        <f>C25+H25+L25+AA25+AB25+AN25+AO25+AP25</f>
        <v>410.44138331801241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21">C7-C9+C15+C21-C25</f>
        <v>294.1337945934207</v>
      </c>
      <c r="D26" s="278">
        <f t="shared" si="21"/>
        <v>197.67084334509843</v>
      </c>
      <c r="E26" s="179">
        <f t="shared" si="21"/>
        <v>82.407241934343162</v>
      </c>
      <c r="F26" s="179">
        <f t="shared" si="21"/>
        <v>0</v>
      </c>
      <c r="G26" s="179">
        <f t="shared" si="21"/>
        <v>14.055709313979033</v>
      </c>
      <c r="H26" s="307">
        <f t="shared" si="21"/>
        <v>189.25252914414486</v>
      </c>
      <c r="I26" s="278">
        <f t="shared" si="21"/>
        <v>0.31706914414488274</v>
      </c>
      <c r="J26" s="480">
        <f t="shared" si="21"/>
        <v>127.70399999999999</v>
      </c>
      <c r="K26" s="179">
        <f t="shared" si="21"/>
        <v>61.231459999999998</v>
      </c>
      <c r="L26" s="307">
        <f t="shared" si="21"/>
        <v>6976.8755054900248</v>
      </c>
      <c r="M26" s="179">
        <f t="shared" si="21"/>
        <v>0</v>
      </c>
      <c r="N26" s="179">
        <f t="shared" si="21"/>
        <v>-1.7763568394002505E-15</v>
      </c>
      <c r="O26" s="179">
        <f t="shared" si="21"/>
        <v>-1.466498994541567</v>
      </c>
      <c r="P26" s="179">
        <f t="shared" si="21"/>
        <v>890.27638873333331</v>
      </c>
      <c r="Q26" s="179">
        <f t="shared" si="21"/>
        <v>852.30362077952009</v>
      </c>
      <c r="R26" s="179">
        <f t="shared" si="21"/>
        <v>1002.1717116136796</v>
      </c>
      <c r="S26" s="179">
        <f t="shared" si="21"/>
        <v>26.185383249948892</v>
      </c>
      <c r="T26" s="179">
        <f t="shared" si="21"/>
        <v>171.92083621147867</v>
      </c>
      <c r="U26" s="179">
        <f t="shared" si="21"/>
        <v>3657.415059446892</v>
      </c>
      <c r="V26" s="179">
        <f t="shared" si="21"/>
        <v>137.92980973640141</v>
      </c>
      <c r="W26" s="179">
        <f t="shared" si="21"/>
        <v>1.4210854715202004E-14</v>
      </c>
      <c r="X26" s="179">
        <f t="shared" si="21"/>
        <v>202.46775170067312</v>
      </c>
      <c r="Y26" s="179">
        <f t="shared" si="21"/>
        <v>1.4867247483409971</v>
      </c>
      <c r="Z26" s="179">
        <f t="shared" si="21"/>
        <v>36.184718264295249</v>
      </c>
      <c r="AA26" s="307">
        <f t="shared" si="21"/>
        <v>1797.2494006603788</v>
      </c>
      <c r="AB26" s="257">
        <f t="shared" si="21"/>
        <v>454.06138777306478</v>
      </c>
      <c r="AC26" s="327">
        <f t="shared" si="21"/>
        <v>0</v>
      </c>
      <c r="AD26" s="180">
        <f t="shared" si="21"/>
        <v>0</v>
      </c>
      <c r="AE26" s="180">
        <f t="shared" si="21"/>
        <v>191.56876237327458</v>
      </c>
      <c r="AF26" s="180">
        <f t="shared" si="21"/>
        <v>40.610484874954729</v>
      </c>
      <c r="AG26" s="180">
        <f t="shared" si="21"/>
        <v>0</v>
      </c>
      <c r="AH26" s="180">
        <f t="shared" si="21"/>
        <v>9.7396185228428269</v>
      </c>
      <c r="AI26" s="180">
        <f t="shared" si="21"/>
        <v>131.95644848332802</v>
      </c>
      <c r="AJ26" s="180">
        <f t="shared" ref="AJ26" si="22">AJ7-AJ9+AJ15+AJ21-AJ25</f>
        <v>29.411126597184001</v>
      </c>
      <c r="AK26" s="259">
        <f t="shared" si="21"/>
        <v>0</v>
      </c>
      <c r="AL26" s="259">
        <f t="shared" si="21"/>
        <v>12.643166496154558</v>
      </c>
      <c r="AM26" s="297">
        <f t="shared" si="21"/>
        <v>38.13178042532607</v>
      </c>
      <c r="AN26" s="307">
        <f t="shared" si="21"/>
        <v>56.850916237736769</v>
      </c>
      <c r="AO26" s="307">
        <f t="shared" si="21"/>
        <v>2297.956134315798</v>
      </c>
      <c r="AP26" s="257">
        <f t="shared" si="21"/>
        <v>0</v>
      </c>
      <c r="AQ26" s="207">
        <f>C26+H26+L26+AA26+AB26+AN26+AO26+AP26</f>
        <v>12066.379668214568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23">C28</f>
        <v>0</v>
      </c>
      <c r="D27" s="259">
        <f t="shared" si="23"/>
        <v>0</v>
      </c>
      <c r="E27" s="180">
        <f t="shared" si="23"/>
        <v>0</v>
      </c>
      <c r="F27" s="260">
        <f t="shared" si="23"/>
        <v>0</v>
      </c>
      <c r="G27" s="260">
        <f t="shared" si="23"/>
        <v>0</v>
      </c>
      <c r="H27" s="308">
        <f t="shared" si="23"/>
        <v>0</v>
      </c>
      <c r="I27" s="259">
        <f t="shared" si="23"/>
        <v>0</v>
      </c>
      <c r="J27" s="471">
        <f t="shared" si="23"/>
        <v>0</v>
      </c>
      <c r="K27" s="180">
        <f t="shared" si="23"/>
        <v>0</v>
      </c>
      <c r="L27" s="308">
        <f t="shared" si="23"/>
        <v>240.13919471330937</v>
      </c>
      <c r="M27" s="180">
        <f t="shared" si="23"/>
        <v>0</v>
      </c>
      <c r="N27" s="180">
        <f t="shared" si="23"/>
        <v>0</v>
      </c>
      <c r="O27" s="180">
        <f t="shared" si="23"/>
        <v>0</v>
      </c>
      <c r="P27" s="180">
        <f t="shared" si="23"/>
        <v>0</v>
      </c>
      <c r="Q27" s="180">
        <f t="shared" si="23"/>
        <v>0</v>
      </c>
      <c r="R27" s="180">
        <f t="shared" si="23"/>
        <v>0</v>
      </c>
      <c r="S27" s="180">
        <f t="shared" si="23"/>
        <v>0</v>
      </c>
      <c r="T27" s="180">
        <f t="shared" si="23"/>
        <v>0</v>
      </c>
      <c r="U27" s="180">
        <f t="shared" si="23"/>
        <v>0</v>
      </c>
      <c r="V27" s="180">
        <f t="shared" si="23"/>
        <v>0</v>
      </c>
      <c r="W27" s="260"/>
      <c r="X27" s="260">
        <f t="shared" ref="X27:AQ27" si="24">X28</f>
        <v>202.46775170067312</v>
      </c>
      <c r="Y27" s="260">
        <f t="shared" si="24"/>
        <v>1.4867247483409971</v>
      </c>
      <c r="Z27" s="180">
        <f t="shared" si="24"/>
        <v>36.184718264295249</v>
      </c>
      <c r="AA27" s="308">
        <f t="shared" si="24"/>
        <v>0</v>
      </c>
      <c r="AB27" s="326">
        <f t="shared" si="24"/>
        <v>0</v>
      </c>
      <c r="AC27" s="327">
        <f t="shared" si="24"/>
        <v>0</v>
      </c>
      <c r="AD27" s="180">
        <f t="shared" si="24"/>
        <v>0</v>
      </c>
      <c r="AE27" s="180">
        <f t="shared" si="24"/>
        <v>0</v>
      </c>
      <c r="AF27" s="180">
        <f t="shared" si="24"/>
        <v>0</v>
      </c>
      <c r="AG27" s="180">
        <f t="shared" si="24"/>
        <v>0</v>
      </c>
      <c r="AH27" s="180">
        <f t="shared" si="24"/>
        <v>0</v>
      </c>
      <c r="AI27" s="180">
        <f t="shared" si="24"/>
        <v>0</v>
      </c>
      <c r="AJ27" s="180">
        <f t="shared" si="24"/>
        <v>0</v>
      </c>
      <c r="AK27" s="259">
        <f t="shared" si="24"/>
        <v>0</v>
      </c>
      <c r="AL27" s="259">
        <f t="shared" si="24"/>
        <v>0</v>
      </c>
      <c r="AM27" s="260">
        <f t="shared" si="24"/>
        <v>0</v>
      </c>
      <c r="AN27" s="308">
        <f t="shared" si="24"/>
        <v>0</v>
      </c>
      <c r="AO27" s="308">
        <f t="shared" si="24"/>
        <v>0</v>
      </c>
      <c r="AP27" s="326">
        <f t="shared" si="24"/>
        <v>0</v>
      </c>
      <c r="AQ27" s="229">
        <f t="shared" si="24"/>
        <v>240.13919471330937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529"/>
      <c r="K28" s="184"/>
      <c r="L28" s="315">
        <f>SUM(M28:Z28)</f>
        <v>240.13919471330937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202.46775170067312</v>
      </c>
      <c r="Y28" s="272">
        <f>Y26</f>
        <v>1.4867247483409971</v>
      </c>
      <c r="Z28" s="184">
        <f>Z26</f>
        <v>36.184718264295249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5">C28+H28+L28+AA28+AB28+AN28+AO28+AP28</f>
        <v>240.13919471330937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26">C30+C45+C56+C58+C65+C70+C71</f>
        <v>298.55196054564743</v>
      </c>
      <c r="D29" s="259">
        <f t="shared" si="26"/>
        <v>198.9366477475136</v>
      </c>
      <c r="E29" s="180">
        <f t="shared" si="26"/>
        <v>85.295927827783544</v>
      </c>
      <c r="F29" s="260">
        <f t="shared" si="26"/>
        <v>0</v>
      </c>
      <c r="G29" s="260">
        <f t="shared" si="26"/>
        <v>14.319384970350287</v>
      </c>
      <c r="H29" s="308">
        <f t="shared" si="26"/>
        <v>189.05577162495999</v>
      </c>
      <c r="I29" s="259">
        <f t="shared" si="26"/>
        <v>0.72605210495999994</v>
      </c>
      <c r="J29" s="472">
        <f t="shared" si="26"/>
        <v>127.70399999999999</v>
      </c>
      <c r="K29" s="259">
        <f t="shared" si="26"/>
        <v>60.625719520000004</v>
      </c>
      <c r="L29" s="308">
        <f t="shared" si="26"/>
        <v>6777.7292144362218</v>
      </c>
      <c r="M29" s="180">
        <f t="shared" si="26"/>
        <v>0</v>
      </c>
      <c r="N29" s="180">
        <f t="shared" ref="N29" si="27">N30+N45+N56+N58+N65+N70+N71</f>
        <v>0</v>
      </c>
      <c r="O29" s="180">
        <f t="shared" si="26"/>
        <v>0</v>
      </c>
      <c r="P29" s="180">
        <f t="shared" si="26"/>
        <v>904.29810095916559</v>
      </c>
      <c r="Q29" s="180">
        <f t="shared" si="26"/>
        <v>858.71634264416002</v>
      </c>
      <c r="R29" s="180">
        <f t="shared" si="26"/>
        <v>1021.1592254546401</v>
      </c>
      <c r="S29" s="180">
        <f t="shared" si="26"/>
        <v>31.514043711856591</v>
      </c>
      <c r="T29" s="180">
        <f t="shared" si="26"/>
        <v>166.95936368360316</v>
      </c>
      <c r="U29" s="180">
        <f t="shared" si="26"/>
        <v>3657.3733293437645</v>
      </c>
      <c r="V29" s="180">
        <f t="shared" si="26"/>
        <v>137.70880863903022</v>
      </c>
      <c r="W29" s="260">
        <f t="shared" si="26"/>
        <v>0</v>
      </c>
      <c r="X29" s="260">
        <f t="shared" si="26"/>
        <v>0</v>
      </c>
      <c r="Y29" s="260">
        <f t="shared" si="26"/>
        <v>0</v>
      </c>
      <c r="Z29" s="259">
        <f t="shared" si="26"/>
        <v>0</v>
      </c>
      <c r="AA29" s="307">
        <f t="shared" si="26"/>
        <v>1821.2305324381903</v>
      </c>
      <c r="AB29" s="326">
        <f t="shared" si="26"/>
        <v>460.14700264632467</v>
      </c>
      <c r="AC29" s="327">
        <f t="shared" si="26"/>
        <v>0</v>
      </c>
      <c r="AD29" s="180">
        <f t="shared" si="26"/>
        <v>0</v>
      </c>
      <c r="AE29" s="180">
        <f t="shared" si="26"/>
        <v>198.38087664299857</v>
      </c>
      <c r="AF29" s="180">
        <f t="shared" ref="AF29" si="28">AF30+AF45+AF56+AF58+AF65+AF70+AF71</f>
        <v>40.610484874954729</v>
      </c>
      <c r="AG29" s="180">
        <f t="shared" si="26"/>
        <v>0</v>
      </c>
      <c r="AH29" s="180">
        <f t="shared" si="26"/>
        <v>9.7396185228428287</v>
      </c>
      <c r="AI29" s="180">
        <f t="shared" si="26"/>
        <v>131.03723413411197</v>
      </c>
      <c r="AJ29" s="180">
        <f t="shared" ref="AJ29" si="29">AJ30+AJ45+AJ56+AJ58+AJ65+AJ70+AJ71</f>
        <v>29.603841549936</v>
      </c>
      <c r="AK29" s="326">
        <f t="shared" si="26"/>
        <v>0</v>
      </c>
      <c r="AL29" s="326">
        <f t="shared" ref="AL29:AM29" si="30">AL30+AL45+AL56+AL58+AL65+AL70+AL71</f>
        <v>12.64316649615456</v>
      </c>
      <c r="AM29" s="326">
        <f t="shared" si="30"/>
        <v>38.13178042532607</v>
      </c>
      <c r="AN29" s="326">
        <f t="shared" si="26"/>
        <v>56.85091623773679</v>
      </c>
      <c r="AO29" s="308">
        <f t="shared" si="26"/>
        <v>2290.8250903766716</v>
      </c>
      <c r="AP29" s="326">
        <f t="shared" si="26"/>
        <v>0</v>
      </c>
      <c r="AQ29" s="207">
        <f t="shared" si="26"/>
        <v>11894.390488305751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102.26776035150002</v>
      </c>
      <c r="D30" s="187">
        <v>102.2677603515</v>
      </c>
      <c r="E30" s="187">
        <v>0</v>
      </c>
      <c r="F30" s="282"/>
      <c r="G30" s="282"/>
      <c r="H30" s="316">
        <f>SUM(H31:H44)</f>
        <v>0.72605210495999994</v>
      </c>
      <c r="I30" s="281">
        <f t="shared" ref="I30:K30" si="31">SUM(I31:I44)</f>
        <v>0.72605210495999994</v>
      </c>
      <c r="J30" s="187">
        <f t="shared" si="31"/>
        <v>0</v>
      </c>
      <c r="K30" s="187">
        <f t="shared" si="31"/>
        <v>0</v>
      </c>
      <c r="L30" s="316">
        <f>SUM(L31:L44)</f>
        <v>317.21222444200032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5.8438322705489849</v>
      </c>
      <c r="R30" s="187">
        <f>SUM(R31:R44)</f>
        <v>0</v>
      </c>
      <c r="S30" s="187">
        <v>30.267038781293994</v>
      </c>
      <c r="T30" s="187">
        <v>56.169091510099314</v>
      </c>
      <c r="U30" s="187">
        <v>93.379768959053692</v>
      </c>
      <c r="V30" s="187">
        <v>131.55249292100433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927.26027531513228</v>
      </c>
      <c r="AB30" s="338">
        <f t="shared" ref="AB30:AN30" si="32">SUM(AB31:AB44)</f>
        <v>193.4291133525881</v>
      </c>
      <c r="AC30" s="339">
        <f t="shared" si="32"/>
        <v>0</v>
      </c>
      <c r="AD30" s="187">
        <f t="shared" si="32"/>
        <v>0</v>
      </c>
      <c r="AE30" s="187">
        <f t="shared" si="32"/>
        <v>148.96717879054268</v>
      </c>
      <c r="AF30" s="187">
        <f t="shared" ref="AF30" si="33">SUM(AF31:AF44)</f>
        <v>40.610484874954729</v>
      </c>
      <c r="AG30" s="187">
        <f t="shared" si="32"/>
        <v>0</v>
      </c>
      <c r="AH30" s="187">
        <f t="shared" si="32"/>
        <v>3.8514496870907133</v>
      </c>
      <c r="AI30" s="187">
        <f t="shared" si="32"/>
        <v>0</v>
      </c>
      <c r="AJ30" s="187">
        <f t="shared" ref="AJ30" si="34">SUM(AJ31:AJ44)</f>
        <v>0</v>
      </c>
      <c r="AK30" s="187">
        <f t="shared" si="32"/>
        <v>0</v>
      </c>
      <c r="AL30" s="187">
        <f t="shared" ref="AL30:AM30" si="35">SUM(AL31:AL44)</f>
        <v>0</v>
      </c>
      <c r="AM30" s="442">
        <f t="shared" si="35"/>
        <v>0</v>
      </c>
      <c r="AN30" s="281">
        <f t="shared" si="32"/>
        <v>56.85091623773679</v>
      </c>
      <c r="AO30" s="316">
        <v>580.16680726918366</v>
      </c>
      <c r="AP30" s="338">
        <f>SUM(AP31:AP44)</f>
        <v>0</v>
      </c>
      <c r="AQ30" s="211">
        <f t="shared" ref="AQ30" si="36">C30+H30+L30+AA30+AB30+AN30+AO30+AP30</f>
        <v>2177.9131490731011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37">SUM(D31:G31)</f>
        <v>0</v>
      </c>
      <c r="D31" s="329">
        <v>0</v>
      </c>
      <c r="E31" s="437"/>
      <c r="F31" s="437"/>
      <c r="G31" s="588"/>
      <c r="H31" s="317">
        <f t="shared" ref="H31:H43" si="38">SUM(I31:K31)</f>
        <v>0</v>
      </c>
      <c r="I31" s="284"/>
      <c r="J31" s="475"/>
      <c r="K31" s="188"/>
      <c r="L31" s="317">
        <f t="shared" ref="L31:L43" si="39">SUM(M31:Z31)</f>
        <v>17.682348994978053</v>
      </c>
      <c r="M31" s="188"/>
      <c r="N31" s="188"/>
      <c r="O31" s="188"/>
      <c r="P31" s="285"/>
      <c r="Q31" s="313">
        <v>0.314</v>
      </c>
      <c r="R31" s="437"/>
      <c r="S31" s="313">
        <v>0</v>
      </c>
      <c r="T31" s="313">
        <v>1.6843489949780526</v>
      </c>
      <c r="U31" s="313">
        <v>15.683999999999999</v>
      </c>
      <c r="V31" s="313">
        <v>0</v>
      </c>
      <c r="W31" s="437"/>
      <c r="X31" s="284"/>
      <c r="Y31" s="285"/>
      <c r="Z31" s="188"/>
      <c r="AA31" s="354">
        <v>8.0908462156501315</v>
      </c>
      <c r="AB31" s="340">
        <f t="shared" ref="AB31:AB43" si="40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20.239368579994604</v>
      </c>
      <c r="AP31" s="340"/>
      <c r="AQ31" s="214">
        <f t="shared" si="25"/>
        <v>46.012563790622792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37"/>
        <v>21.577560866000002</v>
      </c>
      <c r="D32" s="323">
        <v>21.577560866000002</v>
      </c>
      <c r="E32" s="416"/>
      <c r="F32" s="416"/>
      <c r="G32" s="587"/>
      <c r="H32" s="304">
        <f t="shared" si="38"/>
        <v>0.72605210495999994</v>
      </c>
      <c r="I32" s="28">
        <v>0.72605210495999994</v>
      </c>
      <c r="J32" s="470"/>
      <c r="K32" s="175"/>
      <c r="L32" s="304">
        <f t="shared" si="39"/>
        <v>66.895192841112092</v>
      </c>
      <c r="M32" s="175"/>
      <c r="N32" s="175"/>
      <c r="O32" s="175"/>
      <c r="P32" s="285"/>
      <c r="Q32" s="416">
        <v>1.5369999999999999</v>
      </c>
      <c r="R32" s="416"/>
      <c r="S32" s="416">
        <v>23.844583127001002</v>
      </c>
      <c r="T32" s="416">
        <v>31.613609714111082</v>
      </c>
      <c r="U32" s="416">
        <v>9.9</v>
      </c>
      <c r="V32" s="416">
        <v>0</v>
      </c>
      <c r="W32" s="416"/>
      <c r="X32" s="28"/>
      <c r="Y32" s="190"/>
      <c r="Z32" s="175"/>
      <c r="AA32" s="352">
        <v>260.01634544960888</v>
      </c>
      <c r="AB32" s="322">
        <f t="shared" si="40"/>
        <v>30.728573227075234</v>
      </c>
      <c r="AC32" s="323"/>
      <c r="AD32" s="175"/>
      <c r="AE32" s="175">
        <v>26.87712353998452</v>
      </c>
      <c r="AF32" s="175"/>
      <c r="AG32" s="188"/>
      <c r="AH32" s="188">
        <v>3.8514496870907133</v>
      </c>
      <c r="AI32" s="188"/>
      <c r="AJ32" s="188"/>
      <c r="AK32" s="28"/>
      <c r="AL32" s="190"/>
      <c r="AM32" s="175"/>
      <c r="AN32" s="352"/>
      <c r="AO32" s="352">
        <v>138.58521694922183</v>
      </c>
      <c r="AP32" s="322"/>
      <c r="AQ32" s="201">
        <f t="shared" si="25"/>
        <v>518.52894143797801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37"/>
        <v>3.1012136294537359E-3</v>
      </c>
      <c r="D33" s="323">
        <v>3.1012136294537359E-3</v>
      </c>
      <c r="E33" s="416"/>
      <c r="F33" s="416"/>
      <c r="G33" s="587"/>
      <c r="H33" s="304">
        <f t="shared" si="38"/>
        <v>0</v>
      </c>
      <c r="I33" s="28"/>
      <c r="J33" s="470"/>
      <c r="K33" s="175"/>
      <c r="L33" s="304">
        <f t="shared" si="39"/>
        <v>4.3373811671402906</v>
      </c>
      <c r="M33" s="175"/>
      <c r="N33" s="175"/>
      <c r="O33" s="175"/>
      <c r="P33" s="285"/>
      <c r="Q33" s="416">
        <v>6.0999999999999999E-2</v>
      </c>
      <c r="R33" s="416"/>
      <c r="S33" s="416">
        <v>0</v>
      </c>
      <c r="T33" s="416">
        <v>4.0043811671402905</v>
      </c>
      <c r="U33" s="416">
        <v>0.27200000000000002</v>
      </c>
      <c r="V33" s="416">
        <v>0</v>
      </c>
      <c r="W33" s="416"/>
      <c r="X33" s="28"/>
      <c r="Y33" s="190"/>
      <c r="Z33" s="175"/>
      <c r="AA33" s="352">
        <v>3.313133862715758</v>
      </c>
      <c r="AB33" s="322">
        <f t="shared" si="40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2.4899064107068702</v>
      </c>
      <c r="AP33" s="322"/>
      <c r="AQ33" s="201">
        <f t="shared" si="25"/>
        <v>10.143522654192372</v>
      </c>
    </row>
    <row r="34" spans="1:45" ht="12.75" customHeight="1" x14ac:dyDescent="0.2">
      <c r="A34" s="237" t="s">
        <v>18</v>
      </c>
      <c r="B34" s="138" t="s">
        <v>125</v>
      </c>
      <c r="C34" s="251">
        <f t="shared" si="37"/>
        <v>1.7228964608076311E-2</v>
      </c>
      <c r="D34" s="323">
        <v>1.7228964608076311E-2</v>
      </c>
      <c r="E34" s="416"/>
      <c r="F34" s="416"/>
      <c r="G34" s="587"/>
      <c r="H34" s="304">
        <f t="shared" si="38"/>
        <v>0</v>
      </c>
      <c r="I34" s="28"/>
      <c r="J34" s="470"/>
      <c r="K34" s="175"/>
      <c r="L34" s="304">
        <f t="shared" si="39"/>
        <v>3.5998613750776913</v>
      </c>
      <c r="M34" s="175"/>
      <c r="N34" s="175"/>
      <c r="O34" s="175"/>
      <c r="P34" s="285"/>
      <c r="Q34" s="416">
        <v>0.123</v>
      </c>
      <c r="R34" s="416"/>
      <c r="S34" s="416">
        <v>0</v>
      </c>
      <c r="T34" s="416">
        <v>0.78086137507769138</v>
      </c>
      <c r="U34" s="416">
        <v>2.6960000000000002</v>
      </c>
      <c r="V34" s="416">
        <v>0</v>
      </c>
      <c r="W34" s="416"/>
      <c r="X34" s="28"/>
      <c r="Y34" s="190"/>
      <c r="Z34" s="175"/>
      <c r="AA34" s="352">
        <v>7.7368675272996166</v>
      </c>
      <c r="AB34" s="322">
        <f t="shared" si="40"/>
        <v>120.24426980408526</v>
      </c>
      <c r="AC34" s="323"/>
      <c r="AD34" s="175"/>
      <c r="AE34" s="175">
        <v>120.24426980408526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27.709087812115222</v>
      </c>
      <c r="AP34" s="322"/>
      <c r="AQ34" s="201">
        <f t="shared" si="25"/>
        <v>159.30731548318587</v>
      </c>
    </row>
    <row r="35" spans="1:45" ht="12.75" customHeight="1" x14ac:dyDescent="0.2">
      <c r="A35" s="237" t="s">
        <v>20</v>
      </c>
      <c r="B35" s="138" t="s">
        <v>126</v>
      </c>
      <c r="C35" s="251">
        <f t="shared" si="37"/>
        <v>1.0854247703088077E-2</v>
      </c>
      <c r="D35" s="323">
        <v>1.0854247703088077E-2</v>
      </c>
      <c r="E35" s="416"/>
      <c r="F35" s="416"/>
      <c r="G35" s="587"/>
      <c r="H35" s="304">
        <f t="shared" si="38"/>
        <v>0</v>
      </c>
      <c r="I35" s="28"/>
      <c r="J35" s="470"/>
      <c r="K35" s="175"/>
      <c r="L35" s="304">
        <f t="shared" si="39"/>
        <v>1.3760301259443177</v>
      </c>
      <c r="M35" s="175"/>
      <c r="N35" s="175"/>
      <c r="O35" s="175"/>
      <c r="P35" s="285"/>
      <c r="Q35" s="416">
        <v>0.10199999999999999</v>
      </c>
      <c r="R35" s="416"/>
      <c r="S35" s="416">
        <v>0</v>
      </c>
      <c r="T35" s="416">
        <v>0.42003012594431771</v>
      </c>
      <c r="U35" s="416">
        <v>0.85399999999999998</v>
      </c>
      <c r="V35" s="416">
        <v>0</v>
      </c>
      <c r="W35" s="416"/>
      <c r="X35" s="28"/>
      <c r="Y35" s="190"/>
      <c r="Z35" s="175"/>
      <c r="AA35" s="352">
        <v>10.661358122014711</v>
      </c>
      <c r="AB35" s="322">
        <f t="shared" si="40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9.4813438864916257</v>
      </c>
      <c r="AP35" s="322"/>
      <c r="AQ35" s="201">
        <f t="shared" si="25"/>
        <v>21.529586382153745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37"/>
        <v>1.0509668410926551E-2</v>
      </c>
      <c r="D36" s="341">
        <v>1.0509668410926551E-2</v>
      </c>
      <c r="E36" s="416"/>
      <c r="F36" s="416"/>
      <c r="G36" s="587"/>
      <c r="H36" s="304">
        <f t="shared" si="38"/>
        <v>0</v>
      </c>
      <c r="I36" s="28"/>
      <c r="J36" s="470"/>
      <c r="K36" s="175"/>
      <c r="L36" s="304">
        <f t="shared" si="39"/>
        <v>20.175451196681067</v>
      </c>
      <c r="M36" s="175"/>
      <c r="N36" s="175"/>
      <c r="O36" s="175"/>
      <c r="P36" s="285"/>
      <c r="Q36" s="437">
        <v>0.23899999999999999</v>
      </c>
      <c r="R36" s="416"/>
      <c r="S36" s="437">
        <v>2.6312332326000001</v>
      </c>
      <c r="T36" s="437">
        <v>2.9909527760196051</v>
      </c>
      <c r="U36" s="437">
        <v>3.8080000000000003</v>
      </c>
      <c r="V36" s="437">
        <v>10.506265188061461</v>
      </c>
      <c r="W36" s="416"/>
      <c r="X36" s="28"/>
      <c r="Y36" s="190"/>
      <c r="Z36" s="175"/>
      <c r="AA36" s="349">
        <v>105.53764599792919</v>
      </c>
      <c r="AB36" s="322">
        <f t="shared" si="40"/>
        <v>0</v>
      </c>
      <c r="AC36" s="323"/>
      <c r="AD36" s="175"/>
      <c r="AE36" s="175">
        <v>0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88.511484792324566</v>
      </c>
      <c r="AP36" s="322"/>
      <c r="AQ36" s="201">
        <f t="shared" si="25"/>
        <v>214.23509165534574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37"/>
        <v>3.1356715586698884E-2</v>
      </c>
      <c r="D37" s="323">
        <v>3.1356715586698884E-2</v>
      </c>
      <c r="E37" s="416"/>
      <c r="F37" s="416"/>
      <c r="G37" s="587"/>
      <c r="H37" s="304">
        <f t="shared" si="38"/>
        <v>0</v>
      </c>
      <c r="I37" s="28"/>
      <c r="J37" s="470"/>
      <c r="K37" s="175"/>
      <c r="L37" s="304">
        <f t="shared" si="39"/>
        <v>3.5207763629897784</v>
      </c>
      <c r="M37" s="175"/>
      <c r="N37" s="175"/>
      <c r="O37" s="175"/>
      <c r="P37" s="285"/>
      <c r="Q37" s="416">
        <v>0.42899999999999999</v>
      </c>
      <c r="R37" s="416"/>
      <c r="S37" s="416">
        <v>0</v>
      </c>
      <c r="T37" s="416">
        <v>1.7477763629897782</v>
      </c>
      <c r="U37" s="416">
        <v>1.3440000000000001</v>
      </c>
      <c r="V37" s="416">
        <v>0</v>
      </c>
      <c r="W37" s="416"/>
      <c r="X37" s="28"/>
      <c r="Y37" s="190"/>
      <c r="Z37" s="175"/>
      <c r="AA37" s="352">
        <v>9.5367591629802089</v>
      </c>
      <c r="AB37" s="322">
        <f t="shared" si="40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18.673824534008126</v>
      </c>
      <c r="AP37" s="322"/>
      <c r="AQ37" s="201">
        <f t="shared" si="25"/>
        <v>31.762716775564812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37"/>
        <v>80.54513160350001</v>
      </c>
      <c r="D38" s="323">
        <v>80.54513160350001</v>
      </c>
      <c r="E38" s="416"/>
      <c r="F38" s="416"/>
      <c r="G38" s="587"/>
      <c r="H38" s="304">
        <f t="shared" si="38"/>
        <v>0</v>
      </c>
      <c r="I38" s="28"/>
      <c r="J38" s="470"/>
      <c r="K38" s="175"/>
      <c r="L38" s="304">
        <f t="shared" si="39"/>
        <v>142.91569518548027</v>
      </c>
      <c r="M38" s="175"/>
      <c r="N38" s="175"/>
      <c r="O38" s="175"/>
      <c r="P38" s="285"/>
      <c r="Q38" s="416">
        <v>0.96499999999999997</v>
      </c>
      <c r="R38" s="416"/>
      <c r="S38" s="416">
        <v>0</v>
      </c>
      <c r="T38" s="416">
        <v>1.4644674525374031</v>
      </c>
      <c r="U38" s="416">
        <v>19.440000000000001</v>
      </c>
      <c r="V38" s="416">
        <v>121.04622773294288</v>
      </c>
      <c r="W38" s="416"/>
      <c r="X38" s="28"/>
      <c r="Y38" s="190"/>
      <c r="Z38" s="175"/>
      <c r="AA38" s="352">
        <v>26.434408489362312</v>
      </c>
      <c r="AB38" s="322">
        <f t="shared" si="40"/>
        <v>42.45627032142761</v>
      </c>
      <c r="AC38" s="323"/>
      <c r="AD38" s="175"/>
      <c r="AE38" s="175">
        <v>1.8457854464728798</v>
      </c>
      <c r="AF38" s="175">
        <v>40.610484874954729</v>
      </c>
      <c r="AG38" s="188"/>
      <c r="AH38" s="188"/>
      <c r="AI38" s="188"/>
      <c r="AJ38" s="188"/>
      <c r="AK38" s="28"/>
      <c r="AL38" s="190"/>
      <c r="AM38" s="175"/>
      <c r="AN38" s="352">
        <v>56.85091623773679</v>
      </c>
      <c r="AO38" s="352">
        <v>56.979931299869705</v>
      </c>
      <c r="AP38" s="322"/>
      <c r="AQ38" s="201">
        <f t="shared" si="25"/>
        <v>406.18235313737671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37"/>
        <v>2.6532605496437517E-2</v>
      </c>
      <c r="D39" s="323">
        <v>2.6532605496437517E-2</v>
      </c>
      <c r="E39" s="416"/>
      <c r="F39" s="416"/>
      <c r="G39" s="587"/>
      <c r="H39" s="304">
        <f t="shared" si="38"/>
        <v>0</v>
      </c>
      <c r="I39" s="28"/>
      <c r="J39" s="470"/>
      <c r="K39" s="175"/>
      <c r="L39" s="304">
        <f t="shared" si="39"/>
        <v>5.8036195849968202</v>
      </c>
      <c r="M39" s="175"/>
      <c r="N39" s="175"/>
      <c r="O39" s="175"/>
      <c r="P39" s="285"/>
      <c r="Q39" s="416">
        <v>0.47</v>
      </c>
      <c r="R39" s="416"/>
      <c r="S39" s="416">
        <v>0.36186338937000001</v>
      </c>
      <c r="T39" s="416">
        <v>2.3087561956268203</v>
      </c>
      <c r="U39" s="416">
        <v>2.6629999999999998</v>
      </c>
      <c r="V39" s="416">
        <v>0</v>
      </c>
      <c r="W39" s="416"/>
      <c r="X39" s="28"/>
      <c r="Y39" s="190"/>
      <c r="Z39" s="175"/>
      <c r="AA39" s="352">
        <v>415.26499854544079</v>
      </c>
      <c r="AB39" s="322">
        <f t="shared" si="40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50.875919577919994</v>
      </c>
      <c r="AP39" s="322"/>
      <c r="AQ39" s="201">
        <f t="shared" si="25"/>
        <v>471.97107031385406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37"/>
        <v>1.5333778501187917E-2</v>
      </c>
      <c r="D40" s="323">
        <v>1.5333778501187917E-2</v>
      </c>
      <c r="E40" s="416"/>
      <c r="F40" s="416"/>
      <c r="G40" s="587"/>
      <c r="H40" s="304">
        <f t="shared" si="38"/>
        <v>0</v>
      </c>
      <c r="I40" s="28"/>
      <c r="J40" s="470"/>
      <c r="K40" s="175"/>
      <c r="L40" s="304">
        <f t="shared" si="39"/>
        <v>3.7996640329301874</v>
      </c>
      <c r="M40" s="175"/>
      <c r="N40" s="175"/>
      <c r="O40" s="175"/>
      <c r="P40" s="285"/>
      <c r="Q40" s="416">
        <v>0.129</v>
      </c>
      <c r="R40" s="416"/>
      <c r="S40" s="416">
        <v>0</v>
      </c>
      <c r="T40" s="416">
        <v>2.1466640329301874</v>
      </c>
      <c r="U40" s="416">
        <v>1.524</v>
      </c>
      <c r="V40" s="416">
        <v>0</v>
      </c>
      <c r="W40" s="416"/>
      <c r="X40" s="28"/>
      <c r="Y40" s="190"/>
      <c r="Z40" s="175"/>
      <c r="AA40" s="352">
        <v>12.977218693257077</v>
      </c>
      <c r="AB40" s="322">
        <f t="shared" si="40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17.048613655053014</v>
      </c>
      <c r="AP40" s="322"/>
      <c r="AQ40" s="201">
        <f t="shared" si="25"/>
        <v>33.840830159741472</v>
      </c>
    </row>
    <row r="41" spans="1:45" ht="12.75" customHeight="1" x14ac:dyDescent="0.2">
      <c r="A41" s="237" t="s">
        <v>32</v>
      </c>
      <c r="B41" s="138" t="s">
        <v>132</v>
      </c>
      <c r="C41" s="251">
        <f t="shared" si="37"/>
        <v>7.4084547814728136E-3</v>
      </c>
      <c r="D41" s="341">
        <v>7.4084547814728136E-3</v>
      </c>
      <c r="E41" s="416"/>
      <c r="F41" s="416"/>
      <c r="G41" s="587"/>
      <c r="H41" s="304">
        <f t="shared" si="38"/>
        <v>0</v>
      </c>
      <c r="I41" s="28"/>
      <c r="J41" s="470"/>
      <c r="K41" s="175"/>
      <c r="L41" s="304">
        <f t="shared" si="39"/>
        <v>2.7132629597811797</v>
      </c>
      <c r="M41" s="175"/>
      <c r="N41" s="175"/>
      <c r="O41" s="175"/>
      <c r="P41" s="285"/>
      <c r="Q41" s="437">
        <v>0.39100000000000001</v>
      </c>
      <c r="R41" s="416"/>
      <c r="S41" s="437">
        <v>0</v>
      </c>
      <c r="T41" s="437">
        <v>1.7012629597811795</v>
      </c>
      <c r="U41" s="437">
        <v>0.621</v>
      </c>
      <c r="V41" s="437">
        <v>0</v>
      </c>
      <c r="W41" s="416"/>
      <c r="X41" s="28"/>
      <c r="Y41" s="190"/>
      <c r="Z41" s="175"/>
      <c r="AA41" s="349">
        <v>20.034127158188468</v>
      </c>
      <c r="AB41" s="322">
        <f t="shared" si="40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81.097644022825364</v>
      </c>
      <c r="AP41" s="322"/>
      <c r="AQ41" s="201">
        <f t="shared" si="25"/>
        <v>103.85244259557649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37"/>
        <v>2.0674757529691576E-3</v>
      </c>
      <c r="D42" s="323">
        <v>2.0674757529691576E-3</v>
      </c>
      <c r="E42" s="416"/>
      <c r="F42" s="416"/>
      <c r="G42" s="587"/>
      <c r="H42" s="304">
        <f t="shared" si="38"/>
        <v>0</v>
      </c>
      <c r="I42" s="28"/>
      <c r="J42" s="470"/>
      <c r="K42" s="175"/>
      <c r="L42" s="304">
        <f t="shared" si="39"/>
        <v>0.81854072118027688</v>
      </c>
      <c r="M42" s="175"/>
      <c r="N42" s="175"/>
      <c r="O42" s="175"/>
      <c r="P42" s="285"/>
      <c r="Q42" s="416">
        <v>5.1999999999999998E-2</v>
      </c>
      <c r="R42" s="416"/>
      <c r="S42" s="416">
        <v>0</v>
      </c>
      <c r="T42" s="416">
        <v>0.61454072118027681</v>
      </c>
      <c r="U42" s="416">
        <v>0.15199999999999997</v>
      </c>
      <c r="V42" s="416">
        <v>0</v>
      </c>
      <c r="W42" s="416"/>
      <c r="X42" s="28"/>
      <c r="Y42" s="190"/>
      <c r="Z42" s="175"/>
      <c r="AA42" s="352">
        <v>0.96127545875978337</v>
      </c>
      <c r="AB42" s="322">
        <f t="shared" si="40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2.0788682280340738</v>
      </c>
      <c r="AP42" s="322"/>
      <c r="AQ42" s="201">
        <f t="shared" si="25"/>
        <v>3.8607518837271031</v>
      </c>
    </row>
    <row r="43" spans="1:45" ht="12.75" customHeight="1" x14ac:dyDescent="0.2">
      <c r="A43" s="237" t="s">
        <v>36</v>
      </c>
      <c r="B43" s="138" t="s">
        <v>143</v>
      </c>
      <c r="C43" s="251">
        <f t="shared" si="37"/>
        <v>2.0674757529691574E-2</v>
      </c>
      <c r="D43" s="323">
        <v>2.0674757529691574E-2</v>
      </c>
      <c r="E43" s="416"/>
      <c r="F43" s="416"/>
      <c r="G43" s="587"/>
      <c r="H43" s="304">
        <f t="shared" si="38"/>
        <v>0</v>
      </c>
      <c r="I43" s="28"/>
      <c r="J43" s="470"/>
      <c r="K43" s="175">
        <v>0</v>
      </c>
      <c r="L43" s="304">
        <f t="shared" si="39"/>
        <v>10.55888597499432</v>
      </c>
      <c r="M43" s="175"/>
      <c r="N43" s="175"/>
      <c r="O43" s="175"/>
      <c r="P43" s="190"/>
      <c r="Q43" s="416">
        <v>0.505</v>
      </c>
      <c r="R43" s="416"/>
      <c r="S43" s="416">
        <v>3.4293590323229997</v>
      </c>
      <c r="T43" s="416">
        <v>4.3525269426713198</v>
      </c>
      <c r="U43" s="416">
        <v>2.2719999999999998</v>
      </c>
      <c r="V43" s="416">
        <v>0</v>
      </c>
      <c r="W43" s="416"/>
      <c r="X43" s="28"/>
      <c r="Y43" s="190"/>
      <c r="Z43" s="175"/>
      <c r="AA43" s="352">
        <v>42.516106940902546</v>
      </c>
      <c r="AB43" s="322">
        <f t="shared" si="40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56.533850691485171</v>
      </c>
      <c r="AP43" s="322"/>
      <c r="AQ43" s="201">
        <f t="shared" si="25"/>
        <v>109.62951836491173</v>
      </c>
    </row>
    <row r="44" spans="1:45" s="198" customFormat="1" ht="12.75" customHeight="1" x14ac:dyDescent="0.2">
      <c r="A44" s="631" t="s">
        <v>173</v>
      </c>
      <c r="B44" s="632" t="s">
        <v>174</v>
      </c>
      <c r="C44" s="264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33.015513918713978</v>
      </c>
      <c r="M44" s="182"/>
      <c r="N44" s="182"/>
      <c r="O44" s="182"/>
      <c r="P44" s="266"/>
      <c r="Q44" s="417">
        <v>0.52683227054898396</v>
      </c>
      <c r="R44" s="417"/>
      <c r="S44" s="417">
        <v>0</v>
      </c>
      <c r="T44" s="417">
        <v>0.33891268911131328</v>
      </c>
      <c r="U44" s="417">
        <v>32.149768959053681</v>
      </c>
      <c r="V44" s="417">
        <v>0</v>
      </c>
      <c r="W44" s="417"/>
      <c r="X44" s="265"/>
      <c r="Y44" s="266"/>
      <c r="Z44" s="182"/>
      <c r="AA44" s="355">
        <v>4.1791836910229225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9.86174682913345</v>
      </c>
      <c r="AP44" s="330"/>
      <c r="AQ44" s="217">
        <f>C44+H44+L44+AA44+AB44+AN44+AO44+AP44</f>
        <v>47.056444438870351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41">SUM(C46:C55)</f>
        <v>0</v>
      </c>
      <c r="D45" s="534">
        <f t="shared" si="41"/>
        <v>0</v>
      </c>
      <c r="E45" s="534">
        <f t="shared" si="41"/>
        <v>0</v>
      </c>
      <c r="F45" s="535">
        <f t="shared" si="41"/>
        <v>0</v>
      </c>
      <c r="G45" s="535">
        <f t="shared" si="41"/>
        <v>0</v>
      </c>
      <c r="H45" s="536">
        <f t="shared" si="41"/>
        <v>0</v>
      </c>
      <c r="I45" s="537">
        <f t="shared" si="41"/>
        <v>0</v>
      </c>
      <c r="J45" s="551">
        <f t="shared" si="41"/>
        <v>0</v>
      </c>
      <c r="K45" s="534">
        <f t="shared" si="41"/>
        <v>0</v>
      </c>
      <c r="L45" s="536">
        <f t="shared" si="41"/>
        <v>4920.3604067836995</v>
      </c>
      <c r="M45" s="534">
        <f t="shared" si="41"/>
        <v>0</v>
      </c>
      <c r="N45" s="534">
        <f t="shared" ref="N45" si="42">SUM(N46:N55)</f>
        <v>0</v>
      </c>
      <c r="O45" s="534">
        <f t="shared" si="41"/>
        <v>0</v>
      </c>
      <c r="P45" s="534">
        <f t="shared" si="41"/>
        <v>904.29810095916559</v>
      </c>
      <c r="Q45" s="534">
        <f t="shared" si="41"/>
        <v>0</v>
      </c>
      <c r="R45" s="534">
        <f t="shared" si="41"/>
        <v>1021.1592254546401</v>
      </c>
      <c r="S45" s="534">
        <f t="shared" si="41"/>
        <v>0</v>
      </c>
      <c r="T45" s="534">
        <f t="shared" si="41"/>
        <v>2.2537762924281988</v>
      </c>
      <c r="U45" s="534">
        <f>SUM(U46:U55)</f>
        <v>2992.6493040774653</v>
      </c>
      <c r="V45" s="534">
        <f t="shared" si="41"/>
        <v>0</v>
      </c>
      <c r="W45" s="535">
        <f t="shared" si="41"/>
        <v>0</v>
      </c>
      <c r="X45" s="535">
        <f t="shared" si="41"/>
        <v>0</v>
      </c>
      <c r="Y45" s="535">
        <f t="shared" si="41"/>
        <v>0</v>
      </c>
      <c r="Z45" s="534">
        <f t="shared" si="41"/>
        <v>0</v>
      </c>
      <c r="AA45" s="536">
        <f t="shared" si="41"/>
        <v>20.229079763948164</v>
      </c>
      <c r="AB45" s="538">
        <f t="shared" si="41"/>
        <v>160.64107568404799</v>
      </c>
      <c r="AC45" s="539">
        <f t="shared" si="41"/>
        <v>0</v>
      </c>
      <c r="AD45" s="534">
        <f t="shared" si="41"/>
        <v>0</v>
      </c>
      <c r="AE45" s="534">
        <f t="shared" si="41"/>
        <v>0</v>
      </c>
      <c r="AF45" s="534">
        <f t="shared" ref="AF45" si="43">SUM(AF46:AF55)</f>
        <v>0</v>
      </c>
      <c r="AG45" s="534">
        <f t="shared" si="41"/>
        <v>0</v>
      </c>
      <c r="AH45" s="534">
        <f t="shared" si="41"/>
        <v>0</v>
      </c>
      <c r="AI45" s="534">
        <f t="shared" si="41"/>
        <v>131.03723413411197</v>
      </c>
      <c r="AJ45" s="534">
        <f t="shared" ref="AJ45" si="44">SUM(AJ46:AJ55)</f>
        <v>29.603841549936</v>
      </c>
      <c r="AK45" s="537">
        <f t="shared" si="41"/>
        <v>0</v>
      </c>
      <c r="AL45" s="535">
        <f t="shared" ref="AL45" si="45">SUM(AL46:AL55)</f>
        <v>0</v>
      </c>
      <c r="AM45" s="534">
        <f t="shared" ref="AM45" si="46">SUM(AM46:AM55)</f>
        <v>0</v>
      </c>
      <c r="AN45" s="536">
        <f t="shared" si="41"/>
        <v>0</v>
      </c>
      <c r="AO45" s="536">
        <f t="shared" si="41"/>
        <v>4.6364970821677645</v>
      </c>
      <c r="AP45" s="538">
        <f t="shared" si="41"/>
        <v>0</v>
      </c>
      <c r="AQ45" s="541">
        <f t="shared" si="25"/>
        <v>5105.8670593138631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47">SUM(D46:G46)</f>
        <v>0</v>
      </c>
      <c r="D46" s="291"/>
      <c r="E46" s="274"/>
      <c r="F46" s="263"/>
      <c r="G46" s="263"/>
      <c r="H46" s="309">
        <f t="shared" ref="H46:H64" si="48">SUM(I46:K46)</f>
        <v>0</v>
      </c>
      <c r="I46" s="262"/>
      <c r="J46" s="473"/>
      <c r="K46" s="181"/>
      <c r="L46" s="309">
        <f t="shared" ref="L46:L64" si="49">SUM(M46:Z46)</f>
        <v>715.31638809138713</v>
      </c>
      <c r="M46" s="181"/>
      <c r="N46" s="181"/>
      <c r="O46" s="181"/>
      <c r="P46" s="181"/>
      <c r="Q46" s="181"/>
      <c r="R46" s="181"/>
      <c r="S46" s="181"/>
      <c r="T46" s="181"/>
      <c r="U46" s="181">
        <v>715.31638809138713</v>
      </c>
      <c r="V46" s="181"/>
      <c r="W46" s="263"/>
      <c r="X46" s="263"/>
      <c r="Y46" s="263"/>
      <c r="Z46" s="181"/>
      <c r="AA46" s="354">
        <v>1.4234462E-2</v>
      </c>
      <c r="AB46" s="328">
        <f t="shared" ref="AB46:AB64" si="50">SUM(AC46:AM46)</f>
        <v>32.55601190861281</v>
      </c>
      <c r="AC46" s="329"/>
      <c r="AD46" s="181"/>
      <c r="AE46" s="181"/>
      <c r="AF46" s="181"/>
      <c r="AG46" s="181"/>
      <c r="AH46" s="181"/>
      <c r="AI46" s="181">
        <v>32.55601190861281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5"/>
        <v>747.88663446199996</v>
      </c>
    </row>
    <row r="47" spans="1:45" s="198" customFormat="1" ht="12.75" customHeight="1" x14ac:dyDescent="0.2">
      <c r="A47" s="235" t="s">
        <v>151</v>
      </c>
      <c r="B47" s="510"/>
      <c r="C47" s="251">
        <f t="shared" si="47"/>
        <v>0</v>
      </c>
      <c r="D47" s="514"/>
      <c r="E47" s="515"/>
      <c r="F47" s="285"/>
      <c r="G47" s="285"/>
      <c r="H47" s="304">
        <f t="shared" si="48"/>
        <v>0</v>
      </c>
      <c r="I47" s="284"/>
      <c r="J47" s="475"/>
      <c r="K47" s="188"/>
      <c r="L47" s="317">
        <f t="shared" si="49"/>
        <v>337.10625156328774</v>
      </c>
      <c r="M47" s="188"/>
      <c r="N47" s="188"/>
      <c r="O47" s="188"/>
      <c r="P47" s="188"/>
      <c r="Q47" s="188"/>
      <c r="R47" s="188"/>
      <c r="S47" s="188"/>
      <c r="T47" s="188"/>
      <c r="U47" s="188">
        <v>337.10625156328774</v>
      </c>
      <c r="V47" s="188"/>
      <c r="W47" s="285"/>
      <c r="X47" s="285"/>
      <c r="Y47" s="285"/>
      <c r="Z47" s="188"/>
      <c r="AA47" s="522"/>
      <c r="AB47" s="340">
        <f t="shared" si="50"/>
        <v>15.342630649977648</v>
      </c>
      <c r="AC47" s="341"/>
      <c r="AD47" s="188"/>
      <c r="AE47" s="188"/>
      <c r="AF47" s="188"/>
      <c r="AG47" s="188"/>
      <c r="AH47" s="188"/>
      <c r="AI47" s="188">
        <v>15.342630649977648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5"/>
        <v>352.44888221326539</v>
      </c>
    </row>
    <row r="48" spans="1:45" s="198" customFormat="1" ht="12.75" customHeight="1" x14ac:dyDescent="0.2">
      <c r="A48" s="237" t="s">
        <v>72</v>
      </c>
      <c r="B48" s="200"/>
      <c r="C48" s="251">
        <f t="shared" si="47"/>
        <v>0</v>
      </c>
      <c r="D48" s="252"/>
      <c r="E48" s="253"/>
      <c r="F48" s="190"/>
      <c r="G48" s="190"/>
      <c r="H48" s="304">
        <f t="shared" si="48"/>
        <v>0</v>
      </c>
      <c r="I48" s="28"/>
      <c r="J48" s="470"/>
      <c r="K48" s="175"/>
      <c r="L48" s="304">
        <f t="shared" si="49"/>
        <v>2012.3100005226459</v>
      </c>
      <c r="M48" s="175"/>
      <c r="N48" s="175"/>
      <c r="O48" s="175"/>
      <c r="P48" s="175">
        <v>761.32998893586489</v>
      </c>
      <c r="Q48" s="175"/>
      <c r="R48" s="175"/>
      <c r="S48" s="175"/>
      <c r="T48" s="175">
        <v>2.2537762924281988</v>
      </c>
      <c r="U48" s="175">
        <v>1248.7262352943528</v>
      </c>
      <c r="V48" s="175"/>
      <c r="W48" s="190"/>
      <c r="X48" s="190"/>
      <c r="Y48" s="190"/>
      <c r="Z48" s="175"/>
      <c r="AA48" s="352"/>
      <c r="AB48" s="322">
        <f t="shared" si="50"/>
        <v>81.777477927549313</v>
      </c>
      <c r="AC48" s="323"/>
      <c r="AD48" s="175"/>
      <c r="AE48" s="175"/>
      <c r="AF48" s="175"/>
      <c r="AG48" s="175"/>
      <c r="AH48" s="175"/>
      <c r="AI48" s="175">
        <v>56.832957924132437</v>
      </c>
      <c r="AJ48" s="175">
        <v>24.944520003416883</v>
      </c>
      <c r="AK48" s="28"/>
      <c r="AL48" s="190"/>
      <c r="AM48" s="175"/>
      <c r="AN48" s="304"/>
      <c r="AO48" s="352">
        <v>0.73367466616776478</v>
      </c>
      <c r="AP48" s="322"/>
      <c r="AQ48" s="201">
        <f t="shared" si="25"/>
        <v>2094.8211531163629</v>
      </c>
    </row>
    <row r="49" spans="1:45" s="198" customFormat="1" ht="12.75" customHeight="1" x14ac:dyDescent="0.2">
      <c r="A49" s="237" t="s">
        <v>73</v>
      </c>
      <c r="B49" s="200"/>
      <c r="C49" s="251">
        <f t="shared" si="47"/>
        <v>0</v>
      </c>
      <c r="D49" s="252"/>
      <c r="E49" s="253"/>
      <c r="F49" s="190"/>
      <c r="G49" s="190"/>
      <c r="H49" s="304">
        <f t="shared" si="48"/>
        <v>0</v>
      </c>
      <c r="I49" s="28"/>
      <c r="J49" s="470"/>
      <c r="K49" s="175"/>
      <c r="L49" s="304">
        <f t="shared" si="49"/>
        <v>124.5658222304727</v>
      </c>
      <c r="M49" s="175"/>
      <c r="N49" s="175"/>
      <c r="O49" s="175"/>
      <c r="P49" s="175">
        <v>10.38790729883414</v>
      </c>
      <c r="Q49" s="175"/>
      <c r="R49" s="175"/>
      <c r="S49" s="175"/>
      <c r="T49" s="175"/>
      <c r="U49" s="175">
        <v>114.17791493163857</v>
      </c>
      <c r="V49" s="175"/>
      <c r="W49" s="190"/>
      <c r="X49" s="190"/>
      <c r="Y49" s="190"/>
      <c r="Z49" s="175"/>
      <c r="AA49" s="352"/>
      <c r="AB49" s="322">
        <f t="shared" si="50"/>
        <v>5.5369037999823236</v>
      </c>
      <c r="AC49" s="323"/>
      <c r="AD49" s="175"/>
      <c r="AE49" s="175"/>
      <c r="AF49" s="175"/>
      <c r="AG49" s="175"/>
      <c r="AH49" s="175"/>
      <c r="AI49" s="175">
        <v>5.1965502539837081</v>
      </c>
      <c r="AJ49" s="175">
        <v>0.34035354599861561</v>
      </c>
      <c r="AK49" s="28"/>
      <c r="AL49" s="190"/>
      <c r="AM49" s="175"/>
      <c r="AN49" s="304"/>
      <c r="AO49" s="352"/>
      <c r="AP49" s="322"/>
      <c r="AQ49" s="201">
        <f t="shared" si="25"/>
        <v>130.10272603045502</v>
      </c>
    </row>
    <row r="50" spans="1:45" s="198" customFormat="1" ht="12.75" customHeight="1" x14ac:dyDescent="0.2">
      <c r="A50" s="237" t="s">
        <v>38</v>
      </c>
      <c r="B50" s="200"/>
      <c r="C50" s="251">
        <f t="shared" si="47"/>
        <v>0</v>
      </c>
      <c r="D50" s="252"/>
      <c r="E50" s="253"/>
      <c r="F50" s="190"/>
      <c r="G50" s="190"/>
      <c r="H50" s="304">
        <f t="shared" si="48"/>
        <v>0</v>
      </c>
      <c r="I50" s="28"/>
      <c r="J50" s="470"/>
      <c r="K50" s="175"/>
      <c r="L50" s="304">
        <f t="shared" si="49"/>
        <v>37.648394888926461</v>
      </c>
      <c r="M50" s="175"/>
      <c r="N50" s="175"/>
      <c r="O50" s="175"/>
      <c r="P50" s="175"/>
      <c r="Q50" s="175"/>
      <c r="R50" s="287"/>
      <c r="S50" s="175"/>
      <c r="T50" s="175"/>
      <c r="U50" s="175">
        <v>37.648394888926461</v>
      </c>
      <c r="V50" s="175"/>
      <c r="W50" s="190"/>
      <c r="X50" s="190"/>
      <c r="Y50" s="190"/>
      <c r="Z50" s="175"/>
      <c r="AA50" s="352"/>
      <c r="AB50" s="322">
        <f t="shared" si="50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3.9028224159999998</v>
      </c>
      <c r="AP50" s="322"/>
      <c r="AQ50" s="201">
        <f t="shared" si="25"/>
        <v>41.55121730492646</v>
      </c>
    </row>
    <row r="51" spans="1:45" s="198" customFormat="1" ht="12.75" customHeight="1" x14ac:dyDescent="0.2">
      <c r="A51" s="237" t="s">
        <v>39</v>
      </c>
      <c r="B51" s="200"/>
      <c r="C51" s="251">
        <f t="shared" si="47"/>
        <v>0</v>
      </c>
      <c r="D51" s="252"/>
      <c r="E51" s="253"/>
      <c r="F51" s="190"/>
      <c r="G51" s="190"/>
      <c r="H51" s="304">
        <f t="shared" si="48"/>
        <v>0</v>
      </c>
      <c r="I51" s="28"/>
      <c r="J51" s="470"/>
      <c r="K51" s="175"/>
      <c r="L51" s="304">
        <f t="shared" si="49"/>
        <v>5.7869134568845606</v>
      </c>
      <c r="M51" s="175"/>
      <c r="N51" s="175"/>
      <c r="O51" s="175"/>
      <c r="P51" s="175">
        <v>0.76127777777777772</v>
      </c>
      <c r="Q51" s="175"/>
      <c r="R51" s="175">
        <v>5.0256356791067827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50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5"/>
        <v>5.7869134568845606</v>
      </c>
    </row>
    <row r="52" spans="1:45" s="198" customFormat="1" ht="12.75" customHeight="1" x14ac:dyDescent="0.2">
      <c r="A52" s="237" t="s">
        <v>77</v>
      </c>
      <c r="B52" s="238"/>
      <c r="C52" s="286">
        <f t="shared" si="47"/>
        <v>0</v>
      </c>
      <c r="D52" s="287"/>
      <c r="E52" s="287"/>
      <c r="F52" s="288"/>
      <c r="G52" s="288"/>
      <c r="H52" s="318">
        <f t="shared" si="48"/>
        <v>0</v>
      </c>
      <c r="I52" s="319"/>
      <c r="J52" s="481"/>
      <c r="K52" s="287"/>
      <c r="L52" s="318">
        <f t="shared" si="49"/>
        <v>1016.1335897755333</v>
      </c>
      <c r="M52" s="287"/>
      <c r="N52" s="287"/>
      <c r="O52" s="287"/>
      <c r="P52" s="188"/>
      <c r="Q52" s="287"/>
      <c r="R52" s="287">
        <v>1016.1335897755333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50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5"/>
        <v>1016.1335897755333</v>
      </c>
    </row>
    <row r="53" spans="1:45" s="198" customFormat="1" ht="12.75" customHeight="1" x14ac:dyDescent="0.2">
      <c r="A53" s="237" t="s">
        <v>74</v>
      </c>
      <c r="B53" s="238"/>
      <c r="C53" s="286">
        <f t="shared" si="47"/>
        <v>0</v>
      </c>
      <c r="D53" s="319"/>
      <c r="E53" s="287"/>
      <c r="F53" s="288"/>
      <c r="G53" s="288"/>
      <c r="H53" s="318">
        <f t="shared" si="48"/>
        <v>0</v>
      </c>
      <c r="I53" s="319"/>
      <c r="J53" s="481"/>
      <c r="K53" s="287"/>
      <c r="L53" s="318">
        <f t="shared" si="49"/>
        <v>155.62942450130595</v>
      </c>
      <c r="M53" s="287"/>
      <c r="N53" s="287"/>
      <c r="O53" s="287"/>
      <c r="P53" s="287">
        <v>0</v>
      </c>
      <c r="Q53" s="287"/>
      <c r="R53" s="287"/>
      <c r="S53" s="287"/>
      <c r="T53" s="287"/>
      <c r="U53" s="287">
        <v>155.62942450130595</v>
      </c>
      <c r="V53" s="287"/>
      <c r="W53" s="288"/>
      <c r="X53" s="288"/>
      <c r="Y53" s="288"/>
      <c r="Z53" s="287"/>
      <c r="AA53" s="349"/>
      <c r="AB53" s="342">
        <f t="shared" si="50"/>
        <v>7.0831222124157032</v>
      </c>
      <c r="AC53" s="343"/>
      <c r="AD53" s="287"/>
      <c r="AE53" s="287"/>
      <c r="AF53" s="287"/>
      <c r="AG53" s="287"/>
      <c r="AH53" s="287"/>
      <c r="AI53" s="175">
        <v>7.0831222124157032</v>
      </c>
      <c r="AJ53" s="175">
        <v>0</v>
      </c>
      <c r="AK53" s="287"/>
      <c r="AL53" s="287"/>
      <c r="AM53" s="287"/>
      <c r="AN53" s="349"/>
      <c r="AO53" s="352"/>
      <c r="AP53" s="342"/>
      <c r="AQ53" s="239">
        <f t="shared" si="25"/>
        <v>162.71254671372165</v>
      </c>
    </row>
    <row r="54" spans="1:45" s="198" customFormat="1" ht="12.75" customHeight="1" x14ac:dyDescent="0.2">
      <c r="A54" s="199" t="s">
        <v>135</v>
      </c>
      <c r="B54" s="200"/>
      <c r="C54" s="286">
        <f t="shared" si="47"/>
        <v>0</v>
      </c>
      <c r="D54" s="319"/>
      <c r="E54" s="287"/>
      <c r="F54" s="288"/>
      <c r="G54" s="288"/>
      <c r="H54" s="318">
        <f t="shared" si="48"/>
        <v>0</v>
      </c>
      <c r="I54" s="319"/>
      <c r="J54" s="481"/>
      <c r="K54" s="287"/>
      <c r="L54" s="318">
        <f t="shared" si="49"/>
        <v>75.868130597160743</v>
      </c>
      <c r="M54" s="287"/>
      <c r="N54" s="287"/>
      <c r="O54" s="287"/>
      <c r="P54" s="287"/>
      <c r="Q54" s="287"/>
      <c r="R54" s="287"/>
      <c r="S54" s="287"/>
      <c r="T54" s="287"/>
      <c r="U54" s="287">
        <v>75.868130597160743</v>
      </c>
      <c r="V54" s="287"/>
      <c r="W54" s="288"/>
      <c r="X54" s="288"/>
      <c r="Y54" s="288"/>
      <c r="Z54" s="287"/>
      <c r="AA54" s="384"/>
      <c r="AB54" s="342">
        <f t="shared" si="50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5"/>
        <v>75.868130597160743</v>
      </c>
    </row>
    <row r="55" spans="1:45" s="198" customFormat="1" ht="12.75" customHeight="1" x14ac:dyDescent="0.2">
      <c r="A55" s="215" t="s">
        <v>75</v>
      </c>
      <c r="B55" s="216"/>
      <c r="C55" s="264">
        <f t="shared" si="47"/>
        <v>0</v>
      </c>
      <c r="D55" s="292"/>
      <c r="E55" s="293"/>
      <c r="F55" s="266"/>
      <c r="G55" s="266"/>
      <c r="H55" s="310">
        <f t="shared" si="48"/>
        <v>0</v>
      </c>
      <c r="I55" s="265"/>
      <c r="J55" s="476"/>
      <c r="K55" s="182"/>
      <c r="L55" s="310">
        <f t="shared" si="49"/>
        <v>439.99549115609494</v>
      </c>
      <c r="M55" s="182"/>
      <c r="N55" s="182"/>
      <c r="O55" s="182"/>
      <c r="P55" s="182">
        <v>131.8189269466888</v>
      </c>
      <c r="Q55" s="182"/>
      <c r="R55" s="182"/>
      <c r="S55" s="182">
        <v>0</v>
      </c>
      <c r="T55" s="182"/>
      <c r="U55" s="182">
        <v>308.17656420940614</v>
      </c>
      <c r="V55" s="182"/>
      <c r="W55" s="266"/>
      <c r="X55" s="266"/>
      <c r="Y55" s="266"/>
      <c r="Z55" s="182"/>
      <c r="AA55" s="520">
        <v>20.214845301948163</v>
      </c>
      <c r="AB55" s="330">
        <f t="shared" si="50"/>
        <v>18.344929185510178</v>
      </c>
      <c r="AC55" s="331"/>
      <c r="AD55" s="182"/>
      <c r="AE55" s="182"/>
      <c r="AF55" s="182"/>
      <c r="AG55" s="182"/>
      <c r="AH55" s="182"/>
      <c r="AI55" s="182">
        <v>14.025961184989677</v>
      </c>
      <c r="AJ55" s="182">
        <v>4.3189680005205009</v>
      </c>
      <c r="AK55" s="265"/>
      <c r="AL55" s="266"/>
      <c r="AM55" s="182"/>
      <c r="AN55" s="310"/>
      <c r="AO55" s="355"/>
      <c r="AP55" s="330"/>
      <c r="AQ55" s="217">
        <f t="shared" si="25"/>
        <v>478.5552656435533</v>
      </c>
    </row>
    <row r="56" spans="1:45" s="208" customFormat="1" ht="12.75" customHeight="1" x14ac:dyDescent="0.2">
      <c r="A56" s="242" t="s">
        <v>40</v>
      </c>
      <c r="B56" s="243"/>
      <c r="C56" s="289">
        <f t="shared" si="47"/>
        <v>195.74928064527526</v>
      </c>
      <c r="D56" s="294">
        <v>96.133967847141435</v>
      </c>
      <c r="E56" s="386">
        <v>85.295927827783544</v>
      </c>
      <c r="F56" s="290"/>
      <c r="G56" s="290">
        <v>14.319384970350287</v>
      </c>
      <c r="H56" s="176">
        <f t="shared" si="48"/>
        <v>188.32971952</v>
      </c>
      <c r="I56" s="294"/>
      <c r="J56" s="478">
        <v>127.70399999999999</v>
      </c>
      <c r="K56" s="189">
        <v>60.625719520000004</v>
      </c>
      <c r="L56" s="176">
        <f t="shared" si="49"/>
        <v>1136.0096394808613</v>
      </c>
      <c r="M56" s="189"/>
      <c r="N56" s="189"/>
      <c r="O56" s="189"/>
      <c r="P56" s="189">
        <v>0</v>
      </c>
      <c r="Q56" s="189">
        <v>793.40551037361104</v>
      </c>
      <c r="R56" s="189"/>
      <c r="S56" s="189">
        <v>0</v>
      </c>
      <c r="T56" s="189">
        <v>47.764620343440733</v>
      </c>
      <c r="U56" s="189">
        <v>288.68319304578358</v>
      </c>
      <c r="V56" s="189">
        <v>6.1563157180259021</v>
      </c>
      <c r="W56" s="290"/>
      <c r="X56" s="290"/>
      <c r="Y56" s="290"/>
      <c r="Z56" s="189"/>
      <c r="AA56" s="176">
        <v>555.49767086870213</v>
      </c>
      <c r="AB56" s="344">
        <f t="shared" si="50"/>
        <v>64.002477074962428</v>
      </c>
      <c r="AC56" s="345"/>
      <c r="AD56" s="189"/>
      <c r="AE56" s="189">
        <v>28.360826150391887</v>
      </c>
      <c r="AF56" s="189"/>
      <c r="AG56" s="189"/>
      <c r="AH56" s="189"/>
      <c r="AI56" s="189"/>
      <c r="AJ56" s="189"/>
      <c r="AK56" s="294"/>
      <c r="AL56" s="290">
        <v>12.47702341541985</v>
      </c>
      <c r="AM56" s="189">
        <v>23.164627509150698</v>
      </c>
      <c r="AN56" s="176"/>
      <c r="AO56" s="176">
        <v>684.4756439759999</v>
      </c>
      <c r="AP56" s="344"/>
      <c r="AQ56" s="220">
        <f t="shared" si="25"/>
        <v>2824.064431565801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0.53491954887218041</v>
      </c>
      <c r="D57" s="189">
        <f t="shared" ref="D57:AP57" si="51">D58+D65</f>
        <v>0.53491954887218041</v>
      </c>
      <c r="E57" s="189">
        <f t="shared" si="51"/>
        <v>0</v>
      </c>
      <c r="F57" s="290">
        <f t="shared" si="51"/>
        <v>0</v>
      </c>
      <c r="G57" s="290">
        <f t="shared" si="51"/>
        <v>0</v>
      </c>
      <c r="H57" s="176">
        <f t="shared" si="51"/>
        <v>0</v>
      </c>
      <c r="I57" s="294">
        <f t="shared" si="51"/>
        <v>0</v>
      </c>
      <c r="J57" s="294">
        <f t="shared" si="51"/>
        <v>0</v>
      </c>
      <c r="K57" s="294">
        <f t="shared" si="51"/>
        <v>0</v>
      </c>
      <c r="L57" s="176">
        <f t="shared" si="51"/>
        <v>216.30588046819753</v>
      </c>
      <c r="M57" s="189">
        <f t="shared" si="51"/>
        <v>0</v>
      </c>
      <c r="N57" s="189">
        <f t="shared" ref="N57" si="52">N58+N65</f>
        <v>0</v>
      </c>
      <c r="O57" s="189">
        <f t="shared" si="51"/>
        <v>0</v>
      </c>
      <c r="P57" s="189">
        <f t="shared" si="51"/>
        <v>0</v>
      </c>
      <c r="Q57" s="189">
        <f t="shared" si="51"/>
        <v>59.466999999999999</v>
      </c>
      <c r="R57" s="189">
        <f t="shared" si="51"/>
        <v>0</v>
      </c>
      <c r="S57" s="189">
        <f t="shared" si="51"/>
        <v>1.247004930562597</v>
      </c>
      <c r="T57" s="189">
        <f t="shared" si="51"/>
        <v>60.771875537634912</v>
      </c>
      <c r="U57" s="189">
        <f t="shared" si="51"/>
        <v>94.820000000000007</v>
      </c>
      <c r="V57" s="189">
        <f t="shared" si="51"/>
        <v>0</v>
      </c>
      <c r="W57" s="290">
        <f t="shared" si="51"/>
        <v>0</v>
      </c>
      <c r="X57" s="290">
        <f t="shared" si="51"/>
        <v>0</v>
      </c>
      <c r="Y57" s="290">
        <f t="shared" si="51"/>
        <v>0</v>
      </c>
      <c r="Z57" s="294">
        <f t="shared" si="51"/>
        <v>0</v>
      </c>
      <c r="AA57" s="176">
        <f t="shared" si="51"/>
        <v>318.24350649040775</v>
      </c>
      <c r="AB57" s="344">
        <f t="shared" si="51"/>
        <v>42.074336534726193</v>
      </c>
      <c r="AC57" s="345">
        <f t="shared" si="51"/>
        <v>0</v>
      </c>
      <c r="AD57" s="189">
        <f t="shared" si="51"/>
        <v>0</v>
      </c>
      <c r="AE57" s="189">
        <f t="shared" si="51"/>
        <v>21.052871702063996</v>
      </c>
      <c r="AF57" s="189">
        <f t="shared" ref="AF57" si="53">AF58+AF65</f>
        <v>0</v>
      </c>
      <c r="AG57" s="189">
        <f t="shared" si="51"/>
        <v>0</v>
      </c>
      <c r="AH57" s="189">
        <f t="shared" si="51"/>
        <v>5.888168835752114</v>
      </c>
      <c r="AI57" s="189">
        <f t="shared" si="51"/>
        <v>0</v>
      </c>
      <c r="AJ57" s="189">
        <f t="shared" ref="AJ57" si="54">AJ58+AJ65</f>
        <v>0</v>
      </c>
      <c r="AK57" s="189">
        <f t="shared" si="51"/>
        <v>0</v>
      </c>
      <c r="AL57" s="189">
        <f t="shared" ref="AL57:AM57" si="55">AL58+AL65</f>
        <v>0.16614308073470971</v>
      </c>
      <c r="AM57" s="294">
        <f t="shared" si="55"/>
        <v>14.967152916175371</v>
      </c>
      <c r="AN57" s="176">
        <f t="shared" si="51"/>
        <v>0</v>
      </c>
      <c r="AO57" s="176">
        <f t="shared" si="51"/>
        <v>973.55814204932028</v>
      </c>
      <c r="AP57" s="344">
        <f t="shared" si="51"/>
        <v>0</v>
      </c>
      <c r="AQ57" s="240">
        <f t="shared" si="25"/>
        <v>1550.7167850915239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47"/>
        <v>0.53491954887218041</v>
      </c>
      <c r="D58" s="345">
        <v>0.53491954887218041</v>
      </c>
      <c r="E58" s="344">
        <v>0</v>
      </c>
      <c r="F58" s="344">
        <f>SUM(F59:F64)</f>
        <v>0</v>
      </c>
      <c r="G58" s="582">
        <v>0</v>
      </c>
      <c r="H58" s="176">
        <f t="shared" si="48"/>
        <v>0</v>
      </c>
      <c r="I58" s="294">
        <f>SUM(I59:I64)</f>
        <v>0</v>
      </c>
      <c r="J58" s="482">
        <f>SUM(J59:J64)</f>
        <v>0</v>
      </c>
      <c r="K58" s="294">
        <f>SUM(K59:K64)</f>
        <v>0</v>
      </c>
      <c r="L58" s="176">
        <f t="shared" si="49"/>
        <v>98.259190030570579</v>
      </c>
      <c r="M58" s="189">
        <f t="shared" ref="M58:AN58" si="56">SUM(M59:M64)</f>
        <v>0</v>
      </c>
      <c r="N58" s="290">
        <f t="shared" ref="N58" si="57">SUM(N59:N64)</f>
        <v>0</v>
      </c>
      <c r="O58" s="290">
        <f t="shared" si="56"/>
        <v>0</v>
      </c>
      <c r="P58" s="344">
        <f t="shared" si="56"/>
        <v>0</v>
      </c>
      <c r="Q58" s="344">
        <v>14.297999999999998</v>
      </c>
      <c r="R58" s="344">
        <f t="shared" si="56"/>
        <v>0</v>
      </c>
      <c r="S58" s="344">
        <v>0</v>
      </c>
      <c r="T58" s="344">
        <v>44.196190030570563</v>
      </c>
      <c r="U58" s="344">
        <v>39.765000000000008</v>
      </c>
      <c r="V58" s="344">
        <f t="shared" si="56"/>
        <v>0</v>
      </c>
      <c r="W58" s="344">
        <f t="shared" si="56"/>
        <v>0</v>
      </c>
      <c r="X58" s="344">
        <f t="shared" si="56"/>
        <v>0</v>
      </c>
      <c r="Y58" s="290">
        <f t="shared" si="56"/>
        <v>0</v>
      </c>
      <c r="Z58" s="294">
        <f t="shared" si="56"/>
        <v>0</v>
      </c>
      <c r="AA58" s="176">
        <v>199.33733202509393</v>
      </c>
      <c r="AB58" s="344">
        <f t="shared" si="50"/>
        <v>25.870248862361297</v>
      </c>
      <c r="AC58" s="345">
        <f t="shared" si="56"/>
        <v>0</v>
      </c>
      <c r="AD58" s="189">
        <f t="shared" si="56"/>
        <v>0</v>
      </c>
      <c r="AE58" s="189">
        <f t="shared" si="56"/>
        <v>9.8942333744390858</v>
      </c>
      <c r="AF58" s="189"/>
      <c r="AG58" s="189">
        <f t="shared" si="56"/>
        <v>0</v>
      </c>
      <c r="AH58" s="189">
        <f t="shared" si="56"/>
        <v>0.84271949101213117</v>
      </c>
      <c r="AI58" s="189">
        <f t="shared" si="56"/>
        <v>0</v>
      </c>
      <c r="AJ58" s="189">
        <f t="shared" ref="AJ58" si="58">SUM(AJ59:AJ64)</f>
        <v>0</v>
      </c>
      <c r="AK58" s="189"/>
      <c r="AL58" s="189">
        <v>0.16614308073470971</v>
      </c>
      <c r="AM58" s="290">
        <v>14.967152916175371</v>
      </c>
      <c r="AN58" s="176">
        <f t="shared" si="56"/>
        <v>0</v>
      </c>
      <c r="AO58" s="176">
        <v>739.54482314634663</v>
      </c>
      <c r="AP58" s="344">
        <f t="shared" ref="AP58" si="59">SUM(AP59:AP64)</f>
        <v>0</v>
      </c>
      <c r="AQ58" s="240">
        <f t="shared" si="25"/>
        <v>1063.5465136132445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47"/>
        <v>1.0998345864661654E-2</v>
      </c>
      <c r="D59" s="652">
        <v>1.0998345864661654E-2</v>
      </c>
      <c r="E59" s="328"/>
      <c r="F59" s="328"/>
      <c r="G59" s="273"/>
      <c r="H59" s="309">
        <f t="shared" si="48"/>
        <v>0</v>
      </c>
      <c r="I59" s="291"/>
      <c r="J59" s="495"/>
      <c r="K59" s="291"/>
      <c r="L59" s="309">
        <f t="shared" si="49"/>
        <v>24.728312763841981</v>
      </c>
      <c r="M59" s="274"/>
      <c r="N59" s="563"/>
      <c r="O59" s="563"/>
      <c r="P59" s="328"/>
      <c r="Q59" s="617">
        <v>5.2539999999999996</v>
      </c>
      <c r="R59" s="328"/>
      <c r="S59" s="617">
        <v>0</v>
      </c>
      <c r="T59" s="617">
        <v>12.12731276384198</v>
      </c>
      <c r="U59" s="617">
        <v>7.3470000000000004</v>
      </c>
      <c r="V59" s="617">
        <v>0</v>
      </c>
      <c r="W59" s="328"/>
      <c r="X59" s="328"/>
      <c r="Y59" s="563"/>
      <c r="Z59" s="291"/>
      <c r="AA59" s="642">
        <v>47.825120639628551</v>
      </c>
      <c r="AB59" s="328">
        <f t="shared" si="50"/>
        <v>1.2877267891477857</v>
      </c>
      <c r="AC59" s="564"/>
      <c r="AD59" s="274"/>
      <c r="AE59" s="579">
        <v>1.2877267891477857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225.05477012439769</v>
      </c>
      <c r="AP59" s="328"/>
      <c r="AQ59" s="570">
        <f t="shared" si="25"/>
        <v>298.90692866288066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47"/>
        <v>9.9984962406015031E-3</v>
      </c>
      <c r="D60" s="652">
        <v>9.9984962406015031E-3</v>
      </c>
      <c r="E60" s="322"/>
      <c r="F60" s="322"/>
      <c r="G60" s="583"/>
      <c r="H60" s="304">
        <f t="shared" si="48"/>
        <v>0</v>
      </c>
      <c r="I60" s="252"/>
      <c r="J60" s="501"/>
      <c r="K60" s="252"/>
      <c r="L60" s="304">
        <f t="shared" si="49"/>
        <v>19.140803680961458</v>
      </c>
      <c r="M60" s="253"/>
      <c r="N60" s="386"/>
      <c r="O60" s="386"/>
      <c r="P60" s="322"/>
      <c r="Q60" s="617">
        <v>1.393</v>
      </c>
      <c r="R60" s="322"/>
      <c r="S60" s="617">
        <v>0</v>
      </c>
      <c r="T60" s="617">
        <v>2.3158036809614564</v>
      </c>
      <c r="U60" s="617">
        <v>15.432</v>
      </c>
      <c r="V60" s="617">
        <v>0</v>
      </c>
      <c r="W60" s="322"/>
      <c r="X60" s="322"/>
      <c r="Y60" s="386"/>
      <c r="Z60" s="252"/>
      <c r="AA60" s="642">
        <v>18.143574314192112</v>
      </c>
      <c r="AB60" s="322">
        <f t="shared" si="50"/>
        <v>7.7213791999190248E-2</v>
      </c>
      <c r="AC60" s="565"/>
      <c r="AD60" s="253"/>
      <c r="AE60" s="580">
        <v>7.7213791999190248E-2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62.32248058202925</v>
      </c>
      <c r="AP60" s="322"/>
      <c r="AQ60" s="571">
        <f t="shared" si="25"/>
        <v>99.694070865422617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47"/>
        <v>0.46892947368421056</v>
      </c>
      <c r="D61" s="652">
        <v>0.46892947368421056</v>
      </c>
      <c r="E61" s="322"/>
      <c r="F61" s="322"/>
      <c r="G61" s="583"/>
      <c r="H61" s="304">
        <f t="shared" si="48"/>
        <v>0</v>
      </c>
      <c r="I61" s="252"/>
      <c r="J61" s="501"/>
      <c r="K61" s="252"/>
      <c r="L61" s="304">
        <f t="shared" si="49"/>
        <v>29.01746953221733</v>
      </c>
      <c r="M61" s="253"/>
      <c r="N61" s="386"/>
      <c r="O61" s="386"/>
      <c r="P61" s="322"/>
      <c r="Q61" s="617">
        <v>3.3519999999999999</v>
      </c>
      <c r="R61" s="322"/>
      <c r="S61" s="617">
        <v>0</v>
      </c>
      <c r="T61" s="617">
        <v>19.92746953221733</v>
      </c>
      <c r="U61" s="617">
        <v>5.7380000000000004</v>
      </c>
      <c r="V61" s="617">
        <v>0</v>
      </c>
      <c r="W61" s="322"/>
      <c r="X61" s="322"/>
      <c r="Y61" s="386"/>
      <c r="Z61" s="252"/>
      <c r="AA61" s="642">
        <v>37.217092640152529</v>
      </c>
      <c r="AB61" s="322">
        <f t="shared" si="50"/>
        <v>4.0300617888609622</v>
      </c>
      <c r="AC61" s="565"/>
      <c r="AD61" s="253"/>
      <c r="AE61" s="580">
        <v>4.0300617888609622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107.70526315648792</v>
      </c>
      <c r="AP61" s="322"/>
      <c r="AQ61" s="571">
        <f t="shared" si="25"/>
        <v>178.43881659140294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47"/>
        <v>1.3997894736842107E-2</v>
      </c>
      <c r="D62" s="652">
        <v>1.3997894736842107E-2</v>
      </c>
      <c r="E62" s="322"/>
      <c r="F62" s="322"/>
      <c r="G62" s="583"/>
      <c r="H62" s="304">
        <f t="shared" si="48"/>
        <v>0</v>
      </c>
      <c r="I62" s="252"/>
      <c r="J62" s="501"/>
      <c r="K62" s="252"/>
      <c r="L62" s="304">
        <f t="shared" si="49"/>
        <v>3.1389300508842464</v>
      </c>
      <c r="M62" s="253"/>
      <c r="N62" s="386"/>
      <c r="O62" s="386"/>
      <c r="P62" s="322"/>
      <c r="Q62" s="617">
        <v>0.49299999999999999</v>
      </c>
      <c r="R62" s="322"/>
      <c r="S62" s="617">
        <v>0</v>
      </c>
      <c r="T62" s="617">
        <v>1.176930050884246</v>
      </c>
      <c r="U62" s="617">
        <v>1.4690000000000001</v>
      </c>
      <c r="V62" s="617">
        <v>0</v>
      </c>
      <c r="W62" s="322"/>
      <c r="X62" s="322"/>
      <c r="Y62" s="386"/>
      <c r="Z62" s="252"/>
      <c r="AA62" s="642">
        <v>10.737353546632336</v>
      </c>
      <c r="AB62" s="322">
        <f t="shared" si="50"/>
        <v>0.30138286554522642</v>
      </c>
      <c r="AC62" s="565"/>
      <c r="AD62" s="253"/>
      <c r="AE62" s="580">
        <v>0.30138286554522642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195.40887797226893</v>
      </c>
      <c r="AP62" s="322"/>
      <c r="AQ62" s="571">
        <f t="shared" si="25"/>
        <v>209.60054233006758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47"/>
        <v>3.0995338345864664E-2</v>
      </c>
      <c r="D63" s="653">
        <v>3.0995338345864664E-2</v>
      </c>
      <c r="E63" s="322"/>
      <c r="F63" s="322"/>
      <c r="G63" s="583"/>
      <c r="H63" s="304">
        <f t="shared" si="48"/>
        <v>0</v>
      </c>
      <c r="I63" s="252"/>
      <c r="J63" s="501"/>
      <c r="K63" s="252"/>
      <c r="L63" s="304">
        <f t="shared" si="49"/>
        <v>2.4730776112789541</v>
      </c>
      <c r="M63" s="253"/>
      <c r="N63" s="386"/>
      <c r="O63" s="386"/>
      <c r="P63" s="322"/>
      <c r="Q63" s="618">
        <v>0.79600000000000004</v>
      </c>
      <c r="R63" s="322"/>
      <c r="S63" s="618">
        <v>0</v>
      </c>
      <c r="T63" s="618">
        <v>0.42707761127895394</v>
      </c>
      <c r="U63" s="618">
        <v>1.25</v>
      </c>
      <c r="V63" s="618">
        <v>0</v>
      </c>
      <c r="W63" s="322"/>
      <c r="X63" s="322"/>
      <c r="Y63" s="386"/>
      <c r="Z63" s="252"/>
      <c r="AA63" s="643">
        <v>11.575303097021413</v>
      </c>
      <c r="AB63" s="322">
        <f t="shared" si="50"/>
        <v>2.9465779333884532</v>
      </c>
      <c r="AC63" s="565"/>
      <c r="AD63" s="253"/>
      <c r="AE63" s="580">
        <v>2.9465779333884532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36.773710960413226</v>
      </c>
      <c r="AP63" s="322"/>
      <c r="AQ63" s="571">
        <f t="shared" si="25"/>
        <v>53.799664940447911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47"/>
        <v>0</v>
      </c>
      <c r="D64" s="653">
        <v>0</v>
      </c>
      <c r="E64" s="330"/>
      <c r="F64" s="330"/>
      <c r="G64" s="584"/>
      <c r="H64" s="310">
        <f t="shared" si="48"/>
        <v>0</v>
      </c>
      <c r="I64" s="292"/>
      <c r="J64" s="504"/>
      <c r="K64" s="292"/>
      <c r="L64" s="310">
        <f t="shared" si="49"/>
        <v>19.760596391386592</v>
      </c>
      <c r="M64" s="293"/>
      <c r="N64" s="567"/>
      <c r="O64" s="567"/>
      <c r="P64" s="330"/>
      <c r="Q64" s="618">
        <v>3.01</v>
      </c>
      <c r="R64" s="330"/>
      <c r="S64" s="618">
        <v>0</v>
      </c>
      <c r="T64" s="618">
        <v>8.2215963913865941</v>
      </c>
      <c r="U64" s="618">
        <v>8.5289999999999999</v>
      </c>
      <c r="V64" s="618">
        <v>0</v>
      </c>
      <c r="W64" s="330"/>
      <c r="X64" s="330"/>
      <c r="Y64" s="567"/>
      <c r="Z64" s="292"/>
      <c r="AA64" s="643">
        <v>73.838887787466987</v>
      </c>
      <c r="AB64" s="330">
        <f t="shared" si="50"/>
        <v>17.227285693419681</v>
      </c>
      <c r="AC64" s="568"/>
      <c r="AD64" s="293"/>
      <c r="AE64" s="581">
        <v>1.2512702054974687</v>
      </c>
      <c r="AF64" s="581"/>
      <c r="AG64" s="581"/>
      <c r="AH64" s="581">
        <v>0.84271949101213117</v>
      </c>
      <c r="AI64" s="581"/>
      <c r="AJ64" s="581"/>
      <c r="AK64" s="581"/>
      <c r="AL64" s="581">
        <v>0.16614308073470971</v>
      </c>
      <c r="AM64" s="624">
        <v>14.967152916175371</v>
      </c>
      <c r="AN64" s="310"/>
      <c r="AO64" s="643">
        <v>112.27972035074967</v>
      </c>
      <c r="AP64" s="330"/>
      <c r="AQ64" s="572">
        <f t="shared" si="25"/>
        <v>223.10649022302292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0</v>
      </c>
      <c r="D65" s="345">
        <f>SUM(D66:D69)</f>
        <v>0</v>
      </c>
      <c r="E65" s="417"/>
      <c r="F65" s="417"/>
      <c r="G65" s="585"/>
      <c r="H65" s="310">
        <f>SUM(I65:K65)</f>
        <v>0</v>
      </c>
      <c r="I65" s="265"/>
      <c r="J65" s="476">
        <v>0</v>
      </c>
      <c r="K65" s="182">
        <v>0</v>
      </c>
      <c r="L65" s="310">
        <f>SUM(M65:Z65)</f>
        <v>118.04669043762695</v>
      </c>
      <c r="M65" s="182"/>
      <c r="N65" s="266"/>
      <c r="O65" s="266"/>
      <c r="P65" s="417"/>
      <c r="Q65" s="344">
        <v>45.169000000000004</v>
      </c>
      <c r="R65" s="417"/>
      <c r="S65" s="344">
        <v>1.247004930562597</v>
      </c>
      <c r="T65" s="344">
        <v>16.57568550706435</v>
      </c>
      <c r="U65" s="344">
        <v>55.055</v>
      </c>
      <c r="V65" s="344">
        <f>SUM(V66:V69)</f>
        <v>0</v>
      </c>
      <c r="W65" s="417"/>
      <c r="X65" s="417"/>
      <c r="Y65" s="266"/>
      <c r="Z65" s="182"/>
      <c r="AA65" s="176">
        <v>118.90617446531382</v>
      </c>
      <c r="AB65" s="330">
        <f>SUM(AC65:AM65)</f>
        <v>16.204087672364896</v>
      </c>
      <c r="AC65" s="331"/>
      <c r="AD65" s="182"/>
      <c r="AE65" s="182">
        <f>SUM(AE66:AE69)</f>
        <v>11.158638327624912</v>
      </c>
      <c r="AF65" s="182"/>
      <c r="AG65" s="182"/>
      <c r="AH65" s="182">
        <v>5.0454493447399829</v>
      </c>
      <c r="AI65" s="182"/>
      <c r="AJ65" s="182"/>
      <c r="AK65" s="182"/>
      <c r="AL65" s="182"/>
      <c r="AM65" s="266"/>
      <c r="AN65" s="310"/>
      <c r="AO65" s="176">
        <v>234.01331890297365</v>
      </c>
      <c r="AP65" s="330"/>
      <c r="AQ65" s="576">
        <f t="shared" si="25"/>
        <v>487.17027147827935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60">SUM(D66:G66)</f>
        <v>0</v>
      </c>
      <c r="D66" s="654">
        <v>0</v>
      </c>
      <c r="E66" s="313"/>
      <c r="F66" s="313"/>
      <c r="G66" s="586"/>
      <c r="H66" s="309">
        <f t="shared" ref="H66:H69" si="61">SUM(I66:K66)</f>
        <v>0</v>
      </c>
      <c r="I66" s="554"/>
      <c r="J66" s="473"/>
      <c r="K66" s="423"/>
      <c r="L66" s="309">
        <f t="shared" ref="L66:L69" si="62">SUM(M66:Z66)</f>
        <v>4.9242052667974887</v>
      </c>
      <c r="M66" s="554"/>
      <c r="N66" s="313"/>
      <c r="O66" s="263"/>
      <c r="P66" s="313"/>
      <c r="Q66" s="619">
        <v>6.9000000000000006E-2</v>
      </c>
      <c r="R66" s="313"/>
      <c r="S66" s="619">
        <v>6.349312273740311E-4</v>
      </c>
      <c r="T66" s="619">
        <v>0.55957033557011449</v>
      </c>
      <c r="U66" s="619">
        <v>4.2949999999999999</v>
      </c>
      <c r="V66" s="619">
        <v>0</v>
      </c>
      <c r="W66" s="313"/>
      <c r="X66" s="313"/>
      <c r="Y66" s="263"/>
      <c r="Z66" s="181"/>
      <c r="AA66" s="644">
        <v>8.2755017649403264</v>
      </c>
      <c r="AB66" s="328">
        <f t="shared" ref="AB66:AB69" si="63">SUM(AC66:AM66)</f>
        <v>5.0504308797076725</v>
      </c>
      <c r="AC66" s="329"/>
      <c r="AD66" s="181"/>
      <c r="AE66" s="181">
        <v>4.9815349676896924E-3</v>
      </c>
      <c r="AF66" s="181"/>
      <c r="AG66" s="181"/>
      <c r="AH66" s="181">
        <v>5.0454493447399829</v>
      </c>
      <c r="AI66" s="181"/>
      <c r="AJ66" s="181"/>
      <c r="AK66" s="181"/>
      <c r="AL66" s="181"/>
      <c r="AM66" s="263"/>
      <c r="AN66" s="309"/>
      <c r="AO66" s="644">
        <v>68.427439396565759</v>
      </c>
      <c r="AP66" s="328"/>
      <c r="AQ66" s="221">
        <f t="shared" si="25"/>
        <v>86.677577308011251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60"/>
        <v>0</v>
      </c>
      <c r="D67" s="655">
        <v>0</v>
      </c>
      <c r="E67" s="416"/>
      <c r="F67" s="416"/>
      <c r="G67" s="587"/>
      <c r="H67" s="304">
        <f t="shared" si="61"/>
        <v>0</v>
      </c>
      <c r="I67" s="555"/>
      <c r="J67" s="470"/>
      <c r="K67" s="419"/>
      <c r="L67" s="304">
        <f t="shared" si="62"/>
        <v>37.624516000260527</v>
      </c>
      <c r="M67" s="555"/>
      <c r="N67" s="416"/>
      <c r="O67" s="190"/>
      <c r="P67" s="416"/>
      <c r="Q67" s="620">
        <v>7.274</v>
      </c>
      <c r="R67" s="416"/>
      <c r="S67" s="620">
        <v>0.79620375912703489</v>
      </c>
      <c r="T67" s="620">
        <v>6.1313122411334966</v>
      </c>
      <c r="U67" s="620">
        <v>23.422999999999998</v>
      </c>
      <c r="V67" s="620">
        <v>0</v>
      </c>
      <c r="W67" s="416"/>
      <c r="X67" s="416"/>
      <c r="Y67" s="190"/>
      <c r="Z67" s="175"/>
      <c r="AA67" s="645">
        <v>44.476655570730912</v>
      </c>
      <c r="AB67" s="322">
        <f t="shared" si="63"/>
        <v>7.3278379374715374</v>
      </c>
      <c r="AC67" s="323"/>
      <c r="AD67" s="175"/>
      <c r="AE67" s="175">
        <v>7.3278379374715374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82.839347289957345</v>
      </c>
      <c r="AP67" s="322"/>
      <c r="AQ67" s="201">
        <f t="shared" si="25"/>
        <v>172.26835679842031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60"/>
        <v>0</v>
      </c>
      <c r="D68" s="655">
        <v>0</v>
      </c>
      <c r="E68" s="416"/>
      <c r="F68" s="416"/>
      <c r="G68" s="587"/>
      <c r="H68" s="304">
        <f t="shared" si="61"/>
        <v>0</v>
      </c>
      <c r="I68" s="555"/>
      <c r="J68" s="470"/>
      <c r="K68" s="419"/>
      <c r="L68" s="304">
        <f t="shared" si="62"/>
        <v>50.03579413837187</v>
      </c>
      <c r="M68" s="555"/>
      <c r="N68" s="416"/>
      <c r="O68" s="190"/>
      <c r="P68" s="416"/>
      <c r="Q68" s="620">
        <v>25.606999999999999</v>
      </c>
      <c r="R68" s="416"/>
      <c r="S68" s="620">
        <v>3.9365736097189914E-2</v>
      </c>
      <c r="T68" s="620">
        <v>6.5344284022746875</v>
      </c>
      <c r="U68" s="620">
        <v>17.855</v>
      </c>
      <c r="V68" s="620">
        <v>0</v>
      </c>
      <c r="W68" s="416"/>
      <c r="X68" s="416"/>
      <c r="Y68" s="190"/>
      <c r="Z68" s="175"/>
      <c r="AA68" s="645">
        <v>27.413016237947168</v>
      </c>
      <c r="AB68" s="322">
        <f t="shared" si="63"/>
        <v>1.8332048681098068</v>
      </c>
      <c r="AC68" s="323"/>
      <c r="AD68" s="175"/>
      <c r="AE68" s="175">
        <v>1.8332048681098068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52.51060138274314</v>
      </c>
      <c r="AP68" s="322"/>
      <c r="AQ68" s="201">
        <f t="shared" si="25"/>
        <v>131.79261662717198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60"/>
        <v>0</v>
      </c>
      <c r="D69" s="656">
        <v>0</v>
      </c>
      <c r="E69" s="417"/>
      <c r="F69" s="417"/>
      <c r="G69" s="585"/>
      <c r="H69" s="318">
        <f t="shared" si="61"/>
        <v>0</v>
      </c>
      <c r="I69" s="556"/>
      <c r="J69" s="476"/>
      <c r="K69" s="424"/>
      <c r="L69" s="318">
        <f t="shared" si="62"/>
        <v>25.462175032197049</v>
      </c>
      <c r="M69" s="556"/>
      <c r="N69" s="417"/>
      <c r="O69" s="266"/>
      <c r="P69" s="417"/>
      <c r="Q69" s="621">
        <v>12.218999999999999</v>
      </c>
      <c r="R69" s="417"/>
      <c r="S69" s="621">
        <v>0.41080050411099805</v>
      </c>
      <c r="T69" s="621">
        <v>3.3503745280860513</v>
      </c>
      <c r="U69" s="621">
        <v>9.4819999999999993</v>
      </c>
      <c r="V69" s="621">
        <v>0</v>
      </c>
      <c r="W69" s="417"/>
      <c r="X69" s="417"/>
      <c r="Y69" s="266"/>
      <c r="Z69" s="182"/>
      <c r="AA69" s="646">
        <v>38.741000891695435</v>
      </c>
      <c r="AB69" s="342">
        <f t="shared" si="63"/>
        <v>1.9926139870758772</v>
      </c>
      <c r="AC69" s="343"/>
      <c r="AD69" s="287"/>
      <c r="AE69" s="287">
        <v>1.9926139870758772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30.235930833707428</v>
      </c>
      <c r="AP69" s="342"/>
      <c r="AQ69" s="239">
        <f t="shared" si="25"/>
        <v>96.431720744675786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483"/>
      <c r="K70" s="191"/>
      <c r="L70" s="312">
        <f>SUM(M70:Z70)</f>
        <v>165.01155661909576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165.01155661909576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5"/>
        <v>212.99955661909576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476"/>
      <c r="K71" s="182"/>
      <c r="L71" s="310">
        <f>SUM(M71:Z71)</f>
        <v>22.829506642366386</v>
      </c>
      <c r="M71" s="182"/>
      <c r="N71" s="182"/>
      <c r="O71" s="182"/>
      <c r="P71" s="182"/>
      <c r="Q71" s="182"/>
      <c r="R71" s="182"/>
      <c r="S71" s="182"/>
      <c r="T71" s="182"/>
      <c r="U71" s="293">
        <v>22.829506642366386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5"/>
        <v>22.829506642366386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64">C26-C27-C29</f>
        <v>-4.4181659522267296</v>
      </c>
      <c r="D72" s="278">
        <f t="shared" si="64"/>
        <v>-1.2658044024151707</v>
      </c>
      <c r="E72" s="179">
        <f t="shared" si="64"/>
        <v>-2.8886858934403818</v>
      </c>
      <c r="F72" s="297">
        <f t="shared" si="64"/>
        <v>0</v>
      </c>
      <c r="G72" s="297">
        <f t="shared" si="64"/>
        <v>-0.26367565637125345</v>
      </c>
      <c r="H72" s="307">
        <f t="shared" si="64"/>
        <v>0.19675751918487094</v>
      </c>
      <c r="I72" s="278">
        <f t="shared" si="64"/>
        <v>-0.4089829608151172</v>
      </c>
      <c r="J72" s="480">
        <f t="shared" si="64"/>
        <v>0</v>
      </c>
      <c r="K72" s="179">
        <f t="shared" si="64"/>
        <v>0.60574047999999436</v>
      </c>
      <c r="L72" s="307">
        <f t="shared" si="64"/>
        <v>-40.992903659506737</v>
      </c>
      <c r="M72" s="179">
        <f t="shared" si="64"/>
        <v>0</v>
      </c>
      <c r="N72" s="179">
        <f t="shared" ref="N72" si="65">N26-N27-N29</f>
        <v>-1.7763568394002505E-15</v>
      </c>
      <c r="O72" s="179">
        <f t="shared" si="64"/>
        <v>-1.466498994541567</v>
      </c>
      <c r="P72" s="179">
        <f t="shared" si="64"/>
        <v>-14.021712225832289</v>
      </c>
      <c r="Q72" s="179">
        <f t="shared" si="64"/>
        <v>-6.4127218646399342</v>
      </c>
      <c r="R72" s="179">
        <f t="shared" si="64"/>
        <v>-18.98751384096056</v>
      </c>
      <c r="S72" s="179">
        <f t="shared" si="64"/>
        <v>-5.3286604619076989</v>
      </c>
      <c r="T72" s="179">
        <f t="shared" si="64"/>
        <v>4.9614725278755145</v>
      </c>
      <c r="U72" s="179">
        <f t="shared" si="64"/>
        <v>4.1730103127520124E-2</v>
      </c>
      <c r="V72" s="179">
        <f t="shared" si="64"/>
        <v>0.22100109737118601</v>
      </c>
      <c r="W72" s="297">
        <f t="shared" si="64"/>
        <v>1.4210854715202004E-14</v>
      </c>
      <c r="X72" s="297">
        <f t="shared" si="64"/>
        <v>0</v>
      </c>
      <c r="Y72" s="297">
        <f t="shared" si="64"/>
        <v>0</v>
      </c>
      <c r="Z72" s="179">
        <f t="shared" si="64"/>
        <v>0</v>
      </c>
      <c r="AA72" s="307">
        <f t="shared" si="64"/>
        <v>-23.98113177781147</v>
      </c>
      <c r="AB72" s="257">
        <f t="shared" si="64"/>
        <v>-6.0856148732598854</v>
      </c>
      <c r="AC72" s="336">
        <f t="shared" si="64"/>
        <v>0</v>
      </c>
      <c r="AD72" s="179">
        <f t="shared" si="64"/>
        <v>0</v>
      </c>
      <c r="AE72" s="179">
        <f t="shared" si="64"/>
        <v>-6.8121142697239918</v>
      </c>
      <c r="AF72" s="179">
        <f t="shared" ref="AF72" si="66">AF26-AF27-AF29</f>
        <v>0</v>
      </c>
      <c r="AG72" s="179">
        <f t="shared" si="64"/>
        <v>0</v>
      </c>
      <c r="AH72" s="179">
        <f t="shared" si="64"/>
        <v>0</v>
      </c>
      <c r="AI72" s="179">
        <f t="shared" si="64"/>
        <v>0.91921434921604828</v>
      </c>
      <c r="AJ72" s="179">
        <f t="shared" ref="AJ72" si="67">AJ26-AJ27-AJ29</f>
        <v>-0.19271495275199868</v>
      </c>
      <c r="AK72" s="278">
        <f t="shared" si="64"/>
        <v>0</v>
      </c>
      <c r="AL72" s="297">
        <f t="shared" ref="AL72:AM72" si="68">AL26-AL27-AL29</f>
        <v>0</v>
      </c>
      <c r="AM72" s="179">
        <f t="shared" si="68"/>
        <v>0</v>
      </c>
      <c r="AN72" s="307">
        <f t="shared" si="64"/>
        <v>0</v>
      </c>
      <c r="AO72" s="307">
        <f t="shared" si="64"/>
        <v>7.1310439391263571</v>
      </c>
      <c r="AP72" s="257">
        <f t="shared" si="64"/>
        <v>0</v>
      </c>
      <c r="AQ72" s="207">
        <f t="shared" si="25"/>
        <v>-68.150014804493594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203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245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816" t="s">
        <v>168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817" t="s">
        <v>169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524" t="s">
        <v>167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818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818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80"/>
  <sheetViews>
    <sheetView zoomScale="80" zoomScaleNormal="80" zoomScaleSheetLayoutView="70" workbookViewId="0">
      <pane xSplit="2" ySplit="1" topLeftCell="C50" activePane="bottomRight" state="frozen"/>
      <selection activeCell="A81" sqref="A81:XFD117"/>
      <selection pane="topRight" activeCell="A81" sqref="A81:XFD117"/>
      <selection pane="bottomLeft" activeCell="A81" sqref="A81:XFD117"/>
      <selection pane="bottomRight" activeCell="A81" sqref="A81:XFD117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300" bestFit="1" customWidth="1"/>
    <col min="4" max="4" width="8" style="300" bestFit="1" customWidth="1"/>
    <col min="5" max="5" width="9.28515625" style="300" bestFit="1" customWidth="1"/>
    <col min="6" max="6" width="6.140625" style="301" customWidth="1"/>
    <col min="7" max="7" width="8.5703125" style="301" bestFit="1" customWidth="1"/>
    <col min="8" max="8" width="6.42578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7109375" style="298" bestFit="1" customWidth="1"/>
    <col min="13" max="13" width="8.140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71093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166" bestFit="1" customWidth="1"/>
    <col min="42" max="42" width="7.710937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161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33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679.40708459987616</v>
      </c>
      <c r="I2" s="12">
        <v>551.70308459987621</v>
      </c>
      <c r="J2" s="303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2492.6370966750883</v>
      </c>
      <c r="AB2" s="320">
        <f>SUM(AC2:AM2)</f>
        <v>1005.0567407040203</v>
      </c>
      <c r="AC2" s="321">
        <v>58.568191835904003</v>
      </c>
      <c r="AD2" s="303">
        <v>528.64567601366491</v>
      </c>
      <c r="AE2" s="303">
        <v>229.1176634050249</v>
      </c>
      <c r="AF2" s="303">
        <v>63.908592626636761</v>
      </c>
      <c r="AG2" s="303">
        <v>39.662555290042299</v>
      </c>
      <c r="AH2" s="303">
        <v>15.923485443511069</v>
      </c>
      <c r="AI2" s="303">
        <v>24.408520011743999</v>
      </c>
      <c r="AJ2" s="303">
        <v>0</v>
      </c>
      <c r="AK2" s="12">
        <v>0.43017879585854246</v>
      </c>
      <c r="AL2" s="12">
        <v>12.089978425167654</v>
      </c>
      <c r="AM2" s="250">
        <v>32.301898856466202</v>
      </c>
      <c r="AN2" s="351">
        <v>66.642228958003329</v>
      </c>
      <c r="AO2" s="351"/>
      <c r="AP2" s="320"/>
      <c r="AQ2" s="197">
        <f>C2+H2+L2+AA2+AB2+AN2+AO2+AP2</f>
        <v>4243.7431509369881</v>
      </c>
      <c r="AS2" s="518"/>
    </row>
    <row r="3" spans="1:45" s="198" customFormat="1" ht="12.75" customHeight="1" x14ac:dyDescent="0.2">
      <c r="A3" s="199" t="s">
        <v>1</v>
      </c>
      <c r="B3" s="200"/>
      <c r="C3" s="251">
        <f>SUM(D3:G3)</f>
        <v>1231.0629267900281</v>
      </c>
      <c r="D3" s="252">
        <v>1132.8413430437445</v>
      </c>
      <c r="E3" s="386">
        <v>81.726589027187799</v>
      </c>
      <c r="F3" s="190"/>
      <c r="G3" s="190">
        <v>16.494994719095779</v>
      </c>
      <c r="H3" s="304">
        <f>SUM(I3:K3)</f>
        <v>0</v>
      </c>
      <c r="I3" s="28"/>
      <c r="J3" s="175"/>
      <c r="K3" s="175"/>
      <c r="L3" s="304">
        <f>SUM(M3:Z3)</f>
        <v>9007.4136094114201</v>
      </c>
      <c r="M3" s="28">
        <v>3270.2110971329998</v>
      </c>
      <c r="N3" s="28">
        <v>0</v>
      </c>
      <c r="O3" s="175">
        <v>0</v>
      </c>
      <c r="P3" s="175">
        <v>786.28189116666658</v>
      </c>
      <c r="Q3" s="175">
        <v>520.41452162336009</v>
      </c>
      <c r="R3" s="175">
        <v>1122.1016705990401</v>
      </c>
      <c r="S3" s="175">
        <v>59.769701681073443</v>
      </c>
      <c r="T3" s="175">
        <v>136.32929523509139</v>
      </c>
      <c r="U3" s="175">
        <v>2684.1065129345729</v>
      </c>
      <c r="V3" s="175">
        <v>153.54630538949726</v>
      </c>
      <c r="W3" s="190">
        <v>0</v>
      </c>
      <c r="X3" s="190">
        <v>232.78349067017561</v>
      </c>
      <c r="Y3" s="190">
        <v>1.6297678329999998</v>
      </c>
      <c r="Z3" s="175">
        <v>40.239355145944543</v>
      </c>
      <c r="AA3" s="304">
        <v>1704.3892092708027</v>
      </c>
      <c r="AB3" s="322">
        <f>SUM(AC3:AM3)</f>
        <v>139.57006967030478</v>
      </c>
      <c r="AC3" s="323"/>
      <c r="AD3" s="175"/>
      <c r="AE3" s="175">
        <v>46.400022755232769</v>
      </c>
      <c r="AF3" s="175"/>
      <c r="AG3" s="175"/>
      <c r="AH3" s="175"/>
      <c r="AI3" s="175">
        <v>59.240877121344006</v>
      </c>
      <c r="AJ3" s="175">
        <v>33.929169793728001</v>
      </c>
      <c r="AK3" s="28"/>
      <c r="AL3" s="28"/>
      <c r="AM3" s="190"/>
      <c r="AN3" s="352"/>
      <c r="AO3" s="352">
        <v>74.928583599999996</v>
      </c>
      <c r="AP3" s="322"/>
      <c r="AQ3" s="201">
        <f t="shared" ref="AQ3:AQ20" si="0">C3+H3+L3+AA3+AB3+AN3+AO3+AP3</f>
        <v>12157.364398742555</v>
      </c>
      <c r="AS3" s="518"/>
    </row>
    <row r="4" spans="1:45" s="198" customFormat="1" ht="12.75" customHeight="1" x14ac:dyDescent="0.2">
      <c r="A4" s="199" t="s">
        <v>2</v>
      </c>
      <c r="B4" s="200"/>
      <c r="C4" s="251">
        <f>SUM(D4:G4)</f>
        <v>9.2000161496559993</v>
      </c>
      <c r="D4" s="252">
        <v>0</v>
      </c>
      <c r="E4" s="253">
        <v>7.6047957039999989</v>
      </c>
      <c r="F4" s="190"/>
      <c r="G4" s="190">
        <v>1.5952204456559997</v>
      </c>
      <c r="H4" s="304">
        <f>SUM(I4:K4)</f>
        <v>4.667891</v>
      </c>
      <c r="I4" s="28"/>
      <c r="J4" s="175"/>
      <c r="K4" s="175">
        <v>4.667891</v>
      </c>
      <c r="L4" s="304">
        <f>SUM(M4:Z4)</f>
        <v>1642.6969850477321</v>
      </c>
      <c r="M4" s="28">
        <v>0</v>
      </c>
      <c r="N4" s="28">
        <v>0</v>
      </c>
      <c r="O4" s="175"/>
      <c r="P4" s="175">
        <v>370.97353661111111</v>
      </c>
      <c r="Q4" s="175">
        <v>12.7589485296</v>
      </c>
      <c r="R4" s="175">
        <v>0</v>
      </c>
      <c r="S4" s="175">
        <v>1038.9316946838983</v>
      </c>
      <c r="T4" s="175">
        <v>16.725525004543083</v>
      </c>
      <c r="U4" s="175">
        <v>117.16521226914624</v>
      </c>
      <c r="V4" s="175">
        <v>5.7759747368008402E-2</v>
      </c>
      <c r="W4" s="190">
        <v>75.72521776243093</v>
      </c>
      <c r="X4" s="190">
        <v>2.8315502264143078</v>
      </c>
      <c r="Y4" s="190">
        <v>3.545023E-3</v>
      </c>
      <c r="Z4" s="175">
        <v>7.5239951902203694</v>
      </c>
      <c r="AA4" s="304">
        <v>0</v>
      </c>
      <c r="AB4" s="322">
        <f>SUM(AC4:AM4)</f>
        <v>0.20632319999999996</v>
      </c>
      <c r="AC4" s="323"/>
      <c r="AD4" s="175"/>
      <c r="AE4" s="175">
        <v>0.20632319999999996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136.13896319999998</v>
      </c>
      <c r="AP4" s="322"/>
      <c r="AQ4" s="201">
        <f t="shared" si="0"/>
        <v>1792.9101785973883</v>
      </c>
      <c r="AS4" s="518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159.70354876356026</v>
      </c>
      <c r="M5" s="28"/>
      <c r="N5" s="28"/>
      <c r="O5" s="175"/>
      <c r="P5" s="175"/>
      <c r="Q5" s="175"/>
      <c r="R5" s="175"/>
      <c r="S5" s="175">
        <v>10.595410452824858</v>
      </c>
      <c r="T5" s="175"/>
      <c r="U5" s="175">
        <v>149.1081383107354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159.70354876356026</v>
      </c>
      <c r="AS5" s="518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228.02070276163744</v>
      </c>
      <c r="D6" s="254">
        <v>235.30166140750899</v>
      </c>
      <c r="E6" s="190">
        <v>-6.8212245249495016</v>
      </c>
      <c r="F6" s="255"/>
      <c r="G6" s="255">
        <v>-0.45973412092202398</v>
      </c>
      <c r="H6" s="305">
        <f>SUM(I6:K6)</f>
        <v>59.475584030630579</v>
      </c>
      <c r="I6" s="306">
        <v>67.54172803063058</v>
      </c>
      <c r="J6" s="306">
        <v>0</v>
      </c>
      <c r="K6" s="306">
        <v>-8.0661439999999995</v>
      </c>
      <c r="L6" s="305">
        <f>SUM(M6:Z6)</f>
        <v>5.4759230660120295</v>
      </c>
      <c r="M6" s="28">
        <v>1.9510962575999997</v>
      </c>
      <c r="N6" s="28">
        <v>4.26</v>
      </c>
      <c r="O6" s="175"/>
      <c r="P6" s="175">
        <v>-6.2923505444444441</v>
      </c>
      <c r="Q6" s="175">
        <v>4.0295106342400002</v>
      </c>
      <c r="R6" s="175">
        <v>-2.2397286935999996</v>
      </c>
      <c r="S6" s="175">
        <v>30.5319</v>
      </c>
      <c r="T6" s="175">
        <v>-0.29445775467362928</v>
      </c>
      <c r="U6" s="175">
        <v>-25.734546429078609</v>
      </c>
      <c r="V6" s="175">
        <v>1.2072368045322475</v>
      </c>
      <c r="W6" s="255">
        <v>-1.9427372085635359</v>
      </c>
      <c r="X6" s="255">
        <v>0</v>
      </c>
      <c r="Y6" s="255">
        <v>0</v>
      </c>
      <c r="Z6" s="306">
        <v>0</v>
      </c>
      <c r="AA6" s="305">
        <v>53.850302671692013</v>
      </c>
      <c r="AB6" s="324">
        <f>SUM(AC6:AM6)</f>
        <v>-8.7447969137159998</v>
      </c>
      <c r="AC6" s="325"/>
      <c r="AD6" s="186"/>
      <c r="AE6" s="186">
        <v>-1.9336381557479996</v>
      </c>
      <c r="AF6" s="186"/>
      <c r="AG6" s="186"/>
      <c r="AH6" s="186"/>
      <c r="AI6" s="186">
        <v>-4.7333661763199997</v>
      </c>
      <c r="AJ6" s="186">
        <v>-2.0777925816480001</v>
      </c>
      <c r="AK6" s="306"/>
      <c r="AL6" s="306"/>
      <c r="AM6" s="255"/>
      <c r="AN6" s="353"/>
      <c r="AO6" s="353"/>
      <c r="AP6" s="324"/>
      <c r="AQ6" s="204">
        <f t="shared" si="0"/>
        <v>338.07771561625606</v>
      </c>
      <c r="AS6" s="518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1449.8836134020096</v>
      </c>
      <c r="D7" s="326">
        <f t="shared" si="1"/>
        <v>1368.1430044512535</v>
      </c>
      <c r="E7" s="180">
        <f t="shared" si="1"/>
        <v>67.300568798238302</v>
      </c>
      <c r="F7" s="180">
        <f t="shared" si="1"/>
        <v>0</v>
      </c>
      <c r="G7" s="180">
        <f t="shared" si="1"/>
        <v>14.440040152517755</v>
      </c>
      <c r="H7" s="308">
        <f t="shared" si="1"/>
        <v>734.21477763050666</v>
      </c>
      <c r="I7" s="326">
        <f t="shared" si="1"/>
        <v>619.24481263050677</v>
      </c>
      <c r="J7" s="180">
        <f t="shared" si="1"/>
        <v>127.70399999999999</v>
      </c>
      <c r="K7" s="180">
        <f t="shared" si="1"/>
        <v>-12.734034999999999</v>
      </c>
      <c r="L7" s="308">
        <f t="shared" si="1"/>
        <v>7210.4889986661392</v>
      </c>
      <c r="M7" s="326">
        <f t="shared" si="1"/>
        <v>3272.1621933905999</v>
      </c>
      <c r="N7" s="326">
        <f t="shared" ref="N7" si="2">N2+N3-N4-N5+N6</f>
        <v>4.26</v>
      </c>
      <c r="O7" s="180">
        <f t="shared" si="1"/>
        <v>0</v>
      </c>
      <c r="P7" s="180">
        <f t="shared" si="1"/>
        <v>409.01600401111102</v>
      </c>
      <c r="Q7" s="180">
        <f t="shared" si="1"/>
        <v>511.68508372800011</v>
      </c>
      <c r="R7" s="180">
        <f t="shared" si="1"/>
        <v>1119.8619419054401</v>
      </c>
      <c r="S7" s="180">
        <f t="shared" si="1"/>
        <v>-959.22550345564969</v>
      </c>
      <c r="T7" s="180">
        <f t="shared" si="1"/>
        <v>119.30931247587468</v>
      </c>
      <c r="U7" s="180">
        <f t="shared" si="1"/>
        <v>2392.0986159256126</v>
      </c>
      <c r="V7" s="180">
        <f t="shared" si="1"/>
        <v>154.6957824466615</v>
      </c>
      <c r="W7" s="180">
        <f t="shared" si="1"/>
        <v>-77.667954970994472</v>
      </c>
      <c r="X7" s="180">
        <f t="shared" si="1"/>
        <v>229.95194044376132</v>
      </c>
      <c r="Y7" s="180">
        <f t="shared" si="1"/>
        <v>1.6262228099999998</v>
      </c>
      <c r="Z7" s="180">
        <f t="shared" si="1"/>
        <v>32.715359955724175</v>
      </c>
      <c r="AA7" s="308">
        <f t="shared" si="1"/>
        <v>4250.8766086175829</v>
      </c>
      <c r="AB7" s="308">
        <f t="shared" si="1"/>
        <v>1135.6756902606089</v>
      </c>
      <c r="AC7" s="326">
        <f t="shared" si="1"/>
        <v>58.568191835904003</v>
      </c>
      <c r="AD7" s="180">
        <f t="shared" si="1"/>
        <v>528.64567601366491</v>
      </c>
      <c r="AE7" s="180">
        <f t="shared" si="1"/>
        <v>273.37772480450968</v>
      </c>
      <c r="AF7" s="180">
        <f t="shared" ref="AF7" si="3">AF2+AF3-AF4-AF5+AF6</f>
        <v>63.908592626636761</v>
      </c>
      <c r="AG7" s="180">
        <f t="shared" si="1"/>
        <v>39.662555290042299</v>
      </c>
      <c r="AH7" s="180">
        <f t="shared" si="1"/>
        <v>15.923485443511069</v>
      </c>
      <c r="AI7" s="180">
        <f t="shared" si="1"/>
        <v>78.916030956767997</v>
      </c>
      <c r="AJ7" s="180">
        <f t="shared" ref="AJ7" si="4">AJ2+AJ3-AJ4-AJ5+AJ6</f>
        <v>31.851377212079999</v>
      </c>
      <c r="AK7" s="259">
        <f t="shared" si="1"/>
        <v>0.43017879585854246</v>
      </c>
      <c r="AL7" s="259">
        <f t="shared" ref="AL7" si="5">AL2+AL3-AL4-AL5+AL6</f>
        <v>12.089978425167654</v>
      </c>
      <c r="AM7" s="326">
        <f t="shared" si="1"/>
        <v>32.301898856466202</v>
      </c>
      <c r="AN7" s="308">
        <f t="shared" si="1"/>
        <v>66.642228958003329</v>
      </c>
      <c r="AO7" s="308">
        <f t="shared" si="1"/>
        <v>-61.210379599999982</v>
      </c>
      <c r="AP7" s="362">
        <f t="shared" si="1"/>
        <v>0</v>
      </c>
      <c r="AQ7" s="229">
        <f t="shared" si="0"/>
        <v>14786.571537934851</v>
      </c>
      <c r="AR7" s="198"/>
      <c r="AS7" s="518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1449.8836134020096</v>
      </c>
      <c r="D8" s="374">
        <f t="shared" si="6"/>
        <v>1368.1430044512535</v>
      </c>
      <c r="E8" s="375">
        <f t="shared" si="6"/>
        <v>67.300568798238302</v>
      </c>
      <c r="F8" s="376">
        <f t="shared" si="6"/>
        <v>0</v>
      </c>
      <c r="G8" s="376">
        <f t="shared" si="6"/>
        <v>14.440040152517755</v>
      </c>
      <c r="H8" s="377">
        <f t="shared" si="6"/>
        <v>734.21477763050666</v>
      </c>
      <c r="I8" s="374">
        <f t="shared" si="6"/>
        <v>619.24481263050677</v>
      </c>
      <c r="J8" s="375">
        <f t="shared" si="6"/>
        <v>127.70399999999999</v>
      </c>
      <c r="K8" s="375">
        <f t="shared" si="6"/>
        <v>-12.734034999999999</v>
      </c>
      <c r="L8" s="377">
        <f t="shared" si="6"/>
        <v>6946.1954754566541</v>
      </c>
      <c r="M8" s="374">
        <f t="shared" si="6"/>
        <v>3272.1621933905999</v>
      </c>
      <c r="N8" s="374">
        <f t="shared" si="6"/>
        <v>4.26</v>
      </c>
      <c r="O8" s="375">
        <f t="shared" si="6"/>
        <v>0</v>
      </c>
      <c r="P8" s="375">
        <f t="shared" si="6"/>
        <v>409.01600401111102</v>
      </c>
      <c r="Q8" s="375">
        <f t="shared" si="6"/>
        <v>511.68508372800011</v>
      </c>
      <c r="R8" s="375">
        <f t="shared" si="6"/>
        <v>1119.8619419054401</v>
      </c>
      <c r="S8" s="375">
        <f t="shared" si="6"/>
        <v>-959.22550345564969</v>
      </c>
      <c r="T8" s="375">
        <f t="shared" si="6"/>
        <v>119.30931247587468</v>
      </c>
      <c r="U8" s="375">
        <f t="shared" si="6"/>
        <v>2392.0986159256126</v>
      </c>
      <c r="V8" s="375">
        <f t="shared" si="6"/>
        <v>154.6957824466615</v>
      </c>
      <c r="W8" s="376">
        <f t="shared" si="6"/>
        <v>-77.667954970994472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4250.8766086175829</v>
      </c>
      <c r="AB8" s="387">
        <f t="shared" si="6"/>
        <v>1135.6756902606089</v>
      </c>
      <c r="AC8" s="374">
        <f t="shared" si="6"/>
        <v>58.568191835904003</v>
      </c>
      <c r="AD8" s="375">
        <f t="shared" si="6"/>
        <v>528.64567601366491</v>
      </c>
      <c r="AE8" s="375">
        <f t="shared" si="6"/>
        <v>273.37772480450968</v>
      </c>
      <c r="AF8" s="375">
        <f t="shared" si="6"/>
        <v>63.908592626636761</v>
      </c>
      <c r="AG8" s="375">
        <f t="shared" si="6"/>
        <v>39.662555290042299</v>
      </c>
      <c r="AH8" s="375">
        <f t="shared" si="6"/>
        <v>15.923485443511069</v>
      </c>
      <c r="AI8" s="375">
        <f t="shared" si="6"/>
        <v>78.916030956767997</v>
      </c>
      <c r="AJ8" s="375">
        <f t="shared" ref="AJ8" si="7">AJ7-AJ27</f>
        <v>31.851377212079999</v>
      </c>
      <c r="AK8" s="411">
        <f t="shared" si="6"/>
        <v>0.43017879585854246</v>
      </c>
      <c r="AL8" s="411">
        <f t="shared" si="6"/>
        <v>12.089978425167654</v>
      </c>
      <c r="AM8" s="374">
        <f t="shared" si="6"/>
        <v>32.301898856466202</v>
      </c>
      <c r="AN8" s="377">
        <f t="shared" si="6"/>
        <v>66.642228958003329</v>
      </c>
      <c r="AO8" s="377">
        <f t="shared" si="6"/>
        <v>-61.210379599999982</v>
      </c>
      <c r="AP8" s="374">
        <f t="shared" si="6"/>
        <v>0</v>
      </c>
      <c r="AQ8" s="378">
        <f t="shared" si="0"/>
        <v>14522.278014725365</v>
      </c>
      <c r="AR8" s="198"/>
      <c r="AS8" s="518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1102.5858225261056</v>
      </c>
      <c r="D9" s="259">
        <f t="shared" si="8"/>
        <v>1102.5858225261056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607.32459871941921</v>
      </c>
      <c r="I9" s="259">
        <f t="shared" si="8"/>
        <v>607.32459871941921</v>
      </c>
      <c r="J9" s="180">
        <f t="shared" si="8"/>
        <v>0</v>
      </c>
      <c r="K9" s="180">
        <f t="shared" si="8"/>
        <v>0</v>
      </c>
      <c r="L9" s="308">
        <f t="shared" si="8"/>
        <v>3374.5881179079074</v>
      </c>
      <c r="M9" s="180">
        <f t="shared" si="8"/>
        <v>3272.1621933905994</v>
      </c>
      <c r="N9" s="180">
        <f t="shared" ref="N9" si="9">SUM(N10:N14)</f>
        <v>34.015999999999998</v>
      </c>
      <c r="O9" s="180">
        <f t="shared" si="8"/>
        <v>4.5934686276923067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52.272687881736722</v>
      </c>
      <c r="T9" s="180">
        <f t="shared" si="8"/>
        <v>0.6302865306815999</v>
      </c>
      <c r="U9" s="180">
        <f t="shared" si="8"/>
        <v>10.913481477197381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2395.5477531918359</v>
      </c>
      <c r="AB9" s="326">
        <f t="shared" si="8"/>
        <v>159.99982654498157</v>
      </c>
      <c r="AC9" s="327">
        <f t="shared" si="8"/>
        <v>0</v>
      </c>
      <c r="AD9" s="180">
        <f t="shared" si="8"/>
        <v>0</v>
      </c>
      <c r="AE9" s="180">
        <f t="shared" si="8"/>
        <v>87.756954095136123</v>
      </c>
      <c r="AF9" s="180">
        <f t="shared" ref="AF9" si="10">SUM(AF10:AF14)</f>
        <v>25.961722116840001</v>
      </c>
      <c r="AG9" s="180">
        <f t="shared" si="8"/>
        <v>39.662555290042299</v>
      </c>
      <c r="AH9" s="180">
        <f t="shared" si="8"/>
        <v>6.6185950429631504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24.94361536716</v>
      </c>
      <c r="AO9" s="308">
        <f t="shared" si="8"/>
        <v>55.748676979999985</v>
      </c>
      <c r="AP9" s="326">
        <f t="shared" si="8"/>
        <v>0</v>
      </c>
      <c r="AQ9" s="211">
        <f t="shared" si="0"/>
        <v>7720.7384112374093</v>
      </c>
      <c r="AR9" s="198"/>
      <c r="AS9" s="518"/>
    </row>
    <row r="10" spans="1:45" s="198" customFormat="1" ht="12.75" customHeight="1" x14ac:dyDescent="0.2">
      <c r="A10" s="63" t="s">
        <v>225</v>
      </c>
      <c r="B10" s="212"/>
      <c r="C10" s="261">
        <f>SUM(D10:G10)</f>
        <v>1102.5858225261056</v>
      </c>
      <c r="D10" s="262">
        <v>1102.5858225261056</v>
      </c>
      <c r="E10" s="181"/>
      <c r="F10" s="263"/>
      <c r="G10" s="263"/>
      <c r="H10" s="309">
        <f>SUM(I10:K10)</f>
        <v>512.94006062174151</v>
      </c>
      <c r="I10" s="262">
        <v>512.94006062174151</v>
      </c>
      <c r="J10" s="181">
        <v>0</v>
      </c>
      <c r="K10" s="181"/>
      <c r="L10" s="309">
        <f>SUM(M10:Z10)</f>
        <v>63.186169358934102</v>
      </c>
      <c r="M10" s="181"/>
      <c r="N10" s="181"/>
      <c r="O10" s="181"/>
      <c r="P10" s="181"/>
      <c r="Q10" s="181"/>
      <c r="R10" s="181"/>
      <c r="S10" s="181">
        <v>52.272687881736722</v>
      </c>
      <c r="T10" s="181"/>
      <c r="U10" s="181">
        <v>10.913481477197381</v>
      </c>
      <c r="V10" s="181"/>
      <c r="W10" s="263"/>
      <c r="X10" s="263"/>
      <c r="Y10" s="263"/>
      <c r="Z10" s="181"/>
      <c r="AA10" s="309">
        <v>2068.3257680848888</v>
      </c>
      <c r="AB10" s="328">
        <f>SUM(AC10:AM10)</f>
        <v>150.47505843493602</v>
      </c>
      <c r="AC10" s="329"/>
      <c r="AD10" s="181"/>
      <c r="AE10" s="181">
        <v>84.850781028053717</v>
      </c>
      <c r="AF10" s="181">
        <v>25.961722116840001</v>
      </c>
      <c r="AG10" s="181">
        <v>39.662555290042299</v>
      </c>
      <c r="AH10" s="181"/>
      <c r="AI10" s="181"/>
      <c r="AJ10" s="181"/>
      <c r="AK10" s="262"/>
      <c r="AL10" s="262"/>
      <c r="AM10" s="263"/>
      <c r="AN10" s="354">
        <v>24.94361536716</v>
      </c>
      <c r="AO10" s="309"/>
      <c r="AP10" s="328"/>
      <c r="AQ10" s="214">
        <f t="shared" si="0"/>
        <v>3922.4564943937662</v>
      </c>
      <c r="AS10" s="518"/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8.9666770450461151</v>
      </c>
      <c r="I11" s="28">
        <v>8.9666770450461151</v>
      </c>
      <c r="J11" s="175"/>
      <c r="K11" s="175"/>
      <c r="L11" s="304">
        <f>SUM(M11:Z11)</f>
        <v>5.2237551583739066</v>
      </c>
      <c r="M11" s="175"/>
      <c r="N11" s="188"/>
      <c r="O11" s="188">
        <v>4.5934686276923067</v>
      </c>
      <c r="P11" s="175"/>
      <c r="Q11" s="175"/>
      <c r="R11" s="175"/>
      <c r="S11" s="175">
        <v>0</v>
      </c>
      <c r="T11" s="175">
        <v>0.6302865306815999</v>
      </c>
      <c r="U11" s="175">
        <v>0</v>
      </c>
      <c r="V11" s="175"/>
      <c r="W11" s="190"/>
      <c r="X11" s="190"/>
      <c r="Y11" s="190"/>
      <c r="Z11" s="175"/>
      <c r="AA11" s="304">
        <v>273.27747698965226</v>
      </c>
      <c r="AB11" s="322">
        <f>SUM(AC11:AM11)</f>
        <v>9.5247681100455548</v>
      </c>
      <c r="AC11" s="323"/>
      <c r="AD11" s="175"/>
      <c r="AE11" s="175">
        <v>2.9061730670824044</v>
      </c>
      <c r="AF11" s="175"/>
      <c r="AG11" s="175"/>
      <c r="AH11" s="175">
        <v>6.6185950429631504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296.99267730311783</v>
      </c>
      <c r="AS11" s="518"/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45.786780979999989</v>
      </c>
      <c r="AP12" s="322"/>
      <c r="AQ12" s="201">
        <f t="shared" si="0"/>
        <v>45.786780979999989</v>
      </c>
      <c r="AS12" s="518"/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85.417861052631579</v>
      </c>
      <c r="I13" s="28">
        <v>85.417861052631579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85.417861052631579</v>
      </c>
      <c r="AS13" s="518"/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3306.1781933905995</v>
      </c>
      <c r="M14" s="182">
        <v>3272.1621933905994</v>
      </c>
      <c r="N14" s="182">
        <v>34.015999999999998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53.944508117294752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9.9618959999999994</v>
      </c>
      <c r="AP14" s="330"/>
      <c r="AQ14" s="217">
        <f t="shared" si="0"/>
        <v>3370.0845975078942</v>
      </c>
      <c r="AS14" s="518"/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81.146968000000001</v>
      </c>
      <c r="I15" s="268">
        <f t="shared" si="13"/>
        <v>0</v>
      </c>
      <c r="J15" s="183">
        <f t="shared" si="13"/>
        <v>0</v>
      </c>
      <c r="K15" s="183">
        <f t="shared" si="13"/>
        <v>81.146968000000001</v>
      </c>
      <c r="L15" s="311">
        <f t="shared" si="13"/>
        <v>3318.5399264422967</v>
      </c>
      <c r="M15" s="183">
        <f t="shared" si="13"/>
        <v>0</v>
      </c>
      <c r="N15" s="183">
        <f t="shared" si="13"/>
        <v>0</v>
      </c>
      <c r="O15" s="183">
        <f t="shared" si="13"/>
        <v>92.060906140657792</v>
      </c>
      <c r="P15" s="183">
        <f t="shared" si="13"/>
        <v>589.729195</v>
      </c>
      <c r="Q15" s="183">
        <f t="shared" si="13"/>
        <v>184.67360055872001</v>
      </c>
      <c r="R15" s="183">
        <f t="shared" si="13"/>
        <v>0</v>
      </c>
      <c r="S15" s="183">
        <f t="shared" si="13"/>
        <v>1046.4927135576272</v>
      </c>
      <c r="T15" s="183">
        <f t="shared" si="13"/>
        <v>47.886690660678859</v>
      </c>
      <c r="U15" s="183">
        <f t="shared" si="13"/>
        <v>1277.6699795239222</v>
      </c>
      <c r="V15" s="183">
        <f t="shared" si="13"/>
        <v>0</v>
      </c>
      <c r="W15" s="269">
        <f t="shared" si="13"/>
        <v>80.026841000690595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2036.3705401667912</v>
      </c>
      <c r="AP15" s="219">
        <f t="shared" si="13"/>
        <v>0</v>
      </c>
      <c r="AQ15" s="220">
        <f t="shared" si="0"/>
        <v>5436.057434609088</v>
      </c>
      <c r="AR15" s="198"/>
      <c r="AS15" s="518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1822.1707187730935</v>
      </c>
      <c r="AP16" s="328"/>
      <c r="AQ16" s="221">
        <f>C16+H16+L16+AA16+AO16+AP16</f>
        <v>1822.1707187730935</v>
      </c>
      <c r="AR16" s="198"/>
      <c r="AS16" s="51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189.09252112720165</v>
      </c>
      <c r="AP17" s="322"/>
      <c r="AQ17" s="201">
        <f>C17+H17+L17+AA17+AO17+AP17</f>
        <v>189.09252112720165</v>
      </c>
      <c r="AR17" s="198"/>
      <c r="AS17" s="51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25.107300266495997</v>
      </c>
      <c r="AP18" s="322"/>
      <c r="AQ18" s="201">
        <f t="shared" si="0"/>
        <v>25.107300266495997</v>
      </c>
      <c r="AR18" s="198"/>
      <c r="AS18" s="51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81.146968000000001</v>
      </c>
      <c r="I19" s="28"/>
      <c r="J19" s="175"/>
      <c r="K19" s="175">
        <v>81.146968000000001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81.146968000000001</v>
      </c>
      <c r="AR19" s="198"/>
      <c r="AS19" s="51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3318.5399264422967</v>
      </c>
      <c r="M20" s="182"/>
      <c r="N20" s="182"/>
      <c r="O20" s="182">
        <v>92.060906140657792</v>
      </c>
      <c r="P20" s="182">
        <v>589.729195</v>
      </c>
      <c r="Q20" s="182">
        <v>184.67360055872001</v>
      </c>
      <c r="R20" s="182">
        <v>0</v>
      </c>
      <c r="S20" s="182">
        <v>1046.4927135576272</v>
      </c>
      <c r="T20" s="182">
        <v>47.886690660678859</v>
      </c>
      <c r="U20" s="182">
        <v>1277.6699795239222</v>
      </c>
      <c r="V20" s="182"/>
      <c r="W20" s="266">
        <v>80.026841000690595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3318.5399264422967</v>
      </c>
      <c r="AR20" s="198"/>
      <c r="AS20" s="518"/>
    </row>
    <row r="21" spans="1:45" s="222" customFormat="1" ht="12.75" customHeight="1" x14ac:dyDescent="0.2">
      <c r="A21" s="97" t="s">
        <v>7</v>
      </c>
      <c r="B21" s="224"/>
      <c r="C21" s="270">
        <f>SUM(C22:C24)</f>
        <v>11.746825572818961</v>
      </c>
      <c r="D21" s="271">
        <f>SUM(D22:D24)</f>
        <v>-6.6227350000000005</v>
      </c>
      <c r="E21" s="184">
        <f>SUM(E22:E24)</f>
        <v>18.369560572818962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-14.957733707603385</v>
      </c>
      <c r="M21" s="184">
        <f t="shared" ref="M21:AA21" si="15">SUM(M22:M24)</f>
        <v>0</v>
      </c>
      <c r="N21" s="184">
        <f t="shared" ref="N21" si="16">SUM(N22:N24)</f>
        <v>29.763999999999999</v>
      </c>
      <c r="O21" s="184">
        <f t="shared" si="15"/>
        <v>0</v>
      </c>
      <c r="P21" s="184">
        <f t="shared" si="15"/>
        <v>-25.708347399999997</v>
      </c>
      <c r="Q21" s="184">
        <f t="shared" si="15"/>
        <v>198.45280000000002</v>
      </c>
      <c r="R21" s="184">
        <f t="shared" si="15"/>
        <v>-198.0204</v>
      </c>
      <c r="S21" s="184">
        <f t="shared" si="15"/>
        <v>1.1403500499999997</v>
      </c>
      <c r="T21" s="184">
        <f t="shared" si="15"/>
        <v>0</v>
      </c>
      <c r="U21" s="184">
        <f t="shared" si="15"/>
        <v>-4.6353107847844512</v>
      </c>
      <c r="V21" s="184">
        <f t="shared" si="15"/>
        <v>-11.746825572818963</v>
      </c>
      <c r="W21" s="272">
        <f t="shared" si="15"/>
        <v>-4.2039999999999997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-587.64404664542747</v>
      </c>
      <c r="AC21" s="334">
        <f t="shared" si="17"/>
        <v>-58.568191835904003</v>
      </c>
      <c r="AD21" s="184">
        <f t="shared" si="17"/>
        <v>-528.64567601366491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-0.43017879585854246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587.64404664542747</v>
      </c>
      <c r="AP21" s="333">
        <f t="shared" si="17"/>
        <v>0</v>
      </c>
      <c r="AQ21" s="225">
        <f t="shared" si="17"/>
        <v>-3.2109081347844235</v>
      </c>
      <c r="AR21" s="198"/>
      <c r="AS21" s="518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-587.64404664542747</v>
      </c>
      <c r="AC22" s="329">
        <f>-AC2</f>
        <v>-58.568191835904003</v>
      </c>
      <c r="AD22" s="181">
        <f>-AD2</f>
        <v>-528.64567601366491</v>
      </c>
      <c r="AE22" s="181"/>
      <c r="AF22" s="181"/>
      <c r="AG22" s="188"/>
      <c r="AH22" s="188"/>
      <c r="AI22" s="188"/>
      <c r="AJ22" s="188"/>
      <c r="AK22" s="262">
        <v>-0.43017879585854246</v>
      </c>
      <c r="AL22" s="188"/>
      <c r="AM22" s="263"/>
      <c r="AN22" s="354"/>
      <c r="AO22" s="309">
        <f>-(C22+H22+L22+AA22+AB22)</f>
        <v>587.64404664542747</v>
      </c>
      <c r="AP22" s="328"/>
      <c r="AQ22" s="221">
        <f>C22+H22+L22+AA22+AB22+AN22+AO22+AP22</f>
        <v>0</v>
      </c>
      <c r="AR22" s="198"/>
      <c r="AS22" s="51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  <c r="AS23" s="51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11.746825572818961</v>
      </c>
      <c r="D24" s="406">
        <v>-6.6227350000000005</v>
      </c>
      <c r="E24" s="186">
        <f>-D24-V24</f>
        <v>18.369560572818962</v>
      </c>
      <c r="F24" s="255"/>
      <c r="G24" s="255">
        <v>0</v>
      </c>
      <c r="H24" s="305"/>
      <c r="I24" s="314"/>
      <c r="J24" s="186"/>
      <c r="K24" s="186"/>
      <c r="L24" s="305">
        <f>SUM(N24:Z24)</f>
        <v>-14.957733707603385</v>
      </c>
      <c r="M24" s="186"/>
      <c r="N24" s="186">
        <v>29.763999999999999</v>
      </c>
      <c r="O24" s="186"/>
      <c r="P24" s="186">
        <v>-25.708347399999997</v>
      </c>
      <c r="Q24" s="186">
        <v>198.45280000000002</v>
      </c>
      <c r="R24" s="186">
        <v>-198.0204</v>
      </c>
      <c r="S24" s="186">
        <v>1.1403500499999997</v>
      </c>
      <c r="T24" s="186"/>
      <c r="U24" s="186">
        <v>-4.6353107847844512</v>
      </c>
      <c r="V24" s="255">
        <v>-11.746825572818963</v>
      </c>
      <c r="W24" s="255">
        <v>-4.2039999999999997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-3.2109081347844235</v>
      </c>
      <c r="AR24" s="198"/>
      <c r="AS24" s="51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11.543734188946431</v>
      </c>
      <c r="I25" s="174">
        <v>11.543734188946431</v>
      </c>
      <c r="J25" s="185"/>
      <c r="K25" s="185"/>
      <c r="L25" s="311">
        <f>SUM(O25:Z25)</f>
        <v>79.767256639506627</v>
      </c>
      <c r="M25" s="185"/>
      <c r="N25" s="185"/>
      <c r="O25" s="185">
        <v>79.589958883534365</v>
      </c>
      <c r="P25" s="185"/>
      <c r="Q25" s="185"/>
      <c r="R25" s="185"/>
      <c r="S25" s="185">
        <v>0</v>
      </c>
      <c r="T25" s="185">
        <v>4.1693256233877908E-3</v>
      </c>
      <c r="U25" s="185">
        <v>0.17312843034886546</v>
      </c>
      <c r="V25" s="185"/>
      <c r="W25" s="174"/>
      <c r="X25" s="174"/>
      <c r="Y25" s="174"/>
      <c r="Z25" s="185"/>
      <c r="AA25" s="311">
        <v>51.299387818969365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254.22815999841504</v>
      </c>
      <c r="AP25" s="219"/>
      <c r="AQ25" s="228">
        <f>C25+H25+L25+AA25+AB25+AN25+AO25+AP25</f>
        <v>396.83853864583745</v>
      </c>
      <c r="AR25" s="198"/>
      <c r="AS25" s="518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359.04461644872293</v>
      </c>
      <c r="D26" s="278">
        <f t="shared" si="20"/>
        <v>258.93444692514794</v>
      </c>
      <c r="E26" s="179">
        <f t="shared" si="20"/>
        <v>85.670129371057271</v>
      </c>
      <c r="F26" s="179">
        <f t="shared" si="20"/>
        <v>0</v>
      </c>
      <c r="G26" s="179">
        <f t="shared" si="20"/>
        <v>14.440040152517755</v>
      </c>
      <c r="H26" s="307">
        <f t="shared" si="20"/>
        <v>196.49341272214104</v>
      </c>
      <c r="I26" s="278">
        <f t="shared" si="20"/>
        <v>0.37647972214112713</v>
      </c>
      <c r="J26" s="179">
        <f t="shared" si="20"/>
        <v>127.70399999999999</v>
      </c>
      <c r="K26" s="179">
        <f t="shared" si="20"/>
        <v>68.41293300000001</v>
      </c>
      <c r="L26" s="307">
        <f t="shared" si="20"/>
        <v>7059.7158168534179</v>
      </c>
      <c r="M26" s="179">
        <f t="shared" si="20"/>
        <v>4.5474735088646412E-13</v>
      </c>
      <c r="N26" s="179">
        <f t="shared" si="20"/>
        <v>7.9999999999991189E-3</v>
      </c>
      <c r="O26" s="179">
        <f t="shared" si="20"/>
        <v>7.8774786294311241</v>
      </c>
      <c r="P26" s="179">
        <f t="shared" si="20"/>
        <v>973.03685161111105</v>
      </c>
      <c r="Q26" s="179">
        <f t="shared" si="20"/>
        <v>894.81148428672009</v>
      </c>
      <c r="R26" s="179">
        <f t="shared" si="20"/>
        <v>921.84154190544007</v>
      </c>
      <c r="S26" s="179">
        <f t="shared" si="20"/>
        <v>36.134872270240812</v>
      </c>
      <c r="T26" s="179">
        <f t="shared" si="20"/>
        <v>166.56154728024853</v>
      </c>
      <c r="U26" s="179">
        <f t="shared" si="20"/>
        <v>3654.0466747572045</v>
      </c>
      <c r="V26" s="179">
        <f t="shared" si="20"/>
        <v>142.94895687384252</v>
      </c>
      <c r="W26" s="179">
        <f t="shared" si="20"/>
        <v>-1.8451139703038768</v>
      </c>
      <c r="X26" s="179">
        <f t="shared" si="20"/>
        <v>229.95194044376132</v>
      </c>
      <c r="Y26" s="179">
        <f t="shared" si="20"/>
        <v>1.6262228099999998</v>
      </c>
      <c r="Z26" s="179">
        <f t="shared" si="20"/>
        <v>32.715359955724175</v>
      </c>
      <c r="AA26" s="307">
        <f t="shared" si="20"/>
        <v>1804.0294676067776</v>
      </c>
      <c r="AB26" s="257">
        <f t="shared" si="20"/>
        <v>388.03181707019985</v>
      </c>
      <c r="AC26" s="327">
        <f t="shared" si="20"/>
        <v>0</v>
      </c>
      <c r="AD26" s="180">
        <f t="shared" si="20"/>
        <v>0</v>
      </c>
      <c r="AE26" s="180">
        <f t="shared" si="20"/>
        <v>185.62077070937357</v>
      </c>
      <c r="AF26" s="180">
        <f t="shared" si="20"/>
        <v>37.94687050979676</v>
      </c>
      <c r="AG26" s="180">
        <f t="shared" si="20"/>
        <v>0</v>
      </c>
      <c r="AH26" s="180">
        <f t="shared" si="20"/>
        <v>9.3048904005479187</v>
      </c>
      <c r="AI26" s="180">
        <f t="shared" si="20"/>
        <v>78.916030956767997</v>
      </c>
      <c r="AJ26" s="180">
        <f t="shared" ref="AJ26" si="21">AJ7-AJ9+AJ15+AJ21-AJ25</f>
        <v>31.851377212079999</v>
      </c>
      <c r="AK26" s="259">
        <f t="shared" si="20"/>
        <v>0</v>
      </c>
      <c r="AL26" s="259">
        <f t="shared" si="20"/>
        <v>12.089978425167654</v>
      </c>
      <c r="AM26" s="297">
        <f t="shared" si="20"/>
        <v>32.301898856466202</v>
      </c>
      <c r="AN26" s="307">
        <f t="shared" si="20"/>
        <v>41.69861359084333</v>
      </c>
      <c r="AO26" s="307">
        <f t="shared" si="20"/>
        <v>2252.8273702338038</v>
      </c>
      <c r="AP26" s="257">
        <f t="shared" si="20"/>
        <v>0</v>
      </c>
      <c r="AQ26" s="207">
        <f>C26+H26+L26+AA26+AB26+AN26+AO26+AP26</f>
        <v>12101.841114525905</v>
      </c>
      <c r="AR26" s="198"/>
      <c r="AS26" s="518"/>
    </row>
    <row r="27" spans="1:45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264.2935232094855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229.95194044376132</v>
      </c>
      <c r="Y27" s="260">
        <f t="shared" si="23"/>
        <v>1.6262228099999998</v>
      </c>
      <c r="Z27" s="180">
        <f t="shared" si="23"/>
        <v>32.715359955724175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264.2935232094855</v>
      </c>
      <c r="AR27" s="198"/>
      <c r="AS27" s="518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264.2935232094855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229.95194044376132</v>
      </c>
      <c r="Y28" s="272">
        <f>Y26</f>
        <v>1.6262228099999998</v>
      </c>
      <c r="Z28" s="184">
        <f>Z26</f>
        <v>32.715359955724175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264.2935232094855</v>
      </c>
      <c r="AS28" s="518"/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25">C30+C45+C56+C58+C65+C70+C71</f>
        <v>364.16146235117685</v>
      </c>
      <c r="D29" s="259">
        <f t="shared" si="25"/>
        <v>258.9181368574794</v>
      </c>
      <c r="E29" s="180">
        <f t="shared" si="25"/>
        <v>88.843908767859119</v>
      </c>
      <c r="F29" s="260">
        <f t="shared" si="25"/>
        <v>0</v>
      </c>
      <c r="G29" s="260">
        <f t="shared" si="25"/>
        <v>16.41134150583839</v>
      </c>
      <c r="H29" s="308">
        <f t="shared" si="25"/>
        <v>197.72611220723999</v>
      </c>
      <c r="I29" s="259">
        <f t="shared" si="25"/>
        <v>0.83999387723999996</v>
      </c>
      <c r="J29" s="259">
        <f t="shared" si="25"/>
        <v>127.70399999999999</v>
      </c>
      <c r="K29" s="259">
        <f t="shared" si="25"/>
        <v>69.182118329999994</v>
      </c>
      <c r="L29" s="308">
        <f t="shared" si="25"/>
        <v>6735.8903728050063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1002.8277154756414</v>
      </c>
      <c r="Q29" s="180">
        <f t="shared" si="25"/>
        <v>905.83842122592011</v>
      </c>
      <c r="R29" s="180">
        <f t="shared" si="25"/>
        <v>868.35380084903989</v>
      </c>
      <c r="S29" s="180">
        <f t="shared" si="25"/>
        <v>35.972593076732302</v>
      </c>
      <c r="T29" s="180">
        <f t="shared" si="25"/>
        <v>163.46641507493476</v>
      </c>
      <c r="U29" s="180">
        <f t="shared" si="25"/>
        <v>3616.3661761398753</v>
      </c>
      <c r="V29" s="180">
        <f t="shared" si="25"/>
        <v>143.06525096286194</v>
      </c>
      <c r="W29" s="260">
        <f t="shared" si="25"/>
        <v>0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1793.8356321228596</v>
      </c>
      <c r="AB29" s="326">
        <f t="shared" si="25"/>
        <v>403.09485639926902</v>
      </c>
      <c r="AC29" s="327">
        <f t="shared" si="25"/>
        <v>0</v>
      </c>
      <c r="AD29" s="180">
        <f t="shared" si="25"/>
        <v>0</v>
      </c>
      <c r="AE29" s="180">
        <f t="shared" si="25"/>
        <v>192.96956574116248</v>
      </c>
      <c r="AF29" s="180">
        <f t="shared" ref="AF29" si="27">AF30+AF45+AF56+AF58+AF65+AF70+AF71</f>
        <v>37.94687050979676</v>
      </c>
      <c r="AG29" s="180">
        <f t="shared" si="25"/>
        <v>0</v>
      </c>
      <c r="AH29" s="180">
        <f t="shared" si="25"/>
        <v>9.3048904005479187</v>
      </c>
      <c r="AI29" s="180">
        <f t="shared" si="25"/>
        <v>85.726035212256022</v>
      </c>
      <c r="AJ29" s="180">
        <f t="shared" ref="AJ29" si="28">AJ30+AJ45+AJ56+AJ58+AJ65+AJ70+AJ71</f>
        <v>32.755617253871996</v>
      </c>
      <c r="AK29" s="326">
        <f t="shared" si="25"/>
        <v>0</v>
      </c>
      <c r="AL29" s="326">
        <f t="shared" ref="AL29" si="29">AL30+AL45+AL56+AL58+AL65+AL70+AL71</f>
        <v>12.089978425167653</v>
      </c>
      <c r="AM29" s="326">
        <f t="shared" si="25"/>
        <v>32.30189885646621</v>
      </c>
      <c r="AN29" s="326">
        <f t="shared" si="25"/>
        <v>41.69861359084333</v>
      </c>
      <c r="AO29" s="308">
        <f t="shared" si="25"/>
        <v>2268.4417792180998</v>
      </c>
      <c r="AP29" s="326">
        <f t="shared" si="25"/>
        <v>0</v>
      </c>
      <c r="AQ29" s="207">
        <f t="shared" si="25"/>
        <v>11804.848828694492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106.48111522750999</v>
      </c>
      <c r="D30" s="187">
        <v>106.48111522751</v>
      </c>
      <c r="E30" s="187">
        <v>1.1924780000000001E-2</v>
      </c>
      <c r="F30" s="282"/>
      <c r="G30" s="282"/>
      <c r="H30" s="316">
        <f>SUM(H31:H44)</f>
        <v>0.83999387723999996</v>
      </c>
      <c r="I30" s="281">
        <f t="shared" ref="I30:K30" si="30">SUM(I31:I44)</f>
        <v>0.83999387723999996</v>
      </c>
      <c r="J30" s="187">
        <f t="shared" si="30"/>
        <v>0</v>
      </c>
      <c r="K30" s="187">
        <f t="shared" si="30"/>
        <v>0</v>
      </c>
      <c r="L30" s="316">
        <f>SUM(L31:L44)</f>
        <v>317.33762500419687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6.0060544861560583</v>
      </c>
      <c r="R30" s="187">
        <f>SUM(R31:R44)</f>
        <v>0</v>
      </c>
      <c r="S30" s="187">
        <v>34.565986353677957</v>
      </c>
      <c r="T30" s="187">
        <v>54.522874345145908</v>
      </c>
      <c r="U30" s="187">
        <v>88.82700694822006</v>
      </c>
      <c r="V30" s="187">
        <v>133.41570287099682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877.64038952377177</v>
      </c>
      <c r="AB30" s="338">
        <f t="shared" ref="AB30:AN30" si="31">SUM(AB31:AB44)</f>
        <v>175.84804797464739</v>
      </c>
      <c r="AC30" s="339">
        <f t="shared" si="31"/>
        <v>0</v>
      </c>
      <c r="AD30" s="187">
        <f t="shared" si="31"/>
        <v>0</v>
      </c>
      <c r="AE30" s="187">
        <f t="shared" si="31"/>
        <v>133.82920037801091</v>
      </c>
      <c r="AF30" s="187">
        <f t="shared" ref="AF30" si="32">SUM(AF31:AF44)</f>
        <v>37.94687050979676</v>
      </c>
      <c r="AG30" s="187">
        <f t="shared" si="31"/>
        <v>0</v>
      </c>
      <c r="AH30" s="187">
        <f t="shared" si="31"/>
        <v>4.0719770868397198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41.69861359084333</v>
      </c>
      <c r="AO30" s="316">
        <v>583.16937068007871</v>
      </c>
      <c r="AP30" s="338">
        <f>SUM(AP31:AP44)</f>
        <v>0</v>
      </c>
      <c r="AQ30" s="211">
        <f t="shared" ref="AQ30" si="35">C30+H30+L30+AA30+AB30+AN30+AO30+AP30</f>
        <v>2103.0151558782882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36">SUM(D31:G31)</f>
        <v>0</v>
      </c>
      <c r="D31" s="329">
        <v>0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19.204792559998051</v>
      </c>
      <c r="M31" s="188"/>
      <c r="N31" s="188"/>
      <c r="O31" s="188"/>
      <c r="P31" s="285"/>
      <c r="Q31" s="313">
        <v>0.107</v>
      </c>
      <c r="R31" s="437"/>
      <c r="S31" s="313">
        <v>1.0648820913734216</v>
      </c>
      <c r="T31" s="313">
        <v>2.3269104686246287</v>
      </c>
      <c r="U31" s="313">
        <v>15.706</v>
      </c>
      <c r="V31" s="313">
        <v>0</v>
      </c>
      <c r="W31" s="437"/>
      <c r="X31" s="284"/>
      <c r="Y31" s="285"/>
      <c r="Z31" s="188"/>
      <c r="AA31" s="354">
        <v>7.6470956334399993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23.459301095610428</v>
      </c>
      <c r="AP31" s="340"/>
      <c r="AQ31" s="214">
        <f t="shared" si="24"/>
        <v>50.311189289048478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36"/>
        <v>20.685610814</v>
      </c>
      <c r="D32" s="323">
        <v>20.685610814</v>
      </c>
      <c r="E32" s="416"/>
      <c r="F32" s="416"/>
      <c r="G32" s="587"/>
      <c r="H32" s="304">
        <f t="shared" si="37"/>
        <v>0.83999387723999996</v>
      </c>
      <c r="I32" s="28">
        <v>0.83999387723999996</v>
      </c>
      <c r="J32" s="175"/>
      <c r="K32" s="175"/>
      <c r="L32" s="304">
        <f t="shared" si="38"/>
        <v>62.796761005073151</v>
      </c>
      <c r="M32" s="175"/>
      <c r="N32" s="175"/>
      <c r="O32" s="175"/>
      <c r="P32" s="285"/>
      <c r="Q32" s="416">
        <v>1.27</v>
      </c>
      <c r="R32" s="416"/>
      <c r="S32" s="416">
        <v>19.824288333019901</v>
      </c>
      <c r="T32" s="416">
        <v>29.93447267205325</v>
      </c>
      <c r="U32" s="416">
        <v>11.768000000000001</v>
      </c>
      <c r="V32" s="416">
        <v>0</v>
      </c>
      <c r="W32" s="416"/>
      <c r="X32" s="28"/>
      <c r="Y32" s="190"/>
      <c r="Z32" s="175"/>
      <c r="AA32" s="352">
        <v>241.06654942965315</v>
      </c>
      <c r="AB32" s="322">
        <f t="shared" si="39"/>
        <v>30.199319275611717</v>
      </c>
      <c r="AC32" s="323"/>
      <c r="AD32" s="175"/>
      <c r="AE32" s="175">
        <v>26.127342188771998</v>
      </c>
      <c r="AF32" s="175"/>
      <c r="AG32" s="188"/>
      <c r="AH32" s="188">
        <v>4.0719770868397198</v>
      </c>
      <c r="AI32" s="188"/>
      <c r="AJ32" s="188"/>
      <c r="AK32" s="28"/>
      <c r="AL32" s="190"/>
      <c r="AM32" s="175"/>
      <c r="AN32" s="352"/>
      <c r="AO32" s="352">
        <v>135.10286082555123</v>
      </c>
      <c r="AP32" s="322"/>
      <c r="AQ32" s="201">
        <f t="shared" si="24"/>
        <v>490.69109522712927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36"/>
        <v>0</v>
      </c>
      <c r="D33" s="323">
        <v>0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4.7748429119733826</v>
      </c>
      <c r="M33" s="175"/>
      <c r="N33" s="175"/>
      <c r="O33" s="175"/>
      <c r="P33" s="285"/>
      <c r="Q33" s="416">
        <v>2.8000000000000001E-2</v>
      </c>
      <c r="R33" s="416"/>
      <c r="S33" s="416">
        <v>0.43874970288346971</v>
      </c>
      <c r="T33" s="416">
        <v>4.0790932090899128</v>
      </c>
      <c r="U33" s="416">
        <v>0.22900000000000001</v>
      </c>
      <c r="V33" s="416">
        <v>0</v>
      </c>
      <c r="W33" s="416"/>
      <c r="X33" s="28"/>
      <c r="Y33" s="190"/>
      <c r="Z33" s="175"/>
      <c r="AA33" s="352">
        <v>2.2486467747106609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2.7760926312564043</v>
      </c>
      <c r="AP33" s="322"/>
      <c r="AQ33" s="201">
        <f t="shared" si="24"/>
        <v>9.7995823179404482</v>
      </c>
    </row>
    <row r="34" spans="1:45" ht="12.75" customHeight="1" x14ac:dyDescent="0.2">
      <c r="A34" s="237" t="s">
        <v>18</v>
      </c>
      <c r="B34" s="138" t="s">
        <v>125</v>
      </c>
      <c r="C34" s="531">
        <f t="shared" si="36"/>
        <v>0</v>
      </c>
      <c r="D34" s="323">
        <v>0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3.4665460712294442</v>
      </c>
      <c r="M34" s="175"/>
      <c r="N34" s="175"/>
      <c r="O34" s="175"/>
      <c r="P34" s="285"/>
      <c r="Q34" s="416">
        <v>0.1</v>
      </c>
      <c r="R34" s="416"/>
      <c r="S34" s="416">
        <v>0.15481923109559934</v>
      </c>
      <c r="T34" s="416">
        <v>0.63072684013384483</v>
      </c>
      <c r="U34" s="416">
        <v>2.581</v>
      </c>
      <c r="V34" s="416">
        <v>0</v>
      </c>
      <c r="W34" s="416"/>
      <c r="X34" s="28"/>
      <c r="Y34" s="190"/>
      <c r="Z34" s="175"/>
      <c r="AA34" s="352">
        <v>4.757656307143189</v>
      </c>
      <c r="AB34" s="322">
        <f t="shared" si="39"/>
        <v>106.26720739668004</v>
      </c>
      <c r="AC34" s="323"/>
      <c r="AD34" s="175"/>
      <c r="AE34" s="175">
        <v>106.26720739668004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24.903848618116303</v>
      </c>
      <c r="AP34" s="322"/>
      <c r="AQ34" s="201">
        <f t="shared" si="24"/>
        <v>139.39525839316897</v>
      </c>
    </row>
    <row r="35" spans="1:45" ht="12.75" customHeight="1" x14ac:dyDescent="0.2">
      <c r="A35" s="237" t="s">
        <v>20</v>
      </c>
      <c r="B35" s="138" t="s">
        <v>126</v>
      </c>
      <c r="C35" s="531">
        <f t="shared" si="36"/>
        <v>0</v>
      </c>
      <c r="D35" s="323">
        <v>0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1.5681849426666412</v>
      </c>
      <c r="M35" s="175"/>
      <c r="N35" s="175"/>
      <c r="O35" s="175"/>
      <c r="P35" s="285"/>
      <c r="Q35" s="416">
        <v>5.8999999999999997E-2</v>
      </c>
      <c r="R35" s="416"/>
      <c r="S35" s="416">
        <v>0.35876928829533722</v>
      </c>
      <c r="T35" s="416">
        <v>0.34041565437130406</v>
      </c>
      <c r="U35" s="416">
        <v>0.81</v>
      </c>
      <c r="V35" s="416">
        <v>0</v>
      </c>
      <c r="W35" s="416"/>
      <c r="X35" s="28"/>
      <c r="Y35" s="190"/>
      <c r="Z35" s="175"/>
      <c r="AA35" s="352">
        <v>7.5387742856158626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9.5863714335787638</v>
      </c>
      <c r="AP35" s="322"/>
      <c r="AQ35" s="201">
        <f t="shared" si="24"/>
        <v>18.693330661861268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36"/>
        <v>0</v>
      </c>
      <c r="D36" s="341">
        <v>0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20.51200620502771</v>
      </c>
      <c r="M36" s="175"/>
      <c r="N36" s="175"/>
      <c r="O36" s="175"/>
      <c r="P36" s="285"/>
      <c r="Q36" s="437">
        <v>0.46</v>
      </c>
      <c r="R36" s="416"/>
      <c r="S36" s="437">
        <v>4.7159880173216706</v>
      </c>
      <c r="T36" s="437">
        <v>2.2311225139314046</v>
      </c>
      <c r="U36" s="437">
        <v>3.5379999999999998</v>
      </c>
      <c r="V36" s="437">
        <v>9.5668956737746367</v>
      </c>
      <c r="W36" s="416"/>
      <c r="X36" s="28"/>
      <c r="Y36" s="190"/>
      <c r="Z36" s="175"/>
      <c r="AA36" s="349">
        <v>115.60563219618828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93.246766770570005</v>
      </c>
      <c r="AP36" s="322"/>
      <c r="AQ36" s="201">
        <f t="shared" si="24"/>
        <v>229.36440517178602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36"/>
        <v>0</v>
      </c>
      <c r="D37" s="323">
        <v>0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3.1620436098513443</v>
      </c>
      <c r="M37" s="175"/>
      <c r="N37" s="175"/>
      <c r="O37" s="175"/>
      <c r="P37" s="285"/>
      <c r="Q37" s="416">
        <v>0.54500000000000004</v>
      </c>
      <c r="R37" s="416"/>
      <c r="S37" s="416">
        <v>3.0278299808364453E-2</v>
      </c>
      <c r="T37" s="416">
        <v>1.5237653100429802</v>
      </c>
      <c r="U37" s="416">
        <v>1.0629999999999999</v>
      </c>
      <c r="V37" s="416">
        <v>0</v>
      </c>
      <c r="W37" s="416"/>
      <c r="X37" s="28"/>
      <c r="Y37" s="190"/>
      <c r="Z37" s="175"/>
      <c r="AA37" s="352">
        <v>8.5214968749119322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22.480888529845366</v>
      </c>
      <c r="AP37" s="322"/>
      <c r="AQ37" s="201">
        <f t="shared" si="24"/>
        <v>34.164429014608643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36"/>
        <v>85.795504413509988</v>
      </c>
      <c r="D38" s="323">
        <v>85.795504413509988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150.00946492116475</v>
      </c>
      <c r="M38" s="175"/>
      <c r="N38" s="175"/>
      <c r="O38" s="175"/>
      <c r="P38" s="285"/>
      <c r="Q38" s="416">
        <v>1.2629999999999999</v>
      </c>
      <c r="R38" s="416"/>
      <c r="S38" s="416">
        <v>3.1929324080933754</v>
      </c>
      <c r="T38" s="416">
        <v>1.8627073035728501</v>
      </c>
      <c r="U38" s="416">
        <v>19.866</v>
      </c>
      <c r="V38" s="416">
        <v>123.82482520949853</v>
      </c>
      <c r="W38" s="416"/>
      <c r="X38" s="28"/>
      <c r="Y38" s="190"/>
      <c r="Z38" s="175"/>
      <c r="AA38" s="352">
        <v>25.330229396610108</v>
      </c>
      <c r="AB38" s="322">
        <f t="shared" si="39"/>
        <v>39.381521302355637</v>
      </c>
      <c r="AC38" s="323"/>
      <c r="AD38" s="175"/>
      <c r="AE38" s="175">
        <v>1.4346507925588798</v>
      </c>
      <c r="AF38" s="175">
        <v>37.94687050979676</v>
      </c>
      <c r="AG38" s="188"/>
      <c r="AH38" s="188"/>
      <c r="AI38" s="188"/>
      <c r="AJ38" s="188"/>
      <c r="AK38" s="28"/>
      <c r="AL38" s="190"/>
      <c r="AM38" s="175"/>
      <c r="AN38" s="352">
        <v>41.69861359084333</v>
      </c>
      <c r="AO38" s="352">
        <v>57.919387170304063</v>
      </c>
      <c r="AP38" s="322"/>
      <c r="AQ38" s="201">
        <f t="shared" si="24"/>
        <v>400.13472079478782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36"/>
        <v>0</v>
      </c>
      <c r="D39" s="323">
        <v>0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5.0091869095011194</v>
      </c>
      <c r="M39" s="175"/>
      <c r="N39" s="175"/>
      <c r="O39" s="175"/>
      <c r="P39" s="285"/>
      <c r="Q39" s="416">
        <v>0.34399999999999992</v>
      </c>
      <c r="R39" s="416"/>
      <c r="S39" s="416">
        <v>0.82110686159359891</v>
      </c>
      <c r="T39" s="416">
        <v>1.5900800479075201</v>
      </c>
      <c r="U39" s="416">
        <v>2.254</v>
      </c>
      <c r="V39" s="416">
        <v>0</v>
      </c>
      <c r="W39" s="416"/>
      <c r="X39" s="28"/>
      <c r="Y39" s="190"/>
      <c r="Z39" s="175"/>
      <c r="AA39" s="352">
        <v>394.38823935407748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46.72649808783676</v>
      </c>
      <c r="AP39" s="322"/>
      <c r="AQ39" s="201">
        <f t="shared" si="24"/>
        <v>446.12392435141538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36"/>
        <v>0</v>
      </c>
      <c r="D40" s="323">
        <v>0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3.4872267172393343</v>
      </c>
      <c r="M40" s="175"/>
      <c r="N40" s="175"/>
      <c r="O40" s="175"/>
      <c r="P40" s="285"/>
      <c r="Q40" s="416">
        <v>0.126</v>
      </c>
      <c r="R40" s="416"/>
      <c r="S40" s="416">
        <v>0.16510242725693067</v>
      </c>
      <c r="T40" s="416">
        <v>2.1191242899824037</v>
      </c>
      <c r="U40" s="416">
        <v>1.077</v>
      </c>
      <c r="V40" s="416">
        <v>0</v>
      </c>
      <c r="W40" s="416"/>
      <c r="X40" s="28"/>
      <c r="Y40" s="190"/>
      <c r="Z40" s="175"/>
      <c r="AA40" s="352">
        <v>7.8689586350075036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14.826858371483066</v>
      </c>
      <c r="AP40" s="322"/>
      <c r="AQ40" s="201">
        <f t="shared" si="24"/>
        <v>26.183043723729902</v>
      </c>
    </row>
    <row r="41" spans="1:45" ht="12.75" customHeight="1" x14ac:dyDescent="0.2">
      <c r="A41" s="237" t="s">
        <v>32</v>
      </c>
      <c r="B41" s="138" t="s">
        <v>132</v>
      </c>
      <c r="C41" s="531">
        <f t="shared" si="36"/>
        <v>0</v>
      </c>
      <c r="D41" s="341">
        <v>0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3.4754555663040816</v>
      </c>
      <c r="M41" s="175"/>
      <c r="N41" s="175"/>
      <c r="O41" s="175"/>
      <c r="P41" s="285"/>
      <c r="Q41" s="437">
        <v>0.79200000000000004</v>
      </c>
      <c r="R41" s="416"/>
      <c r="S41" s="437">
        <v>0.13653799347545478</v>
      </c>
      <c r="T41" s="437">
        <v>1.8789175728286267</v>
      </c>
      <c r="U41" s="437">
        <v>0.66800000000000004</v>
      </c>
      <c r="V41" s="437">
        <v>0</v>
      </c>
      <c r="W41" s="416"/>
      <c r="X41" s="28"/>
      <c r="Y41" s="190"/>
      <c r="Z41" s="175"/>
      <c r="AA41" s="349">
        <v>17.598303791982534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81.032147530398078</v>
      </c>
      <c r="AP41" s="322"/>
      <c r="AQ41" s="201">
        <f t="shared" si="24"/>
        <v>102.1059068886847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36"/>
        <v>0</v>
      </c>
      <c r="D42" s="323">
        <v>0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1.5195511622853166</v>
      </c>
      <c r="M42" s="175"/>
      <c r="N42" s="175"/>
      <c r="O42" s="175"/>
      <c r="P42" s="285"/>
      <c r="Q42" s="416">
        <v>6.6000000000000003E-2</v>
      </c>
      <c r="R42" s="416"/>
      <c r="S42" s="416">
        <v>0.10683098234271986</v>
      </c>
      <c r="T42" s="416">
        <v>1.0507201799425967</v>
      </c>
      <c r="U42" s="416">
        <v>0.29599999999999999</v>
      </c>
      <c r="V42" s="416">
        <v>0</v>
      </c>
      <c r="W42" s="416"/>
      <c r="X42" s="28"/>
      <c r="Y42" s="190"/>
      <c r="Z42" s="175"/>
      <c r="AA42" s="352">
        <v>0.92790937714409749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2.5726882864967759</v>
      </c>
      <c r="AP42" s="322"/>
      <c r="AQ42" s="201">
        <f t="shared" si="24"/>
        <v>5.0201488259261904</v>
      </c>
    </row>
    <row r="43" spans="1:45" ht="12.75" customHeight="1" x14ac:dyDescent="0.2">
      <c r="A43" s="237" t="s">
        <v>36</v>
      </c>
      <c r="B43" s="138" t="s">
        <v>143</v>
      </c>
      <c r="C43" s="531">
        <f t="shared" si="36"/>
        <v>0</v>
      </c>
      <c r="D43" s="323">
        <v>0</v>
      </c>
      <c r="E43" s="416"/>
      <c r="F43" s="416"/>
      <c r="G43" s="587"/>
      <c r="H43" s="304">
        <f t="shared" si="37"/>
        <v>0</v>
      </c>
      <c r="I43" s="28"/>
      <c r="J43" s="175"/>
      <c r="K43" s="175">
        <v>0</v>
      </c>
      <c r="L43" s="304">
        <f t="shared" si="38"/>
        <v>10.925450963773923</v>
      </c>
      <c r="M43" s="175"/>
      <c r="N43" s="175"/>
      <c r="O43" s="175"/>
      <c r="P43" s="190"/>
      <c r="Q43" s="416">
        <v>0.36599999999999999</v>
      </c>
      <c r="R43" s="416"/>
      <c r="S43" s="416">
        <v>3.555700717118119</v>
      </c>
      <c r="T43" s="416">
        <v>4.656768258932126</v>
      </c>
      <c r="U43" s="416">
        <v>2.323</v>
      </c>
      <c r="V43" s="416">
        <v>2.3981987723676525E-2</v>
      </c>
      <c r="W43" s="416"/>
      <c r="X43" s="28"/>
      <c r="Y43" s="190"/>
      <c r="Z43" s="175"/>
      <c r="AA43" s="352">
        <v>39.864866152241348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58.620002135587228</v>
      </c>
      <c r="AP43" s="322"/>
      <c r="AQ43" s="201">
        <f t="shared" si="24"/>
        <v>109.4103192516025</v>
      </c>
    </row>
    <row r="44" spans="1:45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27.426111458108593</v>
      </c>
      <c r="M44" s="182"/>
      <c r="N44" s="182"/>
      <c r="O44" s="182"/>
      <c r="P44" s="266"/>
      <c r="Q44" s="417">
        <v>0.480054486156059</v>
      </c>
      <c r="R44" s="417"/>
      <c r="S44" s="417">
        <v>0</v>
      </c>
      <c r="T44" s="417">
        <v>0.2980500237324703</v>
      </c>
      <c r="U44" s="417">
        <v>26.648006948220065</v>
      </c>
      <c r="V44" s="417">
        <v>0</v>
      </c>
      <c r="W44" s="417"/>
      <c r="X44" s="265"/>
      <c r="Y44" s="266"/>
      <c r="Z44" s="182"/>
      <c r="AA44" s="355">
        <v>4.2760313150454285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9.9156591934443625</v>
      </c>
      <c r="AP44" s="330"/>
      <c r="AQ44" s="217">
        <f>C44+H44+L44+AA44+AB44+AN44+AO44+AP44</f>
        <v>41.617801966598385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4825.05280997517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1002.8277154756414</v>
      </c>
      <c r="Q45" s="534">
        <f t="shared" si="40"/>
        <v>0</v>
      </c>
      <c r="R45" s="534">
        <f t="shared" si="40"/>
        <v>868.35380084903989</v>
      </c>
      <c r="S45" s="534">
        <f t="shared" si="40"/>
        <v>0</v>
      </c>
      <c r="T45" s="534">
        <f t="shared" si="40"/>
        <v>2.5484375456919062</v>
      </c>
      <c r="U45" s="534">
        <f>SUM(U46:U55)</f>
        <v>2951.3228561047968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21.286015103956061</v>
      </c>
      <c r="AB45" s="538">
        <f t="shared" si="40"/>
        <v>118.48165246612801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85.726035212256022</v>
      </c>
      <c r="AJ45" s="534">
        <f t="shared" ref="AJ45" si="43">SUM(AJ46:AJ55)</f>
        <v>32.755617253871996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4.2580816525754619</v>
      </c>
      <c r="AP45" s="538">
        <f t="shared" si="40"/>
        <v>0</v>
      </c>
      <c r="AQ45" s="541">
        <f t="shared" si="24"/>
        <v>4969.0785591978292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713.83870896831479</v>
      </c>
      <c r="M46" s="181"/>
      <c r="N46" s="181"/>
      <c r="O46" s="181"/>
      <c r="P46" s="181"/>
      <c r="Q46" s="181"/>
      <c r="R46" s="181"/>
      <c r="S46" s="181"/>
      <c r="T46" s="181"/>
      <c r="U46" s="181">
        <v>713.83870896831479</v>
      </c>
      <c r="V46" s="181"/>
      <c r="W46" s="263"/>
      <c r="X46" s="263"/>
      <c r="Y46" s="263"/>
      <c r="Z46" s="181"/>
      <c r="AA46" s="354">
        <v>1.2876951999999999E-2</v>
      </c>
      <c r="AB46" s="328">
        <f t="shared" ref="AB46:AB64" si="48">SUM(AC46:AM46)</f>
        <v>21.63169103168514</v>
      </c>
      <c r="AC46" s="329"/>
      <c r="AD46" s="181"/>
      <c r="AE46" s="181"/>
      <c r="AF46" s="181"/>
      <c r="AG46" s="181"/>
      <c r="AH46" s="181"/>
      <c r="AI46" s="181">
        <v>21.63169103168514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735.48327695199998</v>
      </c>
    </row>
    <row r="47" spans="1:45" s="198" customFormat="1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17">
        <f t="shared" si="47"/>
        <v>348.76030705422096</v>
      </c>
      <c r="M47" s="188"/>
      <c r="N47" s="188"/>
      <c r="O47" s="188"/>
      <c r="P47" s="188"/>
      <c r="Q47" s="188"/>
      <c r="R47" s="188"/>
      <c r="S47" s="188"/>
      <c r="T47" s="188"/>
      <c r="U47" s="188">
        <v>348.76030705422096</v>
      </c>
      <c r="V47" s="188"/>
      <c r="W47" s="285"/>
      <c r="X47" s="285"/>
      <c r="Y47" s="285"/>
      <c r="Z47" s="188"/>
      <c r="AA47" s="522"/>
      <c r="AB47" s="340">
        <f t="shared" si="48"/>
        <v>10.568599196891432</v>
      </c>
      <c r="AC47" s="341"/>
      <c r="AD47" s="188"/>
      <c r="AE47" s="188"/>
      <c r="AF47" s="188"/>
      <c r="AG47" s="188"/>
      <c r="AH47" s="188"/>
      <c r="AI47" s="188">
        <v>10.568599196891432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4"/>
        <v>359.32890625111241</v>
      </c>
    </row>
    <row r="48" spans="1:45" s="198" customFormat="1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2068.8088065305469</v>
      </c>
      <c r="M48" s="175"/>
      <c r="N48" s="175"/>
      <c r="O48" s="175"/>
      <c r="P48" s="175">
        <v>851.89085794372181</v>
      </c>
      <c r="Q48" s="175"/>
      <c r="R48" s="175"/>
      <c r="S48" s="175"/>
      <c r="T48" s="175">
        <v>2.5484375456919062</v>
      </c>
      <c r="U48" s="175">
        <v>1214.3695110411331</v>
      </c>
      <c r="V48" s="175"/>
      <c r="W48" s="190"/>
      <c r="X48" s="190"/>
      <c r="Y48" s="190"/>
      <c r="Z48" s="175"/>
      <c r="AA48" s="352"/>
      <c r="AB48" s="322">
        <f t="shared" si="48"/>
        <v>64.647630406480516</v>
      </c>
      <c r="AC48" s="323"/>
      <c r="AD48" s="175"/>
      <c r="AE48" s="175"/>
      <c r="AF48" s="175"/>
      <c r="AG48" s="175"/>
      <c r="AH48" s="175"/>
      <c r="AI48" s="175">
        <v>36.799441850254638</v>
      </c>
      <c r="AJ48" s="175">
        <v>27.848188556225882</v>
      </c>
      <c r="AK48" s="28"/>
      <c r="AL48" s="190"/>
      <c r="AM48" s="175"/>
      <c r="AN48" s="304"/>
      <c r="AO48" s="31">
        <v>0.42358878389546162</v>
      </c>
      <c r="AP48" s="322"/>
      <c r="AQ48" s="201">
        <f t="shared" si="24"/>
        <v>2133.8800257209227</v>
      </c>
    </row>
    <row r="49" spans="1:45" s="198" customFormat="1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128.95002581028163</v>
      </c>
      <c r="M49" s="175"/>
      <c r="N49" s="175"/>
      <c r="O49" s="175"/>
      <c r="P49" s="175">
        <v>13.776068405735648</v>
      </c>
      <c r="Q49" s="175"/>
      <c r="R49" s="175"/>
      <c r="S49" s="175"/>
      <c r="T49" s="175"/>
      <c r="U49" s="175">
        <v>115.17395740454599</v>
      </c>
      <c r="V49" s="175"/>
      <c r="W49" s="190"/>
      <c r="X49" s="190"/>
      <c r="Y49" s="190"/>
      <c r="Z49" s="175"/>
      <c r="AA49" s="352"/>
      <c r="AB49" s="322">
        <f t="shared" si="48"/>
        <v>3.9404922883874871</v>
      </c>
      <c r="AC49" s="323"/>
      <c r="AD49" s="175"/>
      <c r="AE49" s="175"/>
      <c r="AF49" s="175"/>
      <c r="AG49" s="175"/>
      <c r="AH49" s="175"/>
      <c r="AI49" s="175">
        <v>3.4901546107976467</v>
      </c>
      <c r="AJ49" s="175">
        <v>0.4503376775898405</v>
      </c>
      <c r="AK49" s="28"/>
      <c r="AL49" s="190"/>
      <c r="AM49" s="175"/>
      <c r="AN49" s="304"/>
      <c r="AO49" s="352"/>
      <c r="AP49" s="322"/>
      <c r="AQ49" s="201">
        <f t="shared" si="24"/>
        <v>132.89051809866911</v>
      </c>
    </row>
    <row r="50" spans="1:45" s="198" customFormat="1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36.470774645477604</v>
      </c>
      <c r="M50" s="175"/>
      <c r="N50" s="175"/>
      <c r="O50" s="175"/>
      <c r="P50" s="175"/>
      <c r="Q50" s="175"/>
      <c r="R50" s="287"/>
      <c r="S50" s="175"/>
      <c r="T50" s="175"/>
      <c r="U50" s="175">
        <v>36.470774645477604</v>
      </c>
      <c r="V50" s="175"/>
      <c r="W50" s="190"/>
      <c r="X50" s="190"/>
      <c r="Y50" s="190"/>
      <c r="Z50" s="175"/>
      <c r="AA50" s="352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3.8344928686799999</v>
      </c>
      <c r="AP50" s="322"/>
      <c r="AQ50" s="201">
        <f t="shared" si="24"/>
        <v>40.305267514157606</v>
      </c>
    </row>
    <row r="51" spans="1:45" s="198" customFormat="1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5.5826321199040985</v>
      </c>
      <c r="M51" s="175"/>
      <c r="N51" s="175"/>
      <c r="O51" s="175"/>
      <c r="P51" s="175">
        <v>0.81601088888888884</v>
      </c>
      <c r="Q51" s="175"/>
      <c r="R51" s="175">
        <v>4.7666212310152094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5.5826321199040985</v>
      </c>
    </row>
    <row r="52" spans="1:45" s="198" customFormat="1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863.58717961802472</v>
      </c>
      <c r="M52" s="287"/>
      <c r="N52" s="287"/>
      <c r="O52" s="287"/>
      <c r="P52" s="188"/>
      <c r="Q52" s="287"/>
      <c r="R52" s="287">
        <v>863.58717961802472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863.58717961802472</v>
      </c>
    </row>
    <row r="53" spans="1:45" s="198" customFormat="1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372.82775228698023</v>
      </c>
      <c r="M53" s="287"/>
      <c r="N53" s="287"/>
      <c r="O53" s="287"/>
      <c r="P53" s="287">
        <v>9.5554121127406351</v>
      </c>
      <c r="Q53" s="287"/>
      <c r="R53" s="287"/>
      <c r="S53" s="287"/>
      <c r="T53" s="287"/>
      <c r="U53" s="287">
        <v>363.27234017423962</v>
      </c>
      <c r="V53" s="287"/>
      <c r="W53" s="288"/>
      <c r="X53" s="288"/>
      <c r="Y53" s="288"/>
      <c r="Z53" s="287"/>
      <c r="AA53" s="349"/>
      <c r="AB53" s="342">
        <f t="shared" si="48"/>
        <v>11.320727182883736</v>
      </c>
      <c r="AC53" s="343"/>
      <c r="AD53" s="287"/>
      <c r="AE53" s="287"/>
      <c r="AF53" s="287"/>
      <c r="AG53" s="287"/>
      <c r="AH53" s="287"/>
      <c r="AI53" s="175">
        <v>11.008362147190836</v>
      </c>
      <c r="AJ53" s="175">
        <v>0.31236503569290008</v>
      </c>
      <c r="AK53" s="287"/>
      <c r="AL53" s="287"/>
      <c r="AM53" s="287"/>
      <c r="AN53" s="349"/>
      <c r="AO53" s="352"/>
      <c r="AP53" s="342"/>
      <c r="AQ53" s="239">
        <f t="shared" si="24"/>
        <v>384.14847946986396</v>
      </c>
    </row>
    <row r="54" spans="1:45" s="198" customFormat="1" ht="12.75" customHeight="1" x14ac:dyDescent="0.2">
      <c r="A54" s="199" t="s">
        <v>135</v>
      </c>
      <c r="B54" s="20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85.921037129309724</v>
      </c>
      <c r="M54" s="287"/>
      <c r="N54" s="287"/>
      <c r="O54" s="287"/>
      <c r="P54" s="287"/>
      <c r="Q54" s="287"/>
      <c r="R54" s="287"/>
      <c r="S54" s="287"/>
      <c r="T54" s="287"/>
      <c r="U54" s="287">
        <v>85.921037129309724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4"/>
        <v>85.921037129309724</v>
      </c>
    </row>
    <row r="55" spans="1:45" s="198" customFormat="1" ht="12.75" customHeight="1" x14ac:dyDescent="0.2">
      <c r="A55" s="215" t="s">
        <v>75</v>
      </c>
      <c r="B55" s="21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200.30558581210886</v>
      </c>
      <c r="M55" s="182"/>
      <c r="N55" s="182"/>
      <c r="O55" s="182"/>
      <c r="P55" s="182">
        <v>126.78936612455445</v>
      </c>
      <c r="Q55" s="182"/>
      <c r="R55" s="182"/>
      <c r="S55" s="182">
        <v>0</v>
      </c>
      <c r="T55" s="182"/>
      <c r="U55" s="182">
        <v>73.516219687554411</v>
      </c>
      <c r="V55" s="182"/>
      <c r="W55" s="266"/>
      <c r="X55" s="266"/>
      <c r="Y55" s="266"/>
      <c r="Z55" s="182"/>
      <c r="AA55" s="520">
        <v>21.273138151956061</v>
      </c>
      <c r="AB55" s="330">
        <f t="shared" si="48"/>
        <v>6.3725123597996944</v>
      </c>
      <c r="AC55" s="331"/>
      <c r="AD55" s="182"/>
      <c r="AE55" s="182"/>
      <c r="AF55" s="182"/>
      <c r="AG55" s="182"/>
      <c r="AH55" s="182"/>
      <c r="AI55" s="182">
        <v>2.2277863754363216</v>
      </c>
      <c r="AJ55" s="182">
        <v>4.1447259843633733</v>
      </c>
      <c r="AK55" s="265"/>
      <c r="AL55" s="266"/>
      <c r="AM55" s="182"/>
      <c r="AN55" s="310"/>
      <c r="AO55" s="355"/>
      <c r="AP55" s="330"/>
      <c r="AQ55" s="217">
        <f t="shared" si="24"/>
        <v>227.95123632386461</v>
      </c>
    </row>
    <row r="56" spans="1:45" s="208" customFormat="1" ht="12.75" customHeight="1" x14ac:dyDescent="0.2">
      <c r="A56" s="242" t="s">
        <v>40</v>
      </c>
      <c r="B56" s="243"/>
      <c r="C56" s="289">
        <f t="shared" si="45"/>
        <v>257.07243855223828</v>
      </c>
      <c r="D56" s="294">
        <v>151.8291130585408</v>
      </c>
      <c r="E56" s="386">
        <v>88.831983987859118</v>
      </c>
      <c r="F56" s="290"/>
      <c r="G56" s="290">
        <v>16.41134150583839</v>
      </c>
      <c r="H56" s="176">
        <f t="shared" si="46"/>
        <v>196.88611832999999</v>
      </c>
      <c r="I56" s="294"/>
      <c r="J56" s="189">
        <v>127.70399999999999</v>
      </c>
      <c r="K56" s="189">
        <v>69.182118329999994</v>
      </c>
      <c r="L56" s="176">
        <f t="shared" si="47"/>
        <v>1190.3863591335557</v>
      </c>
      <c r="M56" s="189"/>
      <c r="N56" s="189"/>
      <c r="O56" s="189"/>
      <c r="P56" s="189">
        <v>0</v>
      </c>
      <c r="Q56" s="189">
        <v>840.18136673976403</v>
      </c>
      <c r="R56" s="189"/>
      <c r="S56" s="189">
        <v>0</v>
      </c>
      <c r="T56" s="189">
        <v>48.275393258772851</v>
      </c>
      <c r="U56" s="189">
        <v>292.28005104315366</v>
      </c>
      <c r="V56" s="189">
        <v>9.6495480918651246</v>
      </c>
      <c r="W56" s="290"/>
      <c r="X56" s="290"/>
      <c r="Y56" s="290"/>
      <c r="Z56" s="189"/>
      <c r="AA56" s="176">
        <v>562.98977892358505</v>
      </c>
      <c r="AB56" s="344">
        <f t="shared" si="48"/>
        <v>66.340282924242132</v>
      </c>
      <c r="AC56" s="345"/>
      <c r="AD56" s="189"/>
      <c r="AE56" s="189">
        <v>34.411611991471581</v>
      </c>
      <c r="AF56" s="189"/>
      <c r="AG56" s="189"/>
      <c r="AH56" s="189"/>
      <c r="AI56" s="189"/>
      <c r="AJ56" s="189"/>
      <c r="AK56" s="294"/>
      <c r="AL56" s="290">
        <v>11.923835344432943</v>
      </c>
      <c r="AM56" s="189">
        <v>20.004835588337606</v>
      </c>
      <c r="AN56" s="176"/>
      <c r="AO56" s="176">
        <v>677.05604049219596</v>
      </c>
      <c r="AP56" s="344"/>
      <c r="AQ56" s="220">
        <f t="shared" si="24"/>
        <v>2950.7310183558175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0.60790857142857146</v>
      </c>
      <c r="D57" s="189">
        <f t="shared" ref="D57:AP57" si="49">D58+D65</f>
        <v>0.60790857142857146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224.60631664837842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59.650999999999996</v>
      </c>
      <c r="R57" s="189">
        <f t="shared" si="49"/>
        <v>0</v>
      </c>
      <c r="S57" s="189">
        <f t="shared" si="49"/>
        <v>1.4066067230543422</v>
      </c>
      <c r="T57" s="189">
        <f t="shared" si="49"/>
        <v>58.119709925324074</v>
      </c>
      <c r="U57" s="189">
        <f t="shared" si="49"/>
        <v>105.429</v>
      </c>
      <c r="V57" s="189">
        <f t="shared" si="49"/>
        <v>0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331.91944857154675</v>
      </c>
      <c r="AB57" s="344">
        <f t="shared" si="49"/>
        <v>42.424873034251512</v>
      </c>
      <c r="AC57" s="345">
        <f t="shared" si="49"/>
        <v>0</v>
      </c>
      <c r="AD57" s="189">
        <f t="shared" si="49"/>
        <v>0</v>
      </c>
      <c r="AE57" s="189">
        <f t="shared" si="49"/>
        <v>24.72875337168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5.2329133137081998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0.16614308073470971</v>
      </c>
      <c r="AM57" s="294">
        <f t="shared" si="49"/>
        <v>12.297063268128605</v>
      </c>
      <c r="AN57" s="176">
        <f t="shared" si="49"/>
        <v>0</v>
      </c>
      <c r="AO57" s="176">
        <f t="shared" si="49"/>
        <v>955.97028639325003</v>
      </c>
      <c r="AP57" s="344">
        <f t="shared" si="49"/>
        <v>0</v>
      </c>
      <c r="AQ57" s="240">
        <f t="shared" si="24"/>
        <v>1555.5288332188552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45"/>
        <v>0.60690872180451128</v>
      </c>
      <c r="D58" s="345">
        <v>0.60690872180451128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108.60503433944413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16.469000000000001</v>
      </c>
      <c r="R58" s="344">
        <f t="shared" si="54"/>
        <v>0</v>
      </c>
      <c r="S58" s="344">
        <v>0</v>
      </c>
      <c r="T58" s="344">
        <v>40.981034339444136</v>
      </c>
      <c r="U58" s="344">
        <v>51.155000000000001</v>
      </c>
      <c r="V58" s="344">
        <f t="shared" si="54"/>
        <v>0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212.80511825939234</v>
      </c>
      <c r="AB58" s="344">
        <f t="shared" si="48"/>
        <v>23.356445541455884</v>
      </c>
      <c r="AC58" s="345">
        <f t="shared" si="54"/>
        <v>0</v>
      </c>
      <c r="AD58" s="189">
        <f t="shared" si="54"/>
        <v>0</v>
      </c>
      <c r="AE58" s="189">
        <f t="shared" si="54"/>
        <v>10.053431748180438</v>
      </c>
      <c r="AF58" s="189"/>
      <c r="AG58" s="189">
        <f t="shared" si="54"/>
        <v>0</v>
      </c>
      <c r="AH58" s="189">
        <f t="shared" si="54"/>
        <v>0.8398074444121314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0.16614308073470971</v>
      </c>
      <c r="AM58" s="290">
        <v>12.297063268128605</v>
      </c>
      <c r="AN58" s="176">
        <f t="shared" si="54"/>
        <v>0</v>
      </c>
      <c r="AO58" s="176">
        <v>721.25673952914008</v>
      </c>
      <c r="AP58" s="344">
        <f t="shared" ref="AP58" si="57">SUM(AP59:AP64)</f>
        <v>0</v>
      </c>
      <c r="AQ58" s="240">
        <f t="shared" si="24"/>
        <v>1066.6302463912371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45"/>
        <v>2.4996240601503759E-2</v>
      </c>
      <c r="D59" s="652">
        <v>2.4996240601503759E-2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27.373798577411659</v>
      </c>
      <c r="M59" s="274"/>
      <c r="N59" s="563"/>
      <c r="O59" s="563"/>
      <c r="P59" s="328"/>
      <c r="Q59" s="617">
        <v>7.1420000000000003</v>
      </c>
      <c r="R59" s="328"/>
      <c r="S59" s="617">
        <v>0</v>
      </c>
      <c r="T59" s="617">
        <v>9.3827985774116591</v>
      </c>
      <c r="U59" s="617">
        <v>10.849</v>
      </c>
      <c r="V59" s="617">
        <v>0</v>
      </c>
      <c r="W59" s="328"/>
      <c r="X59" s="328"/>
      <c r="Y59" s="563"/>
      <c r="Z59" s="291"/>
      <c r="AA59" s="642">
        <v>50.092097986263468</v>
      </c>
      <c r="AB59" s="328">
        <f t="shared" si="48"/>
        <v>3.2138222158376619</v>
      </c>
      <c r="AC59" s="564"/>
      <c r="AD59" s="274"/>
      <c r="AE59" s="579">
        <v>3.2138222158376619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210.1995565734496</v>
      </c>
      <c r="AP59" s="328"/>
      <c r="AQ59" s="570">
        <f t="shared" si="24"/>
        <v>290.90427159356386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45"/>
        <v>2.4996240601503759E-2</v>
      </c>
      <c r="D60" s="652">
        <v>2.4996240601503759E-2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20.541128286097152</v>
      </c>
      <c r="M60" s="253"/>
      <c r="N60" s="386"/>
      <c r="O60" s="386"/>
      <c r="P60" s="322"/>
      <c r="Q60" s="617">
        <v>1.389</v>
      </c>
      <c r="R60" s="322"/>
      <c r="S60" s="617">
        <v>0</v>
      </c>
      <c r="T60" s="617">
        <v>1.8671282860971528</v>
      </c>
      <c r="U60" s="617">
        <v>17.285</v>
      </c>
      <c r="V60" s="617">
        <v>0</v>
      </c>
      <c r="W60" s="322"/>
      <c r="X60" s="322"/>
      <c r="Y60" s="386"/>
      <c r="Z60" s="252"/>
      <c r="AA60" s="642">
        <v>17.003841455429601</v>
      </c>
      <c r="AB60" s="322">
        <f t="shared" si="48"/>
        <v>4.968480236038697E-2</v>
      </c>
      <c r="AC60" s="565"/>
      <c r="AD60" s="253"/>
      <c r="AE60" s="580">
        <v>4.968480236038697E-2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57.875127891583212</v>
      </c>
      <c r="AP60" s="322"/>
      <c r="AQ60" s="571">
        <f t="shared" si="24"/>
        <v>95.49477867607186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45"/>
        <v>0.46493007518796997</v>
      </c>
      <c r="D61" s="652">
        <v>0.46493007518796997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30.841809040929995</v>
      </c>
      <c r="M61" s="253"/>
      <c r="N61" s="386"/>
      <c r="O61" s="386"/>
      <c r="P61" s="322"/>
      <c r="Q61" s="617">
        <v>2.923</v>
      </c>
      <c r="R61" s="322"/>
      <c r="S61" s="617">
        <v>0</v>
      </c>
      <c r="T61" s="617">
        <v>21.998809040929991</v>
      </c>
      <c r="U61" s="617">
        <v>5.92</v>
      </c>
      <c r="V61" s="617">
        <v>0</v>
      </c>
      <c r="W61" s="322"/>
      <c r="X61" s="322"/>
      <c r="Y61" s="386"/>
      <c r="Z61" s="252"/>
      <c r="AA61" s="642">
        <v>43.942577613404126</v>
      </c>
      <c r="AB61" s="322">
        <f t="shared" si="48"/>
        <v>4.4742472020327417</v>
      </c>
      <c r="AC61" s="565"/>
      <c r="AD61" s="253"/>
      <c r="AE61" s="580">
        <v>4.4742472020327417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113.37155497361636</v>
      </c>
      <c r="AP61" s="322"/>
      <c r="AQ61" s="571">
        <f t="shared" si="24"/>
        <v>193.0951189051712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45"/>
        <v>1.2998045112781954E-2</v>
      </c>
      <c r="D62" s="652">
        <v>1.2998045112781954E-2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3.3920871521115181</v>
      </c>
      <c r="M62" s="253"/>
      <c r="N62" s="386"/>
      <c r="O62" s="386"/>
      <c r="P62" s="322"/>
      <c r="Q62" s="617">
        <v>0.40500000000000003</v>
      </c>
      <c r="R62" s="322"/>
      <c r="S62" s="617">
        <v>0</v>
      </c>
      <c r="T62" s="617">
        <v>1.1420871521115179</v>
      </c>
      <c r="U62" s="617">
        <v>1.845</v>
      </c>
      <c r="V62" s="617">
        <v>0</v>
      </c>
      <c r="W62" s="322"/>
      <c r="X62" s="322"/>
      <c r="Y62" s="386"/>
      <c r="Z62" s="252"/>
      <c r="AA62" s="642">
        <v>13.096442474881883</v>
      </c>
      <c r="AB62" s="322">
        <f t="shared" si="48"/>
        <v>0.26411394938942545</v>
      </c>
      <c r="AC62" s="565"/>
      <c r="AD62" s="253"/>
      <c r="AE62" s="580">
        <v>0.26411394938942545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177.61060213318828</v>
      </c>
      <c r="AP62" s="322"/>
      <c r="AQ62" s="571">
        <f t="shared" si="24"/>
        <v>194.37624375468388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45"/>
        <v>6.8989624060150384E-2</v>
      </c>
      <c r="D63" s="653">
        <v>6.8989624060150384E-2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1.7282058291282776</v>
      </c>
      <c r="M63" s="253"/>
      <c r="N63" s="386"/>
      <c r="O63" s="386"/>
      <c r="P63" s="322"/>
      <c r="Q63" s="618">
        <v>0.83799999999999997</v>
      </c>
      <c r="R63" s="322"/>
      <c r="S63" s="618">
        <v>0</v>
      </c>
      <c r="T63" s="618">
        <v>0.29620582912827759</v>
      </c>
      <c r="U63" s="618">
        <v>0.59399999999999997</v>
      </c>
      <c r="V63" s="618">
        <v>0</v>
      </c>
      <c r="W63" s="322"/>
      <c r="X63" s="322"/>
      <c r="Y63" s="386"/>
      <c r="Z63" s="252"/>
      <c r="AA63" s="643">
        <v>6.8555667484359271</v>
      </c>
      <c r="AB63" s="322">
        <f t="shared" si="48"/>
        <v>2.353490638123593E-2</v>
      </c>
      <c r="AC63" s="565"/>
      <c r="AD63" s="253"/>
      <c r="AE63" s="580">
        <v>2.353490638123593E-2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36.593948321107149</v>
      </c>
      <c r="AP63" s="322"/>
      <c r="AQ63" s="571">
        <f t="shared" si="24"/>
        <v>45.270245429112741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45"/>
        <v>9.9984962406015031E-3</v>
      </c>
      <c r="D64" s="653">
        <v>9.9984962406015031E-3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24.72800545376554</v>
      </c>
      <c r="M64" s="293"/>
      <c r="N64" s="567"/>
      <c r="O64" s="567"/>
      <c r="P64" s="330"/>
      <c r="Q64" s="618">
        <v>3.7719999999999998</v>
      </c>
      <c r="R64" s="330"/>
      <c r="S64" s="618">
        <v>0</v>
      </c>
      <c r="T64" s="618">
        <v>6.294005453765541</v>
      </c>
      <c r="U64" s="618">
        <v>14.662000000000001</v>
      </c>
      <c r="V64" s="618">
        <v>0</v>
      </c>
      <c r="W64" s="330"/>
      <c r="X64" s="330"/>
      <c r="Y64" s="567"/>
      <c r="Z64" s="292"/>
      <c r="AA64" s="643">
        <v>81.814591980977369</v>
      </c>
      <c r="AB64" s="330">
        <f t="shared" si="48"/>
        <v>15.331042465454431</v>
      </c>
      <c r="AC64" s="568"/>
      <c r="AD64" s="293"/>
      <c r="AE64" s="581">
        <v>2.0280286721789849</v>
      </c>
      <c r="AF64" s="581"/>
      <c r="AG64" s="581"/>
      <c r="AH64" s="581">
        <v>0.8398074444121314</v>
      </c>
      <c r="AI64" s="581"/>
      <c r="AJ64" s="581"/>
      <c r="AK64" s="581"/>
      <c r="AL64" s="581">
        <v>0.16614308073470971</v>
      </c>
      <c r="AM64" s="624">
        <v>12.297063268128605</v>
      </c>
      <c r="AN64" s="310"/>
      <c r="AO64" s="643">
        <v>125.60594963619545</v>
      </c>
      <c r="AP64" s="330"/>
      <c r="AQ64" s="572">
        <f t="shared" si="24"/>
        <v>247.48958803263338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9.9984962406015026E-4</v>
      </c>
      <c r="D65" s="345">
        <f>SUM(D66:D69)</f>
        <v>9.9984962406015026E-4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116.00128230893429</v>
      </c>
      <c r="M65" s="182"/>
      <c r="N65" s="266"/>
      <c r="O65" s="266"/>
      <c r="P65" s="417"/>
      <c r="Q65" s="344">
        <v>43.181999999999995</v>
      </c>
      <c r="R65" s="417"/>
      <c r="S65" s="344">
        <v>1.4066067230543422</v>
      </c>
      <c r="T65" s="344">
        <v>17.138675585879941</v>
      </c>
      <c r="U65" s="344">
        <v>54.274000000000008</v>
      </c>
      <c r="V65" s="344">
        <f>SUM(V66:V69)</f>
        <v>0</v>
      </c>
      <c r="W65" s="417"/>
      <c r="X65" s="417"/>
      <c r="Y65" s="266"/>
      <c r="Z65" s="182"/>
      <c r="AA65" s="176">
        <v>119.11433031215439</v>
      </c>
      <c r="AB65" s="330">
        <f>SUM(AC65:AM65)</f>
        <v>19.068427492795628</v>
      </c>
      <c r="AC65" s="331"/>
      <c r="AD65" s="182"/>
      <c r="AE65" s="344">
        <f>SUM(AE66:AE69)</f>
        <v>14.675321623499562</v>
      </c>
      <c r="AF65" s="182"/>
      <c r="AG65" s="182"/>
      <c r="AH65" s="182">
        <v>4.3931058692960683</v>
      </c>
      <c r="AI65" s="182"/>
      <c r="AJ65" s="182"/>
      <c r="AK65" s="182"/>
      <c r="AL65" s="182"/>
      <c r="AM65" s="266"/>
      <c r="AN65" s="310"/>
      <c r="AO65" s="176">
        <v>234.71354686410996</v>
      </c>
      <c r="AP65" s="330"/>
      <c r="AQ65" s="576">
        <f t="shared" si="24"/>
        <v>488.89858682761837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58">SUM(D66:G66)</f>
        <v>0</v>
      </c>
      <c r="D66" s="654">
        <v>0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4.5541792739793463</v>
      </c>
      <c r="M66" s="554"/>
      <c r="N66" s="313"/>
      <c r="O66" s="263"/>
      <c r="P66" s="313"/>
      <c r="Q66" s="619">
        <v>5.1999999999999998E-2</v>
      </c>
      <c r="R66" s="313"/>
      <c r="S66" s="619">
        <v>6.1801701364426291E-4</v>
      </c>
      <c r="T66" s="619">
        <v>1.1155612569657021</v>
      </c>
      <c r="U66" s="619">
        <v>3.3860000000000001</v>
      </c>
      <c r="V66" s="619">
        <v>0</v>
      </c>
      <c r="W66" s="313"/>
      <c r="X66" s="313"/>
      <c r="Y66" s="263"/>
      <c r="Z66" s="181"/>
      <c r="AA66" s="644">
        <v>8.8033933945506462</v>
      </c>
      <c r="AB66" s="328">
        <f t="shared" ref="AB66:AB69" si="61">SUM(AC66:AM66)</f>
        <v>5.9281047632722341</v>
      </c>
      <c r="AC66" s="329"/>
      <c r="AD66" s="181"/>
      <c r="AE66" s="181">
        <v>1.5349988939761656</v>
      </c>
      <c r="AF66" s="181"/>
      <c r="AG66" s="181"/>
      <c r="AH66" s="181">
        <v>4.3931058692960683</v>
      </c>
      <c r="AI66" s="181"/>
      <c r="AJ66" s="181"/>
      <c r="AK66" s="181"/>
      <c r="AL66" s="181"/>
      <c r="AM66" s="263"/>
      <c r="AN66" s="309"/>
      <c r="AO66" s="644">
        <v>73.241572788748087</v>
      </c>
      <c r="AP66" s="328"/>
      <c r="AQ66" s="221">
        <f t="shared" si="24"/>
        <v>92.527250220550314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58"/>
        <v>9.9984962406015026E-4</v>
      </c>
      <c r="D67" s="655">
        <v>9.9984962406015026E-4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39.30628516578399</v>
      </c>
      <c r="M67" s="555"/>
      <c r="N67" s="416"/>
      <c r="O67" s="190"/>
      <c r="P67" s="416"/>
      <c r="Q67" s="620">
        <v>7.8440000000000003</v>
      </c>
      <c r="R67" s="416"/>
      <c r="S67" s="620">
        <v>0.83617701946068768</v>
      </c>
      <c r="T67" s="620">
        <v>6.456108146323305</v>
      </c>
      <c r="U67" s="620">
        <v>24.17</v>
      </c>
      <c r="V67" s="620">
        <v>0</v>
      </c>
      <c r="W67" s="416"/>
      <c r="X67" s="416"/>
      <c r="Y67" s="190"/>
      <c r="Z67" s="175"/>
      <c r="AA67" s="645">
        <v>42.5696371566452</v>
      </c>
      <c r="AB67" s="322">
        <f t="shared" si="61"/>
        <v>7.8998835753015282</v>
      </c>
      <c r="AC67" s="323"/>
      <c r="AD67" s="175"/>
      <c r="AE67" s="175">
        <v>7.8998835753015282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79.82773013712233</v>
      </c>
      <c r="AP67" s="322"/>
      <c r="AQ67" s="201">
        <f t="shared" si="24"/>
        <v>169.60453588447712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49.854106853151436</v>
      </c>
      <c r="M68" s="555"/>
      <c r="N68" s="416"/>
      <c r="O68" s="190"/>
      <c r="P68" s="416"/>
      <c r="Q68" s="620">
        <v>25.227</v>
      </c>
      <c r="R68" s="416"/>
      <c r="S68" s="620">
        <v>8.6522381910196802E-2</v>
      </c>
      <c r="T68" s="620">
        <v>6.2895844712412377</v>
      </c>
      <c r="U68" s="620">
        <v>18.251000000000001</v>
      </c>
      <c r="V68" s="620">
        <v>0</v>
      </c>
      <c r="W68" s="416"/>
      <c r="X68" s="416"/>
      <c r="Y68" s="190"/>
      <c r="Z68" s="175"/>
      <c r="AA68" s="645">
        <v>27.613460698035702</v>
      </c>
      <c r="AB68" s="322">
        <f t="shared" si="61"/>
        <v>2.039691886373781</v>
      </c>
      <c r="AC68" s="323"/>
      <c r="AD68" s="175"/>
      <c r="AE68" s="175">
        <v>2.039691886373781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51.303095844928386</v>
      </c>
      <c r="AP68" s="322"/>
      <c r="AQ68" s="201">
        <f t="shared" si="24"/>
        <v>130.8103552824893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58"/>
        <v>0</v>
      </c>
      <c r="D69" s="656">
        <v>0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22.28671101601951</v>
      </c>
      <c r="M69" s="556"/>
      <c r="N69" s="417"/>
      <c r="O69" s="266"/>
      <c r="P69" s="417"/>
      <c r="Q69" s="621">
        <v>10.058999999999999</v>
      </c>
      <c r="R69" s="417"/>
      <c r="S69" s="621">
        <v>0.48328930466981357</v>
      </c>
      <c r="T69" s="621">
        <v>3.2774217113496986</v>
      </c>
      <c r="U69" s="621">
        <v>8.4670000000000005</v>
      </c>
      <c r="V69" s="621">
        <v>0</v>
      </c>
      <c r="W69" s="417"/>
      <c r="X69" s="417"/>
      <c r="Y69" s="266"/>
      <c r="Z69" s="182"/>
      <c r="AA69" s="646">
        <v>40.127839062922838</v>
      </c>
      <c r="AB69" s="342">
        <f t="shared" si="61"/>
        <v>3.2007472678480862</v>
      </c>
      <c r="AC69" s="343"/>
      <c r="AD69" s="287"/>
      <c r="AE69" s="287">
        <v>3.2007472678480862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30.341148093311173</v>
      </c>
      <c r="AP69" s="342"/>
      <c r="AQ69" s="239">
        <f t="shared" si="24"/>
        <v>95.956445440101604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159.22814279126575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159.22814279126575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207.21614279126575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19.279119252439148</v>
      </c>
      <c r="M71" s="182"/>
      <c r="N71" s="182"/>
      <c r="O71" s="182"/>
      <c r="P71" s="182"/>
      <c r="Q71" s="182"/>
      <c r="R71" s="182"/>
      <c r="S71" s="182"/>
      <c r="T71" s="182"/>
      <c r="U71" s="293">
        <v>19.279119252439148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19.279119252439148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62">C26-C27-C29</f>
        <v>-5.1168459024539175</v>
      </c>
      <c r="D72" s="278">
        <f t="shared" si="62"/>
        <v>1.6310067668541706E-2</v>
      </c>
      <c r="E72" s="179">
        <f t="shared" si="62"/>
        <v>-3.173779396801848</v>
      </c>
      <c r="F72" s="297">
        <f t="shared" si="62"/>
        <v>0</v>
      </c>
      <c r="G72" s="297">
        <f t="shared" si="62"/>
        <v>-1.9713013533206354</v>
      </c>
      <c r="H72" s="307">
        <f t="shared" si="62"/>
        <v>-1.2326994850989479</v>
      </c>
      <c r="I72" s="278">
        <f t="shared" si="62"/>
        <v>-0.46351415509887284</v>
      </c>
      <c r="J72" s="179">
        <f t="shared" si="62"/>
        <v>0</v>
      </c>
      <c r="K72" s="179">
        <f t="shared" si="62"/>
        <v>-0.7691853299999849</v>
      </c>
      <c r="L72" s="307">
        <f t="shared" si="62"/>
        <v>59.531920838926453</v>
      </c>
      <c r="M72" s="179">
        <f t="shared" si="62"/>
        <v>4.5474735088646412E-13</v>
      </c>
      <c r="N72" s="179">
        <f t="shared" ref="N72" si="63">N26-N27-N29</f>
        <v>7.9999999999991189E-3</v>
      </c>
      <c r="O72" s="179">
        <f t="shared" si="62"/>
        <v>7.8774786294311241</v>
      </c>
      <c r="P72" s="179">
        <f t="shared" si="62"/>
        <v>-29.790863864530365</v>
      </c>
      <c r="Q72" s="179">
        <f t="shared" si="62"/>
        <v>-11.026936939200027</v>
      </c>
      <c r="R72" s="179">
        <f t="shared" si="62"/>
        <v>53.487741056400182</v>
      </c>
      <c r="S72" s="179">
        <f t="shared" si="62"/>
        <v>0.16227919350851039</v>
      </c>
      <c r="T72" s="179">
        <f t="shared" si="62"/>
        <v>3.0951322053137744</v>
      </c>
      <c r="U72" s="179">
        <f t="shared" si="62"/>
        <v>37.680498617329249</v>
      </c>
      <c r="V72" s="179">
        <f t="shared" si="62"/>
        <v>-0.11629408901941929</v>
      </c>
      <c r="W72" s="297">
        <f t="shared" si="62"/>
        <v>-1.8451139703038768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10.193835483918065</v>
      </c>
      <c r="AB72" s="257">
        <f t="shared" si="62"/>
        <v>-15.06303932906917</v>
      </c>
      <c r="AC72" s="336">
        <f t="shared" si="62"/>
        <v>0</v>
      </c>
      <c r="AD72" s="179">
        <f t="shared" si="62"/>
        <v>0</v>
      </c>
      <c r="AE72" s="179">
        <f t="shared" si="62"/>
        <v>-7.3487950317889101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-6.8100042554880247</v>
      </c>
      <c r="AJ72" s="179">
        <f t="shared" ref="AJ72" si="65">AJ26-AJ27-AJ29</f>
        <v>-0.90424004179199713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-15.614408984296006</v>
      </c>
      <c r="AP72" s="257">
        <f t="shared" si="62"/>
        <v>0</v>
      </c>
      <c r="AQ72" s="207">
        <f t="shared" si="24"/>
        <v>32.698762621926477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203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484" t="s">
        <v>162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458" t="s">
        <v>166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456" t="s">
        <v>163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466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466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7"/>
  <dimension ref="A1:AS80"/>
  <sheetViews>
    <sheetView zoomScale="80" zoomScaleNormal="80" zoomScaleSheetLayoutView="70" workbookViewId="0">
      <pane xSplit="2" ySplit="1" topLeftCell="C17" activePane="bottomRight" state="frozen"/>
      <selection activeCell="A81" sqref="A81:XFD117"/>
      <selection pane="topRight" activeCell="A81" sqref="A81:XFD117"/>
      <selection pane="bottomLeft" activeCell="A81" sqref="A81:XFD117"/>
      <selection pane="bottomRight" activeCell="A81" sqref="A81:XFD117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300" bestFit="1" customWidth="1"/>
    <col min="5" max="5" width="9.28515625" style="300" bestFit="1" customWidth="1"/>
    <col min="6" max="6" width="6.140625" style="301" customWidth="1"/>
    <col min="7" max="7" width="6" style="301" bestFit="1" customWidth="1"/>
    <col min="8" max="8" width="6.5703125" style="300" bestFit="1" customWidth="1"/>
    <col min="9" max="9" width="6.28515625" style="301" bestFit="1" customWidth="1"/>
    <col min="10" max="10" width="6.140625" style="301" bestFit="1" customWidth="1"/>
    <col min="11" max="11" width="7" style="301" bestFit="1" customWidth="1"/>
    <col min="12" max="12" width="8.85546875" style="298" bestFit="1" customWidth="1"/>
    <col min="13" max="13" width="8.28515625" style="213" bestFit="1" customWidth="1"/>
    <col min="14" max="14" width="8.140625" style="213" customWidth="1"/>
    <col min="15" max="15" width="5.28515625" style="213" customWidth="1"/>
    <col min="16" max="16" width="7.42578125" style="213" customWidth="1"/>
    <col min="17" max="17" width="7.5703125" style="213" bestFit="1" customWidth="1"/>
    <col min="18" max="18" width="8.28515625" style="213" bestFit="1" customWidth="1"/>
    <col min="19" max="19" width="7.42578125" style="213" bestFit="1" customWidth="1"/>
    <col min="20" max="20" width="7.5703125" style="213" bestFit="1" customWidth="1"/>
    <col min="21" max="21" width="8.5703125" style="213" bestFit="1" customWidth="1"/>
    <col min="22" max="22" width="7" style="213" bestFit="1" customWidth="1"/>
    <col min="23" max="25" width="5.42578125" style="213" customWidth="1"/>
    <col min="26" max="26" width="5.42578125" style="301" customWidth="1"/>
    <col min="27" max="27" width="6" style="166" bestFit="1" customWidth="1"/>
    <col min="28" max="28" width="6.85546875" style="298" bestFit="1" customWidth="1"/>
    <col min="29" max="33" width="5.5703125" style="213" customWidth="1"/>
    <col min="34" max="34" width="6" style="213" customWidth="1"/>
    <col min="35" max="36" width="7" style="213" customWidth="1"/>
    <col min="37" max="40" width="5.5703125" style="213" customWidth="1"/>
    <col min="41" max="41" width="8.85546875" style="166" bestFit="1" customWidth="1"/>
    <col min="42" max="42" width="5.5703125" style="350" bestFit="1" customWidth="1"/>
    <col min="43" max="43" width="9.42578125" style="213" bestFit="1" customWidth="1"/>
    <col min="44" max="16384" width="9.140625" style="18"/>
  </cols>
  <sheetData>
    <row r="1" spans="1:45" s="2" customFormat="1" ht="105.75" customHeight="1" thickBot="1" x14ac:dyDescent="0.4">
      <c r="A1" s="177" t="s">
        <v>157</v>
      </c>
      <c r="B1" s="459" t="s">
        <v>164</v>
      </c>
      <c r="C1" s="388" t="s">
        <v>79</v>
      </c>
      <c r="D1" s="389" t="s">
        <v>80</v>
      </c>
      <c r="E1" s="390" t="s">
        <v>81</v>
      </c>
      <c r="F1" s="391" t="s">
        <v>82</v>
      </c>
      <c r="G1" s="391" t="s">
        <v>150</v>
      </c>
      <c r="H1" s="392" t="s">
        <v>83</v>
      </c>
      <c r="I1" s="389" t="s">
        <v>84</v>
      </c>
      <c r="J1" s="390" t="s">
        <v>85</v>
      </c>
      <c r="K1" s="390" t="s">
        <v>86</v>
      </c>
      <c r="L1" s="392" t="s">
        <v>87</v>
      </c>
      <c r="M1" s="389" t="s">
        <v>88</v>
      </c>
      <c r="N1" s="389" t="s">
        <v>214</v>
      </c>
      <c r="O1" s="390" t="s">
        <v>89</v>
      </c>
      <c r="P1" s="390" t="s">
        <v>90</v>
      </c>
      <c r="Q1" s="390" t="s">
        <v>91</v>
      </c>
      <c r="R1" s="390" t="s">
        <v>92</v>
      </c>
      <c r="S1" s="390" t="s">
        <v>93</v>
      </c>
      <c r="T1" s="390" t="s">
        <v>94</v>
      </c>
      <c r="U1" s="390" t="s">
        <v>95</v>
      </c>
      <c r="V1" s="390" t="s">
        <v>96</v>
      </c>
      <c r="W1" s="391" t="s">
        <v>97</v>
      </c>
      <c r="X1" s="391" t="s">
        <v>98</v>
      </c>
      <c r="Y1" s="391" t="s">
        <v>99</v>
      </c>
      <c r="Z1" s="390" t="s">
        <v>100</v>
      </c>
      <c r="AA1" s="392" t="s">
        <v>101</v>
      </c>
      <c r="AB1" s="393" t="s">
        <v>102</v>
      </c>
      <c r="AC1" s="394" t="s">
        <v>103</v>
      </c>
      <c r="AD1" s="390" t="s">
        <v>104</v>
      </c>
      <c r="AE1" s="390" t="s">
        <v>105</v>
      </c>
      <c r="AF1" s="390" t="s">
        <v>209</v>
      </c>
      <c r="AG1" s="390" t="s">
        <v>106</v>
      </c>
      <c r="AH1" s="390" t="s">
        <v>107</v>
      </c>
      <c r="AI1" s="390" t="s">
        <v>212</v>
      </c>
      <c r="AJ1" s="390" t="s">
        <v>213</v>
      </c>
      <c r="AK1" s="390" t="s">
        <v>210</v>
      </c>
      <c r="AL1" s="390" t="s">
        <v>211</v>
      </c>
      <c r="AM1" s="391" t="s">
        <v>208</v>
      </c>
      <c r="AN1" s="392" t="s">
        <v>118</v>
      </c>
      <c r="AO1" s="392" t="s">
        <v>108</v>
      </c>
      <c r="AP1" s="393" t="s">
        <v>109</v>
      </c>
      <c r="AQ1" s="403" t="s">
        <v>110</v>
      </c>
      <c r="AS1" s="519">
        <v>32</v>
      </c>
    </row>
    <row r="2" spans="1:45" s="198" customFormat="1" ht="12.75" customHeight="1" x14ac:dyDescent="0.2">
      <c r="A2" s="195" t="s">
        <v>66</v>
      </c>
      <c r="B2" s="196"/>
      <c r="C2" s="247">
        <f>SUM(D2:G2)</f>
        <v>0</v>
      </c>
      <c r="D2" s="248">
        <v>0</v>
      </c>
      <c r="E2" s="249"/>
      <c r="F2" s="250"/>
      <c r="G2" s="250"/>
      <c r="H2" s="302">
        <f>SUM(I2:K2)</f>
        <v>769.25300338938962</v>
      </c>
      <c r="I2" s="12">
        <v>641.54900338938967</v>
      </c>
      <c r="J2" s="303">
        <v>127.70399999999999</v>
      </c>
      <c r="K2" s="303"/>
      <c r="L2" s="302">
        <f>SUM(M2:Z2)</f>
        <v>0</v>
      </c>
      <c r="M2" s="12"/>
      <c r="N2" s="629"/>
      <c r="O2" s="178"/>
      <c r="P2" s="178"/>
      <c r="Q2" s="178"/>
      <c r="R2" s="178"/>
      <c r="S2" s="178"/>
      <c r="T2" s="178"/>
      <c r="U2" s="178"/>
      <c r="V2" s="178"/>
      <c r="W2" s="250"/>
      <c r="X2" s="250"/>
      <c r="Y2" s="250"/>
      <c r="Z2" s="303"/>
      <c r="AA2" s="302">
        <v>112.54355351036945</v>
      </c>
      <c r="AB2" s="320">
        <f>SUM(AC2:AM2)</f>
        <v>1012.5396971366675</v>
      </c>
      <c r="AC2" s="321">
        <v>69.358155996860006</v>
      </c>
      <c r="AD2" s="303">
        <v>565.277794202</v>
      </c>
      <c r="AE2" s="303">
        <v>202.60698519870647</v>
      </c>
      <c r="AF2" s="303">
        <v>56.952310673431782</v>
      </c>
      <c r="AG2" s="303">
        <v>41.736329926648381</v>
      </c>
      <c r="AH2" s="303">
        <v>13.60554532380441</v>
      </c>
      <c r="AI2" s="303">
        <v>24.297435161471999</v>
      </c>
      <c r="AJ2" s="303">
        <v>0</v>
      </c>
      <c r="AK2" s="12">
        <v>0.27122219137827908</v>
      </c>
      <c r="AL2" s="12">
        <v>11.427707745270592</v>
      </c>
      <c r="AM2" s="250">
        <v>27.006210717095595</v>
      </c>
      <c r="AN2" s="351">
        <v>68.785308110489211</v>
      </c>
      <c r="AO2" s="351"/>
      <c r="AP2" s="320"/>
      <c r="AQ2" s="197">
        <f>C2+H2+L2+AA2+AB2+AN2+AO2+AP2</f>
        <v>1963.1215621469157</v>
      </c>
      <c r="AS2" s="517"/>
    </row>
    <row r="3" spans="1:45" s="198" customFormat="1" ht="12.75" customHeight="1" x14ac:dyDescent="0.2">
      <c r="A3" s="199" t="s">
        <v>1</v>
      </c>
      <c r="B3" s="200"/>
      <c r="C3" s="251">
        <f>SUM(D3:G3)</f>
        <v>1520.7679219745698</v>
      </c>
      <c r="D3" s="252">
        <v>1447.0394066613358</v>
      </c>
      <c r="E3" s="386">
        <v>55.614644562435856</v>
      </c>
      <c r="F3" s="190"/>
      <c r="G3" s="190">
        <v>18.113870750798146</v>
      </c>
      <c r="H3" s="304">
        <f>SUM(I3:K3)</f>
        <v>0</v>
      </c>
      <c r="I3" s="28"/>
      <c r="J3" s="175"/>
      <c r="K3" s="175"/>
      <c r="L3" s="304">
        <f>SUM(M3:Z3)</f>
        <v>9108.7849140250219</v>
      </c>
      <c r="M3" s="28">
        <v>3725.1582678477998</v>
      </c>
      <c r="N3" s="28">
        <v>0</v>
      </c>
      <c r="O3" s="175">
        <v>0</v>
      </c>
      <c r="P3" s="175">
        <v>847.66482598888888</v>
      </c>
      <c r="Q3" s="175">
        <v>446.09681081056004</v>
      </c>
      <c r="R3" s="175">
        <v>1215.53298794088</v>
      </c>
      <c r="S3" s="175">
        <v>118.23049259237288</v>
      </c>
      <c r="T3" s="175">
        <v>120.28455064966059</v>
      </c>
      <c r="U3" s="175">
        <v>2267.71850562705</v>
      </c>
      <c r="V3" s="175">
        <v>151.59246844242449</v>
      </c>
      <c r="W3" s="190">
        <v>0</v>
      </c>
      <c r="X3" s="190">
        <v>174.11012198396813</v>
      </c>
      <c r="Y3" s="190">
        <v>1.367178636</v>
      </c>
      <c r="Z3" s="175">
        <v>41.028703505418363</v>
      </c>
      <c r="AA3" s="304">
        <v>3628.7520365355981</v>
      </c>
      <c r="AB3" s="322">
        <f>SUM(AC3:AM3)</f>
        <v>124.34969948785199</v>
      </c>
      <c r="AC3" s="323"/>
      <c r="AD3" s="175"/>
      <c r="AE3" s="175">
        <v>27.342844777163993</v>
      </c>
      <c r="AF3" s="175"/>
      <c r="AG3" s="175"/>
      <c r="AH3" s="175"/>
      <c r="AI3" s="175">
        <v>68.158594671936001</v>
      </c>
      <c r="AJ3" s="175">
        <v>28.848260038751999</v>
      </c>
      <c r="AK3" s="28"/>
      <c r="AL3" s="28"/>
      <c r="AM3" s="190"/>
      <c r="AN3" s="352"/>
      <c r="AO3" s="352">
        <v>150.66980699999999</v>
      </c>
      <c r="AP3" s="322"/>
      <c r="AQ3" s="201">
        <f t="shared" ref="AQ3:AQ20" si="0">C3+H3+L3+AA3+AB3+AN3+AO3+AP3</f>
        <v>14533.324379023041</v>
      </c>
      <c r="AS3" s="517"/>
    </row>
    <row r="4" spans="1:45" s="198" customFormat="1" ht="12.75" customHeight="1" x14ac:dyDescent="0.2">
      <c r="A4" s="199" t="s">
        <v>2</v>
      </c>
      <c r="B4" s="200"/>
      <c r="C4" s="251">
        <f>SUM(D4:G4)</f>
        <v>11.4325550038792</v>
      </c>
      <c r="D4" s="252">
        <v>0</v>
      </c>
      <c r="E4" s="253">
        <v>10.291667649999999</v>
      </c>
      <c r="F4" s="190"/>
      <c r="G4" s="190">
        <v>1.1408873538792002</v>
      </c>
      <c r="H4" s="304">
        <f>SUM(I4:K4)</f>
        <v>6.9838950000000004</v>
      </c>
      <c r="I4" s="28"/>
      <c r="J4" s="175"/>
      <c r="K4" s="175">
        <v>6.9838950000000004</v>
      </c>
      <c r="L4" s="304">
        <f>SUM(M4:Z4)</f>
        <v>1777.4218968054063</v>
      </c>
      <c r="M4" s="28">
        <v>0</v>
      </c>
      <c r="N4" s="28">
        <v>0</v>
      </c>
      <c r="O4" s="175"/>
      <c r="P4" s="175">
        <v>414.29421579999996</v>
      </c>
      <c r="Q4" s="175">
        <v>18.861340039360002</v>
      </c>
      <c r="R4" s="175">
        <v>84.796615891200005</v>
      </c>
      <c r="S4" s="175">
        <v>1147.0051231689265</v>
      </c>
      <c r="T4" s="175">
        <v>16.342021913054833</v>
      </c>
      <c r="U4" s="175">
        <v>60.418044008114961</v>
      </c>
      <c r="V4" s="175">
        <v>0.439036343074581</v>
      </c>
      <c r="W4" s="190">
        <v>26.2553830269337</v>
      </c>
      <c r="X4" s="190">
        <v>1.1153465727415872</v>
      </c>
      <c r="Y4" s="190">
        <v>3.7541720000000001E-3</v>
      </c>
      <c r="Z4" s="175">
        <v>7.8910158700000004</v>
      </c>
      <c r="AA4" s="304">
        <v>0</v>
      </c>
      <c r="AB4" s="322">
        <f>SUM(AC4:AM4)</f>
        <v>0.20694933359999998</v>
      </c>
      <c r="AC4" s="323"/>
      <c r="AD4" s="175"/>
      <c r="AE4" s="175">
        <v>0.20694933359999998</v>
      </c>
      <c r="AF4" s="175"/>
      <c r="AG4" s="175"/>
      <c r="AH4" s="175"/>
      <c r="AI4" s="175">
        <v>0</v>
      </c>
      <c r="AJ4" s="175">
        <v>0</v>
      </c>
      <c r="AK4" s="28"/>
      <c r="AL4" s="28"/>
      <c r="AM4" s="190"/>
      <c r="AN4" s="352"/>
      <c r="AO4" s="352">
        <v>92.759986999999981</v>
      </c>
      <c r="AP4" s="322"/>
      <c r="AQ4" s="201">
        <f t="shared" si="0"/>
        <v>1888.8052831428854</v>
      </c>
      <c r="AS4" s="517"/>
    </row>
    <row r="5" spans="1:45" s="198" customFormat="1" ht="12.75" customHeight="1" x14ac:dyDescent="0.2">
      <c r="A5" s="199" t="s">
        <v>3</v>
      </c>
      <c r="B5" s="200"/>
      <c r="C5" s="251">
        <f>SUM(D5:G5)</f>
        <v>0</v>
      </c>
      <c r="D5" s="252"/>
      <c r="E5" s="253"/>
      <c r="F5" s="190"/>
      <c r="G5" s="190"/>
      <c r="H5" s="304">
        <f>SUM(I5:K5)</f>
        <v>0</v>
      </c>
      <c r="I5" s="28"/>
      <c r="J5" s="175"/>
      <c r="K5" s="175"/>
      <c r="L5" s="304">
        <f>SUM(M5:Z5)</f>
        <v>159.60393936750791</v>
      </c>
      <c r="M5" s="28"/>
      <c r="N5" s="28"/>
      <c r="O5" s="175"/>
      <c r="P5" s="175"/>
      <c r="Q5" s="175"/>
      <c r="R5" s="175"/>
      <c r="S5" s="175">
        <v>13.614509187288135</v>
      </c>
      <c r="T5" s="175"/>
      <c r="U5" s="175">
        <v>145.98943018021978</v>
      </c>
      <c r="V5" s="175"/>
      <c r="W5" s="190"/>
      <c r="X5" s="190"/>
      <c r="Y5" s="190"/>
      <c r="Z5" s="175"/>
      <c r="AA5" s="304"/>
      <c r="AB5" s="322">
        <f>SUM(AC5:AM5)</f>
        <v>0</v>
      </c>
      <c r="AC5" s="323"/>
      <c r="AD5" s="175"/>
      <c r="AE5" s="175"/>
      <c r="AF5" s="175"/>
      <c r="AG5" s="175"/>
      <c r="AH5" s="175"/>
      <c r="AI5" s="175"/>
      <c r="AJ5" s="175"/>
      <c r="AK5" s="28"/>
      <c r="AL5" s="28"/>
      <c r="AM5" s="190"/>
      <c r="AN5" s="352"/>
      <c r="AO5" s="352"/>
      <c r="AP5" s="322"/>
      <c r="AQ5" s="201">
        <f t="shared" si="0"/>
        <v>159.60393936750791</v>
      </c>
      <c r="AS5" s="517"/>
    </row>
    <row r="6" spans="1:45" s="198" customFormat="1" ht="12.75" customHeight="1" thickBot="1" x14ac:dyDescent="0.25">
      <c r="A6" s="202" t="s">
        <v>4</v>
      </c>
      <c r="B6" s="203"/>
      <c r="C6" s="251">
        <f>SUM(D6:G6)</f>
        <v>-43.703338123869152</v>
      </c>
      <c r="D6" s="254">
        <v>-50.221743094849955</v>
      </c>
      <c r="E6" s="190">
        <v>6.1992574654499997</v>
      </c>
      <c r="F6" s="255"/>
      <c r="G6" s="255">
        <v>0.31914750553080012</v>
      </c>
      <c r="H6" s="305">
        <f>SUM(I6:K6)</f>
        <v>4.563190762302602</v>
      </c>
      <c r="I6" s="306">
        <v>-9.5188932376973998</v>
      </c>
      <c r="J6" s="306">
        <v>0</v>
      </c>
      <c r="K6" s="306">
        <v>14.082084000000002</v>
      </c>
      <c r="L6" s="305">
        <f>SUM(M6:Z6)</f>
        <v>-311.06308366264363</v>
      </c>
      <c r="M6" s="28">
        <v>-310.50166782419996</v>
      </c>
      <c r="N6" s="28">
        <v>-1.0649999999999999</v>
      </c>
      <c r="O6" s="175"/>
      <c r="P6" s="175">
        <v>9.5819328000000006</v>
      </c>
      <c r="Q6" s="175">
        <v>-7.0956714192000003</v>
      </c>
      <c r="R6" s="175">
        <v>9.0425080329600007</v>
      </c>
      <c r="S6" s="175">
        <v>-0.9849</v>
      </c>
      <c r="T6" s="175">
        <v>-0.46439142845953013</v>
      </c>
      <c r="U6" s="175">
        <v>-4.8885123185122588</v>
      </c>
      <c r="V6" s="175">
        <v>-2.6442048429390725</v>
      </c>
      <c r="W6" s="255">
        <v>-2.0431766622928174</v>
      </c>
      <c r="X6" s="255">
        <v>0</v>
      </c>
      <c r="Y6" s="255">
        <v>0</v>
      </c>
      <c r="Z6" s="306">
        <v>0</v>
      </c>
      <c r="AA6" s="305">
        <v>27.781578100882903</v>
      </c>
      <c r="AB6" s="324">
        <f>SUM(AC6:AM6)</f>
        <v>0.72148638030000012</v>
      </c>
      <c r="AC6" s="325"/>
      <c r="AD6" s="186"/>
      <c r="AE6" s="186">
        <v>-0.57376879333199993</v>
      </c>
      <c r="AF6" s="186"/>
      <c r="AG6" s="186"/>
      <c r="AH6" s="186"/>
      <c r="AI6" s="186">
        <v>1.576354830144</v>
      </c>
      <c r="AJ6" s="186">
        <v>-0.28109965651199997</v>
      </c>
      <c r="AK6" s="306"/>
      <c r="AL6" s="306"/>
      <c r="AM6" s="255"/>
      <c r="AN6" s="353"/>
      <c r="AO6" s="353"/>
      <c r="AP6" s="324"/>
      <c r="AQ6" s="204">
        <f t="shared" si="0"/>
        <v>-321.70016654302731</v>
      </c>
      <c r="AS6" s="517"/>
    </row>
    <row r="7" spans="1:45" s="208" customFormat="1" ht="12.75" customHeight="1" x14ac:dyDescent="0.2">
      <c r="A7" s="209" t="s">
        <v>67</v>
      </c>
      <c r="B7" s="210"/>
      <c r="C7" s="258">
        <f t="shared" ref="C7:AP7" si="1">C2+C3-C4-C5+C6</f>
        <v>1465.6320288468216</v>
      </c>
      <c r="D7" s="326">
        <f t="shared" si="1"/>
        <v>1396.8176635664859</v>
      </c>
      <c r="E7" s="180">
        <f t="shared" si="1"/>
        <v>51.522234377885852</v>
      </c>
      <c r="F7" s="180">
        <f t="shared" si="1"/>
        <v>0</v>
      </c>
      <c r="G7" s="180">
        <f t="shared" si="1"/>
        <v>17.292130902449745</v>
      </c>
      <c r="H7" s="308">
        <f t="shared" si="1"/>
        <v>766.83229915169227</v>
      </c>
      <c r="I7" s="326">
        <f t="shared" si="1"/>
        <v>632.03011015169227</v>
      </c>
      <c r="J7" s="180">
        <f t="shared" si="1"/>
        <v>127.70399999999999</v>
      </c>
      <c r="K7" s="180">
        <f t="shared" si="1"/>
        <v>7.0981890000000014</v>
      </c>
      <c r="L7" s="308">
        <f t="shared" si="1"/>
        <v>6860.6959941894638</v>
      </c>
      <c r="M7" s="326">
        <f t="shared" si="1"/>
        <v>3414.6566000235998</v>
      </c>
      <c r="N7" s="326">
        <f t="shared" ref="N7" si="2">N2+N3-N4-N5+N6</f>
        <v>-1.0649999999999999</v>
      </c>
      <c r="O7" s="180">
        <f t="shared" si="1"/>
        <v>0</v>
      </c>
      <c r="P7" s="180">
        <f t="shared" si="1"/>
        <v>442.95254298888892</v>
      </c>
      <c r="Q7" s="180">
        <f t="shared" si="1"/>
        <v>420.13979935200001</v>
      </c>
      <c r="R7" s="180">
        <f t="shared" si="1"/>
        <v>1139.7788800826402</v>
      </c>
      <c r="S7" s="180">
        <f t="shared" si="1"/>
        <v>-1043.3740397638417</v>
      </c>
      <c r="T7" s="180">
        <f t="shared" si="1"/>
        <v>103.47813730814622</v>
      </c>
      <c r="U7" s="180">
        <f t="shared" si="1"/>
        <v>2056.4225191202031</v>
      </c>
      <c r="V7" s="180">
        <f t="shared" si="1"/>
        <v>148.50922725641084</v>
      </c>
      <c r="W7" s="180">
        <f t="shared" si="1"/>
        <v>-28.298559689226519</v>
      </c>
      <c r="X7" s="180">
        <f t="shared" si="1"/>
        <v>172.99477541122653</v>
      </c>
      <c r="Y7" s="180">
        <f t="shared" si="1"/>
        <v>1.3634244639999999</v>
      </c>
      <c r="Z7" s="180">
        <f t="shared" si="1"/>
        <v>33.137687635418359</v>
      </c>
      <c r="AA7" s="308">
        <f t="shared" si="1"/>
        <v>3769.0771681468505</v>
      </c>
      <c r="AB7" s="308">
        <f t="shared" si="1"/>
        <v>1137.4039336712194</v>
      </c>
      <c r="AC7" s="326">
        <f t="shared" si="1"/>
        <v>69.358155996860006</v>
      </c>
      <c r="AD7" s="180">
        <f t="shared" si="1"/>
        <v>565.277794202</v>
      </c>
      <c r="AE7" s="180">
        <f t="shared" si="1"/>
        <v>229.16911184893848</v>
      </c>
      <c r="AF7" s="180">
        <f t="shared" ref="AF7" si="3">AF2+AF3-AF4-AF5+AF6</f>
        <v>56.952310673431782</v>
      </c>
      <c r="AG7" s="180">
        <f t="shared" si="1"/>
        <v>41.736329926648381</v>
      </c>
      <c r="AH7" s="180">
        <f t="shared" si="1"/>
        <v>13.60554532380441</v>
      </c>
      <c r="AI7" s="180">
        <f t="shared" si="1"/>
        <v>94.032384663551994</v>
      </c>
      <c r="AJ7" s="180">
        <f t="shared" ref="AJ7" si="4">AJ2+AJ3-AJ4-AJ5+AJ6</f>
        <v>28.567160382239997</v>
      </c>
      <c r="AK7" s="259">
        <f t="shared" si="1"/>
        <v>0.27122219137827908</v>
      </c>
      <c r="AL7" s="259">
        <f t="shared" ref="AL7" si="5">AL2+AL3-AL4-AL5+AL6</f>
        <v>11.427707745270592</v>
      </c>
      <c r="AM7" s="326">
        <f t="shared" si="1"/>
        <v>27.006210717095595</v>
      </c>
      <c r="AN7" s="308">
        <f t="shared" si="1"/>
        <v>68.785308110489211</v>
      </c>
      <c r="AO7" s="308">
        <f t="shared" si="1"/>
        <v>57.909820000000011</v>
      </c>
      <c r="AP7" s="362">
        <f t="shared" si="1"/>
        <v>0</v>
      </c>
      <c r="AQ7" s="229">
        <f t="shared" si="0"/>
        <v>14126.336552116538</v>
      </c>
      <c r="AR7" s="198"/>
      <c r="AS7" s="517"/>
    </row>
    <row r="8" spans="1:45" s="208" customFormat="1" ht="12.75" customHeight="1" thickBot="1" x14ac:dyDescent="0.25">
      <c r="A8" s="371" t="s">
        <v>68</v>
      </c>
      <c r="B8" s="372"/>
      <c r="C8" s="373">
        <f t="shared" ref="C8:AP8" si="6">C7-C27</f>
        <v>1465.6320288468216</v>
      </c>
      <c r="D8" s="374">
        <f t="shared" si="6"/>
        <v>1396.8176635664859</v>
      </c>
      <c r="E8" s="375">
        <f t="shared" si="6"/>
        <v>51.522234377885852</v>
      </c>
      <c r="F8" s="376">
        <f t="shared" si="6"/>
        <v>0</v>
      </c>
      <c r="G8" s="376">
        <f t="shared" si="6"/>
        <v>17.292130902449745</v>
      </c>
      <c r="H8" s="377">
        <f t="shared" si="6"/>
        <v>766.83229915169227</v>
      </c>
      <c r="I8" s="374">
        <f t="shared" si="6"/>
        <v>632.03011015169227</v>
      </c>
      <c r="J8" s="375">
        <f t="shared" si="6"/>
        <v>127.70399999999999</v>
      </c>
      <c r="K8" s="375">
        <f t="shared" si="6"/>
        <v>7.0981890000000014</v>
      </c>
      <c r="L8" s="377">
        <f t="shared" si="6"/>
        <v>6653.2001066788189</v>
      </c>
      <c r="M8" s="374">
        <f t="shared" si="6"/>
        <v>3414.6566000235998</v>
      </c>
      <c r="N8" s="374">
        <f t="shared" si="6"/>
        <v>-1.0649999999999999</v>
      </c>
      <c r="O8" s="375">
        <f t="shared" si="6"/>
        <v>0</v>
      </c>
      <c r="P8" s="375">
        <f t="shared" si="6"/>
        <v>442.95254298888892</v>
      </c>
      <c r="Q8" s="375">
        <f t="shared" si="6"/>
        <v>420.13979935200001</v>
      </c>
      <c r="R8" s="375">
        <f t="shared" si="6"/>
        <v>1139.7788800826402</v>
      </c>
      <c r="S8" s="375">
        <f t="shared" si="6"/>
        <v>-1043.3740397638417</v>
      </c>
      <c r="T8" s="375">
        <f t="shared" si="6"/>
        <v>103.47813730814622</v>
      </c>
      <c r="U8" s="375">
        <f t="shared" si="6"/>
        <v>2056.4225191202031</v>
      </c>
      <c r="V8" s="375">
        <f t="shared" si="6"/>
        <v>148.50922725641084</v>
      </c>
      <c r="W8" s="376">
        <f t="shared" si="6"/>
        <v>-28.298559689226519</v>
      </c>
      <c r="X8" s="376">
        <f t="shared" si="6"/>
        <v>0</v>
      </c>
      <c r="Y8" s="376">
        <f t="shared" si="6"/>
        <v>0</v>
      </c>
      <c r="Z8" s="375">
        <f t="shared" si="6"/>
        <v>0</v>
      </c>
      <c r="AA8" s="377">
        <f t="shared" si="6"/>
        <v>3769.0771681468505</v>
      </c>
      <c r="AB8" s="387">
        <f t="shared" si="6"/>
        <v>1137.4039336712194</v>
      </c>
      <c r="AC8" s="374">
        <f t="shared" si="6"/>
        <v>69.358155996860006</v>
      </c>
      <c r="AD8" s="375">
        <f t="shared" si="6"/>
        <v>565.277794202</v>
      </c>
      <c r="AE8" s="375">
        <f t="shared" si="6"/>
        <v>229.16911184893848</v>
      </c>
      <c r="AF8" s="375">
        <f t="shared" si="6"/>
        <v>56.952310673431782</v>
      </c>
      <c r="AG8" s="375">
        <f t="shared" si="6"/>
        <v>41.736329926648381</v>
      </c>
      <c r="AH8" s="375">
        <f t="shared" si="6"/>
        <v>13.60554532380441</v>
      </c>
      <c r="AI8" s="375">
        <f t="shared" si="6"/>
        <v>94.032384663551994</v>
      </c>
      <c r="AJ8" s="375">
        <f t="shared" ref="AJ8" si="7">AJ7-AJ27</f>
        <v>28.567160382239997</v>
      </c>
      <c r="AK8" s="411">
        <f t="shared" si="6"/>
        <v>0.27122219137827908</v>
      </c>
      <c r="AL8" s="411">
        <f t="shared" si="6"/>
        <v>11.427707745270592</v>
      </c>
      <c r="AM8" s="374">
        <f t="shared" si="6"/>
        <v>27.006210717095595</v>
      </c>
      <c r="AN8" s="377">
        <f t="shared" si="6"/>
        <v>68.785308110489211</v>
      </c>
      <c r="AO8" s="377">
        <f t="shared" si="6"/>
        <v>57.909820000000011</v>
      </c>
      <c r="AP8" s="374">
        <f t="shared" si="6"/>
        <v>0</v>
      </c>
      <c r="AQ8" s="378">
        <f t="shared" si="0"/>
        <v>13918.840664605892</v>
      </c>
      <c r="AR8" s="198"/>
      <c r="AS8" s="517"/>
    </row>
    <row r="9" spans="1:45" s="208" customFormat="1" ht="12.75" customHeight="1" x14ac:dyDescent="0.2">
      <c r="A9" s="53" t="s">
        <v>5</v>
      </c>
      <c r="B9" s="210"/>
      <c r="C9" s="258">
        <f t="shared" ref="C9:AP9" si="8">SUM(C10:C14)</f>
        <v>1125.5727858645982</v>
      </c>
      <c r="D9" s="259">
        <f t="shared" si="8"/>
        <v>1125.5727858645982</v>
      </c>
      <c r="E9" s="180">
        <f t="shared" si="8"/>
        <v>0</v>
      </c>
      <c r="F9" s="260">
        <f t="shared" si="8"/>
        <v>0</v>
      </c>
      <c r="G9" s="260">
        <f t="shared" si="8"/>
        <v>0</v>
      </c>
      <c r="H9" s="308">
        <f t="shared" si="8"/>
        <v>622.84692903796383</v>
      </c>
      <c r="I9" s="259">
        <f t="shared" si="8"/>
        <v>622.84692903796383</v>
      </c>
      <c r="J9" s="180">
        <f t="shared" si="8"/>
        <v>0</v>
      </c>
      <c r="K9" s="180">
        <f t="shared" si="8"/>
        <v>0</v>
      </c>
      <c r="L9" s="308">
        <f t="shared" si="8"/>
        <v>3543.1311203239998</v>
      </c>
      <c r="M9" s="180">
        <f t="shared" si="8"/>
        <v>3442.0715999999998</v>
      </c>
      <c r="N9" s="180">
        <f t="shared" ref="N9" si="9">SUM(N10:N14)</f>
        <v>14.831599999999998</v>
      </c>
      <c r="O9" s="180">
        <f t="shared" si="8"/>
        <v>8.5425872566153824</v>
      </c>
      <c r="P9" s="180">
        <f t="shared" si="8"/>
        <v>0</v>
      </c>
      <c r="Q9" s="180">
        <f t="shared" si="8"/>
        <v>0</v>
      </c>
      <c r="R9" s="180">
        <f t="shared" si="8"/>
        <v>0</v>
      </c>
      <c r="S9" s="180">
        <f t="shared" si="8"/>
        <v>58.029340981354551</v>
      </c>
      <c r="T9" s="180">
        <f t="shared" si="8"/>
        <v>0.63707342085838004</v>
      </c>
      <c r="U9" s="180">
        <f t="shared" si="8"/>
        <v>19.018918665171498</v>
      </c>
      <c r="V9" s="180">
        <f t="shared" si="8"/>
        <v>0</v>
      </c>
      <c r="W9" s="260">
        <f t="shared" si="8"/>
        <v>0</v>
      </c>
      <c r="X9" s="260">
        <f t="shared" si="8"/>
        <v>0</v>
      </c>
      <c r="Y9" s="260">
        <f t="shared" si="8"/>
        <v>0</v>
      </c>
      <c r="Z9" s="180">
        <f t="shared" si="8"/>
        <v>0</v>
      </c>
      <c r="AA9" s="308">
        <f t="shared" si="8"/>
        <v>1942.7455171662091</v>
      </c>
      <c r="AB9" s="326">
        <f t="shared" si="8"/>
        <v>115.17168858760267</v>
      </c>
      <c r="AC9" s="327">
        <f t="shared" si="8"/>
        <v>0</v>
      </c>
      <c r="AD9" s="180">
        <f t="shared" si="8"/>
        <v>0</v>
      </c>
      <c r="AE9" s="180">
        <f t="shared" si="8"/>
        <v>42.846355078066928</v>
      </c>
      <c r="AF9" s="180">
        <f t="shared" ref="AF9" si="10">SUM(AF10:AF14)</f>
        <v>25.823031282108001</v>
      </c>
      <c r="AG9" s="180">
        <f t="shared" si="8"/>
        <v>41.736329926648381</v>
      </c>
      <c r="AH9" s="180">
        <f t="shared" si="8"/>
        <v>4.7659723007793584</v>
      </c>
      <c r="AI9" s="180">
        <f t="shared" si="8"/>
        <v>0</v>
      </c>
      <c r="AJ9" s="180">
        <f t="shared" ref="AJ9" si="11">SUM(AJ10:AJ14)</f>
        <v>0</v>
      </c>
      <c r="AK9" s="259">
        <f t="shared" si="8"/>
        <v>0</v>
      </c>
      <c r="AL9" s="259">
        <f t="shared" ref="AL9" si="12">SUM(AL10:AL14)</f>
        <v>0</v>
      </c>
      <c r="AM9" s="260">
        <f t="shared" si="8"/>
        <v>0</v>
      </c>
      <c r="AN9" s="308">
        <f t="shared" si="8"/>
        <v>24.810363388691997</v>
      </c>
      <c r="AO9" s="308">
        <f t="shared" si="8"/>
        <v>56.421942600000001</v>
      </c>
      <c r="AP9" s="326">
        <f t="shared" si="8"/>
        <v>0</v>
      </c>
      <c r="AQ9" s="211">
        <f t="shared" si="0"/>
        <v>7430.7003469690671</v>
      </c>
      <c r="AR9" s="198"/>
      <c r="AS9" s="517"/>
    </row>
    <row r="10" spans="1:45" s="198" customFormat="1" ht="12.75" customHeight="1" x14ac:dyDescent="0.2">
      <c r="A10" s="63" t="s">
        <v>225</v>
      </c>
      <c r="B10" s="212"/>
      <c r="C10" s="261">
        <f>SUM(D10:G10)</f>
        <v>1125.5727858645982</v>
      </c>
      <c r="D10" s="262">
        <v>1125.5727858645982</v>
      </c>
      <c r="E10" s="181"/>
      <c r="F10" s="263"/>
      <c r="G10" s="263"/>
      <c r="H10" s="309">
        <f>SUM(I10:K10)</f>
        <v>547.20073970697877</v>
      </c>
      <c r="I10" s="262">
        <v>547.20073970697877</v>
      </c>
      <c r="J10" s="181">
        <v>0</v>
      </c>
      <c r="K10" s="181"/>
      <c r="L10" s="309">
        <f>SUM(M10:Z10)</f>
        <v>77.048259646526049</v>
      </c>
      <c r="M10" s="181"/>
      <c r="N10" s="181"/>
      <c r="O10" s="181"/>
      <c r="P10" s="181"/>
      <c r="Q10" s="181"/>
      <c r="R10" s="181"/>
      <c r="S10" s="181">
        <v>58.029340981354551</v>
      </c>
      <c r="T10" s="181"/>
      <c r="U10" s="181">
        <v>19.018918665171498</v>
      </c>
      <c r="V10" s="181"/>
      <c r="W10" s="263"/>
      <c r="X10" s="263"/>
      <c r="Y10" s="263"/>
      <c r="Z10" s="181"/>
      <c r="AA10" s="309">
        <v>1619.9789481399689</v>
      </c>
      <c r="AB10" s="328">
        <f>SUM(AC10:AM10)</f>
        <v>107.88995955220193</v>
      </c>
      <c r="AC10" s="329"/>
      <c r="AD10" s="181"/>
      <c r="AE10" s="181">
        <v>40.330598343445544</v>
      </c>
      <c r="AF10" s="181">
        <v>25.823031282108001</v>
      </c>
      <c r="AG10" s="181">
        <v>41.736329926648381</v>
      </c>
      <c r="AH10" s="181"/>
      <c r="AI10" s="181"/>
      <c r="AJ10" s="181"/>
      <c r="AK10" s="262"/>
      <c r="AL10" s="262"/>
      <c r="AM10" s="263"/>
      <c r="AN10" s="354">
        <v>24.810363388691997</v>
      </c>
      <c r="AO10" s="309"/>
      <c r="AP10" s="328"/>
      <c r="AQ10" s="214">
        <f t="shared" si="0"/>
        <v>3502.501056298966</v>
      </c>
    </row>
    <row r="11" spans="1:45" s="198" customFormat="1" ht="12.75" customHeight="1" x14ac:dyDescent="0.2">
      <c r="A11" s="19" t="s">
        <v>226</v>
      </c>
      <c r="B11" s="200"/>
      <c r="C11" s="251">
        <f>SUM(D11:G11)</f>
        <v>0</v>
      </c>
      <c r="D11" s="28">
        <v>0</v>
      </c>
      <c r="E11" s="175"/>
      <c r="F11" s="190"/>
      <c r="G11" s="190"/>
      <c r="H11" s="304">
        <f>SUM(I11:K11)</f>
        <v>6.8342998573008806</v>
      </c>
      <c r="I11" s="28">
        <v>6.8342998573008806</v>
      </c>
      <c r="J11" s="175"/>
      <c r="K11" s="175"/>
      <c r="L11" s="304">
        <f>SUM(M11:Z11)</f>
        <v>9.1796606774737626</v>
      </c>
      <c r="M11" s="175"/>
      <c r="N11" s="188"/>
      <c r="O11" s="188">
        <v>8.5425872566153824</v>
      </c>
      <c r="P11" s="175"/>
      <c r="Q11" s="175"/>
      <c r="R11" s="175"/>
      <c r="S11" s="175">
        <v>0</v>
      </c>
      <c r="T11" s="175">
        <v>0.63707342085838004</v>
      </c>
      <c r="U11" s="175">
        <v>0</v>
      </c>
      <c r="V11" s="175"/>
      <c r="W11" s="190"/>
      <c r="X11" s="190"/>
      <c r="Y11" s="190"/>
      <c r="Z11" s="175"/>
      <c r="AA11" s="304">
        <v>279.46473813556827</v>
      </c>
      <c r="AB11" s="322">
        <f>SUM(AC11:AM11)</f>
        <v>7.281729035400744</v>
      </c>
      <c r="AC11" s="323"/>
      <c r="AD11" s="175"/>
      <c r="AE11" s="175">
        <v>2.515756734621386</v>
      </c>
      <c r="AF11" s="175"/>
      <c r="AG11" s="175"/>
      <c r="AH11" s="175">
        <v>4.7659723007793584</v>
      </c>
      <c r="AI11" s="175"/>
      <c r="AJ11" s="175"/>
      <c r="AK11" s="28"/>
      <c r="AL11" s="28"/>
      <c r="AM11" s="190"/>
      <c r="AN11" s="352"/>
      <c r="AO11" s="352"/>
      <c r="AP11" s="322"/>
      <c r="AQ11" s="201">
        <f t="shared" si="0"/>
        <v>302.76042770574367</v>
      </c>
    </row>
    <row r="12" spans="1:45" s="198" customFormat="1" ht="12.75" customHeight="1" x14ac:dyDescent="0.2">
      <c r="A12" s="19" t="s">
        <v>227</v>
      </c>
      <c r="B12" s="200"/>
      <c r="C12" s="251"/>
      <c r="D12" s="28"/>
      <c r="E12" s="175"/>
      <c r="F12" s="190"/>
      <c r="G12" s="190"/>
      <c r="H12" s="304"/>
      <c r="I12" s="28"/>
      <c r="J12" s="175"/>
      <c r="K12" s="175"/>
      <c r="L12" s="304"/>
      <c r="M12" s="175"/>
      <c r="N12" s="188"/>
      <c r="O12" s="188"/>
      <c r="P12" s="175"/>
      <c r="Q12" s="175"/>
      <c r="R12" s="175"/>
      <c r="S12" s="175"/>
      <c r="T12" s="175"/>
      <c r="U12" s="175"/>
      <c r="V12" s="175"/>
      <c r="W12" s="190"/>
      <c r="X12" s="190"/>
      <c r="Y12" s="190"/>
      <c r="Z12" s="175"/>
      <c r="AA12" s="304"/>
      <c r="AB12" s="322"/>
      <c r="AC12" s="323"/>
      <c r="AD12" s="175"/>
      <c r="AE12" s="175"/>
      <c r="AF12" s="175"/>
      <c r="AG12" s="175"/>
      <c r="AH12" s="175"/>
      <c r="AI12" s="175"/>
      <c r="AJ12" s="175"/>
      <c r="AK12" s="28"/>
      <c r="AL12" s="28"/>
      <c r="AM12" s="190"/>
      <c r="AN12" s="352"/>
      <c r="AO12" s="352">
        <v>45.609850600000001</v>
      </c>
      <c r="AP12" s="322"/>
      <c r="AQ12" s="201">
        <f t="shared" si="0"/>
        <v>45.609850600000001</v>
      </c>
    </row>
    <row r="13" spans="1:45" s="198" customFormat="1" ht="12.75" customHeight="1" x14ac:dyDescent="0.2">
      <c r="A13" s="19" t="s">
        <v>228</v>
      </c>
      <c r="B13" s="200"/>
      <c r="C13" s="251">
        <f>SUM(D13:G13)</f>
        <v>0</v>
      </c>
      <c r="D13" s="28"/>
      <c r="E13" s="190"/>
      <c r="F13" s="190"/>
      <c r="G13" s="190"/>
      <c r="H13" s="304">
        <f>SUM(I13:K13)</f>
        <v>68.811889473684218</v>
      </c>
      <c r="I13" s="28">
        <v>68.811889473684218</v>
      </c>
      <c r="J13" s="175"/>
      <c r="K13" s="175"/>
      <c r="L13" s="304">
        <f>SUM(M13:Z13)</f>
        <v>0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90"/>
      <c r="X13" s="190"/>
      <c r="Y13" s="190"/>
      <c r="Z13" s="175"/>
      <c r="AA13" s="304"/>
      <c r="AB13" s="322">
        <f>SUM(AC13:AM13)</f>
        <v>0</v>
      </c>
      <c r="AC13" s="323"/>
      <c r="AD13" s="175"/>
      <c r="AE13" s="175"/>
      <c r="AF13" s="175"/>
      <c r="AG13" s="175"/>
      <c r="AH13" s="175"/>
      <c r="AI13" s="175"/>
      <c r="AJ13" s="175"/>
      <c r="AK13" s="28"/>
      <c r="AL13" s="28"/>
      <c r="AM13" s="190"/>
      <c r="AN13" s="352"/>
      <c r="AO13" s="352"/>
      <c r="AP13" s="322"/>
      <c r="AQ13" s="201">
        <f t="shared" si="0"/>
        <v>68.811889473684218</v>
      </c>
    </row>
    <row r="14" spans="1:45" s="198" customFormat="1" ht="12.75" customHeight="1" x14ac:dyDescent="0.2">
      <c r="A14" s="75" t="s">
        <v>229</v>
      </c>
      <c r="B14" s="216"/>
      <c r="C14" s="264">
        <f>SUM(D14:G14)</f>
        <v>0</v>
      </c>
      <c r="D14" s="265"/>
      <c r="E14" s="182"/>
      <c r="F14" s="266"/>
      <c r="G14" s="266"/>
      <c r="H14" s="310">
        <f>SUM(I14:K14)</f>
        <v>0</v>
      </c>
      <c r="I14" s="265"/>
      <c r="J14" s="182"/>
      <c r="K14" s="182"/>
      <c r="L14" s="310">
        <f>SUM(M14:Z14)</f>
        <v>3456.9031999999997</v>
      </c>
      <c r="M14" s="182">
        <v>3442.0715999999998</v>
      </c>
      <c r="N14" s="182">
        <v>14.831599999999998</v>
      </c>
      <c r="O14" s="182"/>
      <c r="P14" s="182"/>
      <c r="Q14" s="182"/>
      <c r="R14" s="182"/>
      <c r="S14" s="182"/>
      <c r="T14" s="182"/>
      <c r="U14" s="182"/>
      <c r="V14" s="182"/>
      <c r="W14" s="266"/>
      <c r="X14" s="266"/>
      <c r="Y14" s="266"/>
      <c r="Z14" s="182"/>
      <c r="AA14" s="310">
        <v>43.301830890671894</v>
      </c>
      <c r="AB14" s="330">
        <f>SUM(AC14:AM14)</f>
        <v>0</v>
      </c>
      <c r="AC14" s="331"/>
      <c r="AD14" s="182"/>
      <c r="AE14" s="182"/>
      <c r="AF14" s="182"/>
      <c r="AG14" s="182"/>
      <c r="AH14" s="182"/>
      <c r="AI14" s="182"/>
      <c r="AJ14" s="182"/>
      <c r="AK14" s="265"/>
      <c r="AL14" s="265"/>
      <c r="AM14" s="266"/>
      <c r="AN14" s="355"/>
      <c r="AO14" s="355">
        <v>10.812091999999998</v>
      </c>
      <c r="AP14" s="330"/>
      <c r="AQ14" s="217">
        <f t="shared" si="0"/>
        <v>3511.0171228906715</v>
      </c>
    </row>
    <row r="15" spans="1:45" s="208" customFormat="1" ht="12.75" customHeight="1" x14ac:dyDescent="0.2">
      <c r="A15" s="657" t="s">
        <v>6</v>
      </c>
      <c r="B15" s="193"/>
      <c r="C15" s="267">
        <f t="shared" ref="C15:AP15" si="13">SUM(C16:C20)</f>
        <v>0</v>
      </c>
      <c r="D15" s="268">
        <f t="shared" si="13"/>
        <v>0</v>
      </c>
      <c r="E15" s="183">
        <f t="shared" si="13"/>
        <v>0</v>
      </c>
      <c r="F15" s="269">
        <f t="shared" si="13"/>
        <v>0</v>
      </c>
      <c r="G15" s="269">
        <f t="shared" si="13"/>
        <v>0</v>
      </c>
      <c r="H15" s="311">
        <f t="shared" si="13"/>
        <v>65.371295000000003</v>
      </c>
      <c r="I15" s="268">
        <f t="shared" si="13"/>
        <v>0</v>
      </c>
      <c r="J15" s="183">
        <f t="shared" si="13"/>
        <v>0</v>
      </c>
      <c r="K15" s="183">
        <f t="shared" si="13"/>
        <v>65.371295000000003</v>
      </c>
      <c r="L15" s="311">
        <f t="shared" si="13"/>
        <v>3481.1652697032605</v>
      </c>
      <c r="M15" s="183">
        <f t="shared" si="13"/>
        <v>0</v>
      </c>
      <c r="N15" s="183">
        <f t="shared" si="13"/>
        <v>0</v>
      </c>
      <c r="O15" s="183">
        <f t="shared" si="13"/>
        <v>107.04912334314866</v>
      </c>
      <c r="P15" s="183">
        <f t="shared" si="13"/>
        <v>644.09577492222229</v>
      </c>
      <c r="Q15" s="183">
        <f t="shared" si="13"/>
        <v>150.16423359391999</v>
      </c>
      <c r="R15" s="183">
        <f t="shared" si="13"/>
        <v>0</v>
      </c>
      <c r="S15" s="183">
        <f t="shared" si="13"/>
        <v>1142.2272972220337</v>
      </c>
      <c r="T15" s="183">
        <f t="shared" si="13"/>
        <v>52.699478191436029</v>
      </c>
      <c r="U15" s="183">
        <f t="shared" si="13"/>
        <v>1354.6896696142012</v>
      </c>
      <c r="V15" s="183">
        <f t="shared" si="13"/>
        <v>0</v>
      </c>
      <c r="W15" s="269">
        <f t="shared" si="13"/>
        <v>30.239692816298341</v>
      </c>
      <c r="X15" s="269">
        <f t="shared" si="13"/>
        <v>0</v>
      </c>
      <c r="Y15" s="269">
        <f t="shared" si="13"/>
        <v>0</v>
      </c>
      <c r="Z15" s="183">
        <f t="shared" si="13"/>
        <v>0</v>
      </c>
      <c r="AA15" s="311">
        <f t="shared" si="13"/>
        <v>0</v>
      </c>
      <c r="AB15" s="219">
        <f t="shared" si="13"/>
        <v>0</v>
      </c>
      <c r="AC15" s="332">
        <f t="shared" si="13"/>
        <v>0</v>
      </c>
      <c r="AD15" s="183">
        <f t="shared" si="13"/>
        <v>0</v>
      </c>
      <c r="AE15" s="183">
        <f t="shared" si="13"/>
        <v>0</v>
      </c>
      <c r="AF15" s="183">
        <f t="shared" si="13"/>
        <v>0</v>
      </c>
      <c r="AG15" s="189">
        <f t="shared" si="13"/>
        <v>0</v>
      </c>
      <c r="AH15" s="189">
        <f t="shared" si="13"/>
        <v>0</v>
      </c>
      <c r="AI15" s="189">
        <f t="shared" si="13"/>
        <v>0</v>
      </c>
      <c r="AJ15" s="189">
        <f t="shared" ref="AJ15" si="14">SUM(AJ16:AJ20)</f>
        <v>0</v>
      </c>
      <c r="AK15" s="268">
        <f t="shared" si="13"/>
        <v>0</v>
      </c>
      <c r="AL15" s="268">
        <f t="shared" si="13"/>
        <v>0</v>
      </c>
      <c r="AM15" s="269">
        <f t="shared" si="13"/>
        <v>0</v>
      </c>
      <c r="AN15" s="311">
        <f t="shared" si="13"/>
        <v>0</v>
      </c>
      <c r="AO15" s="311">
        <f t="shared" si="13"/>
        <v>1806.4941905531275</v>
      </c>
      <c r="AP15" s="219">
        <f t="shared" si="13"/>
        <v>0</v>
      </c>
      <c r="AQ15" s="220">
        <f t="shared" si="0"/>
        <v>5353.0307552563881</v>
      </c>
      <c r="AR15" s="198"/>
      <c r="AS15" s="517"/>
    </row>
    <row r="16" spans="1:45" s="222" customFormat="1" ht="12.75" customHeight="1" x14ac:dyDescent="0.2">
      <c r="A16" s="63" t="s">
        <v>230</v>
      </c>
      <c r="B16" s="212"/>
      <c r="C16" s="261">
        <f>SUM(D16:G16)</f>
        <v>0</v>
      </c>
      <c r="D16" s="262"/>
      <c r="E16" s="181"/>
      <c r="F16" s="263"/>
      <c r="G16" s="263"/>
      <c r="H16" s="309">
        <f>SUM(I16:K16)</f>
        <v>0</v>
      </c>
      <c r="I16" s="262"/>
      <c r="J16" s="181"/>
      <c r="K16" s="181"/>
      <c r="L16" s="309">
        <f>SUM(M16:Z16)</f>
        <v>0</v>
      </c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263"/>
      <c r="X16" s="263"/>
      <c r="Y16" s="263"/>
      <c r="Z16" s="181"/>
      <c r="AA16" s="309"/>
      <c r="AB16" s="328">
        <f>SUM(AC16:AL16)</f>
        <v>0</v>
      </c>
      <c r="AC16" s="329"/>
      <c r="AD16" s="181"/>
      <c r="AE16" s="181"/>
      <c r="AF16" s="181"/>
      <c r="AG16" s="188"/>
      <c r="AH16" s="188"/>
      <c r="AI16" s="188"/>
      <c r="AJ16" s="188"/>
      <c r="AK16" s="262"/>
      <c r="AL16" s="262"/>
      <c r="AM16" s="263"/>
      <c r="AN16" s="354"/>
      <c r="AO16" s="354">
        <v>1596.3433968994082</v>
      </c>
      <c r="AP16" s="328"/>
      <c r="AQ16" s="221">
        <f>C16+H16+L16+AA16+AO16+AP16</f>
        <v>1596.3433968994082</v>
      </c>
      <c r="AR16" s="198"/>
    </row>
    <row r="17" spans="1:45" s="222" customFormat="1" ht="12.75" customHeight="1" x14ac:dyDescent="0.2">
      <c r="A17" s="19" t="s">
        <v>231</v>
      </c>
      <c r="B17" s="200"/>
      <c r="C17" s="251">
        <f>SUM(D17:G17)</f>
        <v>0</v>
      </c>
      <c r="D17" s="28"/>
      <c r="E17" s="175"/>
      <c r="F17" s="190"/>
      <c r="G17" s="190"/>
      <c r="H17" s="304">
        <f>SUM(I17:K17)</f>
        <v>0</v>
      </c>
      <c r="I17" s="28"/>
      <c r="J17" s="175"/>
      <c r="K17" s="175"/>
      <c r="L17" s="304">
        <f>SUM(M17:Z17)</f>
        <v>0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90"/>
      <c r="X17" s="190"/>
      <c r="Y17" s="190"/>
      <c r="Z17" s="175"/>
      <c r="AA17" s="304"/>
      <c r="AB17" s="322">
        <f>SUM(AC17:AL17)</f>
        <v>0</v>
      </c>
      <c r="AC17" s="323"/>
      <c r="AD17" s="175"/>
      <c r="AE17" s="175"/>
      <c r="AF17" s="175"/>
      <c r="AG17" s="175"/>
      <c r="AH17" s="175"/>
      <c r="AI17" s="175"/>
      <c r="AJ17" s="175"/>
      <c r="AK17" s="28"/>
      <c r="AL17" s="28"/>
      <c r="AM17" s="190"/>
      <c r="AN17" s="352"/>
      <c r="AO17" s="454">
        <v>185.37352568827944</v>
      </c>
      <c r="AP17" s="322"/>
      <c r="AQ17" s="201">
        <f>C17+H17+L17+AA17+AO17+AP17</f>
        <v>185.37352568827944</v>
      </c>
      <c r="AR17" s="198"/>
    </row>
    <row r="18" spans="1:45" s="222" customFormat="1" ht="12.75" customHeight="1" x14ac:dyDescent="0.2">
      <c r="A18" s="19" t="s">
        <v>232</v>
      </c>
      <c r="B18" s="200"/>
      <c r="C18" s="251"/>
      <c r="D18" s="28"/>
      <c r="E18" s="175"/>
      <c r="F18" s="190"/>
      <c r="G18" s="190"/>
      <c r="H18" s="304"/>
      <c r="I18" s="28"/>
      <c r="J18" s="175"/>
      <c r="K18" s="175"/>
      <c r="L18" s="304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90"/>
      <c r="X18" s="190"/>
      <c r="Y18" s="190"/>
      <c r="Z18" s="175"/>
      <c r="AA18" s="304"/>
      <c r="AB18" s="322"/>
      <c r="AC18" s="323"/>
      <c r="AD18" s="175"/>
      <c r="AE18" s="175"/>
      <c r="AF18" s="175"/>
      <c r="AG18" s="175"/>
      <c r="AH18" s="175"/>
      <c r="AI18" s="175"/>
      <c r="AJ18" s="175"/>
      <c r="AK18" s="28"/>
      <c r="AL18" s="28"/>
      <c r="AM18" s="190"/>
      <c r="AN18" s="352"/>
      <c r="AO18" s="352">
        <v>24.777267965439997</v>
      </c>
      <c r="AP18" s="322"/>
      <c r="AQ18" s="201">
        <f t="shared" si="0"/>
        <v>24.777267965439997</v>
      </c>
      <c r="AR18" s="198"/>
    </row>
    <row r="19" spans="1:45" s="222" customFormat="1" ht="12.75" customHeight="1" x14ac:dyDescent="0.2">
      <c r="A19" s="19" t="s">
        <v>233</v>
      </c>
      <c r="B19" s="200"/>
      <c r="C19" s="251"/>
      <c r="E19" s="175"/>
      <c r="F19" s="190"/>
      <c r="G19" s="190"/>
      <c r="H19" s="304">
        <f>SUM(I19:K19)</f>
        <v>65.371295000000003</v>
      </c>
      <c r="I19" s="28"/>
      <c r="J19" s="175"/>
      <c r="K19" s="175">
        <v>65.371295000000003</v>
      </c>
      <c r="L19" s="304">
        <f>SUM(M19:Z19)</f>
        <v>0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90"/>
      <c r="X19" s="190"/>
      <c r="Y19" s="190"/>
      <c r="Z19" s="175"/>
      <c r="AA19" s="304"/>
      <c r="AB19" s="322">
        <f>SUM(AC19:AL19)</f>
        <v>0</v>
      </c>
      <c r="AC19" s="323"/>
      <c r="AD19" s="175"/>
      <c r="AE19" s="175"/>
      <c r="AF19" s="175"/>
      <c r="AG19" s="175"/>
      <c r="AH19" s="175"/>
      <c r="AI19" s="175"/>
      <c r="AJ19" s="175"/>
      <c r="AK19" s="28"/>
      <c r="AL19" s="28"/>
      <c r="AM19" s="190"/>
      <c r="AN19" s="352"/>
      <c r="AO19" s="352"/>
      <c r="AP19" s="322"/>
      <c r="AQ19" s="201">
        <f t="shared" si="0"/>
        <v>65.371295000000003</v>
      </c>
      <c r="AR19" s="198"/>
    </row>
    <row r="20" spans="1:45" s="222" customFormat="1" ht="12.75" customHeight="1" x14ac:dyDescent="0.2">
      <c r="A20" s="75" t="s">
        <v>234</v>
      </c>
      <c r="B20" s="216"/>
      <c r="C20" s="264"/>
      <c r="D20" s="265"/>
      <c r="E20" s="182"/>
      <c r="F20" s="266"/>
      <c r="G20" s="266"/>
      <c r="H20" s="310">
        <f>SUM(I20:K20)</f>
        <v>0</v>
      </c>
      <c r="I20" s="265"/>
      <c r="J20" s="182"/>
      <c r="K20" s="182"/>
      <c r="L20" s="310">
        <f>SUM(M20:Z20)</f>
        <v>3481.1652697032605</v>
      </c>
      <c r="M20" s="182"/>
      <c r="N20" s="182"/>
      <c r="O20" s="182">
        <v>107.04912334314866</v>
      </c>
      <c r="P20" s="182">
        <v>644.09577492222229</v>
      </c>
      <c r="Q20" s="182">
        <v>150.16423359391999</v>
      </c>
      <c r="R20" s="182">
        <v>0</v>
      </c>
      <c r="S20" s="182">
        <v>1142.2272972220337</v>
      </c>
      <c r="T20" s="182">
        <v>52.699478191436029</v>
      </c>
      <c r="U20" s="182">
        <v>1354.6896696142012</v>
      </c>
      <c r="V20" s="182"/>
      <c r="W20" s="266">
        <v>30.239692816298341</v>
      </c>
      <c r="X20" s="266"/>
      <c r="Y20" s="266"/>
      <c r="Z20" s="182"/>
      <c r="AA20" s="310"/>
      <c r="AB20" s="330">
        <f>SUM(AC20:AL20)</f>
        <v>0</v>
      </c>
      <c r="AC20" s="331"/>
      <c r="AD20" s="182"/>
      <c r="AE20" s="182"/>
      <c r="AF20" s="182"/>
      <c r="AG20" s="182"/>
      <c r="AH20" s="182"/>
      <c r="AI20" s="182"/>
      <c r="AJ20" s="182"/>
      <c r="AK20" s="265"/>
      <c r="AL20" s="265"/>
      <c r="AM20" s="266"/>
      <c r="AN20" s="355"/>
      <c r="AO20" s="355"/>
      <c r="AP20" s="330"/>
      <c r="AQ20" s="217">
        <f t="shared" si="0"/>
        <v>3481.1652697032605</v>
      </c>
      <c r="AR20" s="198"/>
    </row>
    <row r="21" spans="1:45" s="222" customFormat="1" ht="12.75" customHeight="1" x14ac:dyDescent="0.2">
      <c r="A21" s="97" t="s">
        <v>7</v>
      </c>
      <c r="B21" s="224"/>
      <c r="C21" s="270">
        <f>SUM(C22:C24)</f>
        <v>15.165173583806995</v>
      </c>
      <c r="D21" s="271">
        <f>SUM(D22:D24)</f>
        <v>-9.8998550000000005</v>
      </c>
      <c r="E21" s="184">
        <f>SUM(E22:E24)</f>
        <v>25.065028583806995</v>
      </c>
      <c r="F21" s="272">
        <f>SUM(F22:F24)</f>
        <v>0</v>
      </c>
      <c r="G21" s="272">
        <f>SUM(G22:G24)</f>
        <v>0</v>
      </c>
      <c r="H21" s="312">
        <f>SUM(I21:K21)</f>
        <v>0</v>
      </c>
      <c r="I21" s="271">
        <f>SUM(I22:I24)</f>
        <v>0</v>
      </c>
      <c r="J21" s="184">
        <f>SUM(J22:J24)</f>
        <v>0</v>
      </c>
      <c r="K21" s="184">
        <f>SUM(K22:K24)</f>
        <v>0</v>
      </c>
      <c r="L21" s="312">
        <f>SUM(M21:Z21)</f>
        <v>-17.772607549625889</v>
      </c>
      <c r="M21" s="184">
        <f t="shared" ref="M21:AA21" si="15">SUM(M22:M24)</f>
        <v>0</v>
      </c>
      <c r="N21" s="184">
        <f t="shared" ref="N21" si="16">SUM(N22:N24)</f>
        <v>15.890999999999998</v>
      </c>
      <c r="O21" s="184">
        <f t="shared" si="15"/>
        <v>0</v>
      </c>
      <c r="P21" s="184">
        <f t="shared" si="15"/>
        <v>-9.0100798666666648</v>
      </c>
      <c r="Q21" s="184">
        <f t="shared" si="15"/>
        <v>310.34640000000002</v>
      </c>
      <c r="R21" s="184">
        <f t="shared" si="15"/>
        <v>-309.67019999999997</v>
      </c>
      <c r="S21" s="184">
        <f t="shared" si="15"/>
        <v>1.8791595231638418</v>
      </c>
      <c r="T21" s="184">
        <f t="shared" si="15"/>
        <v>0</v>
      </c>
      <c r="U21" s="184">
        <f t="shared" si="15"/>
        <v>-5.7377136223161358</v>
      </c>
      <c r="V21" s="184">
        <f t="shared" si="15"/>
        <v>-15.165173583806995</v>
      </c>
      <c r="W21" s="272">
        <f t="shared" si="15"/>
        <v>-6.3059999999999992</v>
      </c>
      <c r="X21" s="272">
        <f t="shared" si="15"/>
        <v>0</v>
      </c>
      <c r="Y21" s="272">
        <f t="shared" si="15"/>
        <v>0</v>
      </c>
      <c r="Z21" s="184">
        <f t="shared" si="15"/>
        <v>0</v>
      </c>
      <c r="AA21" s="312">
        <f t="shared" si="15"/>
        <v>0</v>
      </c>
      <c r="AB21" s="333">
        <f t="shared" ref="AB21:AQ21" si="17">SUM(AB22:AB24)</f>
        <v>-634.9071723902382</v>
      </c>
      <c r="AC21" s="334">
        <f t="shared" si="17"/>
        <v>-69.358155996860006</v>
      </c>
      <c r="AD21" s="184">
        <f t="shared" si="17"/>
        <v>-565.277794202</v>
      </c>
      <c r="AE21" s="184">
        <f t="shared" si="17"/>
        <v>0</v>
      </c>
      <c r="AF21" s="184">
        <f t="shared" si="17"/>
        <v>0</v>
      </c>
      <c r="AG21" s="335">
        <f t="shared" si="17"/>
        <v>0</v>
      </c>
      <c r="AH21" s="335">
        <f t="shared" si="17"/>
        <v>0</v>
      </c>
      <c r="AI21" s="335">
        <f t="shared" si="17"/>
        <v>0</v>
      </c>
      <c r="AJ21" s="335">
        <f t="shared" ref="AJ21:AK21" si="18">SUM(AJ22:AJ24)</f>
        <v>0</v>
      </c>
      <c r="AK21" s="271">
        <f t="shared" si="18"/>
        <v>-0.27122219137827908</v>
      </c>
      <c r="AL21" s="335">
        <f t="shared" ref="AL21" si="19">SUM(AL22:AL24)</f>
        <v>0</v>
      </c>
      <c r="AM21" s="272">
        <f t="shared" si="17"/>
        <v>0</v>
      </c>
      <c r="AN21" s="315">
        <f t="shared" si="17"/>
        <v>0</v>
      </c>
      <c r="AO21" s="312">
        <f t="shared" si="17"/>
        <v>634.9071723902382</v>
      </c>
      <c r="AP21" s="333">
        <f t="shared" si="17"/>
        <v>0</v>
      </c>
      <c r="AQ21" s="225">
        <f t="shared" si="17"/>
        <v>-2.6074339658188936</v>
      </c>
      <c r="AR21" s="198"/>
      <c r="AS21" s="517"/>
    </row>
    <row r="22" spans="1:45" s="222" customFormat="1" ht="12.75" customHeight="1" x14ac:dyDescent="0.2">
      <c r="A22" s="63" t="s">
        <v>235</v>
      </c>
      <c r="B22" s="212"/>
      <c r="C22" s="273"/>
      <c r="D22" s="630"/>
      <c r="E22" s="274"/>
      <c r="F22" s="263"/>
      <c r="G22" s="263"/>
      <c r="H22" s="309"/>
      <c r="I22" s="313"/>
      <c r="J22" s="181"/>
      <c r="K22" s="181"/>
      <c r="L22" s="30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263"/>
      <c r="X22" s="263"/>
      <c r="Y22" s="263"/>
      <c r="Z22" s="181"/>
      <c r="AA22" s="309"/>
      <c r="AB22" s="328">
        <f>SUM(AC22:AM22)</f>
        <v>-634.9071723902382</v>
      </c>
      <c r="AC22" s="329">
        <f>-AC2</f>
        <v>-69.358155996860006</v>
      </c>
      <c r="AD22" s="181">
        <f>-AD2</f>
        <v>-565.277794202</v>
      </c>
      <c r="AE22" s="181"/>
      <c r="AF22" s="181"/>
      <c r="AG22" s="188"/>
      <c r="AH22" s="188"/>
      <c r="AI22" s="188"/>
      <c r="AJ22" s="188"/>
      <c r="AK22" s="262">
        <v>-0.27122219137827908</v>
      </c>
      <c r="AL22" s="188"/>
      <c r="AM22" s="263"/>
      <c r="AN22" s="354"/>
      <c r="AO22" s="309">
        <f>-(C22+H22+L22+AA22+AB22)</f>
        <v>634.9071723902382</v>
      </c>
      <c r="AP22" s="328"/>
      <c r="AQ22" s="221">
        <f>C22+H22+L22+AA22+AB22+AN22+AO22+AP22</f>
        <v>0</v>
      </c>
      <c r="AR22" s="198"/>
    </row>
    <row r="23" spans="1:45" s="222" customFormat="1" ht="12.75" customHeight="1" x14ac:dyDescent="0.2">
      <c r="A23" s="658" t="s">
        <v>236</v>
      </c>
      <c r="B23" s="193"/>
      <c r="C23" s="275"/>
      <c r="D23" s="276"/>
      <c r="E23" s="183"/>
      <c r="F23" s="174"/>
      <c r="G23" s="174"/>
      <c r="H23" s="311"/>
      <c r="I23" s="227"/>
      <c r="J23" s="185"/>
      <c r="K23" s="185"/>
      <c r="L23" s="311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74"/>
      <c r="X23" s="174"/>
      <c r="Y23" s="174"/>
      <c r="Z23" s="185"/>
      <c r="AA23" s="311"/>
      <c r="AB23" s="219"/>
      <c r="AC23" s="299"/>
      <c r="AD23" s="185"/>
      <c r="AE23" s="185"/>
      <c r="AF23" s="185"/>
      <c r="AG23" s="185"/>
      <c r="AH23" s="185"/>
      <c r="AI23" s="185"/>
      <c r="AJ23" s="185"/>
      <c r="AK23" s="359"/>
      <c r="AL23" s="359"/>
      <c r="AM23" s="174"/>
      <c r="AN23" s="384"/>
      <c r="AO23" s="311"/>
      <c r="AP23" s="219"/>
      <c r="AQ23" s="228">
        <f>C23+H23+L23+AA23+AB23+AN23+AO23+AP23</f>
        <v>0</v>
      </c>
      <c r="AR23" s="198"/>
    </row>
    <row r="24" spans="1:45" s="222" customFormat="1" ht="12.75" customHeight="1" thickBot="1" x14ac:dyDescent="0.25">
      <c r="A24" s="33" t="s">
        <v>237</v>
      </c>
      <c r="B24" s="203"/>
      <c r="C24" s="277">
        <f>SUM(D24:G24)</f>
        <v>15.165173583806995</v>
      </c>
      <c r="D24" s="406">
        <v>-9.8998550000000005</v>
      </c>
      <c r="E24" s="186">
        <f>-D24-V24</f>
        <v>25.065028583806995</v>
      </c>
      <c r="F24" s="255"/>
      <c r="G24" s="255">
        <v>0</v>
      </c>
      <c r="H24" s="305"/>
      <c r="I24" s="314"/>
      <c r="J24" s="186"/>
      <c r="K24" s="186"/>
      <c r="L24" s="305">
        <f>SUM(N24:Z24)</f>
        <v>-17.772607549625889</v>
      </c>
      <c r="M24" s="186"/>
      <c r="N24" s="186">
        <v>15.890999999999998</v>
      </c>
      <c r="O24" s="186"/>
      <c r="P24" s="186">
        <v>-9.0100798666666648</v>
      </c>
      <c r="Q24" s="186">
        <v>310.34640000000002</v>
      </c>
      <c r="R24" s="186">
        <v>-309.67019999999997</v>
      </c>
      <c r="S24" s="186">
        <v>1.8791595231638418</v>
      </c>
      <c r="T24" s="186"/>
      <c r="U24" s="186">
        <v>-5.7377136223161358</v>
      </c>
      <c r="V24" s="255">
        <v>-15.165173583806995</v>
      </c>
      <c r="W24" s="255">
        <v>-6.3059999999999992</v>
      </c>
      <c r="X24" s="255"/>
      <c r="Y24" s="255"/>
      <c r="Z24" s="186"/>
      <c r="AA24" s="305"/>
      <c r="AB24" s="305">
        <f>SUM(AC24:AM24)</f>
        <v>0</v>
      </c>
      <c r="AC24" s="325"/>
      <c r="AD24" s="186"/>
      <c r="AE24" s="186"/>
      <c r="AF24" s="186"/>
      <c r="AG24" s="186"/>
      <c r="AH24" s="186">
        <v>0</v>
      </c>
      <c r="AI24" s="186"/>
      <c r="AJ24" s="186"/>
      <c r="AK24" s="306"/>
      <c r="AL24" s="306"/>
      <c r="AM24" s="255"/>
      <c r="AN24" s="353"/>
      <c r="AO24" s="305"/>
      <c r="AP24" s="324"/>
      <c r="AQ24" s="204">
        <f>C24+H24+L24+AA24+AB24+AN24+AO24+AP24</f>
        <v>-2.6074339658188936</v>
      </c>
      <c r="AR24" s="198"/>
    </row>
    <row r="25" spans="1:45" s="222" customFormat="1" ht="12.75" customHeight="1" thickBot="1" x14ac:dyDescent="0.25">
      <c r="A25" s="218" t="s">
        <v>8</v>
      </c>
      <c r="B25" s="193"/>
      <c r="C25" s="267">
        <f>SUM(D25:G25)</f>
        <v>0</v>
      </c>
      <c r="D25" s="268"/>
      <c r="E25" s="183"/>
      <c r="F25" s="174"/>
      <c r="G25" s="174"/>
      <c r="H25" s="311">
        <f>SUM(I25:K25)</f>
        <v>8.8111292294479444</v>
      </c>
      <c r="I25" s="174">
        <v>8.8111292294479444</v>
      </c>
      <c r="J25" s="185"/>
      <c r="K25" s="185"/>
      <c r="L25" s="311">
        <f>SUM(O25:Z25)</f>
        <v>100.59253280619077</v>
      </c>
      <c r="M25" s="185"/>
      <c r="N25" s="185"/>
      <c r="O25" s="185">
        <v>100.42798627984183</v>
      </c>
      <c r="P25" s="185"/>
      <c r="Q25" s="185"/>
      <c r="R25" s="185"/>
      <c r="S25" s="185">
        <v>0</v>
      </c>
      <c r="T25" s="185">
        <v>4.1693256233877908E-3</v>
      </c>
      <c r="U25" s="185">
        <v>0.16037720072554928</v>
      </c>
      <c r="V25" s="185"/>
      <c r="W25" s="174"/>
      <c r="X25" s="174"/>
      <c r="Y25" s="174"/>
      <c r="Z25" s="185"/>
      <c r="AA25" s="311">
        <v>73.372733574849562</v>
      </c>
      <c r="AB25" s="219">
        <f>SUM(AC25:AI25)</f>
        <v>0</v>
      </c>
      <c r="AC25" s="332"/>
      <c r="AD25" s="185"/>
      <c r="AE25" s="185"/>
      <c r="AF25" s="185"/>
      <c r="AG25" s="185"/>
      <c r="AH25" s="185"/>
      <c r="AI25" s="185"/>
      <c r="AJ25" s="185"/>
      <c r="AK25" s="359"/>
      <c r="AL25" s="359"/>
      <c r="AM25" s="174"/>
      <c r="AN25" s="384"/>
      <c r="AO25" s="311">
        <v>245.10583691487429</v>
      </c>
      <c r="AP25" s="219"/>
      <c r="AQ25" s="228">
        <f>C25+H25+L25+AA25+AB25+AN25+AO25+AP25</f>
        <v>427.88223252536261</v>
      </c>
      <c r="AR25" s="198"/>
      <c r="AS25" s="517"/>
    </row>
    <row r="26" spans="1:45" s="208" customFormat="1" ht="12.75" customHeight="1" thickBot="1" x14ac:dyDescent="0.25">
      <c r="A26" s="205" t="s">
        <v>9</v>
      </c>
      <c r="B26" s="206"/>
      <c r="C26" s="256">
        <f t="shared" ref="C26:AP26" si="20">C7-C9+C15+C21-C25</f>
        <v>355.22441656603041</v>
      </c>
      <c r="D26" s="278">
        <f t="shared" si="20"/>
        <v>261.34502270188761</v>
      </c>
      <c r="E26" s="179">
        <f t="shared" si="20"/>
        <v>76.587262961692844</v>
      </c>
      <c r="F26" s="179">
        <f t="shared" si="20"/>
        <v>0</v>
      </c>
      <c r="G26" s="179">
        <f t="shared" si="20"/>
        <v>17.292130902449745</v>
      </c>
      <c r="H26" s="307">
        <f t="shared" si="20"/>
        <v>200.5455358842805</v>
      </c>
      <c r="I26" s="278">
        <f t="shared" si="20"/>
        <v>0.37205188428049318</v>
      </c>
      <c r="J26" s="179">
        <f t="shared" si="20"/>
        <v>127.70399999999999</v>
      </c>
      <c r="K26" s="179">
        <f t="shared" si="20"/>
        <v>72.469484000000008</v>
      </c>
      <c r="L26" s="307">
        <f t="shared" si="20"/>
        <v>6680.3650032129081</v>
      </c>
      <c r="M26" s="179">
        <f t="shared" si="20"/>
        <v>-27.41499997639994</v>
      </c>
      <c r="N26" s="179">
        <f t="shared" si="20"/>
        <v>-5.5999999999993832E-3</v>
      </c>
      <c r="O26" s="179">
        <f t="shared" si="20"/>
        <v>-1.9214501933085444</v>
      </c>
      <c r="P26" s="179">
        <f t="shared" si="20"/>
        <v>1078.0382380444444</v>
      </c>
      <c r="Q26" s="179">
        <f t="shared" si="20"/>
        <v>880.65043294591999</v>
      </c>
      <c r="R26" s="179">
        <f t="shared" si="20"/>
        <v>830.10868008264015</v>
      </c>
      <c r="S26" s="179">
        <f t="shared" si="20"/>
        <v>42.703076000001282</v>
      </c>
      <c r="T26" s="179">
        <f t="shared" si="20"/>
        <v>155.53637275310047</v>
      </c>
      <c r="U26" s="179">
        <f t="shared" si="20"/>
        <v>3386.1951792461909</v>
      </c>
      <c r="V26" s="179">
        <f t="shared" si="20"/>
        <v>133.34405367260385</v>
      </c>
      <c r="W26" s="179">
        <f t="shared" si="20"/>
        <v>-4.364866872928177</v>
      </c>
      <c r="X26" s="179">
        <f t="shared" si="20"/>
        <v>172.99477541122653</v>
      </c>
      <c r="Y26" s="179">
        <f t="shared" si="20"/>
        <v>1.3634244639999999</v>
      </c>
      <c r="Z26" s="179">
        <f t="shared" si="20"/>
        <v>33.137687635418359</v>
      </c>
      <c r="AA26" s="307">
        <f t="shared" si="20"/>
        <v>1752.9589174057919</v>
      </c>
      <c r="AB26" s="257">
        <f t="shared" si="20"/>
        <v>387.3250726933785</v>
      </c>
      <c r="AC26" s="327">
        <f t="shared" si="20"/>
        <v>0</v>
      </c>
      <c r="AD26" s="180">
        <f t="shared" si="20"/>
        <v>0</v>
      </c>
      <c r="AE26" s="180">
        <f t="shared" si="20"/>
        <v>186.32275677087156</v>
      </c>
      <c r="AF26" s="180">
        <f t="shared" si="20"/>
        <v>31.129279391323781</v>
      </c>
      <c r="AG26" s="180">
        <f t="shared" si="20"/>
        <v>0</v>
      </c>
      <c r="AH26" s="180">
        <f t="shared" si="20"/>
        <v>8.8395730230250518</v>
      </c>
      <c r="AI26" s="180">
        <f t="shared" si="20"/>
        <v>94.032384663551994</v>
      </c>
      <c r="AJ26" s="180">
        <f t="shared" ref="AJ26" si="21">AJ7-AJ9+AJ15+AJ21-AJ25</f>
        <v>28.567160382239997</v>
      </c>
      <c r="AK26" s="259">
        <f t="shared" si="20"/>
        <v>0</v>
      </c>
      <c r="AL26" s="259">
        <f t="shared" si="20"/>
        <v>11.427707745270592</v>
      </c>
      <c r="AM26" s="297">
        <f t="shared" si="20"/>
        <v>27.006210717095595</v>
      </c>
      <c r="AN26" s="307">
        <f t="shared" si="20"/>
        <v>43.974944721797215</v>
      </c>
      <c r="AO26" s="307">
        <f t="shared" si="20"/>
        <v>2197.7834034284915</v>
      </c>
      <c r="AP26" s="257">
        <f t="shared" si="20"/>
        <v>0</v>
      </c>
      <c r="AQ26" s="207">
        <f>C26+H26+L26+AA26+AB26+AN26+AO26+AP26</f>
        <v>11618.177293912677</v>
      </c>
      <c r="AR26" s="198"/>
      <c r="AS26" s="517"/>
    </row>
    <row r="27" spans="1:45" s="208" customFormat="1" ht="12.75" customHeight="1" x14ac:dyDescent="0.2">
      <c r="A27" s="209" t="s">
        <v>10</v>
      </c>
      <c r="B27" s="210"/>
      <c r="C27" s="258">
        <f t="shared" ref="C27:V27" si="22">C28</f>
        <v>0</v>
      </c>
      <c r="D27" s="259">
        <f t="shared" si="22"/>
        <v>0</v>
      </c>
      <c r="E27" s="180">
        <f t="shared" si="22"/>
        <v>0</v>
      </c>
      <c r="F27" s="260">
        <f t="shared" si="22"/>
        <v>0</v>
      </c>
      <c r="G27" s="260">
        <f t="shared" si="22"/>
        <v>0</v>
      </c>
      <c r="H27" s="308">
        <f t="shared" si="22"/>
        <v>0</v>
      </c>
      <c r="I27" s="259">
        <f t="shared" si="22"/>
        <v>0</v>
      </c>
      <c r="J27" s="180">
        <f t="shared" si="22"/>
        <v>0</v>
      </c>
      <c r="K27" s="180">
        <f t="shared" si="22"/>
        <v>0</v>
      </c>
      <c r="L27" s="308">
        <f t="shared" si="22"/>
        <v>207.49588751064488</v>
      </c>
      <c r="M27" s="180">
        <f t="shared" si="22"/>
        <v>0</v>
      </c>
      <c r="N27" s="180">
        <f t="shared" si="22"/>
        <v>0</v>
      </c>
      <c r="O27" s="180">
        <f t="shared" si="22"/>
        <v>0</v>
      </c>
      <c r="P27" s="180">
        <f t="shared" si="22"/>
        <v>0</v>
      </c>
      <c r="Q27" s="180">
        <f t="shared" si="22"/>
        <v>0</v>
      </c>
      <c r="R27" s="180">
        <f t="shared" si="22"/>
        <v>0</v>
      </c>
      <c r="S27" s="180">
        <f t="shared" si="22"/>
        <v>0</v>
      </c>
      <c r="T27" s="180">
        <f t="shared" si="22"/>
        <v>0</v>
      </c>
      <c r="U27" s="180">
        <f t="shared" si="22"/>
        <v>0</v>
      </c>
      <c r="V27" s="180">
        <f t="shared" si="22"/>
        <v>0</v>
      </c>
      <c r="W27" s="260"/>
      <c r="X27" s="260">
        <f t="shared" ref="X27:AQ27" si="23">X28</f>
        <v>172.99477541122653</v>
      </c>
      <c r="Y27" s="260">
        <f t="shared" si="23"/>
        <v>1.3634244639999999</v>
      </c>
      <c r="Z27" s="180">
        <f t="shared" si="23"/>
        <v>33.137687635418359</v>
      </c>
      <c r="AA27" s="308">
        <f t="shared" si="23"/>
        <v>0</v>
      </c>
      <c r="AB27" s="326">
        <f t="shared" si="23"/>
        <v>0</v>
      </c>
      <c r="AC27" s="327">
        <f t="shared" si="23"/>
        <v>0</v>
      </c>
      <c r="AD27" s="180">
        <f t="shared" si="23"/>
        <v>0</v>
      </c>
      <c r="AE27" s="180">
        <f t="shared" si="23"/>
        <v>0</v>
      </c>
      <c r="AF27" s="180">
        <f t="shared" si="23"/>
        <v>0</v>
      </c>
      <c r="AG27" s="180">
        <f t="shared" si="23"/>
        <v>0</v>
      </c>
      <c r="AH27" s="180">
        <f t="shared" si="23"/>
        <v>0</v>
      </c>
      <c r="AI27" s="180">
        <f t="shared" si="23"/>
        <v>0</v>
      </c>
      <c r="AJ27" s="180">
        <f t="shared" si="23"/>
        <v>0</v>
      </c>
      <c r="AK27" s="259">
        <f t="shared" si="23"/>
        <v>0</v>
      </c>
      <c r="AL27" s="259">
        <f t="shared" si="23"/>
        <v>0</v>
      </c>
      <c r="AM27" s="260">
        <f t="shared" si="23"/>
        <v>0</v>
      </c>
      <c r="AN27" s="308">
        <f t="shared" si="23"/>
        <v>0</v>
      </c>
      <c r="AO27" s="308">
        <f t="shared" si="23"/>
        <v>0</v>
      </c>
      <c r="AP27" s="326">
        <f t="shared" si="23"/>
        <v>0</v>
      </c>
      <c r="AQ27" s="229">
        <f t="shared" si="23"/>
        <v>207.49588751064488</v>
      </c>
      <c r="AR27" s="198"/>
      <c r="AS27" s="517"/>
    </row>
    <row r="28" spans="1:45" s="198" customFormat="1" ht="12.75" customHeight="1" thickBot="1" x14ac:dyDescent="0.25">
      <c r="A28" s="230" t="s">
        <v>11</v>
      </c>
      <c r="B28" s="231"/>
      <c r="C28" s="279">
        <f>SUM(D28:G28)</f>
        <v>0</v>
      </c>
      <c r="D28" s="271"/>
      <c r="E28" s="184"/>
      <c r="F28" s="272"/>
      <c r="G28" s="272"/>
      <c r="H28" s="315">
        <f>SUM(I28:K28)</f>
        <v>0</v>
      </c>
      <c r="I28" s="271"/>
      <c r="J28" s="184"/>
      <c r="K28" s="184"/>
      <c r="L28" s="315">
        <f>SUM(M28:Z28)</f>
        <v>207.49588751064488</v>
      </c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272"/>
      <c r="X28" s="272">
        <f>X26</f>
        <v>172.99477541122653</v>
      </c>
      <c r="Y28" s="272">
        <f>Y26</f>
        <v>1.3634244639999999</v>
      </c>
      <c r="Z28" s="184">
        <f>Z26</f>
        <v>33.137687635418359</v>
      </c>
      <c r="AA28" s="315">
        <v>0</v>
      </c>
      <c r="AB28" s="337">
        <f>SUM(AC28:AI28)</f>
        <v>0</v>
      </c>
      <c r="AC28" s="334"/>
      <c r="AD28" s="184"/>
      <c r="AE28" s="184"/>
      <c r="AF28" s="184"/>
      <c r="AG28" s="184"/>
      <c r="AH28" s="184"/>
      <c r="AI28" s="184"/>
      <c r="AJ28" s="184"/>
      <c r="AK28" s="271"/>
      <c r="AL28" s="271"/>
      <c r="AM28" s="272"/>
      <c r="AN28" s="315"/>
      <c r="AO28" s="315"/>
      <c r="AP28" s="337"/>
      <c r="AQ28" s="225">
        <f t="shared" ref="AQ28:AQ72" si="24">C28+H28+L28+AA28+AB28+AN28+AO28+AP28</f>
        <v>207.49588751064488</v>
      </c>
    </row>
    <row r="29" spans="1:45" s="208" customFormat="1" ht="12.75" customHeight="1" thickBot="1" x14ac:dyDescent="0.25">
      <c r="A29" s="209" t="s">
        <v>12</v>
      </c>
      <c r="B29" s="210"/>
      <c r="C29" s="258">
        <f t="shared" ref="C29:AQ29" si="25">C30+C45+C56+C58+C65+C70+C71</f>
        <v>353.33238467183156</v>
      </c>
      <c r="D29" s="259">
        <f t="shared" si="25"/>
        <v>260.63992142547636</v>
      </c>
      <c r="E29" s="180">
        <f t="shared" si="25"/>
        <v>74.956480788035876</v>
      </c>
      <c r="F29" s="260">
        <f t="shared" si="25"/>
        <v>0</v>
      </c>
      <c r="G29" s="260">
        <f t="shared" si="25"/>
        <v>17.861148758319349</v>
      </c>
      <c r="H29" s="308">
        <f t="shared" si="25"/>
        <v>201.40751067328</v>
      </c>
      <c r="I29" s="259">
        <f t="shared" si="25"/>
        <v>0.80564567328000003</v>
      </c>
      <c r="J29" s="259">
        <f t="shared" si="25"/>
        <v>127.70399999999999</v>
      </c>
      <c r="K29" s="259">
        <f t="shared" si="25"/>
        <v>72.89786500000001</v>
      </c>
      <c r="L29" s="308">
        <f t="shared" si="25"/>
        <v>6482.9404454098403</v>
      </c>
      <c r="M29" s="180">
        <f t="shared" si="25"/>
        <v>0</v>
      </c>
      <c r="N29" s="180">
        <f t="shared" ref="N29" si="26">N30+N45+N56+N58+N65+N70+N71</f>
        <v>0</v>
      </c>
      <c r="O29" s="180">
        <f t="shared" si="25"/>
        <v>0</v>
      </c>
      <c r="P29" s="180">
        <f t="shared" si="25"/>
        <v>1074.5478990272568</v>
      </c>
      <c r="Q29" s="180">
        <f t="shared" si="25"/>
        <v>860.65701595328017</v>
      </c>
      <c r="R29" s="180">
        <f t="shared" si="25"/>
        <v>846.48864781416</v>
      </c>
      <c r="S29" s="180">
        <f t="shared" si="25"/>
        <v>43.988074963230297</v>
      </c>
      <c r="T29" s="180">
        <f t="shared" si="25"/>
        <v>152.75108683101834</v>
      </c>
      <c r="U29" s="180">
        <f t="shared" si="25"/>
        <v>3370.7368661007599</v>
      </c>
      <c r="V29" s="180">
        <f t="shared" si="25"/>
        <v>133.77085472013363</v>
      </c>
      <c r="W29" s="260">
        <f t="shared" si="25"/>
        <v>0</v>
      </c>
      <c r="X29" s="260">
        <f t="shared" si="25"/>
        <v>0</v>
      </c>
      <c r="Y29" s="260">
        <f t="shared" si="25"/>
        <v>0</v>
      </c>
      <c r="Z29" s="259">
        <f t="shared" si="25"/>
        <v>0</v>
      </c>
      <c r="AA29" s="307">
        <f t="shared" si="25"/>
        <v>1714.9455067236393</v>
      </c>
      <c r="AB29" s="326">
        <f t="shared" si="25"/>
        <v>401.00494251811205</v>
      </c>
      <c r="AC29" s="327">
        <f t="shared" si="25"/>
        <v>0</v>
      </c>
      <c r="AD29" s="180">
        <f t="shared" si="25"/>
        <v>0</v>
      </c>
      <c r="AE29" s="180">
        <f t="shared" si="25"/>
        <v>194.469715016181</v>
      </c>
      <c r="AF29" s="180">
        <f t="shared" ref="AF29" si="27">AF30+AF45+AF56+AF58+AF65+AF70+AF71</f>
        <v>31.129279391323777</v>
      </c>
      <c r="AG29" s="180">
        <f t="shared" si="25"/>
        <v>0</v>
      </c>
      <c r="AH29" s="180">
        <f t="shared" si="25"/>
        <v>8.8395730230250535</v>
      </c>
      <c r="AI29" s="180">
        <f t="shared" si="25"/>
        <v>98.275793360159994</v>
      </c>
      <c r="AJ29" s="180">
        <f t="shared" ref="AJ29" si="28">AJ30+AJ45+AJ56+AJ58+AJ65+AJ70+AJ71</f>
        <v>29.856663265055996</v>
      </c>
      <c r="AK29" s="326">
        <f t="shared" si="25"/>
        <v>0</v>
      </c>
      <c r="AL29" s="326">
        <f t="shared" ref="AL29" si="29">AL30+AL45+AL56+AL58+AL65+AL70+AL71</f>
        <v>11.42770774527059</v>
      </c>
      <c r="AM29" s="326">
        <f t="shared" si="25"/>
        <v>27.006210717095598</v>
      </c>
      <c r="AN29" s="326">
        <f t="shared" si="25"/>
        <v>43.974944721797222</v>
      </c>
      <c r="AO29" s="308">
        <f t="shared" si="25"/>
        <v>2217.8321332264109</v>
      </c>
      <c r="AP29" s="326">
        <f t="shared" si="25"/>
        <v>0</v>
      </c>
      <c r="AQ29" s="207">
        <f t="shared" si="25"/>
        <v>11415.437867944911</v>
      </c>
      <c r="AR29" s="198"/>
      <c r="AS29" s="517"/>
    </row>
    <row r="30" spans="1:45" s="234" customFormat="1" ht="12.75" customHeight="1" x14ac:dyDescent="0.2">
      <c r="A30" s="232" t="s">
        <v>44</v>
      </c>
      <c r="B30" s="233"/>
      <c r="C30" s="280">
        <f>SUM(C31:C44)</f>
        <v>105.87353632300001</v>
      </c>
      <c r="D30" s="187">
        <v>105.87353632300002</v>
      </c>
      <c r="E30" s="187">
        <v>0.12516630000000001</v>
      </c>
      <c r="F30" s="282"/>
      <c r="G30" s="282"/>
      <c r="H30" s="316">
        <f>SUM(H31:H44)</f>
        <v>0.80564567328000003</v>
      </c>
      <c r="I30" s="281">
        <f t="shared" ref="I30:K30" si="30">SUM(I31:I44)</f>
        <v>0.80564567328000003</v>
      </c>
      <c r="J30" s="187">
        <f t="shared" si="30"/>
        <v>0</v>
      </c>
      <c r="K30" s="187">
        <f t="shared" si="30"/>
        <v>0</v>
      </c>
      <c r="L30" s="316">
        <f>SUM(L31:L44)</f>
        <v>316.8012893763314</v>
      </c>
      <c r="M30" s="187">
        <f>SUM(M31:M44)</f>
        <v>0</v>
      </c>
      <c r="N30" s="187">
        <f>SUM(N31:N44)</f>
        <v>0</v>
      </c>
      <c r="O30" s="187">
        <f>SUM(O31:O44)</f>
        <v>0</v>
      </c>
      <c r="P30" s="187">
        <f>SUM(P31:P44)</f>
        <v>0</v>
      </c>
      <c r="Q30" s="187">
        <v>7.0915653440142457</v>
      </c>
      <c r="R30" s="187">
        <f>SUM(R31:R44)</f>
        <v>0</v>
      </c>
      <c r="S30" s="187">
        <v>40.857508350910173</v>
      </c>
      <c r="T30" s="187">
        <v>44.758045387431771</v>
      </c>
      <c r="U30" s="187">
        <v>99.64987422067648</v>
      </c>
      <c r="V30" s="187">
        <v>124.44429607329877</v>
      </c>
      <c r="W30" s="187">
        <f>SUM(W31:W44)</f>
        <v>0</v>
      </c>
      <c r="X30" s="187">
        <f>SUM(X31:X44)</f>
        <v>0</v>
      </c>
      <c r="Y30" s="187">
        <f>SUM(Y31:Y44)</f>
        <v>0</v>
      </c>
      <c r="Z30" s="187">
        <f>SUM(Z31:Z44)</f>
        <v>0</v>
      </c>
      <c r="AA30" s="316">
        <v>809.26580698167629</v>
      </c>
      <c r="AB30" s="338">
        <f t="shared" ref="AB30:AN30" si="31">SUM(AB31:AB44)</f>
        <v>179.17170420829291</v>
      </c>
      <c r="AC30" s="339">
        <f t="shared" si="31"/>
        <v>0</v>
      </c>
      <c r="AD30" s="187">
        <f t="shared" si="31"/>
        <v>0</v>
      </c>
      <c r="AE30" s="187">
        <f t="shared" si="31"/>
        <v>144.06740516406728</v>
      </c>
      <c r="AF30" s="187">
        <f t="shared" ref="AF30" si="32">SUM(AF31:AF44)</f>
        <v>31.129279391323777</v>
      </c>
      <c r="AG30" s="187">
        <f t="shared" si="31"/>
        <v>0</v>
      </c>
      <c r="AH30" s="187">
        <f t="shared" si="31"/>
        <v>3.9750196529018402</v>
      </c>
      <c r="AI30" s="187">
        <f t="shared" si="31"/>
        <v>0</v>
      </c>
      <c r="AJ30" s="187">
        <f t="shared" ref="AJ30" si="33">SUM(AJ31:AJ44)</f>
        <v>0</v>
      </c>
      <c r="AK30" s="187">
        <f t="shared" si="31"/>
        <v>0</v>
      </c>
      <c r="AL30" s="187">
        <f t="shared" ref="AL30" si="34">SUM(AL31:AL44)</f>
        <v>0</v>
      </c>
      <c r="AM30" s="442">
        <f t="shared" si="31"/>
        <v>0</v>
      </c>
      <c r="AN30" s="281">
        <f t="shared" si="31"/>
        <v>43.974944721797222</v>
      </c>
      <c r="AO30" s="316">
        <v>563.05965421112307</v>
      </c>
      <c r="AP30" s="338">
        <f>SUM(AP31:AP44)</f>
        <v>0</v>
      </c>
      <c r="AQ30" s="211">
        <f t="shared" ref="AQ30" si="35">C30+H30+L30+AA30+AB30+AN30+AO30+AP30</f>
        <v>2018.9525814955009</v>
      </c>
      <c r="AR30" s="198"/>
      <c r="AS30" s="517"/>
    </row>
    <row r="31" spans="1:45" ht="12.75" customHeight="1" x14ac:dyDescent="0.2">
      <c r="A31" s="235" t="s">
        <v>13</v>
      </c>
      <c r="B31" s="129" t="s">
        <v>123</v>
      </c>
      <c r="C31" s="283">
        <f t="shared" ref="C31:C43" si="36">SUM(D31:G31)</f>
        <v>0</v>
      </c>
      <c r="D31" s="329">
        <v>0</v>
      </c>
      <c r="E31" s="437"/>
      <c r="F31" s="437"/>
      <c r="G31" s="588"/>
      <c r="H31" s="317">
        <f t="shared" ref="H31:H43" si="37">SUM(I31:K31)</f>
        <v>0</v>
      </c>
      <c r="I31" s="284"/>
      <c r="J31" s="188"/>
      <c r="K31" s="188"/>
      <c r="L31" s="317">
        <f t="shared" ref="L31:L43" si="38">SUM(M31:Z31)</f>
        <v>16.917311348642635</v>
      </c>
      <c r="M31" s="188"/>
      <c r="N31" s="188"/>
      <c r="O31" s="188"/>
      <c r="P31" s="285"/>
      <c r="Q31" s="313">
        <v>0.16900000000000001</v>
      </c>
      <c r="R31" s="437"/>
      <c r="S31" s="313">
        <v>1.1749532690383253</v>
      </c>
      <c r="T31" s="313">
        <v>1.4373580796043108</v>
      </c>
      <c r="U31" s="313">
        <v>14.135999999999999</v>
      </c>
      <c r="V31" s="313">
        <v>0</v>
      </c>
      <c r="W31" s="437"/>
      <c r="X31" s="284"/>
      <c r="Y31" s="285"/>
      <c r="Z31" s="188"/>
      <c r="AA31" s="354">
        <v>8.7359819930305527</v>
      </c>
      <c r="AB31" s="340">
        <f t="shared" ref="AB31:AB43" si="39">SUM(AC31:AM31)</f>
        <v>0</v>
      </c>
      <c r="AC31" s="341"/>
      <c r="AD31" s="188"/>
      <c r="AE31" s="188">
        <v>0</v>
      </c>
      <c r="AF31" s="188"/>
      <c r="AG31" s="188"/>
      <c r="AH31" s="188"/>
      <c r="AI31" s="188"/>
      <c r="AJ31" s="188"/>
      <c r="AK31" s="262"/>
      <c r="AL31" s="263"/>
      <c r="AM31" s="188"/>
      <c r="AN31" s="354"/>
      <c r="AO31" s="354">
        <v>20.941734329526533</v>
      </c>
      <c r="AP31" s="340"/>
      <c r="AQ31" s="214">
        <f t="shared" si="24"/>
        <v>46.595027671199716</v>
      </c>
    </row>
    <row r="32" spans="1:45" ht="12.75" customHeight="1" x14ac:dyDescent="0.2">
      <c r="A32" s="237" t="s">
        <v>112</v>
      </c>
      <c r="B32" s="405" t="s">
        <v>124</v>
      </c>
      <c r="C32" s="251">
        <f t="shared" si="36"/>
        <v>22.049945720000004</v>
      </c>
      <c r="D32" s="323">
        <v>22.049945720000004</v>
      </c>
      <c r="E32" s="416"/>
      <c r="F32" s="416"/>
      <c r="G32" s="587"/>
      <c r="H32" s="304">
        <f t="shared" si="37"/>
        <v>0.80564567328000003</v>
      </c>
      <c r="I32" s="28">
        <v>0.80564567328000003</v>
      </c>
      <c r="J32" s="175"/>
      <c r="K32" s="175"/>
      <c r="L32" s="304">
        <f t="shared" si="38"/>
        <v>60.380241373890307</v>
      </c>
      <c r="M32" s="175"/>
      <c r="N32" s="175"/>
      <c r="O32" s="175"/>
      <c r="P32" s="285"/>
      <c r="Q32" s="416">
        <v>1.6839999999999999</v>
      </c>
      <c r="R32" s="416"/>
      <c r="S32" s="416">
        <v>21.873419200053075</v>
      </c>
      <c r="T32" s="416">
        <v>23.261822173837231</v>
      </c>
      <c r="U32" s="416">
        <v>13.561</v>
      </c>
      <c r="V32" s="416">
        <v>0</v>
      </c>
      <c r="W32" s="416"/>
      <c r="X32" s="28"/>
      <c r="Y32" s="190"/>
      <c r="Z32" s="175"/>
      <c r="AA32" s="352">
        <v>216.20069721527315</v>
      </c>
      <c r="AB32" s="322">
        <f t="shared" si="39"/>
        <v>38.089693197617628</v>
      </c>
      <c r="AC32" s="323"/>
      <c r="AD32" s="175"/>
      <c r="AE32" s="175">
        <v>34.114673544715785</v>
      </c>
      <c r="AF32" s="175"/>
      <c r="AG32" s="188"/>
      <c r="AH32" s="188">
        <v>3.9750196529018402</v>
      </c>
      <c r="AI32" s="188"/>
      <c r="AJ32" s="188"/>
      <c r="AK32" s="28"/>
      <c r="AL32" s="190"/>
      <c r="AM32" s="175"/>
      <c r="AN32" s="352"/>
      <c r="AO32" s="352">
        <v>138.10109952891423</v>
      </c>
      <c r="AP32" s="322"/>
      <c r="AQ32" s="201">
        <f t="shared" si="24"/>
        <v>475.62732270897533</v>
      </c>
    </row>
    <row r="33" spans="1:45" ht="12.75" customHeight="1" x14ac:dyDescent="0.2">
      <c r="A33" s="237" t="s">
        <v>16</v>
      </c>
      <c r="B33" s="138" t="s">
        <v>14</v>
      </c>
      <c r="C33" s="251">
        <f t="shared" si="36"/>
        <v>3.5030159570040038E-3</v>
      </c>
      <c r="D33" s="323">
        <v>3.5030159570040038E-3</v>
      </c>
      <c r="E33" s="416"/>
      <c r="F33" s="416"/>
      <c r="G33" s="587"/>
      <c r="H33" s="304">
        <f t="shared" si="37"/>
        <v>0</v>
      </c>
      <c r="I33" s="28"/>
      <c r="J33" s="175"/>
      <c r="K33" s="175"/>
      <c r="L33" s="304">
        <f t="shared" si="38"/>
        <v>3.9561802459888384</v>
      </c>
      <c r="M33" s="175"/>
      <c r="N33" s="175"/>
      <c r="O33" s="175"/>
      <c r="P33" s="285"/>
      <c r="Q33" s="416">
        <v>4.4999999999999998E-2</v>
      </c>
      <c r="R33" s="416"/>
      <c r="S33" s="416">
        <v>0.48410091771536157</v>
      </c>
      <c r="T33" s="416">
        <v>3.208079328273477</v>
      </c>
      <c r="U33" s="416">
        <v>0.219</v>
      </c>
      <c r="V33" s="416">
        <v>0</v>
      </c>
      <c r="W33" s="416"/>
      <c r="X33" s="28"/>
      <c r="Y33" s="190"/>
      <c r="Z33" s="175"/>
      <c r="AA33" s="352">
        <v>2.0530965199517559</v>
      </c>
      <c r="AB33" s="322">
        <f t="shared" si="39"/>
        <v>0</v>
      </c>
      <c r="AC33" s="323"/>
      <c r="AD33" s="175"/>
      <c r="AE33" s="175">
        <v>0</v>
      </c>
      <c r="AF33" s="175"/>
      <c r="AG33" s="188"/>
      <c r="AH33" s="188"/>
      <c r="AI33" s="188"/>
      <c r="AJ33" s="188"/>
      <c r="AK33" s="28"/>
      <c r="AL33" s="190"/>
      <c r="AM33" s="175"/>
      <c r="AN33" s="352"/>
      <c r="AO33" s="352">
        <v>1.7412814515834871</v>
      </c>
      <c r="AP33" s="322"/>
      <c r="AQ33" s="201">
        <f t="shared" si="24"/>
        <v>7.7540612334810852</v>
      </c>
    </row>
    <row r="34" spans="1:45" ht="12.75" customHeight="1" x14ac:dyDescent="0.2">
      <c r="A34" s="237" t="s">
        <v>18</v>
      </c>
      <c r="B34" s="138" t="s">
        <v>125</v>
      </c>
      <c r="C34" s="531">
        <f t="shared" si="36"/>
        <v>5.1745058045084532E-3</v>
      </c>
      <c r="D34" s="323">
        <v>5.1745058045084532E-3</v>
      </c>
      <c r="E34" s="416"/>
      <c r="F34" s="416"/>
      <c r="G34" s="587"/>
      <c r="H34" s="304">
        <f t="shared" si="37"/>
        <v>0</v>
      </c>
      <c r="I34" s="28"/>
      <c r="J34" s="175"/>
      <c r="K34" s="175"/>
      <c r="L34" s="304">
        <f t="shared" si="38"/>
        <v>3.9611525744761682</v>
      </c>
      <c r="M34" s="175"/>
      <c r="N34" s="175"/>
      <c r="O34" s="175"/>
      <c r="P34" s="285"/>
      <c r="Q34" s="416">
        <v>3.9E-2</v>
      </c>
      <c r="R34" s="416"/>
      <c r="S34" s="416">
        <v>0.17082206862091531</v>
      </c>
      <c r="T34" s="416">
        <v>0.61333050585525317</v>
      </c>
      <c r="U34" s="416">
        <v>3.1379999999999995</v>
      </c>
      <c r="V34" s="416">
        <v>0</v>
      </c>
      <c r="W34" s="416"/>
      <c r="X34" s="28"/>
      <c r="Y34" s="190"/>
      <c r="Z34" s="175"/>
      <c r="AA34" s="352">
        <v>3.1784836739411557</v>
      </c>
      <c r="AB34" s="322">
        <f t="shared" si="39"/>
        <v>108.05431766223623</v>
      </c>
      <c r="AC34" s="323"/>
      <c r="AD34" s="175"/>
      <c r="AE34" s="175">
        <v>108.05431766223623</v>
      </c>
      <c r="AF34" s="175"/>
      <c r="AG34" s="188"/>
      <c r="AH34" s="188"/>
      <c r="AI34" s="188"/>
      <c r="AJ34" s="188"/>
      <c r="AK34" s="28"/>
      <c r="AL34" s="190"/>
      <c r="AM34" s="175"/>
      <c r="AN34" s="352"/>
      <c r="AO34" s="352">
        <v>23.212257176266842</v>
      </c>
      <c r="AP34" s="322"/>
      <c r="AQ34" s="201">
        <f t="shared" si="24"/>
        <v>138.41138559272491</v>
      </c>
    </row>
    <row r="35" spans="1:45" ht="12.75" customHeight="1" x14ac:dyDescent="0.2">
      <c r="A35" s="237" t="s">
        <v>20</v>
      </c>
      <c r="B35" s="138" t="s">
        <v>126</v>
      </c>
      <c r="C35" s="531">
        <f t="shared" si="36"/>
        <v>7.6283951551000886E-3</v>
      </c>
      <c r="D35" s="323">
        <v>7.6283951551000886E-3</v>
      </c>
      <c r="E35" s="416"/>
      <c r="F35" s="416"/>
      <c r="G35" s="587"/>
      <c r="H35" s="304">
        <f t="shared" si="37"/>
        <v>0</v>
      </c>
      <c r="I35" s="28"/>
      <c r="J35" s="175"/>
      <c r="K35" s="175"/>
      <c r="L35" s="304">
        <f t="shared" si="38"/>
        <v>1.6386523366980565</v>
      </c>
      <c r="M35" s="175"/>
      <c r="N35" s="175"/>
      <c r="O35" s="175"/>
      <c r="P35" s="285"/>
      <c r="Q35" s="416">
        <v>7.3999999999999996E-2</v>
      </c>
      <c r="R35" s="416"/>
      <c r="S35" s="416">
        <v>0.39585335459016541</v>
      </c>
      <c r="T35" s="416">
        <v>0.22079898210789112</v>
      </c>
      <c r="U35" s="416">
        <v>0.94799999999999995</v>
      </c>
      <c r="V35" s="416">
        <v>0</v>
      </c>
      <c r="W35" s="416"/>
      <c r="X35" s="28"/>
      <c r="Y35" s="190"/>
      <c r="Z35" s="175"/>
      <c r="AA35" s="352">
        <v>5.0557970975777238</v>
      </c>
      <c r="AB35" s="322">
        <f t="shared" si="39"/>
        <v>0</v>
      </c>
      <c r="AC35" s="323"/>
      <c r="AD35" s="175"/>
      <c r="AE35" s="175">
        <v>0</v>
      </c>
      <c r="AF35" s="175"/>
      <c r="AG35" s="188"/>
      <c r="AH35" s="188"/>
      <c r="AI35" s="188"/>
      <c r="AJ35" s="188"/>
      <c r="AK35" s="28"/>
      <c r="AL35" s="190"/>
      <c r="AM35" s="175"/>
      <c r="AN35" s="352"/>
      <c r="AO35" s="352">
        <v>7.9424840032293957</v>
      </c>
      <c r="AP35" s="322"/>
      <c r="AQ35" s="201">
        <f t="shared" si="24"/>
        <v>14.644561832660276</v>
      </c>
    </row>
    <row r="36" spans="1:45" ht="12.75" customHeight="1" x14ac:dyDescent="0.2">
      <c r="A36" s="237" t="s">
        <v>22</v>
      </c>
      <c r="B36" s="138" t="s">
        <v>127</v>
      </c>
      <c r="C36" s="251">
        <f t="shared" si="36"/>
        <v>1.4189881896899466E-2</v>
      </c>
      <c r="D36" s="341">
        <v>1.4189881896899466E-2</v>
      </c>
      <c r="E36" s="416"/>
      <c r="F36" s="416"/>
      <c r="G36" s="587"/>
      <c r="H36" s="304">
        <f t="shared" si="37"/>
        <v>0</v>
      </c>
      <c r="I36" s="28"/>
      <c r="J36" s="175"/>
      <c r="K36" s="175"/>
      <c r="L36" s="304">
        <f t="shared" si="38"/>
        <v>27.330680564375637</v>
      </c>
      <c r="M36" s="175"/>
      <c r="N36" s="175"/>
      <c r="O36" s="175"/>
      <c r="P36" s="285"/>
      <c r="Q36" s="437">
        <v>1.516</v>
      </c>
      <c r="R36" s="416"/>
      <c r="S36" s="437">
        <v>5.2034545257035285</v>
      </c>
      <c r="T36" s="437">
        <v>1.7375292448228814</v>
      </c>
      <c r="U36" s="437">
        <v>8.9930000000000003</v>
      </c>
      <c r="V36" s="437">
        <v>9.8806967938492285</v>
      </c>
      <c r="W36" s="416"/>
      <c r="X36" s="28"/>
      <c r="Y36" s="190"/>
      <c r="Z36" s="175"/>
      <c r="AA36" s="349">
        <v>99.142917447006113</v>
      </c>
      <c r="AB36" s="322">
        <f t="shared" si="39"/>
        <v>0</v>
      </c>
      <c r="AC36" s="323"/>
      <c r="AD36" s="175"/>
      <c r="AE36" s="175">
        <v>0</v>
      </c>
      <c r="AF36" s="175"/>
      <c r="AG36" s="188"/>
      <c r="AH36" s="188"/>
      <c r="AI36" s="188"/>
      <c r="AJ36" s="188"/>
      <c r="AK36" s="284"/>
      <c r="AL36" s="285"/>
      <c r="AM36" s="175"/>
      <c r="AN36" s="349"/>
      <c r="AO36" s="349">
        <v>92.845165629190319</v>
      </c>
      <c r="AP36" s="322"/>
      <c r="AQ36" s="201">
        <f t="shared" si="24"/>
        <v>219.33295352246898</v>
      </c>
    </row>
    <row r="37" spans="1:45" ht="12.75" customHeight="1" x14ac:dyDescent="0.2">
      <c r="A37" s="237" t="s">
        <v>24</v>
      </c>
      <c r="B37" s="138" t="s">
        <v>128</v>
      </c>
      <c r="C37" s="251">
        <f t="shared" si="36"/>
        <v>1.5292353923976869E-2</v>
      </c>
      <c r="D37" s="323">
        <v>1.5292353923976869E-2</v>
      </c>
      <c r="E37" s="416"/>
      <c r="F37" s="416"/>
      <c r="G37" s="587"/>
      <c r="H37" s="304">
        <f t="shared" si="37"/>
        <v>0</v>
      </c>
      <c r="I37" s="28"/>
      <c r="J37" s="175"/>
      <c r="K37" s="175"/>
      <c r="L37" s="304">
        <f t="shared" si="38"/>
        <v>3.6482548180872829</v>
      </c>
      <c r="M37" s="175"/>
      <c r="N37" s="175"/>
      <c r="O37" s="175"/>
      <c r="P37" s="285"/>
      <c r="Q37" s="416">
        <v>0.54900000000000004</v>
      </c>
      <c r="R37" s="416"/>
      <c r="S37" s="416">
        <v>3.3408006040252819E-2</v>
      </c>
      <c r="T37" s="416">
        <v>1.75484681204703</v>
      </c>
      <c r="U37" s="416">
        <v>1.3109999999999999</v>
      </c>
      <c r="V37" s="416">
        <v>0</v>
      </c>
      <c r="W37" s="416"/>
      <c r="X37" s="28"/>
      <c r="Y37" s="190"/>
      <c r="Z37" s="175"/>
      <c r="AA37" s="352">
        <v>7.6637676617699455</v>
      </c>
      <c r="AB37" s="322">
        <f t="shared" si="39"/>
        <v>0</v>
      </c>
      <c r="AC37" s="323"/>
      <c r="AD37" s="175"/>
      <c r="AE37" s="175">
        <v>0</v>
      </c>
      <c r="AF37" s="175"/>
      <c r="AG37" s="188"/>
      <c r="AH37" s="188"/>
      <c r="AI37" s="188"/>
      <c r="AJ37" s="188"/>
      <c r="AK37" s="28"/>
      <c r="AL37" s="190"/>
      <c r="AM37" s="175"/>
      <c r="AN37" s="352"/>
      <c r="AO37" s="352">
        <v>20.191331840408193</v>
      </c>
      <c r="AP37" s="322"/>
      <c r="AQ37" s="201">
        <f t="shared" si="24"/>
        <v>31.518646674189398</v>
      </c>
    </row>
    <row r="38" spans="1:45" ht="12.75" customHeight="1" x14ac:dyDescent="0.2">
      <c r="A38" s="237" t="s">
        <v>26</v>
      </c>
      <c r="B38" s="138" t="s">
        <v>129</v>
      </c>
      <c r="C38" s="251">
        <f t="shared" si="36"/>
        <v>83.744440906999998</v>
      </c>
      <c r="D38" s="323">
        <v>83.744440906999998</v>
      </c>
      <c r="E38" s="416"/>
      <c r="F38" s="416"/>
      <c r="G38" s="587"/>
      <c r="H38" s="304">
        <f t="shared" si="37"/>
        <v>0</v>
      </c>
      <c r="I38" s="28"/>
      <c r="J38" s="175"/>
      <c r="K38" s="175"/>
      <c r="L38" s="304">
        <f t="shared" si="38"/>
        <v>143.61820685264703</v>
      </c>
      <c r="M38" s="175"/>
      <c r="N38" s="175"/>
      <c r="O38" s="175"/>
      <c r="P38" s="285"/>
      <c r="Q38" s="416">
        <v>1.107</v>
      </c>
      <c r="R38" s="416"/>
      <c r="S38" s="416">
        <v>3.5229687879051506</v>
      </c>
      <c r="T38" s="416">
        <v>1.1025517799374431</v>
      </c>
      <c r="U38" s="416">
        <v>23.692</v>
      </c>
      <c r="V38" s="416">
        <v>114.19368628480444</v>
      </c>
      <c r="W38" s="416"/>
      <c r="X38" s="28"/>
      <c r="Y38" s="190"/>
      <c r="Z38" s="175"/>
      <c r="AA38" s="352">
        <v>20.940708715839435</v>
      </c>
      <c r="AB38" s="322">
        <f t="shared" si="39"/>
        <v>33.027693348439058</v>
      </c>
      <c r="AC38" s="323"/>
      <c r="AD38" s="175"/>
      <c r="AE38" s="175">
        <v>1.89841395711528</v>
      </c>
      <c r="AF38" s="175">
        <v>31.129279391323777</v>
      </c>
      <c r="AG38" s="188"/>
      <c r="AH38" s="188"/>
      <c r="AI38" s="188"/>
      <c r="AJ38" s="188"/>
      <c r="AK38" s="28"/>
      <c r="AL38" s="190"/>
      <c r="AM38" s="175"/>
      <c r="AN38" s="352">
        <v>43.974944721797222</v>
      </c>
      <c r="AO38" s="352">
        <v>52.155387416147889</v>
      </c>
      <c r="AP38" s="322"/>
      <c r="AQ38" s="201">
        <f t="shared" si="24"/>
        <v>377.46138196187064</v>
      </c>
    </row>
    <row r="39" spans="1:45" ht="12.75" customHeight="1" x14ac:dyDescent="0.2">
      <c r="A39" s="237" t="s">
        <v>28</v>
      </c>
      <c r="B39" s="138" t="s">
        <v>130</v>
      </c>
      <c r="C39" s="251">
        <f t="shared" si="36"/>
        <v>1.9968969135611653E-2</v>
      </c>
      <c r="D39" s="323">
        <v>1.9968969135611653E-2</v>
      </c>
      <c r="E39" s="416"/>
      <c r="F39" s="416"/>
      <c r="G39" s="587"/>
      <c r="H39" s="304">
        <f t="shared" si="37"/>
        <v>0</v>
      </c>
      <c r="I39" s="28"/>
      <c r="J39" s="175"/>
      <c r="K39" s="175"/>
      <c r="L39" s="304">
        <f t="shared" si="38"/>
        <v>10.302167153146074</v>
      </c>
      <c r="M39" s="175"/>
      <c r="N39" s="175"/>
      <c r="O39" s="175"/>
      <c r="P39" s="285"/>
      <c r="Q39" s="416">
        <v>0.34699999999999998</v>
      </c>
      <c r="R39" s="416"/>
      <c r="S39" s="416">
        <v>3.6246007889167271</v>
      </c>
      <c r="T39" s="416">
        <v>3.8935663642293474</v>
      </c>
      <c r="U39" s="416">
        <v>2.4369999999999998</v>
      </c>
      <c r="V39" s="416">
        <v>0</v>
      </c>
      <c r="W39" s="416"/>
      <c r="X39" s="28"/>
      <c r="Y39" s="190"/>
      <c r="Z39" s="175"/>
      <c r="AA39" s="352">
        <v>381.73895449717241</v>
      </c>
      <c r="AB39" s="322">
        <f t="shared" si="39"/>
        <v>0</v>
      </c>
      <c r="AC39" s="323"/>
      <c r="AD39" s="175"/>
      <c r="AE39" s="175">
        <v>0</v>
      </c>
      <c r="AF39" s="175"/>
      <c r="AG39" s="188"/>
      <c r="AH39" s="188"/>
      <c r="AI39" s="188"/>
      <c r="AJ39" s="188"/>
      <c r="AK39" s="28"/>
      <c r="AL39" s="190"/>
      <c r="AM39" s="175"/>
      <c r="AN39" s="352"/>
      <c r="AO39" s="352">
        <v>45.114931630211331</v>
      </c>
      <c r="AP39" s="322"/>
      <c r="AQ39" s="201">
        <f t="shared" si="24"/>
        <v>437.17602224966544</v>
      </c>
    </row>
    <row r="40" spans="1:45" ht="12.75" customHeight="1" x14ac:dyDescent="0.2">
      <c r="A40" s="237" t="s">
        <v>30</v>
      </c>
      <c r="B40" s="138" t="s">
        <v>131</v>
      </c>
      <c r="C40" s="251">
        <f t="shared" si="36"/>
        <v>5.8679962731539147E-3</v>
      </c>
      <c r="D40" s="323">
        <v>5.8679962731539147E-3</v>
      </c>
      <c r="E40" s="416"/>
      <c r="F40" s="416"/>
      <c r="G40" s="587"/>
      <c r="H40" s="304">
        <f t="shared" si="37"/>
        <v>0</v>
      </c>
      <c r="I40" s="28"/>
      <c r="J40" s="175"/>
      <c r="K40" s="175"/>
      <c r="L40" s="304">
        <f t="shared" si="38"/>
        <v>3.7379750151583204</v>
      </c>
      <c r="M40" s="175"/>
      <c r="N40" s="175"/>
      <c r="O40" s="175"/>
      <c r="P40" s="285"/>
      <c r="Q40" s="416">
        <v>0.187</v>
      </c>
      <c r="R40" s="416"/>
      <c r="S40" s="416">
        <v>0.18216818387986911</v>
      </c>
      <c r="T40" s="416">
        <v>1.9208068312784514</v>
      </c>
      <c r="U40" s="416">
        <v>1.448</v>
      </c>
      <c r="V40" s="416">
        <v>0</v>
      </c>
      <c r="W40" s="416"/>
      <c r="X40" s="28"/>
      <c r="Y40" s="190"/>
      <c r="Z40" s="175"/>
      <c r="AA40" s="352">
        <v>8.0366029834918358</v>
      </c>
      <c r="AB40" s="322">
        <f t="shared" si="39"/>
        <v>0</v>
      </c>
      <c r="AC40" s="323"/>
      <c r="AD40" s="175"/>
      <c r="AE40" s="175">
        <v>0</v>
      </c>
      <c r="AF40" s="175"/>
      <c r="AG40" s="188"/>
      <c r="AH40" s="188"/>
      <c r="AI40" s="188"/>
      <c r="AJ40" s="188"/>
      <c r="AK40" s="28"/>
      <c r="AL40" s="190"/>
      <c r="AM40" s="175"/>
      <c r="AN40" s="352"/>
      <c r="AO40" s="352">
        <v>12.849556136061176</v>
      </c>
      <c r="AP40" s="322"/>
      <c r="AQ40" s="201">
        <f t="shared" si="24"/>
        <v>24.630002130984487</v>
      </c>
    </row>
    <row r="41" spans="1:45" ht="12.75" customHeight="1" x14ac:dyDescent="0.2">
      <c r="A41" s="237" t="s">
        <v>32</v>
      </c>
      <c r="B41" s="138" t="s">
        <v>132</v>
      </c>
      <c r="C41" s="531">
        <f t="shared" si="36"/>
        <v>4.2676336532028476E-3</v>
      </c>
      <c r="D41" s="341">
        <v>4.2676336532028476E-3</v>
      </c>
      <c r="E41" s="416"/>
      <c r="F41" s="416"/>
      <c r="G41" s="587"/>
      <c r="H41" s="304">
        <f t="shared" si="37"/>
        <v>0</v>
      </c>
      <c r="I41" s="28"/>
      <c r="J41" s="175"/>
      <c r="K41" s="175"/>
      <c r="L41" s="304">
        <f t="shared" si="38"/>
        <v>2.8634242510690751</v>
      </c>
      <c r="M41" s="175"/>
      <c r="N41" s="175"/>
      <c r="O41" s="175"/>
      <c r="P41" s="285"/>
      <c r="Q41" s="437">
        <v>0.14099999999999999</v>
      </c>
      <c r="R41" s="416"/>
      <c r="S41" s="437">
        <v>0.15065119704944194</v>
      </c>
      <c r="T41" s="437">
        <v>1.5917730540196333</v>
      </c>
      <c r="U41" s="437">
        <v>0.98</v>
      </c>
      <c r="V41" s="437">
        <v>0</v>
      </c>
      <c r="W41" s="416"/>
      <c r="X41" s="28"/>
      <c r="Y41" s="190"/>
      <c r="Z41" s="175"/>
      <c r="AA41" s="349">
        <v>18.056239473457492</v>
      </c>
      <c r="AB41" s="322">
        <f t="shared" si="39"/>
        <v>0</v>
      </c>
      <c r="AC41" s="323"/>
      <c r="AD41" s="175"/>
      <c r="AE41" s="175">
        <v>0</v>
      </c>
      <c r="AF41" s="175"/>
      <c r="AG41" s="188"/>
      <c r="AH41" s="188"/>
      <c r="AI41" s="188"/>
      <c r="AJ41" s="188"/>
      <c r="AK41" s="284"/>
      <c r="AL41" s="285"/>
      <c r="AM41" s="175"/>
      <c r="AN41" s="349"/>
      <c r="AO41" s="349">
        <v>76.292851264969912</v>
      </c>
      <c r="AP41" s="322"/>
      <c r="AQ41" s="201">
        <f t="shared" si="24"/>
        <v>97.216782623149683</v>
      </c>
    </row>
    <row r="42" spans="1:45" ht="12.75" customHeight="1" x14ac:dyDescent="0.2">
      <c r="A42" s="237" t="s">
        <v>34</v>
      </c>
      <c r="B42" s="138" t="s">
        <v>133</v>
      </c>
      <c r="C42" s="251">
        <f t="shared" si="36"/>
        <v>1.8493079163879004E-3</v>
      </c>
      <c r="D42" s="323">
        <v>1.8493079163879004E-3</v>
      </c>
      <c r="E42" s="416"/>
      <c r="F42" s="416"/>
      <c r="G42" s="587"/>
      <c r="H42" s="304">
        <f t="shared" si="37"/>
        <v>0</v>
      </c>
      <c r="I42" s="28"/>
      <c r="J42" s="175"/>
      <c r="K42" s="175"/>
      <c r="L42" s="304">
        <f t="shared" si="38"/>
        <v>0.56501823626452696</v>
      </c>
      <c r="M42" s="175"/>
      <c r="N42" s="175"/>
      <c r="O42" s="175"/>
      <c r="P42" s="285"/>
      <c r="Q42" s="416">
        <v>4.8000000000000001E-2</v>
      </c>
      <c r="R42" s="416"/>
      <c r="S42" s="416">
        <v>0.11787353074579768</v>
      </c>
      <c r="T42" s="416">
        <v>8.5144705518729255E-2</v>
      </c>
      <c r="U42" s="416">
        <v>0.314</v>
      </c>
      <c r="V42" s="416">
        <v>0</v>
      </c>
      <c r="W42" s="416"/>
      <c r="X42" s="28"/>
      <c r="Y42" s="190"/>
      <c r="Z42" s="175"/>
      <c r="AA42" s="352">
        <v>0.84576066269798111</v>
      </c>
      <c r="AB42" s="322">
        <f t="shared" si="39"/>
        <v>0</v>
      </c>
      <c r="AC42" s="323"/>
      <c r="AD42" s="175"/>
      <c r="AE42" s="175">
        <v>0</v>
      </c>
      <c r="AF42" s="175"/>
      <c r="AG42" s="188"/>
      <c r="AH42" s="188"/>
      <c r="AI42" s="188"/>
      <c r="AJ42" s="188"/>
      <c r="AK42" s="359"/>
      <c r="AL42" s="174"/>
      <c r="AM42" s="175"/>
      <c r="AN42" s="384"/>
      <c r="AO42" s="352">
        <v>2.6191654446447128</v>
      </c>
      <c r="AP42" s="322"/>
      <c r="AQ42" s="201">
        <f t="shared" si="24"/>
        <v>4.0317936515236088</v>
      </c>
    </row>
    <row r="43" spans="1:45" ht="12.75" customHeight="1" x14ac:dyDescent="0.2">
      <c r="A43" s="237" t="s">
        <v>36</v>
      </c>
      <c r="B43" s="138" t="s">
        <v>143</v>
      </c>
      <c r="C43" s="531">
        <f t="shared" si="36"/>
        <v>1.4076362841724268E-3</v>
      </c>
      <c r="D43" s="323">
        <v>1.4076362841724268E-3</v>
      </c>
      <c r="E43" s="416"/>
      <c r="F43" s="416"/>
      <c r="G43" s="587"/>
      <c r="H43" s="304">
        <f t="shared" si="37"/>
        <v>0</v>
      </c>
      <c r="I43" s="28"/>
      <c r="J43" s="175"/>
      <c r="K43" s="175">
        <v>0</v>
      </c>
      <c r="L43" s="304">
        <f t="shared" si="38"/>
        <v>10.89005228537788</v>
      </c>
      <c r="M43" s="175"/>
      <c r="N43" s="175"/>
      <c r="O43" s="175"/>
      <c r="P43" s="190"/>
      <c r="Q43" s="416">
        <v>0.71299999999999997</v>
      </c>
      <c r="R43" s="416"/>
      <c r="S43" s="416">
        <v>3.9232345206515755</v>
      </c>
      <c r="T43" s="416">
        <v>3.6439047700812095</v>
      </c>
      <c r="U43" s="416">
        <v>2.2400000000000002</v>
      </c>
      <c r="V43" s="416">
        <v>0.36991299464509614</v>
      </c>
      <c r="W43" s="416"/>
      <c r="X43" s="28"/>
      <c r="Y43" s="190"/>
      <c r="Z43" s="175"/>
      <c r="AA43" s="352">
        <v>33.674035852834557</v>
      </c>
      <c r="AB43" s="322">
        <f t="shared" si="39"/>
        <v>0</v>
      </c>
      <c r="AC43" s="323"/>
      <c r="AD43" s="175"/>
      <c r="AE43" s="175">
        <v>0</v>
      </c>
      <c r="AF43" s="175"/>
      <c r="AG43" s="175"/>
      <c r="AH43" s="175"/>
      <c r="AI43" s="175"/>
      <c r="AJ43" s="175"/>
      <c r="AK43" s="28"/>
      <c r="AL43" s="190"/>
      <c r="AM43" s="175"/>
      <c r="AN43" s="352"/>
      <c r="AO43" s="352">
        <v>59.289522792103092</v>
      </c>
      <c r="AP43" s="322"/>
      <c r="AQ43" s="201">
        <f t="shared" si="24"/>
        <v>103.85501856659971</v>
      </c>
    </row>
    <row r="44" spans="1:45" s="198" customFormat="1" ht="12.75" customHeight="1" x14ac:dyDescent="0.2">
      <c r="A44" s="631" t="s">
        <v>173</v>
      </c>
      <c r="B44" s="632" t="s">
        <v>174</v>
      </c>
      <c r="C44" s="553">
        <f>SUM(D44:G44)</f>
        <v>0</v>
      </c>
      <c r="D44" s="331">
        <v>0</v>
      </c>
      <c r="E44" s="417"/>
      <c r="F44" s="417"/>
      <c r="G44" s="585"/>
      <c r="H44" s="310">
        <f>SUM(I44:K44)</f>
        <v>0</v>
      </c>
      <c r="I44" s="265"/>
      <c r="J44" s="182"/>
      <c r="K44" s="182"/>
      <c r="L44" s="310">
        <f>SUM(M44:Z44)</f>
        <v>26.99197232050961</v>
      </c>
      <c r="M44" s="182"/>
      <c r="N44" s="182"/>
      <c r="O44" s="182"/>
      <c r="P44" s="266"/>
      <c r="Q44" s="417">
        <v>0.47256534401424571</v>
      </c>
      <c r="R44" s="417"/>
      <c r="S44" s="417">
        <v>0</v>
      </c>
      <c r="T44" s="417">
        <v>0.28653275581888604</v>
      </c>
      <c r="U44" s="417">
        <v>26.232874220676479</v>
      </c>
      <c r="V44" s="417">
        <v>0</v>
      </c>
      <c r="W44" s="417"/>
      <c r="X44" s="265"/>
      <c r="Y44" s="266"/>
      <c r="Z44" s="182"/>
      <c r="AA44" s="355">
        <v>3.9427631876319347</v>
      </c>
      <c r="AB44" s="330">
        <f>SUM(AC44:AM44)</f>
        <v>0</v>
      </c>
      <c r="AC44" s="331"/>
      <c r="AD44" s="182"/>
      <c r="AE44" s="182">
        <v>0</v>
      </c>
      <c r="AF44" s="182"/>
      <c r="AG44" s="182"/>
      <c r="AH44" s="182"/>
      <c r="AI44" s="182"/>
      <c r="AJ44" s="182"/>
      <c r="AK44" s="265"/>
      <c r="AL44" s="266"/>
      <c r="AM44" s="182"/>
      <c r="AN44" s="355"/>
      <c r="AO44" s="355">
        <v>9.7628855678659576</v>
      </c>
      <c r="AP44" s="330"/>
      <c r="AQ44" s="217">
        <f>C44+H44+L44+AA44+AB44+AN44+AO44+AP44</f>
        <v>40.697621076007508</v>
      </c>
    </row>
    <row r="45" spans="1:45" s="208" customFormat="1" ht="12.75" customHeight="1" x14ac:dyDescent="0.2">
      <c r="A45" s="218" t="s">
        <v>37</v>
      </c>
      <c r="B45" s="193"/>
      <c r="C45" s="533">
        <f t="shared" ref="C45:AP45" si="40">SUM(C46:C55)</f>
        <v>0</v>
      </c>
      <c r="D45" s="534">
        <f t="shared" si="40"/>
        <v>0</v>
      </c>
      <c r="E45" s="534">
        <f t="shared" si="40"/>
        <v>0</v>
      </c>
      <c r="F45" s="535">
        <f t="shared" si="40"/>
        <v>0</v>
      </c>
      <c r="G45" s="535">
        <f t="shared" si="40"/>
        <v>0</v>
      </c>
      <c r="H45" s="536">
        <f t="shared" si="40"/>
        <v>0</v>
      </c>
      <c r="I45" s="537">
        <f t="shared" si="40"/>
        <v>0</v>
      </c>
      <c r="J45" s="534">
        <f t="shared" si="40"/>
        <v>0</v>
      </c>
      <c r="K45" s="534">
        <f t="shared" si="40"/>
        <v>0</v>
      </c>
      <c r="L45" s="536">
        <f t="shared" si="40"/>
        <v>4650.6186830483357</v>
      </c>
      <c r="M45" s="534">
        <f t="shared" si="40"/>
        <v>0</v>
      </c>
      <c r="N45" s="534">
        <f t="shared" ref="N45" si="41">SUM(N46:N55)</f>
        <v>0</v>
      </c>
      <c r="O45" s="534">
        <f t="shared" si="40"/>
        <v>0</v>
      </c>
      <c r="P45" s="534">
        <f t="shared" si="40"/>
        <v>1074.5478990272568</v>
      </c>
      <c r="Q45" s="534">
        <f t="shared" si="40"/>
        <v>0</v>
      </c>
      <c r="R45" s="534">
        <f t="shared" si="40"/>
        <v>846.48864781416</v>
      </c>
      <c r="S45" s="534">
        <f t="shared" si="40"/>
        <v>0</v>
      </c>
      <c r="T45" s="534">
        <f t="shared" si="40"/>
        <v>2.5301873686684075</v>
      </c>
      <c r="U45" s="534">
        <f>SUM(U46:U55)</f>
        <v>2727.0519488382506</v>
      </c>
      <c r="V45" s="534">
        <f t="shared" si="40"/>
        <v>0</v>
      </c>
      <c r="W45" s="535">
        <f t="shared" si="40"/>
        <v>0</v>
      </c>
      <c r="X45" s="535">
        <f t="shared" si="40"/>
        <v>0</v>
      </c>
      <c r="Y45" s="535">
        <f t="shared" si="40"/>
        <v>0</v>
      </c>
      <c r="Z45" s="534">
        <f t="shared" si="40"/>
        <v>0</v>
      </c>
      <c r="AA45" s="536">
        <f t="shared" si="40"/>
        <v>3.9247736304450549</v>
      </c>
      <c r="AB45" s="538">
        <f t="shared" si="40"/>
        <v>128.13245662521598</v>
      </c>
      <c r="AC45" s="539">
        <f t="shared" si="40"/>
        <v>0</v>
      </c>
      <c r="AD45" s="534">
        <f t="shared" si="40"/>
        <v>0</v>
      </c>
      <c r="AE45" s="534">
        <f t="shared" si="40"/>
        <v>0</v>
      </c>
      <c r="AF45" s="534">
        <f t="shared" ref="AF45" si="42">SUM(AF46:AF55)</f>
        <v>0</v>
      </c>
      <c r="AG45" s="534">
        <f t="shared" si="40"/>
        <v>0</v>
      </c>
      <c r="AH45" s="534">
        <f t="shared" si="40"/>
        <v>0</v>
      </c>
      <c r="AI45" s="534">
        <f t="shared" si="40"/>
        <v>98.275793360159994</v>
      </c>
      <c r="AJ45" s="534">
        <f t="shared" ref="AJ45" si="43">SUM(AJ46:AJ55)</f>
        <v>29.856663265055996</v>
      </c>
      <c r="AK45" s="537">
        <f t="shared" si="40"/>
        <v>0</v>
      </c>
      <c r="AL45" s="535">
        <f t="shared" ref="AL45" si="44">SUM(AL46:AL55)</f>
        <v>0</v>
      </c>
      <c r="AM45" s="534">
        <f t="shared" si="40"/>
        <v>0</v>
      </c>
      <c r="AN45" s="536">
        <f t="shared" si="40"/>
        <v>0</v>
      </c>
      <c r="AO45" s="536">
        <f t="shared" si="40"/>
        <v>3.7821606837106896</v>
      </c>
      <c r="AP45" s="538">
        <f t="shared" si="40"/>
        <v>0</v>
      </c>
      <c r="AQ45" s="541">
        <f t="shared" si="24"/>
        <v>4786.4580739877074</v>
      </c>
      <c r="AR45" s="198"/>
      <c r="AS45" s="517"/>
    </row>
    <row r="46" spans="1:45" s="198" customFormat="1" ht="12.75" customHeight="1" x14ac:dyDescent="0.2">
      <c r="A46" s="241" t="s">
        <v>71</v>
      </c>
      <c r="B46" s="212"/>
      <c r="C46" s="261">
        <f t="shared" ref="C46:C64" si="45">SUM(D46:G46)</f>
        <v>0</v>
      </c>
      <c r="D46" s="291"/>
      <c r="E46" s="274"/>
      <c r="F46" s="263"/>
      <c r="G46" s="263"/>
      <c r="H46" s="309">
        <f t="shared" ref="H46:H64" si="46">SUM(I46:K46)</f>
        <v>0</v>
      </c>
      <c r="I46" s="262"/>
      <c r="J46" s="181"/>
      <c r="K46" s="181"/>
      <c r="L46" s="309">
        <f t="shared" ref="L46:L64" si="47">SUM(M46:Z46)</f>
        <v>603.44118623870213</v>
      </c>
      <c r="M46" s="181"/>
      <c r="N46" s="181"/>
      <c r="O46" s="181"/>
      <c r="P46" s="181"/>
      <c r="Q46" s="181"/>
      <c r="R46" s="181"/>
      <c r="S46" s="181"/>
      <c r="T46" s="181"/>
      <c r="U46" s="181">
        <v>603.44118623870213</v>
      </c>
      <c r="V46" s="181"/>
      <c r="W46" s="263"/>
      <c r="X46" s="263"/>
      <c r="Y46" s="263"/>
      <c r="Z46" s="181"/>
      <c r="AA46" s="354">
        <v>1.2743217872000001E-2</v>
      </c>
      <c r="AB46" s="328">
        <f t="shared" ref="AB46:AB64" si="48">SUM(AC46:AM46)</f>
        <v>22.637213761297819</v>
      </c>
      <c r="AC46" s="329"/>
      <c r="AD46" s="181"/>
      <c r="AE46" s="181"/>
      <c r="AF46" s="181"/>
      <c r="AG46" s="181"/>
      <c r="AH46" s="181"/>
      <c r="AI46" s="181">
        <v>22.637213761297819</v>
      </c>
      <c r="AJ46" s="181">
        <v>0</v>
      </c>
      <c r="AK46" s="262"/>
      <c r="AL46" s="263"/>
      <c r="AM46" s="181"/>
      <c r="AN46" s="309"/>
      <c r="AO46" s="354"/>
      <c r="AP46" s="328"/>
      <c r="AQ46" s="221">
        <f t="shared" si="24"/>
        <v>626.09114321787195</v>
      </c>
    </row>
    <row r="47" spans="1:45" s="198" customFormat="1" ht="12.75" customHeight="1" x14ac:dyDescent="0.2">
      <c r="A47" s="235" t="s">
        <v>151</v>
      </c>
      <c r="B47" s="510"/>
      <c r="C47" s="251">
        <f t="shared" si="45"/>
        <v>0</v>
      </c>
      <c r="D47" s="514"/>
      <c r="E47" s="515"/>
      <c r="F47" s="285"/>
      <c r="G47" s="285"/>
      <c r="H47" s="304">
        <f t="shared" si="46"/>
        <v>0</v>
      </c>
      <c r="I47" s="284"/>
      <c r="J47" s="188"/>
      <c r="K47" s="188"/>
      <c r="L47" s="317">
        <f t="shared" si="47"/>
        <v>363.55213331951211</v>
      </c>
      <c r="M47" s="188"/>
      <c r="N47" s="188"/>
      <c r="O47" s="188"/>
      <c r="P47" s="188"/>
      <c r="Q47" s="188"/>
      <c r="R47" s="188"/>
      <c r="S47" s="188"/>
      <c r="T47" s="188"/>
      <c r="U47" s="188">
        <v>363.55213331951211</v>
      </c>
      <c r="V47" s="188"/>
      <c r="W47" s="285"/>
      <c r="X47" s="285"/>
      <c r="Y47" s="285"/>
      <c r="Z47" s="188"/>
      <c r="AA47" s="522"/>
      <c r="AB47" s="340">
        <f t="shared" si="48"/>
        <v>13.638126702333153</v>
      </c>
      <c r="AC47" s="341"/>
      <c r="AD47" s="188"/>
      <c r="AE47" s="188"/>
      <c r="AF47" s="188"/>
      <c r="AG47" s="188"/>
      <c r="AH47" s="188"/>
      <c r="AI47" s="188">
        <v>13.638126702333153</v>
      </c>
      <c r="AJ47" s="188">
        <v>0</v>
      </c>
      <c r="AK47" s="284"/>
      <c r="AL47" s="285"/>
      <c r="AM47" s="188"/>
      <c r="AN47" s="317"/>
      <c r="AO47" s="349"/>
      <c r="AP47" s="340"/>
      <c r="AQ47" s="214">
        <f t="shared" si="24"/>
        <v>377.19026002184523</v>
      </c>
    </row>
    <row r="48" spans="1:45" s="198" customFormat="1" ht="12.75" customHeight="1" x14ac:dyDescent="0.2">
      <c r="A48" s="237" t="s">
        <v>72</v>
      </c>
      <c r="B48" s="200"/>
      <c r="C48" s="251">
        <f t="shared" si="45"/>
        <v>0</v>
      </c>
      <c r="D48" s="252"/>
      <c r="E48" s="253"/>
      <c r="F48" s="190"/>
      <c r="G48" s="190"/>
      <c r="H48" s="304">
        <f t="shared" si="46"/>
        <v>0</v>
      </c>
      <c r="I48" s="28"/>
      <c r="J48" s="175"/>
      <c r="K48" s="175"/>
      <c r="L48" s="304">
        <f t="shared" si="47"/>
        <v>2096.8501399991178</v>
      </c>
      <c r="M48" s="175"/>
      <c r="N48" s="175"/>
      <c r="O48" s="175"/>
      <c r="P48" s="175">
        <v>955.01744693159503</v>
      </c>
      <c r="Q48" s="175"/>
      <c r="R48" s="175"/>
      <c r="S48" s="175"/>
      <c r="T48" s="175">
        <v>2.5301873686684075</v>
      </c>
      <c r="U48" s="175">
        <v>1139.3025056988545</v>
      </c>
      <c r="V48" s="175"/>
      <c r="W48" s="190"/>
      <c r="X48" s="190"/>
      <c r="Y48" s="190"/>
      <c r="Z48" s="175"/>
      <c r="AA48" s="352"/>
      <c r="AB48" s="322">
        <f t="shared" si="48"/>
        <v>69.293224528160891</v>
      </c>
      <c r="AC48" s="323"/>
      <c r="AD48" s="175"/>
      <c r="AE48" s="175"/>
      <c r="AF48" s="175"/>
      <c r="AG48" s="175"/>
      <c r="AH48" s="175"/>
      <c r="AI48" s="175">
        <v>42.739267634419036</v>
      </c>
      <c r="AJ48" s="175">
        <v>26.553956893741859</v>
      </c>
      <c r="AK48" s="28"/>
      <c r="AL48" s="190"/>
      <c r="AM48" s="175"/>
      <c r="AN48" s="304"/>
      <c r="AO48" s="31">
        <v>0.25264230761068945</v>
      </c>
      <c r="AP48" s="322"/>
      <c r="AQ48" s="201">
        <f t="shared" si="24"/>
        <v>2166.3960068348892</v>
      </c>
    </row>
    <row r="49" spans="1:45" s="198" customFormat="1" ht="12.75" customHeight="1" x14ac:dyDescent="0.2">
      <c r="A49" s="237" t="s">
        <v>73</v>
      </c>
      <c r="B49" s="200"/>
      <c r="C49" s="251">
        <f t="shared" si="45"/>
        <v>0</v>
      </c>
      <c r="D49" s="252"/>
      <c r="E49" s="253"/>
      <c r="F49" s="190"/>
      <c r="G49" s="190"/>
      <c r="H49" s="304">
        <f t="shared" si="46"/>
        <v>0</v>
      </c>
      <c r="I49" s="28"/>
      <c r="J49" s="175"/>
      <c r="K49" s="175"/>
      <c r="L49" s="304">
        <f t="shared" si="47"/>
        <v>128.45818667522161</v>
      </c>
      <c r="M49" s="175"/>
      <c r="N49" s="175"/>
      <c r="O49" s="175"/>
      <c r="P49" s="175">
        <v>16.044775606571537</v>
      </c>
      <c r="Q49" s="175"/>
      <c r="R49" s="175"/>
      <c r="S49" s="175"/>
      <c r="T49" s="175"/>
      <c r="U49" s="175">
        <v>112.41341106865006</v>
      </c>
      <c r="V49" s="175"/>
      <c r="W49" s="190"/>
      <c r="X49" s="190"/>
      <c r="Y49" s="190"/>
      <c r="Z49" s="175"/>
      <c r="AA49" s="352"/>
      <c r="AB49" s="322">
        <f t="shared" si="48"/>
        <v>4.6631446389694018</v>
      </c>
      <c r="AC49" s="323"/>
      <c r="AD49" s="175"/>
      <c r="AE49" s="175"/>
      <c r="AF49" s="175"/>
      <c r="AG49" s="175"/>
      <c r="AH49" s="175"/>
      <c r="AI49" s="175">
        <v>4.2170247474474847</v>
      </c>
      <c r="AJ49" s="175">
        <v>0.44611989152191722</v>
      </c>
      <c r="AK49" s="28"/>
      <c r="AL49" s="190"/>
      <c r="AM49" s="175"/>
      <c r="AN49" s="304"/>
      <c r="AO49" s="352"/>
      <c r="AP49" s="322"/>
      <c r="AQ49" s="201">
        <f t="shared" si="24"/>
        <v>133.12133131419102</v>
      </c>
    </row>
    <row r="50" spans="1:45" s="198" customFormat="1" ht="12.75" customHeight="1" x14ac:dyDescent="0.2">
      <c r="A50" s="237" t="s">
        <v>38</v>
      </c>
      <c r="B50" s="200"/>
      <c r="C50" s="251">
        <f t="shared" si="45"/>
        <v>0</v>
      </c>
      <c r="D50" s="252"/>
      <c r="E50" s="253"/>
      <c r="F50" s="190"/>
      <c r="G50" s="190"/>
      <c r="H50" s="304">
        <f t="shared" si="46"/>
        <v>0</v>
      </c>
      <c r="I50" s="28"/>
      <c r="J50" s="175"/>
      <c r="K50" s="175"/>
      <c r="L50" s="304">
        <f t="shared" si="47"/>
        <v>35.810350904480138</v>
      </c>
      <c r="M50" s="175"/>
      <c r="N50" s="175"/>
      <c r="O50" s="175"/>
      <c r="P50" s="175"/>
      <c r="Q50" s="175"/>
      <c r="R50" s="287"/>
      <c r="S50" s="175"/>
      <c r="T50" s="175"/>
      <c r="U50" s="175">
        <v>35.810350904480138</v>
      </c>
      <c r="V50" s="175"/>
      <c r="W50" s="190"/>
      <c r="X50" s="190"/>
      <c r="Y50" s="190"/>
      <c r="Z50" s="175"/>
      <c r="AA50" s="352"/>
      <c r="AB50" s="322">
        <f t="shared" si="48"/>
        <v>0</v>
      </c>
      <c r="AC50" s="323"/>
      <c r="AD50" s="175"/>
      <c r="AE50" s="175"/>
      <c r="AF50" s="175"/>
      <c r="AG50" s="175"/>
      <c r="AH50" s="175"/>
      <c r="AI50" s="175">
        <v>0</v>
      </c>
      <c r="AJ50" s="175"/>
      <c r="AK50" s="28"/>
      <c r="AL50" s="190"/>
      <c r="AM50" s="175"/>
      <c r="AN50" s="304"/>
      <c r="AO50" s="352">
        <v>3.5295183761</v>
      </c>
      <c r="AP50" s="322"/>
      <c r="AQ50" s="201">
        <f t="shared" si="24"/>
        <v>39.339869280580139</v>
      </c>
    </row>
    <row r="51" spans="1:45" s="198" customFormat="1" ht="12.75" customHeight="1" x14ac:dyDescent="0.2">
      <c r="A51" s="237" t="s">
        <v>39</v>
      </c>
      <c r="B51" s="200"/>
      <c r="C51" s="251">
        <f t="shared" si="45"/>
        <v>0</v>
      </c>
      <c r="D51" s="252"/>
      <c r="E51" s="253"/>
      <c r="F51" s="190"/>
      <c r="G51" s="190"/>
      <c r="H51" s="304">
        <f t="shared" si="46"/>
        <v>0</v>
      </c>
      <c r="I51" s="28"/>
      <c r="J51" s="175"/>
      <c r="K51" s="175"/>
      <c r="L51" s="304">
        <f t="shared" si="47"/>
        <v>5.1723132687581383</v>
      </c>
      <c r="M51" s="175"/>
      <c r="N51" s="175"/>
      <c r="O51" s="175"/>
      <c r="P51" s="175">
        <v>0.74807177777777767</v>
      </c>
      <c r="Q51" s="175"/>
      <c r="R51" s="175">
        <v>4.4242414909803607</v>
      </c>
      <c r="S51" s="175"/>
      <c r="T51" s="175"/>
      <c r="U51" s="175"/>
      <c r="V51" s="175"/>
      <c r="W51" s="190"/>
      <c r="X51" s="190"/>
      <c r="Y51" s="190"/>
      <c r="Z51" s="175"/>
      <c r="AA51" s="352"/>
      <c r="AB51" s="322">
        <f t="shared" si="48"/>
        <v>0</v>
      </c>
      <c r="AC51" s="323"/>
      <c r="AD51" s="175"/>
      <c r="AE51" s="175"/>
      <c r="AF51" s="175"/>
      <c r="AG51" s="175"/>
      <c r="AH51" s="175"/>
      <c r="AI51" s="175"/>
      <c r="AJ51" s="175"/>
      <c r="AK51" s="28"/>
      <c r="AL51" s="190"/>
      <c r="AM51" s="175"/>
      <c r="AN51" s="304"/>
      <c r="AO51" s="352"/>
      <c r="AP51" s="322"/>
      <c r="AQ51" s="201">
        <f t="shared" si="24"/>
        <v>5.1723132687581383</v>
      </c>
    </row>
    <row r="52" spans="1:45" s="198" customFormat="1" ht="12.75" customHeight="1" x14ac:dyDescent="0.2">
      <c r="A52" s="237" t="s">
        <v>77</v>
      </c>
      <c r="B52" s="238"/>
      <c r="C52" s="286">
        <f t="shared" si="45"/>
        <v>0</v>
      </c>
      <c r="D52" s="287"/>
      <c r="E52" s="287"/>
      <c r="F52" s="288"/>
      <c r="G52" s="288"/>
      <c r="H52" s="318">
        <f t="shared" si="46"/>
        <v>0</v>
      </c>
      <c r="I52" s="319"/>
      <c r="J52" s="287"/>
      <c r="K52" s="287"/>
      <c r="L52" s="318">
        <f t="shared" si="47"/>
        <v>842.0644063231797</v>
      </c>
      <c r="M52" s="287"/>
      <c r="N52" s="287"/>
      <c r="O52" s="287"/>
      <c r="P52" s="188"/>
      <c r="Q52" s="287"/>
      <c r="R52" s="287">
        <v>842.0644063231797</v>
      </c>
      <c r="S52" s="287"/>
      <c r="T52" s="287"/>
      <c r="U52" s="287"/>
      <c r="V52" s="287"/>
      <c r="W52" s="288"/>
      <c r="X52" s="288"/>
      <c r="Y52" s="288"/>
      <c r="Z52" s="287"/>
      <c r="AA52" s="349"/>
      <c r="AB52" s="342">
        <f t="shared" si="48"/>
        <v>0</v>
      </c>
      <c r="AC52" s="343"/>
      <c r="AD52" s="287"/>
      <c r="AE52" s="287"/>
      <c r="AF52" s="287"/>
      <c r="AG52" s="287"/>
      <c r="AH52" s="287"/>
      <c r="AI52" s="287"/>
      <c r="AJ52" s="287"/>
      <c r="AK52" s="284"/>
      <c r="AL52" s="285"/>
      <c r="AM52" s="287"/>
      <c r="AN52" s="349"/>
      <c r="AO52" s="349"/>
      <c r="AP52" s="342"/>
      <c r="AQ52" s="239">
        <f t="shared" si="24"/>
        <v>842.0644063231797</v>
      </c>
    </row>
    <row r="53" spans="1:45" s="198" customFormat="1" ht="12.75" customHeight="1" x14ac:dyDescent="0.2">
      <c r="A53" s="237" t="s">
        <v>74</v>
      </c>
      <c r="B53" s="238"/>
      <c r="C53" s="286">
        <f t="shared" si="45"/>
        <v>0</v>
      </c>
      <c r="D53" s="319"/>
      <c r="E53" s="287"/>
      <c r="F53" s="288"/>
      <c r="G53" s="288"/>
      <c r="H53" s="318">
        <f t="shared" si="46"/>
        <v>0</v>
      </c>
      <c r="I53" s="319"/>
      <c r="J53" s="287"/>
      <c r="K53" s="287"/>
      <c r="L53" s="318">
        <f t="shared" si="47"/>
        <v>373.95197180480096</v>
      </c>
      <c r="M53" s="287"/>
      <c r="N53" s="287"/>
      <c r="O53" s="287"/>
      <c r="P53" s="287">
        <v>25.313975818283382</v>
      </c>
      <c r="Q53" s="287"/>
      <c r="R53" s="287"/>
      <c r="S53" s="287"/>
      <c r="T53" s="287"/>
      <c r="U53" s="287">
        <v>348.63799598651758</v>
      </c>
      <c r="V53" s="287"/>
      <c r="W53" s="288"/>
      <c r="X53" s="288"/>
      <c r="Y53" s="288"/>
      <c r="Z53" s="287"/>
      <c r="AA53" s="349"/>
      <c r="AB53" s="342">
        <f t="shared" si="48"/>
        <v>13.782491707895321</v>
      </c>
      <c r="AC53" s="343"/>
      <c r="AD53" s="287"/>
      <c r="AE53" s="287"/>
      <c r="AF53" s="287"/>
      <c r="AG53" s="287"/>
      <c r="AH53" s="287"/>
      <c r="AI53" s="175">
        <v>13.078644647459296</v>
      </c>
      <c r="AJ53" s="175">
        <v>0.70384706043602507</v>
      </c>
      <c r="AK53" s="287"/>
      <c r="AL53" s="287"/>
      <c r="AM53" s="287"/>
      <c r="AN53" s="349"/>
      <c r="AO53" s="352"/>
      <c r="AP53" s="342"/>
      <c r="AQ53" s="239">
        <f t="shared" si="24"/>
        <v>387.73446351269627</v>
      </c>
    </row>
    <row r="54" spans="1:45" s="198" customFormat="1" ht="12.75" customHeight="1" x14ac:dyDescent="0.2">
      <c r="A54" s="199" t="s">
        <v>135</v>
      </c>
      <c r="B54" s="200"/>
      <c r="C54" s="286">
        <f t="shared" si="45"/>
        <v>0</v>
      </c>
      <c r="D54" s="319"/>
      <c r="E54" s="287"/>
      <c r="F54" s="288"/>
      <c r="G54" s="288"/>
      <c r="H54" s="318">
        <f t="shared" si="46"/>
        <v>0</v>
      </c>
      <c r="I54" s="319"/>
      <c r="J54" s="287"/>
      <c r="K54" s="287"/>
      <c r="L54" s="318">
        <f t="shared" si="47"/>
        <v>71.499524145773904</v>
      </c>
      <c r="M54" s="287"/>
      <c r="N54" s="287"/>
      <c r="O54" s="287"/>
      <c r="P54" s="287"/>
      <c r="Q54" s="287"/>
      <c r="R54" s="287"/>
      <c r="S54" s="287"/>
      <c r="T54" s="287"/>
      <c r="U54" s="287">
        <v>71.499524145773904</v>
      </c>
      <c r="V54" s="287"/>
      <c r="W54" s="288"/>
      <c r="X54" s="288"/>
      <c r="Y54" s="288"/>
      <c r="Z54" s="287"/>
      <c r="AA54" s="384"/>
      <c r="AB54" s="342">
        <f t="shared" si="48"/>
        <v>0</v>
      </c>
      <c r="AC54" s="343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384"/>
      <c r="AO54" s="349"/>
      <c r="AP54" s="342"/>
      <c r="AQ54" s="239">
        <f t="shared" si="24"/>
        <v>71.499524145773904</v>
      </c>
    </row>
    <row r="55" spans="1:45" s="198" customFormat="1" ht="12.75" customHeight="1" x14ac:dyDescent="0.2">
      <c r="A55" s="215" t="s">
        <v>75</v>
      </c>
      <c r="B55" s="216"/>
      <c r="C55" s="264">
        <f t="shared" si="45"/>
        <v>0</v>
      </c>
      <c r="D55" s="292"/>
      <c r="E55" s="293"/>
      <c r="F55" s="266"/>
      <c r="G55" s="266"/>
      <c r="H55" s="310">
        <f t="shared" si="46"/>
        <v>0</v>
      </c>
      <c r="I55" s="265"/>
      <c r="J55" s="182"/>
      <c r="K55" s="182"/>
      <c r="L55" s="310">
        <f t="shared" si="47"/>
        <v>129.81847036878918</v>
      </c>
      <c r="M55" s="182"/>
      <c r="N55" s="182"/>
      <c r="O55" s="182"/>
      <c r="P55" s="182">
        <v>77.423628893028891</v>
      </c>
      <c r="Q55" s="182"/>
      <c r="R55" s="182"/>
      <c r="S55" s="182">
        <v>0</v>
      </c>
      <c r="T55" s="182"/>
      <c r="U55" s="182">
        <v>52.394841475760288</v>
      </c>
      <c r="V55" s="182"/>
      <c r="W55" s="266"/>
      <c r="X55" s="266"/>
      <c r="Y55" s="266"/>
      <c r="Z55" s="182"/>
      <c r="AA55" s="520">
        <v>3.9120304125730549</v>
      </c>
      <c r="AB55" s="330">
        <f t="shared" si="48"/>
        <v>4.1182552865594069</v>
      </c>
      <c r="AC55" s="331"/>
      <c r="AD55" s="182"/>
      <c r="AE55" s="182"/>
      <c r="AF55" s="182"/>
      <c r="AG55" s="182"/>
      <c r="AH55" s="182"/>
      <c r="AI55" s="182">
        <v>1.9655158672032134</v>
      </c>
      <c r="AJ55" s="182">
        <v>2.1527394193561933</v>
      </c>
      <c r="AK55" s="265"/>
      <c r="AL55" s="266"/>
      <c r="AM55" s="182"/>
      <c r="AN55" s="310"/>
      <c r="AO55" s="355"/>
      <c r="AP55" s="330"/>
      <c r="AQ55" s="217">
        <f t="shared" si="24"/>
        <v>137.84875606792164</v>
      </c>
    </row>
    <row r="56" spans="1:45" s="208" customFormat="1" ht="12.75" customHeight="1" x14ac:dyDescent="0.2">
      <c r="A56" s="242" t="s">
        <v>40</v>
      </c>
      <c r="B56" s="243"/>
      <c r="C56" s="289">
        <f t="shared" si="45"/>
        <v>247.17989030371876</v>
      </c>
      <c r="D56" s="294">
        <v>154.48742705736353</v>
      </c>
      <c r="E56" s="386">
        <v>74.831314488035872</v>
      </c>
      <c r="F56" s="290"/>
      <c r="G56" s="290">
        <v>17.861148758319349</v>
      </c>
      <c r="H56" s="176">
        <f t="shared" si="46"/>
        <v>200.601865</v>
      </c>
      <c r="I56" s="294"/>
      <c r="J56" s="189">
        <v>127.70399999999999</v>
      </c>
      <c r="K56" s="189">
        <v>72.89786500000001</v>
      </c>
      <c r="L56" s="176">
        <f t="shared" si="47"/>
        <v>1102.3644909111742</v>
      </c>
      <c r="M56" s="189"/>
      <c r="N56" s="189"/>
      <c r="O56" s="189"/>
      <c r="P56" s="189">
        <v>0</v>
      </c>
      <c r="Q56" s="189">
        <v>793.26745060926589</v>
      </c>
      <c r="R56" s="189"/>
      <c r="S56" s="189">
        <v>0</v>
      </c>
      <c r="T56" s="189">
        <v>36.511517041369572</v>
      </c>
      <c r="U56" s="189">
        <v>263.25896461370405</v>
      </c>
      <c r="V56" s="189">
        <v>9.3265586468348634</v>
      </c>
      <c r="W56" s="290"/>
      <c r="X56" s="290"/>
      <c r="Y56" s="290"/>
      <c r="Z56" s="189"/>
      <c r="AA56" s="176">
        <v>555.11316242845055</v>
      </c>
      <c r="AB56" s="344">
        <f t="shared" si="48"/>
        <v>61.814278092623951</v>
      </c>
      <c r="AC56" s="345"/>
      <c r="AD56" s="189"/>
      <c r="AE56" s="189">
        <v>33.711271272241746</v>
      </c>
      <c r="AF56" s="189"/>
      <c r="AG56" s="189"/>
      <c r="AH56" s="189"/>
      <c r="AI56" s="189"/>
      <c r="AJ56" s="189"/>
      <c r="AK56" s="294"/>
      <c r="AL56" s="290">
        <v>11.26156466453588</v>
      </c>
      <c r="AM56" s="189">
        <v>16.841442155846327</v>
      </c>
      <c r="AN56" s="176"/>
      <c r="AO56" s="176">
        <v>677.74542579000001</v>
      </c>
      <c r="AP56" s="344"/>
      <c r="AQ56" s="220">
        <f t="shared" si="24"/>
        <v>2844.8191125259677</v>
      </c>
      <c r="AR56" s="198"/>
      <c r="AS56" s="517"/>
    </row>
    <row r="57" spans="1:45" s="208" customFormat="1" ht="12.75" customHeight="1" x14ac:dyDescent="0.2">
      <c r="A57" s="242" t="s">
        <v>194</v>
      </c>
      <c r="B57" s="243"/>
      <c r="C57" s="289">
        <f>C58+C65</f>
        <v>0.27895804511278199</v>
      </c>
      <c r="D57" s="189">
        <f t="shared" ref="D57:AP57" si="49">D58+D65</f>
        <v>0.27895804511278199</v>
      </c>
      <c r="E57" s="189">
        <f t="shared" si="49"/>
        <v>0</v>
      </c>
      <c r="F57" s="290">
        <f t="shared" si="49"/>
        <v>0</v>
      </c>
      <c r="G57" s="290">
        <f t="shared" si="49"/>
        <v>0</v>
      </c>
      <c r="H57" s="176">
        <f t="shared" si="49"/>
        <v>0</v>
      </c>
      <c r="I57" s="294">
        <f t="shared" si="49"/>
        <v>0</v>
      </c>
      <c r="J57" s="294">
        <f t="shared" si="49"/>
        <v>0</v>
      </c>
      <c r="K57" s="294">
        <f t="shared" si="49"/>
        <v>0</v>
      </c>
      <c r="L57" s="176">
        <f t="shared" si="49"/>
        <v>240.51890364586868</v>
      </c>
      <c r="M57" s="189">
        <f t="shared" si="49"/>
        <v>0</v>
      </c>
      <c r="N57" s="189">
        <f t="shared" ref="N57" si="50">N58+N65</f>
        <v>0</v>
      </c>
      <c r="O57" s="189">
        <f t="shared" si="49"/>
        <v>0</v>
      </c>
      <c r="P57" s="189">
        <f t="shared" si="49"/>
        <v>0</v>
      </c>
      <c r="Q57" s="189">
        <f t="shared" si="49"/>
        <v>60.297999999999995</v>
      </c>
      <c r="R57" s="189">
        <f t="shared" si="49"/>
        <v>0</v>
      </c>
      <c r="S57" s="189">
        <f t="shared" si="49"/>
        <v>3.1305666123201203</v>
      </c>
      <c r="T57" s="189">
        <f t="shared" si="49"/>
        <v>68.951337033548555</v>
      </c>
      <c r="U57" s="189">
        <f t="shared" si="49"/>
        <v>108.139</v>
      </c>
      <c r="V57" s="189">
        <f t="shared" si="49"/>
        <v>0</v>
      </c>
      <c r="W57" s="290">
        <f t="shared" si="49"/>
        <v>0</v>
      </c>
      <c r="X57" s="290">
        <f t="shared" si="49"/>
        <v>0</v>
      </c>
      <c r="Y57" s="290">
        <f t="shared" si="49"/>
        <v>0</v>
      </c>
      <c r="Z57" s="294">
        <f t="shared" si="49"/>
        <v>0</v>
      </c>
      <c r="AA57" s="176">
        <f t="shared" si="49"/>
        <v>346.64176368306721</v>
      </c>
      <c r="AB57" s="344">
        <f t="shared" si="49"/>
        <v>31.886503591979192</v>
      </c>
      <c r="AC57" s="345">
        <f t="shared" si="49"/>
        <v>0</v>
      </c>
      <c r="AD57" s="189">
        <f t="shared" si="49"/>
        <v>0</v>
      </c>
      <c r="AE57" s="189">
        <f t="shared" si="49"/>
        <v>16.691038579871996</v>
      </c>
      <c r="AF57" s="189">
        <f t="shared" ref="AF57" si="51">AF58+AF65</f>
        <v>0</v>
      </c>
      <c r="AG57" s="189">
        <f t="shared" si="49"/>
        <v>0</v>
      </c>
      <c r="AH57" s="189">
        <f t="shared" si="49"/>
        <v>4.864553370123212</v>
      </c>
      <c r="AI57" s="189">
        <f t="shared" si="49"/>
        <v>0</v>
      </c>
      <c r="AJ57" s="189">
        <f t="shared" ref="AJ57" si="52">AJ58+AJ65</f>
        <v>0</v>
      </c>
      <c r="AK57" s="189">
        <f t="shared" si="49"/>
        <v>0</v>
      </c>
      <c r="AL57" s="189">
        <f t="shared" ref="AL57" si="53">AL58+AL65</f>
        <v>0.16614308073470971</v>
      </c>
      <c r="AM57" s="294">
        <f t="shared" si="49"/>
        <v>10.164768561249272</v>
      </c>
      <c r="AN57" s="176">
        <f t="shared" si="49"/>
        <v>0</v>
      </c>
      <c r="AO57" s="176">
        <f t="shared" si="49"/>
        <v>925.25689254157692</v>
      </c>
      <c r="AP57" s="344">
        <f t="shared" si="49"/>
        <v>0</v>
      </c>
      <c r="AQ57" s="240">
        <f t="shared" si="24"/>
        <v>1544.5830215076048</v>
      </c>
      <c r="AR57" s="198"/>
      <c r="AS57" s="517"/>
    </row>
    <row r="58" spans="1:45" s="208" customFormat="1" ht="12.75" customHeight="1" x14ac:dyDescent="0.2">
      <c r="A58" s="242" t="s">
        <v>195</v>
      </c>
      <c r="B58" s="243"/>
      <c r="C58" s="289">
        <f t="shared" si="45"/>
        <v>0.27695834586466167</v>
      </c>
      <c r="D58" s="345">
        <v>0.27695834586466167</v>
      </c>
      <c r="E58" s="344">
        <v>0</v>
      </c>
      <c r="F58" s="344">
        <f>SUM(F59:F64)</f>
        <v>0</v>
      </c>
      <c r="G58" s="582">
        <v>0</v>
      </c>
      <c r="H58" s="176">
        <f t="shared" si="46"/>
        <v>0</v>
      </c>
      <c r="I58" s="294">
        <f>SUM(I59:I64)</f>
        <v>0</v>
      </c>
      <c r="J58" s="294">
        <f>SUM(J59:J64)</f>
        <v>0</v>
      </c>
      <c r="K58" s="294">
        <f>SUM(K59:K64)</f>
        <v>0</v>
      </c>
      <c r="L58" s="176">
        <f t="shared" si="47"/>
        <v>127.57978609017898</v>
      </c>
      <c r="M58" s="189">
        <f t="shared" ref="M58:AN58" si="54">SUM(M59:M64)</f>
        <v>0</v>
      </c>
      <c r="N58" s="290">
        <f t="shared" ref="N58" si="55">SUM(N59:N64)</f>
        <v>0</v>
      </c>
      <c r="O58" s="290">
        <f t="shared" si="54"/>
        <v>0</v>
      </c>
      <c r="P58" s="344">
        <f t="shared" si="54"/>
        <v>0</v>
      </c>
      <c r="Q58" s="344">
        <v>16.527000000000001</v>
      </c>
      <c r="R58" s="344">
        <f t="shared" si="54"/>
        <v>0</v>
      </c>
      <c r="S58" s="344">
        <v>0</v>
      </c>
      <c r="T58" s="344">
        <v>54.056786090178989</v>
      </c>
      <c r="U58" s="344">
        <v>56.995999999999995</v>
      </c>
      <c r="V58" s="344">
        <f t="shared" si="54"/>
        <v>0</v>
      </c>
      <c r="W58" s="344">
        <f t="shared" si="54"/>
        <v>0</v>
      </c>
      <c r="X58" s="344">
        <f t="shared" si="54"/>
        <v>0</v>
      </c>
      <c r="Y58" s="290">
        <f t="shared" si="54"/>
        <v>0</v>
      </c>
      <c r="Z58" s="294">
        <f t="shared" si="54"/>
        <v>0</v>
      </c>
      <c r="AA58" s="176">
        <v>236.61468220478736</v>
      </c>
      <c r="AB58" s="344">
        <f t="shared" si="48"/>
        <v>19.241527288382066</v>
      </c>
      <c r="AC58" s="345">
        <f t="shared" si="54"/>
        <v>0</v>
      </c>
      <c r="AD58" s="189">
        <f t="shared" si="54"/>
        <v>0</v>
      </c>
      <c r="AE58" s="189">
        <f t="shared" si="54"/>
        <v>8.3653441219859523</v>
      </c>
      <c r="AF58" s="189"/>
      <c r="AG58" s="189">
        <f t="shared" si="54"/>
        <v>0</v>
      </c>
      <c r="AH58" s="189">
        <f t="shared" si="54"/>
        <v>0.54527152441213123</v>
      </c>
      <c r="AI58" s="189">
        <f t="shared" si="54"/>
        <v>0</v>
      </c>
      <c r="AJ58" s="189">
        <f t="shared" ref="AJ58" si="56">SUM(AJ59:AJ64)</f>
        <v>0</v>
      </c>
      <c r="AK58" s="189"/>
      <c r="AL58" s="189">
        <v>0.16614308073470971</v>
      </c>
      <c r="AM58" s="290">
        <v>10.164768561249272</v>
      </c>
      <c r="AN58" s="176">
        <f t="shared" si="54"/>
        <v>0</v>
      </c>
      <c r="AO58" s="176">
        <v>706.96316664980372</v>
      </c>
      <c r="AP58" s="344">
        <f t="shared" ref="AP58" si="57">SUM(AP59:AP64)</f>
        <v>0</v>
      </c>
      <c r="AQ58" s="240">
        <f t="shared" si="24"/>
        <v>1090.6761205790167</v>
      </c>
      <c r="AR58" s="198"/>
      <c r="AS58" s="517"/>
    </row>
    <row r="59" spans="1:45" s="208" customFormat="1" ht="12.75" customHeight="1" x14ac:dyDescent="0.2">
      <c r="A59" s="634" t="s">
        <v>175</v>
      </c>
      <c r="B59" s="635" t="s">
        <v>176</v>
      </c>
      <c r="C59" s="261">
        <f t="shared" si="45"/>
        <v>4.9992481203007515E-3</v>
      </c>
      <c r="D59" s="652">
        <v>4.9992481203007515E-3</v>
      </c>
      <c r="E59" s="328"/>
      <c r="F59" s="328"/>
      <c r="G59" s="273"/>
      <c r="H59" s="309">
        <f t="shared" si="46"/>
        <v>0</v>
      </c>
      <c r="I59" s="291"/>
      <c r="J59" s="291"/>
      <c r="K59" s="291"/>
      <c r="L59" s="309">
        <f t="shared" si="47"/>
        <v>34.538975514268344</v>
      </c>
      <c r="M59" s="274"/>
      <c r="N59" s="563"/>
      <c r="O59" s="563"/>
      <c r="P59" s="328"/>
      <c r="Q59" s="617">
        <v>4.8609999999999998</v>
      </c>
      <c r="R59" s="328"/>
      <c r="S59" s="617">
        <v>0</v>
      </c>
      <c r="T59" s="617">
        <v>13.817975514268349</v>
      </c>
      <c r="U59" s="617">
        <v>15.86</v>
      </c>
      <c r="V59" s="617">
        <v>0</v>
      </c>
      <c r="W59" s="328"/>
      <c r="X59" s="328"/>
      <c r="Y59" s="563"/>
      <c r="Z59" s="291"/>
      <c r="AA59" s="642">
        <v>48.761980692784718</v>
      </c>
      <c r="AB59" s="328">
        <f t="shared" si="48"/>
        <v>1.8521345648944585</v>
      </c>
      <c r="AC59" s="564"/>
      <c r="AD59" s="274"/>
      <c r="AE59" s="579">
        <v>1.8521345648944585</v>
      </c>
      <c r="AF59" s="579"/>
      <c r="AG59" s="579"/>
      <c r="AH59" s="579">
        <v>0</v>
      </c>
      <c r="AI59" s="579"/>
      <c r="AJ59" s="579"/>
      <c r="AK59" s="579"/>
      <c r="AL59" s="579">
        <v>0</v>
      </c>
      <c r="AM59" s="622">
        <v>0</v>
      </c>
      <c r="AN59" s="309"/>
      <c r="AO59" s="642">
        <v>231.2533796903306</v>
      </c>
      <c r="AP59" s="328"/>
      <c r="AQ59" s="570">
        <f t="shared" si="24"/>
        <v>316.41146971039842</v>
      </c>
      <c r="AR59" s="198"/>
      <c r="AS59" s="517"/>
    </row>
    <row r="60" spans="1:45" s="208" customFormat="1" ht="12.75" customHeight="1" x14ac:dyDescent="0.2">
      <c r="A60" s="634" t="s">
        <v>177</v>
      </c>
      <c r="B60" s="635" t="s">
        <v>178</v>
      </c>
      <c r="C60" s="251">
        <f t="shared" si="45"/>
        <v>1.0998345864661654E-2</v>
      </c>
      <c r="D60" s="652">
        <v>1.0998345864661654E-2</v>
      </c>
      <c r="E60" s="322"/>
      <c r="F60" s="322"/>
      <c r="G60" s="583"/>
      <c r="H60" s="304">
        <f t="shared" si="46"/>
        <v>0</v>
      </c>
      <c r="I60" s="252"/>
      <c r="J60" s="252"/>
      <c r="K60" s="252"/>
      <c r="L60" s="304">
        <f t="shared" si="47"/>
        <v>18.47976854699672</v>
      </c>
      <c r="M60" s="253"/>
      <c r="N60" s="386"/>
      <c r="O60" s="386"/>
      <c r="P60" s="322"/>
      <c r="Q60" s="617">
        <v>1.177</v>
      </c>
      <c r="R60" s="322"/>
      <c r="S60" s="617">
        <v>0</v>
      </c>
      <c r="T60" s="617">
        <v>1.7187685469967211</v>
      </c>
      <c r="U60" s="617">
        <v>15.584</v>
      </c>
      <c r="V60" s="617">
        <v>0</v>
      </c>
      <c r="W60" s="322"/>
      <c r="X60" s="322"/>
      <c r="Y60" s="386"/>
      <c r="Z60" s="252"/>
      <c r="AA60" s="642">
        <v>14.149600909442039</v>
      </c>
      <c r="AB60" s="322">
        <f t="shared" si="48"/>
        <v>2.8789656449136662E-2</v>
      </c>
      <c r="AC60" s="565"/>
      <c r="AD60" s="253"/>
      <c r="AE60" s="580">
        <v>2.8789656449136662E-2</v>
      </c>
      <c r="AF60" s="580"/>
      <c r="AG60" s="580"/>
      <c r="AH60" s="580">
        <v>0</v>
      </c>
      <c r="AI60" s="580"/>
      <c r="AJ60" s="580"/>
      <c r="AK60" s="580"/>
      <c r="AL60" s="580">
        <v>0</v>
      </c>
      <c r="AM60" s="623">
        <v>0</v>
      </c>
      <c r="AN60" s="304"/>
      <c r="AO60" s="642">
        <v>48.138754272977778</v>
      </c>
      <c r="AP60" s="322"/>
      <c r="AQ60" s="571">
        <f t="shared" si="24"/>
        <v>80.807911731730329</v>
      </c>
      <c r="AR60" s="198"/>
      <c r="AS60" s="517"/>
    </row>
    <row r="61" spans="1:45" s="208" customFormat="1" ht="12.75" customHeight="1" x14ac:dyDescent="0.2">
      <c r="A61" s="634" t="s">
        <v>179</v>
      </c>
      <c r="B61" s="635" t="s">
        <v>180</v>
      </c>
      <c r="C61" s="251">
        <f t="shared" si="45"/>
        <v>0.22496616541353384</v>
      </c>
      <c r="D61" s="652">
        <v>0.22496616541353384</v>
      </c>
      <c r="E61" s="322"/>
      <c r="F61" s="322"/>
      <c r="G61" s="583"/>
      <c r="H61" s="304">
        <f t="shared" si="46"/>
        <v>0</v>
      </c>
      <c r="I61" s="252"/>
      <c r="J61" s="252"/>
      <c r="K61" s="252"/>
      <c r="L61" s="304">
        <f t="shared" si="47"/>
        <v>34.282177442905478</v>
      </c>
      <c r="M61" s="253"/>
      <c r="N61" s="386"/>
      <c r="O61" s="386"/>
      <c r="P61" s="322"/>
      <c r="Q61" s="617">
        <v>3.8570000000000002</v>
      </c>
      <c r="R61" s="322"/>
      <c r="S61" s="617">
        <v>0</v>
      </c>
      <c r="T61" s="617">
        <v>24.45817744290548</v>
      </c>
      <c r="U61" s="617">
        <v>5.9669999999999996</v>
      </c>
      <c r="V61" s="617">
        <v>0</v>
      </c>
      <c r="W61" s="322"/>
      <c r="X61" s="322"/>
      <c r="Y61" s="386"/>
      <c r="Z61" s="252"/>
      <c r="AA61" s="642">
        <v>59.649898099780543</v>
      </c>
      <c r="AB61" s="322">
        <f t="shared" si="48"/>
        <v>3.8112021394571389</v>
      </c>
      <c r="AC61" s="565"/>
      <c r="AD61" s="253"/>
      <c r="AE61" s="580">
        <v>3.8112021394571389</v>
      </c>
      <c r="AF61" s="580"/>
      <c r="AG61" s="580"/>
      <c r="AH61" s="580">
        <v>0</v>
      </c>
      <c r="AI61" s="580"/>
      <c r="AJ61" s="580"/>
      <c r="AK61" s="580"/>
      <c r="AL61" s="580">
        <v>0</v>
      </c>
      <c r="AM61" s="623">
        <v>0</v>
      </c>
      <c r="AN61" s="304"/>
      <c r="AO61" s="642">
        <v>98.452420264738691</v>
      </c>
      <c r="AP61" s="322"/>
      <c r="AQ61" s="571">
        <f t="shared" si="24"/>
        <v>196.42066411229538</v>
      </c>
      <c r="AR61" s="198"/>
      <c r="AS61" s="517"/>
    </row>
    <row r="62" spans="1:45" s="208" customFormat="1" ht="12.75" customHeight="1" x14ac:dyDescent="0.2">
      <c r="A62" s="634" t="s">
        <v>181</v>
      </c>
      <c r="B62" s="635" t="s">
        <v>182</v>
      </c>
      <c r="C62" s="251">
        <f t="shared" si="45"/>
        <v>1.4997744360902256E-2</v>
      </c>
      <c r="D62" s="652">
        <v>1.4997744360902256E-2</v>
      </c>
      <c r="E62" s="322"/>
      <c r="F62" s="322"/>
      <c r="G62" s="583"/>
      <c r="H62" s="304">
        <f t="shared" si="46"/>
        <v>0</v>
      </c>
      <c r="I62" s="252"/>
      <c r="J62" s="252"/>
      <c r="K62" s="252"/>
      <c r="L62" s="304">
        <f t="shared" si="47"/>
        <v>5.9252437583707032</v>
      </c>
      <c r="M62" s="253"/>
      <c r="N62" s="386"/>
      <c r="O62" s="386"/>
      <c r="P62" s="322"/>
      <c r="Q62" s="617">
        <v>0.89</v>
      </c>
      <c r="R62" s="322"/>
      <c r="S62" s="617">
        <v>0</v>
      </c>
      <c r="T62" s="617">
        <v>2.4172437583707036</v>
      </c>
      <c r="U62" s="617">
        <v>2.6179999999999999</v>
      </c>
      <c r="V62" s="617">
        <v>0</v>
      </c>
      <c r="W62" s="322"/>
      <c r="X62" s="322"/>
      <c r="Y62" s="386"/>
      <c r="Z62" s="252"/>
      <c r="AA62" s="642">
        <v>21.379228112696897</v>
      </c>
      <c r="AB62" s="322">
        <f t="shared" si="48"/>
        <v>0.44829607899369944</v>
      </c>
      <c r="AC62" s="565"/>
      <c r="AD62" s="253"/>
      <c r="AE62" s="580">
        <v>0.44829607899369944</v>
      </c>
      <c r="AF62" s="580"/>
      <c r="AG62" s="580"/>
      <c r="AH62" s="580">
        <v>0</v>
      </c>
      <c r="AI62" s="580"/>
      <c r="AJ62" s="580"/>
      <c r="AK62" s="580"/>
      <c r="AL62" s="580">
        <v>0</v>
      </c>
      <c r="AM62" s="623">
        <v>0</v>
      </c>
      <c r="AN62" s="304"/>
      <c r="AO62" s="642">
        <v>163.15604389853729</v>
      </c>
      <c r="AP62" s="322"/>
      <c r="AQ62" s="571">
        <f t="shared" si="24"/>
        <v>190.92380959295949</v>
      </c>
      <c r="AR62" s="198"/>
      <c r="AS62" s="517"/>
    </row>
    <row r="63" spans="1:45" s="208" customFormat="1" ht="12.75" customHeight="1" x14ac:dyDescent="0.2">
      <c r="A63" s="634" t="s">
        <v>183</v>
      </c>
      <c r="B63" s="635" t="s">
        <v>184</v>
      </c>
      <c r="C63" s="251">
        <f t="shared" si="45"/>
        <v>5.9990977443609029E-3</v>
      </c>
      <c r="D63" s="653">
        <v>5.9990977443609029E-3</v>
      </c>
      <c r="E63" s="322"/>
      <c r="F63" s="322"/>
      <c r="G63" s="583"/>
      <c r="H63" s="304">
        <f t="shared" si="46"/>
        <v>0</v>
      </c>
      <c r="I63" s="252"/>
      <c r="J63" s="252"/>
      <c r="K63" s="252"/>
      <c r="L63" s="304">
        <f t="shared" si="47"/>
        <v>5.6827172732578379</v>
      </c>
      <c r="M63" s="253"/>
      <c r="N63" s="386"/>
      <c r="O63" s="386"/>
      <c r="P63" s="322"/>
      <c r="Q63" s="618">
        <v>1.0549999999999999</v>
      </c>
      <c r="R63" s="322"/>
      <c r="S63" s="618">
        <v>0</v>
      </c>
      <c r="T63" s="618">
        <v>3.4837172732578376</v>
      </c>
      <c r="U63" s="618">
        <v>1.1439999999999999</v>
      </c>
      <c r="V63" s="618">
        <v>0</v>
      </c>
      <c r="W63" s="322"/>
      <c r="X63" s="322"/>
      <c r="Y63" s="386"/>
      <c r="Z63" s="252"/>
      <c r="AA63" s="643">
        <v>10.624555543833219</v>
      </c>
      <c r="AB63" s="322">
        <f t="shared" si="48"/>
        <v>6.0321184941048246E-2</v>
      </c>
      <c r="AC63" s="565"/>
      <c r="AD63" s="253"/>
      <c r="AE63" s="580">
        <v>6.0321184941048246E-2</v>
      </c>
      <c r="AF63" s="580"/>
      <c r="AG63" s="580"/>
      <c r="AH63" s="580">
        <v>0</v>
      </c>
      <c r="AI63" s="580"/>
      <c r="AJ63" s="580"/>
      <c r="AK63" s="580"/>
      <c r="AL63" s="580">
        <v>0</v>
      </c>
      <c r="AM63" s="623">
        <v>0</v>
      </c>
      <c r="AN63" s="304"/>
      <c r="AO63" s="643">
        <v>47.207752986607019</v>
      </c>
      <c r="AP63" s="322"/>
      <c r="AQ63" s="571">
        <f t="shared" si="24"/>
        <v>63.581346086383491</v>
      </c>
      <c r="AR63" s="198"/>
      <c r="AS63" s="517"/>
    </row>
    <row r="64" spans="1:45" s="198" customFormat="1" ht="12.75" customHeight="1" x14ac:dyDescent="0.2">
      <c r="A64" s="636" t="s">
        <v>185</v>
      </c>
      <c r="B64" s="637"/>
      <c r="C64" s="264">
        <f t="shared" si="45"/>
        <v>1.4997744360902256E-2</v>
      </c>
      <c r="D64" s="653">
        <v>1.4997744360902256E-2</v>
      </c>
      <c r="E64" s="330"/>
      <c r="F64" s="330"/>
      <c r="G64" s="584"/>
      <c r="H64" s="310">
        <f t="shared" si="46"/>
        <v>0</v>
      </c>
      <c r="I64" s="292"/>
      <c r="J64" s="292"/>
      <c r="K64" s="292"/>
      <c r="L64" s="310">
        <f t="shared" si="47"/>
        <v>28.670903554379898</v>
      </c>
      <c r="M64" s="293"/>
      <c r="N64" s="567"/>
      <c r="O64" s="567"/>
      <c r="P64" s="330"/>
      <c r="Q64" s="618">
        <v>4.6870000000000003</v>
      </c>
      <c r="R64" s="330"/>
      <c r="S64" s="618">
        <v>0</v>
      </c>
      <c r="T64" s="618">
        <v>8.160903554379896</v>
      </c>
      <c r="U64" s="618">
        <v>15.823</v>
      </c>
      <c r="V64" s="618">
        <v>0</v>
      </c>
      <c r="W64" s="330"/>
      <c r="X64" s="330"/>
      <c r="Y64" s="567"/>
      <c r="Z64" s="292"/>
      <c r="AA64" s="643">
        <v>82.049418846249935</v>
      </c>
      <c r="AB64" s="330">
        <f t="shared" si="48"/>
        <v>13.040783663646582</v>
      </c>
      <c r="AC64" s="568"/>
      <c r="AD64" s="293"/>
      <c r="AE64" s="581">
        <v>2.1646004972504711</v>
      </c>
      <c r="AF64" s="581"/>
      <c r="AG64" s="581"/>
      <c r="AH64" s="581">
        <v>0.54527152441213123</v>
      </c>
      <c r="AI64" s="581"/>
      <c r="AJ64" s="581"/>
      <c r="AK64" s="581"/>
      <c r="AL64" s="581">
        <v>0.16614308073470971</v>
      </c>
      <c r="AM64" s="624">
        <v>10.164768561249272</v>
      </c>
      <c r="AN64" s="310"/>
      <c r="AO64" s="643">
        <v>118.75481553661228</v>
      </c>
      <c r="AP64" s="330"/>
      <c r="AQ64" s="572">
        <f t="shared" si="24"/>
        <v>242.5309193452496</v>
      </c>
    </row>
    <row r="65" spans="1:45" s="198" customFormat="1" ht="12.75" customHeight="1" x14ac:dyDescent="0.2">
      <c r="A65" s="242" t="s">
        <v>196</v>
      </c>
      <c r="B65" s="243"/>
      <c r="C65" s="264">
        <f>SUM(D65:G65)</f>
        <v>1.9996992481203005E-3</v>
      </c>
      <c r="D65" s="345">
        <f>SUM(D66:D69)</f>
        <v>1.9996992481203005E-3</v>
      </c>
      <c r="E65" s="417"/>
      <c r="F65" s="417"/>
      <c r="G65" s="585"/>
      <c r="H65" s="310">
        <f>SUM(I65:K65)</f>
        <v>0</v>
      </c>
      <c r="I65" s="265"/>
      <c r="J65" s="182">
        <v>0</v>
      </c>
      <c r="K65" s="182">
        <v>0</v>
      </c>
      <c r="L65" s="310">
        <f>SUM(M65:Z65)</f>
        <v>112.93911755568969</v>
      </c>
      <c r="M65" s="182"/>
      <c r="N65" s="266"/>
      <c r="O65" s="266"/>
      <c r="P65" s="417"/>
      <c r="Q65" s="344">
        <v>43.770999999999994</v>
      </c>
      <c r="R65" s="417"/>
      <c r="S65" s="344">
        <v>3.1305666123201203</v>
      </c>
      <c r="T65" s="344">
        <v>14.89455094336957</v>
      </c>
      <c r="U65" s="344">
        <v>51.143000000000001</v>
      </c>
      <c r="V65" s="344">
        <f>SUM(V66:V69)</f>
        <v>0</v>
      </c>
      <c r="W65" s="417"/>
      <c r="X65" s="417"/>
      <c r="Y65" s="266"/>
      <c r="Z65" s="182"/>
      <c r="AA65" s="176">
        <v>110.02708147827988</v>
      </c>
      <c r="AB65" s="330">
        <f>SUM(AC65:AM65)</f>
        <v>12.644976303597126</v>
      </c>
      <c r="AC65" s="331"/>
      <c r="AD65" s="182"/>
      <c r="AE65" s="344">
        <f>SUM(AE66:AE69)</f>
        <v>8.3256944578860441</v>
      </c>
      <c r="AF65" s="182"/>
      <c r="AG65" s="182"/>
      <c r="AH65" s="182">
        <v>4.3192818457110809</v>
      </c>
      <c r="AI65" s="182"/>
      <c r="AJ65" s="182"/>
      <c r="AK65" s="182"/>
      <c r="AL65" s="182"/>
      <c r="AM65" s="266"/>
      <c r="AN65" s="310"/>
      <c r="AO65" s="176">
        <v>218.29372589177325</v>
      </c>
      <c r="AP65" s="330"/>
      <c r="AQ65" s="576">
        <f t="shared" si="24"/>
        <v>453.90690092858807</v>
      </c>
    </row>
    <row r="66" spans="1:45" s="198" customFormat="1" ht="12.75" customHeight="1" x14ac:dyDescent="0.2">
      <c r="A66" s="638" t="s">
        <v>186</v>
      </c>
      <c r="B66" s="639" t="s">
        <v>187</v>
      </c>
      <c r="C66" s="261">
        <f t="shared" ref="C66:C69" si="58">SUM(D66:G66)</f>
        <v>0</v>
      </c>
      <c r="D66" s="654">
        <v>0</v>
      </c>
      <c r="E66" s="313"/>
      <c r="F66" s="313"/>
      <c r="G66" s="586"/>
      <c r="H66" s="309">
        <f t="shared" ref="H66:H69" si="59">SUM(I66:K66)</f>
        <v>0</v>
      </c>
      <c r="I66" s="554"/>
      <c r="J66" s="181"/>
      <c r="K66" s="423"/>
      <c r="L66" s="309">
        <f t="shared" ref="L66:L69" si="60">SUM(M66:Z66)</f>
        <v>5.1247601153885292</v>
      </c>
      <c r="M66" s="554"/>
      <c r="N66" s="313"/>
      <c r="O66" s="263"/>
      <c r="P66" s="313"/>
      <c r="Q66" s="619">
        <v>0.38500000000000001</v>
      </c>
      <c r="R66" s="313"/>
      <c r="S66" s="619">
        <v>0</v>
      </c>
      <c r="T66" s="619">
        <v>0.99576011538852849</v>
      </c>
      <c r="U66" s="619">
        <v>3.7440000000000002</v>
      </c>
      <c r="V66" s="619">
        <v>0</v>
      </c>
      <c r="W66" s="313"/>
      <c r="X66" s="313"/>
      <c r="Y66" s="263"/>
      <c r="Z66" s="181"/>
      <c r="AA66" s="644">
        <v>8.0097037908172712</v>
      </c>
      <c r="AB66" s="328">
        <f t="shared" ref="AB66:AB69" si="61">SUM(AC66:AM66)</f>
        <v>4.3192818457110809</v>
      </c>
      <c r="AC66" s="329"/>
      <c r="AD66" s="181"/>
      <c r="AE66" s="181">
        <v>0</v>
      </c>
      <c r="AF66" s="181"/>
      <c r="AG66" s="181"/>
      <c r="AH66" s="181">
        <v>4.3192818457110809</v>
      </c>
      <c r="AI66" s="181"/>
      <c r="AJ66" s="181"/>
      <c r="AK66" s="181"/>
      <c r="AL66" s="181"/>
      <c r="AM66" s="263"/>
      <c r="AN66" s="309"/>
      <c r="AO66" s="644">
        <v>52.668210738827227</v>
      </c>
      <c r="AP66" s="328"/>
      <c r="AQ66" s="221">
        <f t="shared" si="24"/>
        <v>70.121956490744111</v>
      </c>
    </row>
    <row r="67" spans="1:45" s="198" customFormat="1" ht="12.75" customHeight="1" x14ac:dyDescent="0.2">
      <c r="A67" s="640" t="s">
        <v>188</v>
      </c>
      <c r="B67" s="641">
        <v>84</v>
      </c>
      <c r="C67" s="251">
        <f t="shared" si="58"/>
        <v>1.9996992481203005E-3</v>
      </c>
      <c r="D67" s="655">
        <v>1.9996992481203005E-3</v>
      </c>
      <c r="E67" s="416"/>
      <c r="F67" s="416"/>
      <c r="G67" s="587"/>
      <c r="H67" s="304">
        <f t="shared" si="59"/>
        <v>0</v>
      </c>
      <c r="I67" s="555"/>
      <c r="J67" s="175"/>
      <c r="K67" s="419"/>
      <c r="L67" s="304">
        <f t="shared" si="60"/>
        <v>37.822335337415282</v>
      </c>
      <c r="M67" s="555"/>
      <c r="N67" s="416"/>
      <c r="O67" s="190"/>
      <c r="P67" s="416"/>
      <c r="Q67" s="620">
        <v>7.657</v>
      </c>
      <c r="R67" s="416"/>
      <c r="S67" s="620">
        <v>2.1816136079605837</v>
      </c>
      <c r="T67" s="620">
        <v>5.919721729454702</v>
      </c>
      <c r="U67" s="620">
        <v>22.064</v>
      </c>
      <c r="V67" s="620">
        <v>0</v>
      </c>
      <c r="W67" s="416"/>
      <c r="X67" s="416"/>
      <c r="Y67" s="190"/>
      <c r="Z67" s="175"/>
      <c r="AA67" s="645">
        <v>41.606795441350172</v>
      </c>
      <c r="AB67" s="322">
        <f t="shared" si="61"/>
        <v>4.1991770335097902</v>
      </c>
      <c r="AC67" s="323"/>
      <c r="AD67" s="175"/>
      <c r="AE67" s="175">
        <v>4.1991770335097902</v>
      </c>
      <c r="AF67" s="175"/>
      <c r="AG67" s="175"/>
      <c r="AH67" s="175">
        <v>0</v>
      </c>
      <c r="AI67" s="175"/>
      <c r="AJ67" s="175"/>
      <c r="AK67" s="175"/>
      <c r="AL67" s="175"/>
      <c r="AM67" s="190"/>
      <c r="AN67" s="304"/>
      <c r="AO67" s="645">
        <v>83.11987210869907</v>
      </c>
      <c r="AP67" s="322"/>
      <c r="AQ67" s="201">
        <f t="shared" si="24"/>
        <v>166.75017962022241</v>
      </c>
    </row>
    <row r="68" spans="1:45" s="198" customFormat="1" ht="12.75" customHeight="1" x14ac:dyDescent="0.2">
      <c r="A68" s="634" t="s">
        <v>189</v>
      </c>
      <c r="B68" s="635">
        <v>85</v>
      </c>
      <c r="C68" s="251">
        <f t="shared" si="58"/>
        <v>0</v>
      </c>
      <c r="D68" s="655">
        <v>0</v>
      </c>
      <c r="E68" s="416"/>
      <c r="F68" s="416"/>
      <c r="G68" s="587"/>
      <c r="H68" s="304">
        <f t="shared" si="59"/>
        <v>0</v>
      </c>
      <c r="I68" s="555"/>
      <c r="J68" s="175"/>
      <c r="K68" s="419"/>
      <c r="L68" s="304">
        <f t="shared" si="60"/>
        <v>47.836798125916097</v>
      </c>
      <c r="M68" s="555"/>
      <c r="N68" s="416"/>
      <c r="O68" s="190"/>
      <c r="P68" s="416"/>
      <c r="Q68" s="620">
        <v>25.62</v>
      </c>
      <c r="R68" s="416"/>
      <c r="S68" s="620">
        <v>0.16141984094775622</v>
      </c>
      <c r="T68" s="620">
        <v>4.7103782849683444</v>
      </c>
      <c r="U68" s="620">
        <v>17.344999999999999</v>
      </c>
      <c r="V68" s="620">
        <v>0</v>
      </c>
      <c r="W68" s="416"/>
      <c r="X68" s="416"/>
      <c r="Y68" s="190"/>
      <c r="Z68" s="175"/>
      <c r="AA68" s="645">
        <v>26.535740792149159</v>
      </c>
      <c r="AB68" s="322">
        <f t="shared" si="61"/>
        <v>1.8589892450013958</v>
      </c>
      <c r="AC68" s="323"/>
      <c r="AD68" s="175"/>
      <c r="AE68" s="175">
        <v>1.8589892450013958</v>
      </c>
      <c r="AF68" s="175"/>
      <c r="AG68" s="175"/>
      <c r="AH68" s="175">
        <v>0</v>
      </c>
      <c r="AI68" s="175"/>
      <c r="AJ68" s="175"/>
      <c r="AK68" s="175"/>
      <c r="AL68" s="175"/>
      <c r="AM68" s="190"/>
      <c r="AN68" s="304"/>
      <c r="AO68" s="645">
        <v>51.444581454769384</v>
      </c>
      <c r="AP68" s="322"/>
      <c r="AQ68" s="201">
        <f t="shared" si="24"/>
        <v>127.67610961783603</v>
      </c>
    </row>
    <row r="69" spans="1:45" s="208" customFormat="1" ht="12.75" customHeight="1" x14ac:dyDescent="0.2">
      <c r="A69" s="636" t="s">
        <v>190</v>
      </c>
      <c r="B69" s="637" t="s">
        <v>191</v>
      </c>
      <c r="C69" s="286">
        <f t="shared" si="58"/>
        <v>0</v>
      </c>
      <c r="D69" s="656">
        <v>0</v>
      </c>
      <c r="E69" s="417"/>
      <c r="F69" s="417"/>
      <c r="G69" s="585"/>
      <c r="H69" s="318">
        <f t="shared" si="59"/>
        <v>0</v>
      </c>
      <c r="I69" s="556"/>
      <c r="J69" s="182"/>
      <c r="K69" s="424"/>
      <c r="L69" s="318">
        <f t="shared" si="60"/>
        <v>22.155223976969776</v>
      </c>
      <c r="M69" s="556"/>
      <c r="N69" s="417"/>
      <c r="O69" s="266"/>
      <c r="P69" s="417"/>
      <c r="Q69" s="621">
        <v>10.109</v>
      </c>
      <c r="R69" s="417"/>
      <c r="S69" s="621">
        <v>0.78753316341178037</v>
      </c>
      <c r="T69" s="621">
        <v>3.268690813557996</v>
      </c>
      <c r="U69" s="621">
        <v>7.99</v>
      </c>
      <c r="V69" s="621">
        <v>0</v>
      </c>
      <c r="W69" s="417"/>
      <c r="X69" s="417"/>
      <c r="Y69" s="266"/>
      <c r="Z69" s="182"/>
      <c r="AA69" s="646">
        <v>33.874841453963299</v>
      </c>
      <c r="AB69" s="342">
        <f t="shared" si="61"/>
        <v>2.267528179374859</v>
      </c>
      <c r="AC69" s="343"/>
      <c r="AD69" s="287"/>
      <c r="AE69" s="287">
        <v>2.267528179374859</v>
      </c>
      <c r="AF69" s="287"/>
      <c r="AG69" s="287"/>
      <c r="AH69" s="287">
        <v>0</v>
      </c>
      <c r="AI69" s="287"/>
      <c r="AJ69" s="287"/>
      <c r="AK69" s="287"/>
      <c r="AL69" s="287"/>
      <c r="AM69" s="288"/>
      <c r="AN69" s="318"/>
      <c r="AO69" s="646">
        <v>31.061061589477607</v>
      </c>
      <c r="AP69" s="342"/>
      <c r="AQ69" s="239">
        <f t="shared" si="24"/>
        <v>89.358655199785545</v>
      </c>
      <c r="AR69" s="198"/>
      <c r="AS69" s="517"/>
    </row>
    <row r="70" spans="1:45" s="208" customFormat="1" ht="12.75" customHeight="1" x14ac:dyDescent="0.2">
      <c r="A70" s="223" t="s">
        <v>41</v>
      </c>
      <c r="B70" s="224"/>
      <c r="C70" s="270">
        <f>SUM(D70:G70)</f>
        <v>0</v>
      </c>
      <c r="D70" s="295">
        <v>0</v>
      </c>
      <c r="E70" s="191"/>
      <c r="F70" s="296"/>
      <c r="G70" s="296"/>
      <c r="H70" s="312">
        <f>SUM(I70:K70)</f>
        <v>0</v>
      </c>
      <c r="I70" s="295"/>
      <c r="J70" s="191"/>
      <c r="K70" s="191"/>
      <c r="L70" s="312">
        <f>SUM(M70:Z70)</f>
        <v>151.64167150175641</v>
      </c>
      <c r="M70" s="191"/>
      <c r="N70" s="191"/>
      <c r="O70" s="191"/>
      <c r="P70" s="191">
        <v>0</v>
      </c>
      <c r="Q70" s="191">
        <v>0</v>
      </c>
      <c r="R70" s="191"/>
      <c r="S70" s="191"/>
      <c r="T70" s="578">
        <v>0</v>
      </c>
      <c r="U70" s="191">
        <v>151.64167150175641</v>
      </c>
      <c r="V70" s="181"/>
      <c r="W70" s="296"/>
      <c r="X70" s="296"/>
      <c r="Y70" s="296"/>
      <c r="Z70" s="191"/>
      <c r="AA70" s="312">
        <v>0</v>
      </c>
      <c r="AB70" s="333">
        <f>SUM(AC70:AM70)</f>
        <v>0</v>
      </c>
      <c r="AC70" s="346"/>
      <c r="AD70" s="191"/>
      <c r="AE70" s="191"/>
      <c r="AF70" s="191"/>
      <c r="AG70" s="191"/>
      <c r="AH70" s="191"/>
      <c r="AI70" s="191"/>
      <c r="AJ70" s="191"/>
      <c r="AK70" s="295"/>
      <c r="AL70" s="296"/>
      <c r="AM70" s="191"/>
      <c r="AN70" s="312"/>
      <c r="AO70" s="312">
        <v>47.988</v>
      </c>
      <c r="AP70" s="333"/>
      <c r="AQ70" s="220">
        <f t="shared" si="24"/>
        <v>199.62967150175641</v>
      </c>
      <c r="AR70" s="198"/>
      <c r="AS70" s="517"/>
    </row>
    <row r="71" spans="1:45" s="208" customFormat="1" ht="12.75" customHeight="1" thickBot="1" x14ac:dyDescent="0.25">
      <c r="A71" s="462" t="s">
        <v>134</v>
      </c>
      <c r="B71" s="216"/>
      <c r="C71" s="264">
        <f>SUM(D71:G71)</f>
        <v>0</v>
      </c>
      <c r="D71" s="265"/>
      <c r="E71" s="182"/>
      <c r="F71" s="266"/>
      <c r="G71" s="266"/>
      <c r="H71" s="310">
        <f>SUM(I71:K71)</f>
        <v>0</v>
      </c>
      <c r="I71" s="265"/>
      <c r="J71" s="182"/>
      <c r="K71" s="182"/>
      <c r="L71" s="310">
        <f>SUM(M71:Z71)</f>
        <v>20.995406926372869</v>
      </c>
      <c r="M71" s="182"/>
      <c r="N71" s="182"/>
      <c r="O71" s="182"/>
      <c r="P71" s="182"/>
      <c r="Q71" s="182"/>
      <c r="R71" s="182"/>
      <c r="S71" s="182"/>
      <c r="T71" s="182"/>
      <c r="U71" s="293">
        <v>20.995406926372869</v>
      </c>
      <c r="V71" s="182"/>
      <c r="W71" s="266"/>
      <c r="X71" s="266"/>
      <c r="Y71" s="266"/>
      <c r="Z71" s="182"/>
      <c r="AA71" s="310"/>
      <c r="AB71" s="330">
        <f>SUM(AC71:AM71)</f>
        <v>0</v>
      </c>
      <c r="AC71" s="331"/>
      <c r="AD71" s="182"/>
      <c r="AE71" s="182"/>
      <c r="AF71" s="182"/>
      <c r="AG71" s="182"/>
      <c r="AH71" s="182"/>
      <c r="AI71" s="182"/>
      <c r="AJ71" s="182"/>
      <c r="AK71" s="265"/>
      <c r="AL71" s="266"/>
      <c r="AM71" s="182"/>
      <c r="AN71" s="310"/>
      <c r="AO71" s="355"/>
      <c r="AP71" s="330"/>
      <c r="AQ71" s="465">
        <f t="shared" si="24"/>
        <v>20.995406926372869</v>
      </c>
      <c r="AR71" s="198"/>
    </row>
    <row r="72" spans="1:45" ht="12.75" customHeight="1" thickBot="1" x14ac:dyDescent="0.25">
      <c r="A72" s="205" t="s">
        <v>42</v>
      </c>
      <c r="B72" s="206"/>
      <c r="C72" s="256">
        <f t="shared" ref="C72:AP72" si="62">C26-C27-C29</f>
        <v>1.8920318941988512</v>
      </c>
      <c r="D72" s="278">
        <f t="shared" si="62"/>
        <v>0.70510127641125564</v>
      </c>
      <c r="E72" s="179">
        <f t="shared" si="62"/>
        <v>1.6307821736569679</v>
      </c>
      <c r="F72" s="297">
        <f t="shared" si="62"/>
        <v>0</v>
      </c>
      <c r="G72" s="297">
        <f t="shared" si="62"/>
        <v>-0.5690178558696033</v>
      </c>
      <c r="H72" s="307">
        <f t="shared" si="62"/>
        <v>-0.86197478899950397</v>
      </c>
      <c r="I72" s="278">
        <f t="shared" si="62"/>
        <v>-0.43359378899950685</v>
      </c>
      <c r="J72" s="179">
        <f t="shared" si="62"/>
        <v>0</v>
      </c>
      <c r="K72" s="179">
        <f t="shared" si="62"/>
        <v>-0.42838100000000168</v>
      </c>
      <c r="L72" s="307">
        <f t="shared" si="62"/>
        <v>-10.071329707577206</v>
      </c>
      <c r="M72" s="179">
        <f t="shared" si="62"/>
        <v>-27.41499997639994</v>
      </c>
      <c r="N72" s="179">
        <f t="shared" ref="N72" si="63">N26-N27-N29</f>
        <v>-5.5999999999993832E-3</v>
      </c>
      <c r="O72" s="179">
        <f t="shared" si="62"/>
        <v>-1.9214501933085444</v>
      </c>
      <c r="P72" s="179">
        <f t="shared" si="62"/>
        <v>3.4903390171875799</v>
      </c>
      <c r="Q72" s="179">
        <f t="shared" si="62"/>
        <v>19.993416992639823</v>
      </c>
      <c r="R72" s="179">
        <f t="shared" si="62"/>
        <v>-16.379967731519855</v>
      </c>
      <c r="S72" s="179">
        <f t="shared" si="62"/>
        <v>-1.2849989632290146</v>
      </c>
      <c r="T72" s="179">
        <f t="shared" si="62"/>
        <v>2.7852859220821244</v>
      </c>
      <c r="U72" s="179">
        <f t="shared" si="62"/>
        <v>15.458313145431021</v>
      </c>
      <c r="V72" s="179">
        <f t="shared" si="62"/>
        <v>-0.42680104752977854</v>
      </c>
      <c r="W72" s="297">
        <f t="shared" si="62"/>
        <v>-4.364866872928177</v>
      </c>
      <c r="X72" s="297">
        <f t="shared" si="62"/>
        <v>0</v>
      </c>
      <c r="Y72" s="297">
        <f t="shared" si="62"/>
        <v>0</v>
      </c>
      <c r="Z72" s="179">
        <f t="shared" si="62"/>
        <v>0</v>
      </c>
      <c r="AA72" s="307">
        <f t="shared" si="62"/>
        <v>38.013410682152653</v>
      </c>
      <c r="AB72" s="257">
        <f t="shared" si="62"/>
        <v>-13.679869824733544</v>
      </c>
      <c r="AC72" s="336">
        <f t="shared" si="62"/>
        <v>0</v>
      </c>
      <c r="AD72" s="179">
        <f t="shared" si="62"/>
        <v>0</v>
      </c>
      <c r="AE72" s="179">
        <f t="shared" si="62"/>
        <v>-8.1469582453094347</v>
      </c>
      <c r="AF72" s="179">
        <f t="shared" ref="AF72" si="64">AF26-AF27-AF29</f>
        <v>0</v>
      </c>
      <c r="AG72" s="179">
        <f t="shared" si="62"/>
        <v>0</v>
      </c>
      <c r="AH72" s="179">
        <f t="shared" si="62"/>
        <v>0</v>
      </c>
      <c r="AI72" s="179">
        <f t="shared" si="62"/>
        <v>-4.2434086966080002</v>
      </c>
      <c r="AJ72" s="179">
        <f t="shared" ref="AJ72" si="65">AJ26-AJ27-AJ29</f>
        <v>-1.2895028828159987</v>
      </c>
      <c r="AK72" s="278">
        <f t="shared" si="62"/>
        <v>0</v>
      </c>
      <c r="AL72" s="297">
        <f t="shared" ref="AL72" si="66">AL26-AL27-AL29</f>
        <v>0</v>
      </c>
      <c r="AM72" s="179">
        <f t="shared" si="62"/>
        <v>0</v>
      </c>
      <c r="AN72" s="307">
        <f t="shared" si="62"/>
        <v>0</v>
      </c>
      <c r="AO72" s="307">
        <f t="shared" si="62"/>
        <v>-20.04872979791935</v>
      </c>
      <c r="AP72" s="257">
        <f t="shared" si="62"/>
        <v>0</v>
      </c>
      <c r="AQ72" s="207">
        <f t="shared" si="24"/>
        <v>-4.7564615428780996</v>
      </c>
    </row>
    <row r="73" spans="1:45" s="52" customFormat="1" ht="15" customHeight="1" x14ac:dyDescent="0.2">
      <c r="A73" s="161"/>
      <c r="B73" s="161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161"/>
      <c r="AP73" s="244"/>
      <c r="AQ73" s="244"/>
    </row>
    <row r="74" spans="1:45" ht="12.75" customHeight="1" x14ac:dyDescent="0.2">
      <c r="A74" s="171" t="s">
        <v>202</v>
      </c>
      <c r="B74" s="92"/>
      <c r="C74" s="219"/>
      <c r="D74" s="219"/>
      <c r="E74" s="219"/>
      <c r="F74" s="219"/>
      <c r="G74" s="219"/>
      <c r="H74" s="219"/>
      <c r="I74" s="219"/>
      <c r="J74" s="219"/>
      <c r="K74" s="219"/>
      <c r="L74" s="404"/>
      <c r="M74" s="219"/>
      <c r="N74" s="219"/>
      <c r="O74" s="208"/>
      <c r="P74" s="208"/>
      <c r="Q74" s="219"/>
      <c r="R74" s="219"/>
      <c r="S74" s="219"/>
      <c r="T74" s="219"/>
      <c r="U74" s="219"/>
      <c r="V74" s="219"/>
      <c r="W74" s="218"/>
      <c r="X74" s="208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92"/>
      <c r="AP74" s="219"/>
      <c r="AQ74" s="219"/>
    </row>
    <row r="75" spans="1:45" ht="12.75" customHeight="1" x14ac:dyDescent="0.2">
      <c r="A75" s="385" t="s">
        <v>218</v>
      </c>
      <c r="B75" s="161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161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161"/>
      <c r="AP75" s="244"/>
      <c r="AQ75" s="244"/>
    </row>
    <row r="76" spans="1:45" ht="12.75" customHeight="1" x14ac:dyDescent="0.2">
      <c r="A76" s="484" t="s">
        <v>158</v>
      </c>
      <c r="B76" s="453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161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161"/>
      <c r="AP76" s="244"/>
      <c r="AQ76" s="244"/>
    </row>
    <row r="77" spans="1:45" ht="12.75" customHeight="1" x14ac:dyDescent="0.2">
      <c r="A77" s="458" t="s">
        <v>159</v>
      </c>
      <c r="B77" s="408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161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161"/>
      <c r="AP77" s="244"/>
      <c r="AQ77" s="244"/>
    </row>
    <row r="78" spans="1:45" ht="12.75" customHeight="1" x14ac:dyDescent="0.2">
      <c r="A78" s="456" t="s">
        <v>160</v>
      </c>
      <c r="B78" s="408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161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161"/>
      <c r="AP78" s="244"/>
      <c r="AQ78" s="244"/>
    </row>
    <row r="79" spans="1:45" ht="12.75" customHeight="1" x14ac:dyDescent="0.2">
      <c r="A79" s="466" t="s">
        <v>142</v>
      </c>
      <c r="B79" s="467"/>
      <c r="C79" s="467"/>
      <c r="D79" s="467"/>
      <c r="E79" s="468"/>
      <c r="F79" s="213"/>
      <c r="G79" s="213"/>
      <c r="H79" s="298"/>
      <c r="I79" s="213"/>
      <c r="J79" s="213"/>
      <c r="K79" s="213"/>
      <c r="S79" s="348"/>
      <c r="T79" s="360"/>
      <c r="U79" s="348"/>
      <c r="V79" s="348"/>
      <c r="Z79" s="213"/>
      <c r="AB79" s="347"/>
      <c r="AP79" s="356"/>
    </row>
    <row r="80" spans="1:45" ht="12.75" customHeight="1" x14ac:dyDescent="0.2">
      <c r="A80" s="466" t="s">
        <v>152</v>
      </c>
      <c r="B80" s="467"/>
      <c r="C80" s="467"/>
      <c r="D80" s="467"/>
      <c r="E80" s="468"/>
      <c r="F80" s="213"/>
      <c r="G80" s="213"/>
      <c r="H80" s="298"/>
      <c r="I80" s="213"/>
      <c r="J80" s="213"/>
      <c r="K80" s="213"/>
      <c r="S80" s="348"/>
      <c r="T80" s="360"/>
      <c r="U80" s="348"/>
      <c r="V80" s="348"/>
      <c r="Z80" s="213"/>
      <c r="AB80" s="347"/>
      <c r="AP80" s="356"/>
    </row>
  </sheetData>
  <pageMargins left="0.70866141732283472" right="0.70866141732283472" top="0.74803149606299213" bottom="0.74803149606299213" header="0.31496062992125984" footer="0.31496062992125984"/>
  <pageSetup paperSize="9" scale="41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68</vt:i4>
      </vt:variant>
    </vt:vector>
  </HeadingPairs>
  <TitlesOfParts>
    <vt:vector size="102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1991</vt:lpstr>
      <vt:lpstr>1990</vt:lpstr>
      <vt:lpstr>'1990'!Print_Area</vt:lpstr>
      <vt:lpstr>'1991'!Print_Area</vt:lpstr>
      <vt:lpstr>'1992'!Print_Area</vt:lpstr>
      <vt:lpstr>'1993'!Print_Area</vt:lpstr>
      <vt:lpstr>'1994'!Print_Area</vt:lpstr>
      <vt:lpstr>'1995'!Print_Area</vt:lpstr>
      <vt:lpstr>'1996'!Print_Area</vt:lpstr>
      <vt:lpstr>'1997'!Print_Area</vt:lpstr>
      <vt:lpstr>'1998'!Print_Area</vt:lpstr>
      <vt:lpstr>'1999'!Print_Area</vt:lpstr>
      <vt:lpstr>'2000'!Print_Area</vt:lpstr>
      <vt:lpstr>'2001'!Print_Area</vt:lpstr>
      <vt:lpstr>'2002'!Print_Area</vt:lpstr>
      <vt:lpstr>'2003'!Print_Area</vt:lpstr>
      <vt:lpstr>'2004'!Print_Area</vt:lpstr>
      <vt:lpstr>'2005'!Print_Area</vt:lpstr>
      <vt:lpstr>'2006'!Print_Area</vt:lpstr>
      <vt:lpstr>'2007'!Print_Area</vt:lpstr>
      <vt:lpstr>'2008'!Print_Area</vt:lpstr>
      <vt:lpstr>'2009'!Print_Area</vt:lpstr>
      <vt:lpstr>'2010'!Print_Area</vt:lpstr>
      <vt:lpstr>'2011'!Print_Area</vt:lpstr>
      <vt:lpstr>'2012'!Print_Area</vt:lpstr>
      <vt:lpstr>'2013'!Print_Area</vt:lpstr>
      <vt:lpstr>'2014'!Print_Area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'1990'!Print_Titles</vt:lpstr>
      <vt:lpstr>'1991'!Print_Titles</vt:lpstr>
      <vt:lpstr>'1992'!Print_Titles</vt:lpstr>
      <vt:lpstr>'1993'!Print_Titles</vt:lpstr>
      <vt:lpstr>'1994'!Print_Titles</vt:lpstr>
      <vt:lpstr>'1995'!Print_Titles</vt:lpstr>
      <vt:lpstr>'1996'!Print_Titles</vt:lpstr>
      <vt:lpstr>'1997'!Print_Titles</vt:lpstr>
      <vt:lpstr>'1998'!Print_Titles</vt:lpstr>
      <vt:lpstr>'1999'!Print_Titles</vt:lpstr>
      <vt:lpstr>'2000'!Print_Titles</vt:lpstr>
      <vt:lpstr>'2001'!Print_Titles</vt:lpstr>
      <vt:lpstr>'2002'!Print_Titles</vt:lpstr>
      <vt:lpstr>'2003'!Print_Titles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  <vt:lpstr>'2011'!Print_Titles</vt:lpstr>
      <vt:lpstr>'2012'!Print_Titles</vt:lpstr>
      <vt:lpstr>'2013'!Print_Titles</vt:lpstr>
      <vt:lpstr>'2014'!Print_Titles</vt:lpstr>
      <vt:lpstr>'2015'!Print_Titles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  <vt:lpstr>'2023'!Print_Titles</vt:lpstr>
    </vt:vector>
  </TitlesOfParts>
  <Company>SEI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Howley</dc:creator>
  <cp:lastModifiedBy>Holland Mary</cp:lastModifiedBy>
  <cp:lastPrinted>2021-12-20T12:20:15Z</cp:lastPrinted>
  <dcterms:created xsi:type="dcterms:W3CDTF">2005-10-06T14:20:38Z</dcterms:created>
  <dcterms:modified xsi:type="dcterms:W3CDTF">2024-04-24T07:31:31Z</dcterms:modified>
</cp:coreProperties>
</file>